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25" windowWidth="16935" windowHeight="5835" activeTab="1"/>
  </bookViews>
  <sheets>
    <sheet name="Rekapitulace stavby" sheetId="1" r:id="rId1"/>
    <sheet name="SO 101 - Oprava krytu sil..." sheetId="2" r:id="rId2"/>
    <sheet name="SO 102 - Oprava krytu sil..." sheetId="3" r:id="rId3"/>
    <sheet name="SO 103 - Oprava krytu sil..." sheetId="4" r:id="rId4"/>
    <sheet name="SO 181 - Dopravní opatřen..." sheetId="5" r:id="rId5"/>
    <sheet name="VRN - Vedlejší rozpočtové..." sheetId="6" r:id="rId6"/>
    <sheet name="Pokyny pro vyplnění" sheetId="7" r:id="rId7"/>
  </sheets>
  <definedNames>
    <definedName name="_xlnm._FilterDatabase" localSheetId="1" hidden="1">'SO 101 - Oprava krytu sil...'!$C$82:$K$248</definedName>
    <definedName name="_xlnm._FilterDatabase" localSheetId="2" hidden="1">'SO 102 - Oprava krytu sil...'!$C$82:$K$305</definedName>
    <definedName name="_xlnm._FilterDatabase" localSheetId="3" hidden="1">'SO 103 - Oprava krytu sil...'!$C$82:$K$303</definedName>
    <definedName name="_xlnm._FilterDatabase" localSheetId="4" hidden="1">'SO 181 - Dopravní opatřen...'!$C$78:$K$247</definedName>
    <definedName name="_xlnm._FilterDatabase" localSheetId="5" hidden="1">'VRN - Vedlejší rozpočtové...'!$C$82:$K$108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1">'SO 101 - Oprava krytu sil...'!$C$4:$J$36,'SO 101 - Oprava krytu sil...'!$C$42:$J$64,'SO 101 - Oprava krytu sil...'!$C$70:$K$248</definedName>
    <definedName name="_xlnm.Print_Area" localSheetId="2">'SO 102 - Oprava krytu sil...'!$C$4:$J$36,'SO 102 - Oprava krytu sil...'!$C$42:$J$64,'SO 102 - Oprava krytu sil...'!$C$70:$K$305</definedName>
    <definedName name="_xlnm.Print_Area" localSheetId="3">'SO 103 - Oprava krytu sil...'!$C$4:$J$36,'SO 103 - Oprava krytu sil...'!$C$42:$J$64,'SO 103 - Oprava krytu sil...'!$C$70:$K$303</definedName>
    <definedName name="_xlnm.Print_Area" localSheetId="4">'SO 181 - Dopravní opatřen...'!$C$4:$J$36,'SO 181 - Dopravní opatřen...'!$C$42:$J$60,'SO 181 - Dopravní opatřen...'!$C$66:$K$247</definedName>
    <definedName name="_xlnm.Print_Area" localSheetId="5">'VRN - Vedlejší rozpočtové...'!$C$4:$J$36,'VRN - Vedlejší rozpočtové...'!$C$42:$J$64,'VRN - Vedlejší rozpočtové...'!$C$70:$K$108</definedName>
    <definedName name="_xlnm.Print_Titles" localSheetId="0">'Rekapitulace stavby'!$49:$49</definedName>
    <definedName name="_xlnm.Print_Titles" localSheetId="1">'SO 101 - Oprava krytu sil...'!$82:$82</definedName>
    <definedName name="_xlnm.Print_Titles" localSheetId="2">'SO 102 - Oprava krytu sil...'!$82:$82</definedName>
    <definedName name="_xlnm.Print_Titles" localSheetId="3">'SO 103 - Oprava krytu sil...'!$82:$82</definedName>
    <definedName name="_xlnm.Print_Titles" localSheetId="4">'SO 181 - Dopravní opatřen...'!$78:$78</definedName>
    <definedName name="_xlnm.Print_Titles" localSheetId="5">'VRN - Vedlejší rozpočtové...'!$82:$82</definedName>
  </definedNames>
  <calcPr calcId="145621"/>
</workbook>
</file>

<file path=xl/sharedStrings.xml><?xml version="1.0" encoding="utf-8"?>
<sst xmlns="http://schemas.openxmlformats.org/spreadsheetml/2006/main" count="8500" uniqueCount="1053">
  <si>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</si>
  <si>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</si>
  <si>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</si>
  <si>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</si>
  <si>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</si>
  <si>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</si>
  <si>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</si>
  <si>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{4b5ed8f2-73a2-4060-bdfc-b8af6efba2bb}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</si>
  <si>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</si>
  <si>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</si>
  <si>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</si>
  <si>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</si>
  <si>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</si>
  <si>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</si>
  <si>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</si>
  <si>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</si>
  <si>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</si>
  <si>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</si>
  <si>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</si>
  <si>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Ověření vlastností nové technologie - II/102 a II/118 Kamýk nad Vltavou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</si>
  <si>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</si>
  <si>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</si>
  <si>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</si>
  <si>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</si>
  <si>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</si>
  <si>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</si>
  <si>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</si>
  <si>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</si>
  <si>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18.1.2017</t>
  </si>
  <si>
    <t>10</t>
  </si>
  <si>
    <t>100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</si>
  <si>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</si>
  <si>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</si>
  <si>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</si>
  <si>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</si>
  <si>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</si>
  <si>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</si>
  <si>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</si>
  <si>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>True</t>
  </si>
  <si>
    <t>Poznámka:</t>
  </si>
  <si>
    <t>Nedílnou součástí soupisu prací je výkresová, textová část a specifikace projektové dokumentace.
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 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  doplnit a ocenit jako kompletně vykonané práce včetně materiálu, nářadí a strojů nutných k práci, i když nejsou ve výkazech vypsány zvlášť.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Není-li uvedeno ve výkazu výměr jinak, výměry byly odečteny digitálně z DWG souborů.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</si>
  <si>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</si>
  <si>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</si>
  <si>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</si>
  <si>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</si>
  <si>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</si>
  <si>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</si>
  <si>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</si>
  <si>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</si>
  <si>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</si>
  <si>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</si>
  <si>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</si>
  <si>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</si>
  <si>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</si>
  <si>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</si>
  <si>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</si>
  <si>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</si>
  <si>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</si>
  <si>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</si>
  <si>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</si>
  <si>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</si>
  <si>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</si>
  <si>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</si>
  <si>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</si>
  <si>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</si>
  <si>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</si>
  <si>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</si>
  <si>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</si>
  <si>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</si>
  <si>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</si>
  <si>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</si>
  <si>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</si>
  <si>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</si>
  <si>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</si>
  <si>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</si>
  <si>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</si>
  <si>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</si>
  <si>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</si>
  <si>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</si>
  <si>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</si>
  <si>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</si>
  <si>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krytu silnice II/102 (provozní staničení km 54,326-53,922)</t>
  </si>
  <si>
    <t>STA</t>
  </si>
  <si>
    <t>{28f497f0-909d-42b6-b046-fd820d0fc788}</t>
  </si>
  <si>
    <t>2</t>
  </si>
  <si>
    <t>SO 102</t>
  </si>
  <si>
    <t>Oprava krytu silnice II/102 (provozní staničení km 53,922-53,223)</t>
  </si>
  <si>
    <t>{22e459de-835c-4e69-8a27-4383f266816e}</t>
  </si>
  <si>
    <t>SO 103</t>
  </si>
  <si>
    <t>Oprava krytu silnice II/118</t>
  </si>
  <si>
    <t>{568a709a-dd45-49f4-b909-e3e02b7e2117}</t>
  </si>
  <si>
    <t>SO 181</t>
  </si>
  <si>
    <t>Dopravní opatření po dobu výstavby</t>
  </si>
  <si>
    <t>{547400c3-6350-4e0f-9544-bcab37bcaff5}</t>
  </si>
  <si>
    <t>VRN</t>
  </si>
  <si>
    <t>Vedlejší rozpočtové náklady</t>
  </si>
  <si>
    <t>{fbf7e1ff-b11f-47fb-ae56-ccae68921915}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</si>
  <si>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</si>
  <si>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</si>
  <si>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</si>
  <si>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</si>
  <si>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</si>
  <si>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</si>
  <si>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</si>
  <si>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Oprava krytu silnice II/102 (provozní staničení km 54,326-53,922)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</si>
  <si>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</si>
  <si>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</si>
  <si>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</si>
  <si>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</si>
  <si>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</si>
  <si>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</si>
  <si>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</si>
  <si>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</si>
  <si>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</si>
  <si>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</si>
  <si>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</si>
  <si>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</si>
  <si>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</si>
  <si>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</si>
  <si>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</si>
  <si>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</si>
  <si>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</si>
  <si>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</si>
  <si>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</si>
  <si>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</si>
  <si>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</si>
  <si>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</si>
  <si>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</si>
  <si>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</si>
  <si>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</si>
  <si>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</si>
  <si>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</si>
  <si>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</si>
  <si>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</si>
  <si>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</si>
  <si>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</si>
  <si>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113106161</t>
  </si>
  <si>
    <t>Rozebrání dlažeb vozovek pl do 50 m2 z drobných kostek do lože z kameniva</t>
  </si>
  <si>
    <t>m2</t>
  </si>
  <si>
    <t>CS ÚRS 2017 01</t>
  </si>
  <si>
    <t>4</t>
  </si>
  <si>
    <t>-2100136616</t>
  </si>
  <si>
    <t>PP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</si>
  <si>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</si>
  <si>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VV</t>
  </si>
  <si>
    <t>"obnova chodníkové konstrukce v místě rektifikace obrubníků, použita stávající kamenná dlažba" 43,4</t>
  </si>
  <si>
    <t>113106512-1</t>
  </si>
  <si>
    <t>Rozebrání dlažeb vozovek pl přes 200 m2 z velkých kostek do betonového lože s opěrou</t>
  </si>
  <si>
    <t>2012630852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</si>
  <si>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 velkých kostek kladených do betonového lože</t>
  </si>
  <si>
    <t>"vyspravení přídlažby z kamenný kostek kladených do betonového lože s opěrou, cca 80% plochy přídlažby, 20% nový materiál" 341,6</t>
  </si>
  <si>
    <t>3</t>
  </si>
  <si>
    <t>113107222</t>
  </si>
  <si>
    <t>Odstranění podkladu pl přes 200 m2 z kameniva drceného tl 200 mm</t>
  </si>
  <si>
    <t>-200032381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</si>
  <si>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</si>
  <si>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"sanační opatření cca 20% celkové plochy" 580</t>
  </si>
  <si>
    <t>113107243</t>
  </si>
  <si>
    <t>Odstranění podkladů nebo krytů s přemístěním hmot na skládku na vzdálenost do 20 m nebo s naložením na dopravní prostředek v ploše jednotlivě přes 200 m2 živičných, o tl. vrstvy přes 100 do 150 mm. Včetně veškeré manipulace a naložení na dopravní prostřed</t>
  </si>
  <si>
    <t>204704423</t>
  </si>
  <si>
    <t>Odstranění podkladů nebo krytů s přemístěním hmot na skládku na vzdálenost do 20 m nebo s naložením na dopravní prostředek v ploše jednotlivě přes 200 m2 živičných, o tl. vrstvy přes 100 do 150 mm. Včetně veškeré manipulace a naložení na dopravní prostředek. Odfrézovaný materiál odkoupí zhotovitel, doprava materiálu zůstává na zhotoviteli</t>
  </si>
  <si>
    <t>5</t>
  </si>
  <si>
    <t>113154335-1</t>
  </si>
  <si>
    <t>Frézování živičného podkladu nebo krytu s naložením na dopravní prostředek plochy přes 1 000 do 10 000 m2 bez překážek v trase, tloušťky vrstvy 130 mm včetně reprofilace příčného sklonu. Včetně veškeré manipulace a naložení na dopravní prostředek. Odfrézo</t>
  </si>
  <si>
    <t>-658496316</t>
  </si>
  <si>
    <t>Frézování živičného podkladu nebo krytu s naložením na dopravní prostředek plochy přes 1 000 do 10 000 m2 bez překážek v trase, tloušťky vrstvy 130 mm včetně reprofilace příčného sklonu. Včetně veškeré manipulace a naložení na dopravní prostředek. Odfrézovaný materiál odkoupí zhotovitel, doprava materiálu zůstává na zhotoviteli</t>
  </si>
  <si>
    <t>"frézování stávající vozovky tl. 130 mm" 2900</t>
  </si>
  <si>
    <t>6</t>
  </si>
  <si>
    <t>113201112</t>
  </si>
  <si>
    <t>Vytrhání obrub silničních ležatých</t>
  </si>
  <si>
    <t>m</t>
  </si>
  <si>
    <t>-458863580</t>
  </si>
  <si>
    <t>Vytrhání obrub s vybouráním lože, s přemístěním hmot na skládku na vzdálenost do 3 m nebo s naložením na dopravní prostředek silničních ležatých</t>
  </si>
  <si>
    <t xml:space="preserve">"případná rektifikace kamenného obrubníku kladeného do betonového lože s opěrou, 10% celkové délky obrubníků, 5% nový materiál" 86,8 </t>
  </si>
  <si>
    <t>7</t>
  </si>
  <si>
    <t>122201101</t>
  </si>
  <si>
    <t>Odkopávky a prokopávky nezapažené v hornině tř. 3 objem do 100 m3</t>
  </si>
  <si>
    <t>m3</t>
  </si>
  <si>
    <t>-1453520541</t>
  </si>
  <si>
    <t>Odkopávky a prokopávky nezapažené s přehozením výkopku na vzdálenost do 3 m nebo s naložením na dopravní prostředek v hornině tř. 3 do 100 m3</t>
  </si>
  <si>
    <t>"sanační opatření cca 20% celkové plochy" 580*0,1</t>
  </si>
  <si>
    <t>8</t>
  </si>
  <si>
    <t>122201109</t>
  </si>
  <si>
    <t>Příplatek za lepivost u odkopávek v hornině tř. 1 až 3</t>
  </si>
  <si>
    <t>-237674911</t>
  </si>
  <si>
    <t>Odkopávky a prokopávky nezapažené s přehozením výkopku na vzdálenost do 3 m nebo s naložením na dopravní prostředek v hornině tř. 3 Příplatek k cenám za lepivost horniny tř. 3</t>
  </si>
  <si>
    <t>"lepivost 50%"</t>
  </si>
  <si>
    <t>58*0,5 'Přepočtené koeficientem množství</t>
  </si>
  <si>
    <t>9</t>
  </si>
  <si>
    <t>162701105-1</t>
  </si>
  <si>
    <t>Vodorovné přemístění výkopku/sypaniny z horniny tř. 1 až 4 na skládku dle dodavatele stavby včetně uložení</t>
  </si>
  <si>
    <t>205002369</t>
  </si>
  <si>
    <t>171201201</t>
  </si>
  <si>
    <t>Uložení sypaniny na skládky</t>
  </si>
  <si>
    <t>-1666105363</t>
  </si>
  <si>
    <t>11</t>
  </si>
  <si>
    <t>171201211</t>
  </si>
  <si>
    <t>Poplatek za uložení odpadu ze sypaniny na skládce (skládkovné)</t>
  </si>
  <si>
    <t>t</t>
  </si>
  <si>
    <t>-934229509</t>
  </si>
  <si>
    <t>Uložení sypaniny poplatek za uložení sypaniny na skládce (skládkovné)</t>
  </si>
  <si>
    <t>58*1,9 'Přepočtené koeficientem množství</t>
  </si>
  <si>
    <t>Komunikace pozemní</t>
  </si>
  <si>
    <t>12</t>
  </si>
  <si>
    <t>564871111</t>
  </si>
  <si>
    <t>Podklad ze štěrkodrtě ŠD tl 250 mm</t>
  </si>
  <si>
    <t>-480371684</t>
  </si>
  <si>
    <t>Podklad ze štěrkodrti ŠD s rozprostřením a zhutněním, po zhutnění tl. 250 mm</t>
  </si>
  <si>
    <t>13</t>
  </si>
  <si>
    <t>567132112</t>
  </si>
  <si>
    <t>Podklad ze směsi stmelené cementem SC C 8/10 (KSC I) tl 170 mm</t>
  </si>
  <si>
    <t>-1160437388</t>
  </si>
  <si>
    <t>Podklad ze směsi stmelené cementem bez dilatačních spár, s rozprostřením a zhutněním SC C 8/10 (KSC I), po zhutnění tl. 170 mm</t>
  </si>
  <si>
    <t>14</t>
  </si>
  <si>
    <t>573231111-1</t>
  </si>
  <si>
    <t>Postřik živičný spojovací nebo infiltrační v množství dle vzorového řezu - modifikovaný</t>
  </si>
  <si>
    <t>-1438100609</t>
  </si>
  <si>
    <t>"položení nového krytu" 2900*2</t>
  </si>
  <si>
    <t>573231111-2</t>
  </si>
  <si>
    <t>Postřik živičný spojovací ze silniční emulze PS, E v množství 0,2 kg/m2</t>
  </si>
  <si>
    <t>-1549769330</t>
  </si>
  <si>
    <t>"položení nového krytu - konstrukce vozovky" 2900</t>
  </si>
  <si>
    <t>16</t>
  </si>
  <si>
    <t>575151110-1</t>
  </si>
  <si>
    <t>Asfaltová směs s vysokým obsahem pojiva RBL 16 PmB 25/55 - min.55 tl. 50 mm</t>
  </si>
  <si>
    <t>-28615959</t>
  </si>
  <si>
    <t>"položení nového krytu" 2900</t>
  </si>
  <si>
    <t>17</t>
  </si>
  <si>
    <t>577145142</t>
  </si>
  <si>
    <t>Asfaltový beton vrstva ložní ACL 16S PmB 25/55-65 (ABH) tl 50 mm š přes 3 m z modifikovaného asfaltu</t>
  </si>
  <si>
    <t>-1758661428</t>
  </si>
  <si>
    <t>Asfaltový beton vrstva ložní ACL 16 (ABH) s rozprostřením a zhutněním z modifikovaného asfaltu v pruhu šířky přes 3 m, po zhutnění tl. 50 mm</t>
  </si>
  <si>
    <t>18</t>
  </si>
  <si>
    <t>576123121-1</t>
  </si>
  <si>
    <t>Asfaltový koberec mastixový SMA 8 LA PmB 45/80-65 tl 30 mm š přes 3 m</t>
  </si>
  <si>
    <t>357486095</t>
  </si>
  <si>
    <t>Asfaltový koberec mastixový SMA 8 LA PmB 45/80-65 s rozprostřením a se zhutněním v pruhu šířky přes 3 m, po zhutnění tl. 30 mm</t>
  </si>
  <si>
    <t>19</t>
  </si>
  <si>
    <t>591141111</t>
  </si>
  <si>
    <t>Kladení dlažby z kostek velkých z kamene na MC tl 50 mm</t>
  </si>
  <si>
    <t>-859416735</t>
  </si>
  <si>
    <t>Kladení dlažby z kostek s provedením lože do tl. 50 mm, s vyplněním spár, s dvojím beraněním a se smetením přebytečného materiálu na krajnici velkých z kamene, do lože z cementové malty</t>
  </si>
  <si>
    <t>20</t>
  </si>
  <si>
    <t>M</t>
  </si>
  <si>
    <t>583801590</t>
  </si>
  <si>
    <t>kostka dlažební velká, žula velikost 120 mm šedá</t>
  </si>
  <si>
    <t>-1605262716</t>
  </si>
  <si>
    <t>P</t>
  </si>
  <si>
    <t>Poznámka k položce:
1 t = 4,6 m2</t>
  </si>
  <si>
    <t>"vyspravení přídlažby z kamenný kostek kladených do betonového lože s opěrou, cca 80% plochy přídlažby, 20% nový materiál" 341,6*0,2/4,6*1,01</t>
  </si>
  <si>
    <t>591211111</t>
  </si>
  <si>
    <t>Kladení dlažby z kostek drobných z kamene do lože z kameniva těženého tl 50 mm</t>
  </si>
  <si>
    <t>1738052661</t>
  </si>
  <si>
    <t>Kladení dlažby z kostek s provedením lože do tl. 50 mm, s vyplněním spár, s dvojím beraněním a se smetením přebytečného materiálu na krajnici drobných z kamene, do lože z kameniva těženého</t>
  </si>
  <si>
    <t>Trubní vedení</t>
  </si>
  <si>
    <t>22</t>
  </si>
  <si>
    <t>899203111</t>
  </si>
  <si>
    <t>Osazení mříží litinových včetně rámů a košů na bahno hmotnosti nad 100 do 150 kg</t>
  </si>
  <si>
    <t>kus</t>
  </si>
  <si>
    <t>-744586358</t>
  </si>
  <si>
    <t>Osazení mříží litinových včetně rámů a košů na bahno hmotnosti jednotlivě přes 100 do 150 kg</t>
  </si>
  <si>
    <t>"výměna stávajících rámů a mříží uličních vpustí" 13</t>
  </si>
  <si>
    <t>23</t>
  </si>
  <si>
    <t>286619380-1</t>
  </si>
  <si>
    <t xml:space="preserve">vtoková litinová mříž pro uliční vpusti ve třídě zatížení D400 rovná 500/500 mm včetně rámu 500/500 mm </t>
  </si>
  <si>
    <t>-402803980</t>
  </si>
  <si>
    <t>24</t>
  </si>
  <si>
    <t>899203211</t>
  </si>
  <si>
    <t>Demontáž mříží litinových včetně rámů hmotnosti přes 100 do 150 kg</t>
  </si>
  <si>
    <t>-150222110</t>
  </si>
  <si>
    <t>Demontáž mříží litinových včetně rámů, hmotnosti jednotlivě přes 100 do 150 Kg</t>
  </si>
  <si>
    <t>25</t>
  </si>
  <si>
    <t>899231111-1</t>
  </si>
  <si>
    <t>Výšková úprava uličního vstupu nebo vpusti do 200 mm rektifikace uliční vpusti</t>
  </si>
  <si>
    <t>-645711250</t>
  </si>
  <si>
    <t>"případná výšková rektifikace vtokového objektu - uliční vpusti" 13</t>
  </si>
  <si>
    <t>26</t>
  </si>
  <si>
    <t>899331111-1</t>
  </si>
  <si>
    <t>Výšková úprava uličního vstupu nebo vpusti do 200 mm rektifikace poklopu</t>
  </si>
  <si>
    <t>-197053431</t>
  </si>
  <si>
    <t>"případná výšková rektifikace uličního vstupu - velký poklop" 13</t>
  </si>
  <si>
    <t>27</t>
  </si>
  <si>
    <t>899431111-1</t>
  </si>
  <si>
    <t xml:space="preserve">Výšková úprava uličního vstupu nebo vpusti do 200 mm rektifikace </t>
  </si>
  <si>
    <t>-71377414</t>
  </si>
  <si>
    <t>"případná výšková rektifikace uličního vstupu - malý poklop" 33</t>
  </si>
  <si>
    <t>Ostatní konstrukce a práce, bourání</t>
  </si>
  <si>
    <t>28</t>
  </si>
  <si>
    <t>915231112</t>
  </si>
  <si>
    <t>Vodorovné dopravní značení retroreflexním bílým plastem přechody pro chodce, šipky nebo symboly</t>
  </si>
  <si>
    <t>-1289184593</t>
  </si>
  <si>
    <t>Vodorovné dopravní značení stříkaným plastem přechody pro chodce, šipky, symboly nápisy bílé retroreflexní</t>
  </si>
  <si>
    <t>"přechody pro chodce, šipky a stopčáry" 16+9,5+3,4</t>
  </si>
  <si>
    <t>"čáry" (106*0,25/2+117*0,125+253*0,125/3*2+81,5*0,125/2)</t>
  </si>
  <si>
    <t>29</t>
  </si>
  <si>
    <t>915621111</t>
  </si>
  <si>
    <t>Předznačení vodorovného plošného značení</t>
  </si>
  <si>
    <t>-877207675</t>
  </si>
  <si>
    <t>Předznačení pro vodorovné značení stříkané barvou nebo prováděné z nátěrových hmot plošné šipky, symboly, nápisy</t>
  </si>
  <si>
    <t>30</t>
  </si>
  <si>
    <t>916241113</t>
  </si>
  <si>
    <t>Osazení obrubníku kamenného ležatého s boční opěrou do lože z betonu prostého</t>
  </si>
  <si>
    <t>-988123677</t>
  </si>
  <si>
    <t>Osazení obrubníku kamenného se zřízením lože, s vyplněním a zatřením spár cementovou maltou ležatého s boční opěrou z betonu prostého tř. C 12/15, do lože z betonu prostého téže značky</t>
  </si>
  <si>
    <t>31</t>
  </si>
  <si>
    <t>583803340</t>
  </si>
  <si>
    <t>obrubník kamenný přímý,  (aAP) žula,OP3 25x20</t>
  </si>
  <si>
    <t>-650173156</t>
  </si>
  <si>
    <t>Výrobky lomařské a kamenické pro komunikace (kostky dlažební, krajníky a obrubníky) obrubníky kamenné žula (materiálová skupina I/2) přímé OP 3  25 x 20</t>
  </si>
  <si>
    <t>"případná rektifikace kamenného obrubníku kladeného do betonového lože s opěrou, 10% celkové délky obrubníků, 5% nový materiál" 86,8/100*5*1,02</t>
  </si>
  <si>
    <t>32</t>
  </si>
  <si>
    <t>919112222</t>
  </si>
  <si>
    <t>Řezání spár pro vytvoření komůrky š 15 mm hl 25 mm pro těsnící zálivku v živičném krytu</t>
  </si>
  <si>
    <t>719823259</t>
  </si>
  <si>
    <t>Řezání dilatačních spár v živičném krytu vytvoření komůrky pro těsnící zálivku šířky 15 mm, hloubky 25 mm</t>
  </si>
  <si>
    <t>"ošetření spáry a zálivka" 911</t>
  </si>
  <si>
    <t>33</t>
  </si>
  <si>
    <t>919122121</t>
  </si>
  <si>
    <t>Těsnění spár zálivkou za tepla pro komůrky š 15 mm hl 25 mm s těsnicím profilem</t>
  </si>
  <si>
    <t>-1916781566</t>
  </si>
  <si>
    <t>Utěsnění dilatačních spár zálivkou za tepla v cementobetonovém nebo živičném krytu včetně adhezního nátěru s těsnicím profilem pod zálivkou, pro komůrky šířky 15 mm, hloubky 25 mm</t>
  </si>
  <si>
    <t>34</t>
  </si>
  <si>
    <t>26203</t>
  </si>
  <si>
    <t xml:space="preserve">Sklotextilní síťovina l = 25 m, oka cca 5 x 5 mm, zvýšení mechanické odolnosti </t>
  </si>
  <si>
    <t>393119947</t>
  </si>
  <si>
    <t>35</t>
  </si>
  <si>
    <t>919735111</t>
  </si>
  <si>
    <t>Řezání stávajícího živičného krytu hl do 50 mm</t>
  </si>
  <si>
    <t>-62318982</t>
  </si>
  <si>
    <t>Řezání stávajícího živičného krytu nebo podkladu hloubky do 50 mm</t>
  </si>
  <si>
    <t>"prořezy spár při pokládce po půlkách" 860</t>
  </si>
  <si>
    <t>36</t>
  </si>
  <si>
    <t>919735113</t>
  </si>
  <si>
    <t>Řezání stávajícího živičného krytu hl do 150 mm</t>
  </si>
  <si>
    <t>2014603476</t>
  </si>
  <si>
    <t>Řezání stávajícího živičného krytu nebo podkladu hloubky přes 100 do 150 mm</t>
  </si>
  <si>
    <t>"zaříznutí živičného krytu stávající vozovky v tl. 130 mm" 17</t>
  </si>
  <si>
    <t>37</t>
  </si>
  <si>
    <t>922111500-1</t>
  </si>
  <si>
    <t>Sanační opatření konstrukční vrstva z geokompozitu</t>
  </si>
  <si>
    <t>107049238</t>
  </si>
  <si>
    <t>"sanační opatření cca 25% celkové plochy geokompozit" 725</t>
  </si>
  <si>
    <t>38</t>
  </si>
  <si>
    <t>938902000-1</t>
  </si>
  <si>
    <t>Pročištění vtokového objektu (vpusti)</t>
  </si>
  <si>
    <t>ks</t>
  </si>
  <si>
    <t>730782375</t>
  </si>
  <si>
    <t>"pročištění vtokového objektu (vpusti)" 16</t>
  </si>
  <si>
    <t>39</t>
  </si>
  <si>
    <t>938909311</t>
  </si>
  <si>
    <t>Čištění vozovek metením strojně podkladu nebo krytu betonového nebo živičného</t>
  </si>
  <si>
    <t>1757893648</t>
  </si>
  <si>
    <t>Čištění vozovek metením bláta, prachu nebo hlinitého nánosu s odklizením na hromady na vzdálenost do 20 m nebo naložením na dopravní prostředek strojně povrchu podkladu nebo krytu betonového nebo živičného</t>
  </si>
  <si>
    <t>40</t>
  </si>
  <si>
    <t>979024443</t>
  </si>
  <si>
    <t>Očištění vybouraných obrubníků a krajníků silničních</t>
  </si>
  <si>
    <t>768512331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</si>
  <si>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</si>
  <si>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"případná rektifikace kamenného obrubníku kladeného do betonového lože s opěrou, 10% celkové délky obrubníků, 5% nový materiál" 86,8*0,95</t>
  </si>
  <si>
    <t>41</t>
  </si>
  <si>
    <t>979071112</t>
  </si>
  <si>
    <t>Očištění dlažebních kostek velkých s původním spárováním živičnou směsí nebo MC</t>
  </si>
  <si>
    <t>-759389947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</si>
  <si>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</si>
  <si>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"vyspravení přídlažby z kamenný kostek kladených do betonového lože s opěrou, cca 80% plochy přídlažby, 20% nový materiál" 341,6*0,8*1,01</t>
  </si>
  <si>
    <t>42</t>
  </si>
  <si>
    <t>979071121</t>
  </si>
  <si>
    <t>Očištění dlažebních kostek drobných s původním spárováním kamenivem těženým</t>
  </si>
  <si>
    <t>-2053678870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</si>
  <si>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</si>
  <si>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997</t>
  </si>
  <si>
    <t>Přesun sutě</t>
  </si>
  <si>
    <t>43</t>
  </si>
  <si>
    <t>997221551-1</t>
  </si>
  <si>
    <t>Vodorovná doprava suti ze sypkých materiálů na skládku dle dodavatele stavby včetně uložení</t>
  </si>
  <si>
    <t>-453224596</t>
  </si>
  <si>
    <t>"ostatní" 4,128+58+136,3</t>
  </si>
  <si>
    <t>44</t>
  </si>
  <si>
    <t>997221571-1</t>
  </si>
  <si>
    <t>Vodorovná doprava vybouraných hmot na skládku dle dodavatele stavby včetně uložení</t>
  </si>
  <si>
    <t>-622904488</t>
  </si>
  <si>
    <t>"vyspravení přídlažby z kamenný kostek, cca 80% plochy přídlažby, 20% nový materiál" (341,6-341,6*0,8*1,01)*0,505</t>
  </si>
  <si>
    <t>"případná rektifikace kamenného obrubníku, 10% celkové délky obrubníků, 5% nový materiál" (86,8-86,8*0,95)*0,05</t>
  </si>
  <si>
    <t>"výměna stávajících rámů a mříží uličních vpustí" 1,95</t>
  </si>
  <si>
    <t>45</t>
  </si>
  <si>
    <t>997221611</t>
  </si>
  <si>
    <t>Nakládání suti na dopravní prostředky pro vodorovnou dopravu</t>
  </si>
  <si>
    <t>-2006792299</t>
  </si>
  <si>
    <t>Nakládání na dopravní prostředky pro vodorovnou dopravu suti</t>
  </si>
  <si>
    <t>46</t>
  </si>
  <si>
    <t>997221612</t>
  </si>
  <si>
    <t>Nakládání vybouraných hmot na dopravní prostředky pro vodorovnou dopravu</t>
  </si>
  <si>
    <t>-1356905805</t>
  </si>
  <si>
    <t>Nakládání na dopravní prostředky pro vodorovnou dopravu vybouraných hmot</t>
  </si>
  <si>
    <t>47</t>
  </si>
  <si>
    <t>997221855</t>
  </si>
  <si>
    <t>Poplatek za uložení odpadu z kameniva na skládce (skládkovné)</t>
  </si>
  <si>
    <t>-973174086</t>
  </si>
  <si>
    <t>Poplatek za uložení stavebního odpadu na skládce (skládkovné) z kameniva</t>
  </si>
  <si>
    <t>"nestmelené vrstvy"136,3</t>
  </si>
  <si>
    <t>48</t>
  </si>
  <si>
    <t>997013800-1</t>
  </si>
  <si>
    <t>Poplatek za uložení stavebního směsného odpadu na skládce (skládkovné)</t>
  </si>
  <si>
    <t>-1103258134</t>
  </si>
  <si>
    <t>Poplatek za uložení stavebního odpadu na skládce (skládkovné) směsného</t>
  </si>
  <si>
    <t>"ostatní" 4,128+58+1,95</t>
  </si>
  <si>
    <t>998</t>
  </si>
  <si>
    <t>Přesun hmot</t>
  </si>
  <si>
    <t>49</t>
  </si>
  <si>
    <t>998225111</t>
  </si>
  <si>
    <t>Přesun hmot pro pozemní komunikace s krytem z kamene, monolitickým betonovým nebo živičným</t>
  </si>
  <si>
    <t>-1459141687</t>
  </si>
  <si>
    <t>Přesun hmot pro komunikace s krytem z kameniva, monolitickým betonovým nebo živičným dopravní vzdálenost do 200 m jakékoliv délky objektu</t>
  </si>
  <si>
    <t>SO 102 - Oprava krytu silnice II/102 (provozní staničení km 53,922-53,223)</t>
  </si>
  <si>
    <t>-1745819993</t>
  </si>
  <si>
    <t>"obnova chodníkové konstrukce v místě rektifikace obrubníků, použita stávající kamenná dlažba" 17,8</t>
  </si>
  <si>
    <t>-13898837</t>
  </si>
  <si>
    <t>"vyspravení přídlažby z kamenný kostek kladených do betonového lože s opěrou, cca 80% plochy přídlažby, 20% nový materiál" 142,4</t>
  </si>
  <si>
    <t>-1471416626</t>
  </si>
  <si>
    <t>"sanační opatření cca 20% celkové plochy" 779,6</t>
  </si>
  <si>
    <t>-818677550</t>
  </si>
  <si>
    <t>113154335</t>
  </si>
  <si>
    <t>-578614051</t>
  </si>
  <si>
    <t>"frézování stávající vozovky tl. 130 mm" 3898</t>
  </si>
  <si>
    <t>-2009291059</t>
  </si>
  <si>
    <t>"případná rektifikace kamenného obrubníku kladeného do betonového lože s opěrou, 10% celkové délky obrubníků, 5% nový materiál" 35,6</t>
  </si>
  <si>
    <t>113202111</t>
  </si>
  <si>
    <t>Vytrhání obrub krajníků obrubníků stojatých</t>
  </si>
  <si>
    <t>23181884</t>
  </si>
  <si>
    <t>Vytrhání obrub s vybouráním lože, s přemístěním hmot na skládku na vzdálenost do 3 m nebo s naložením na dopravní prostředek z krajníků nebo obrubníků stojatých</t>
  </si>
  <si>
    <t>"rozebrání kamenných obrub" 36,92+110,82+27,07+96,16+35,68+20,4+3,79+9,49+49,4+9,78</t>
  </si>
  <si>
    <t>121101103</t>
  </si>
  <si>
    <t>Sejmutí ornice s přemístěním na vzdálenost do 250 m</t>
  </si>
  <si>
    <t>1430872000</t>
  </si>
  <si>
    <t>Sejmutí ornice nebo lesní půdy s vodorovným přemístěním na hromady v místě upotřebení nebo na dočasné či trvalé skládky se složením, na vzdálenost přes 100 do 250 m</t>
  </si>
  <si>
    <t>"úprava doplňkové zeleně, vyrovnání nerovností tl. 200 mm" 357*0,2</t>
  </si>
  <si>
    <t>903569656</t>
  </si>
  <si>
    <t>"sanační opatření cca 20% celkové plochy" 779,6*0,1</t>
  </si>
  <si>
    <t>1422416933</t>
  </si>
  <si>
    <t>77,96*0,5 'Přepočtené koeficientem množství</t>
  </si>
  <si>
    <t>1933756310</t>
  </si>
  <si>
    <t>1370053367</t>
  </si>
  <si>
    <t>-802452550</t>
  </si>
  <si>
    <t>149,36*1,9 'Přepočtené koeficientem množství</t>
  </si>
  <si>
    <t>181301101</t>
  </si>
  <si>
    <t>Rozprostření ornice tl vrstvy do 100 mm pl do 500 m2 v rovině nebo ve svahu do 1:5</t>
  </si>
  <si>
    <t>-1516967418</t>
  </si>
  <si>
    <t>Rozprostření a urovnání ornice v rovině nebo ve svahu sklonu do 1:5 při souvislé ploše do 500 m2, tl. vrstvy do 100 mm</t>
  </si>
  <si>
    <t>"ohumusování tl. 100 mm" 357</t>
  </si>
  <si>
    <t>103211000-1</t>
  </si>
  <si>
    <t>dodávka a doprava ornice</t>
  </si>
  <si>
    <t>1917642995</t>
  </si>
  <si>
    <t>"ohumusování v tl. 100 mm"357*0,1</t>
  </si>
  <si>
    <t>181411131</t>
  </si>
  <si>
    <t>Založení parkového trávníku výsevem plochy do 1000 m2 v rovině a ve svahu do 1:5</t>
  </si>
  <si>
    <t>1487668703</t>
  </si>
  <si>
    <t>Založení trávníku na půdě předem připravené plochy do 1000 m2 výsevem včetně utažení parkového v rovině nebo na svahu do 1:5</t>
  </si>
  <si>
    <t>"zatravnění" 357</t>
  </si>
  <si>
    <t>005724100</t>
  </si>
  <si>
    <t>osivo směs travní parková</t>
  </si>
  <si>
    <t>kg</t>
  </si>
  <si>
    <t>1375391398</t>
  </si>
  <si>
    <t>Osiva pícnin směsi travní balení obvykle 25 kg parková</t>
  </si>
  <si>
    <t>"zatravnění" 357/100*3</t>
  </si>
  <si>
    <t>183403111</t>
  </si>
  <si>
    <t>Obdělání půdy nakopáním na hloubku do 0,1 m v rovině a svahu do 1:5</t>
  </si>
  <si>
    <t>-810752283</t>
  </si>
  <si>
    <t>Obdělání půdy nakopáním hl. přes 50 do 100 mm v rovině nebo na svahu do 1:5</t>
  </si>
  <si>
    <t>183403113</t>
  </si>
  <si>
    <t>Obdělání půdy frézováním v rovině a svahu do 1:5</t>
  </si>
  <si>
    <t>668186989</t>
  </si>
  <si>
    <t>Obdělání půdy frézováním v rovině nebo na svahu do 1:5</t>
  </si>
  <si>
    <t>183403151</t>
  </si>
  <si>
    <t>Obdělání půdy smykováním v rovině a svahu do 1:5</t>
  </si>
  <si>
    <t>702336488</t>
  </si>
  <si>
    <t>Obdělání půdy smykováním v rovině nebo na svahu do 1:5</t>
  </si>
  <si>
    <t>183403152</t>
  </si>
  <si>
    <t>Obdělání půdy vláčením v rovině a svahu do 1:5</t>
  </si>
  <si>
    <t>275114559</t>
  </si>
  <si>
    <t>Obdělání půdy vláčením v rovině nebo na svahu do 1:5</t>
  </si>
  <si>
    <t>183403161</t>
  </si>
  <si>
    <t>Obdělání půdy válením v rovině a svahu do 1:5</t>
  </si>
  <si>
    <t>-1313202776</t>
  </si>
  <si>
    <t>Obdělání půdy válením v rovině nebo na svahu do 1:5</t>
  </si>
  <si>
    <t>185802113</t>
  </si>
  <si>
    <t>Hnojení půdy umělým hnojivem na široko v rovině a svahu do 1:5</t>
  </si>
  <si>
    <t>-567816418</t>
  </si>
  <si>
    <t>Hnojení půdy nebo trávníku v rovině nebo na svahu do 1:5 umělým hnojivem na široko</t>
  </si>
  <si>
    <t>"zatravnění" 357/100*3/1000</t>
  </si>
  <si>
    <t>251911550-1</t>
  </si>
  <si>
    <t>hnojivo průmyslové</t>
  </si>
  <si>
    <t>1027813777</t>
  </si>
  <si>
    <t>Hnojiva průmyslová ostatní</t>
  </si>
  <si>
    <t>185803111</t>
  </si>
  <si>
    <t>Ošetření trávníku shrabáním v rovině a svahu do 1:5</t>
  </si>
  <si>
    <t>1231214745</t>
  </si>
  <si>
    <t>Ošetření trávníku jednorázové v rovině nebo na svahu do 1:5</t>
  </si>
  <si>
    <t>1820307251</t>
  </si>
  <si>
    <t>-991865626</t>
  </si>
  <si>
    <t>569831111</t>
  </si>
  <si>
    <t>Zpevnění krajnic štěrkodrtí frakce 0-32 tř. B tl 100 mm</t>
  </si>
  <si>
    <t>866970614</t>
  </si>
  <si>
    <t>Zpevnění krajnic nebo komunikací pro pěší s rozprostřením a zhutněním, po zhutnění štěrkodrtí tl. 100 mm</t>
  </si>
  <si>
    <t>"zpevnění krajnice" 435,6</t>
  </si>
  <si>
    <t>1075284377</t>
  </si>
  <si>
    <t>"položení nového krytu" 3898*2</t>
  </si>
  <si>
    <t>-748351377</t>
  </si>
  <si>
    <t>"položení nového krytu" 3898</t>
  </si>
  <si>
    <t>808876376</t>
  </si>
  <si>
    <t>-1612542832</t>
  </si>
  <si>
    <t>1808994630</t>
  </si>
  <si>
    <t>2044398647</t>
  </si>
  <si>
    <t>-1585480960</t>
  </si>
  <si>
    <t>"vyspravení přídlažby z kamenný kostek kladených do betonového lože s opěrou, cca 80% plochy přídlažby, 20% nový materiál" 142,4*0,2/4,6*1,02</t>
  </si>
  <si>
    <t>925311284</t>
  </si>
  <si>
    <t>-1305444930</t>
  </si>
  <si>
    <t>"výměna stávajících rámů a mříží uličních vpustí" 9</t>
  </si>
  <si>
    <t>1211421770</t>
  </si>
  <si>
    <t>278208065</t>
  </si>
  <si>
    <t>1679400527</t>
  </si>
  <si>
    <t>"případná výšková rektifikace vtokového objektu - uliční vpusti" 9</t>
  </si>
  <si>
    <t>-1020244294</t>
  </si>
  <si>
    <t>"případná výšková rektifikace uličního vstupu - velký poklop" 5</t>
  </si>
  <si>
    <t>868786998</t>
  </si>
  <si>
    <t>"případná výšková rektifikace uličního vstupu - malý poklop" 10</t>
  </si>
  <si>
    <t>1357945158</t>
  </si>
  <si>
    <t>"zřízení vodorovného značení plastem - V6a" 6</t>
  </si>
  <si>
    <t>"čáry" 944*0,125</t>
  </si>
  <si>
    <t>-189990464</t>
  </si>
  <si>
    <t>-603709688</t>
  </si>
  <si>
    <t>1608355438</t>
  </si>
  <si>
    <t>"případná rektifikace kamenného obrubníku kladeného do betonového lože s opěrou, 10% celkové délky obrubníků, 5% nový materiál" 35,6/100*5*1,02</t>
  </si>
  <si>
    <t>1879037529</t>
  </si>
  <si>
    <t>"ošetření spáry a zálivka" 1306,9</t>
  </si>
  <si>
    <t>-690740071</t>
  </si>
  <si>
    <t>-2062252672</t>
  </si>
  <si>
    <t>50</t>
  </si>
  <si>
    <t>-808322209</t>
  </si>
  <si>
    <t>"prořezy spár při pokládce po půlkách" 1012</t>
  </si>
  <si>
    <t>51</t>
  </si>
  <si>
    <t>931792498</t>
  </si>
  <si>
    <t>"zaříznutí živičného krytu stávající vozovky v tl. 130 mm" 4,5+18,5+60,5+9,5+5,3</t>
  </si>
  <si>
    <t>52</t>
  </si>
  <si>
    <t>-605979314</t>
  </si>
  <si>
    <t>"sanační opatření cca 25% celkové plochy geokompozit" 974,5</t>
  </si>
  <si>
    <t>53</t>
  </si>
  <si>
    <t>155147665</t>
  </si>
  <si>
    <t>"pročištění vtokového objektu (vpusti)" 11</t>
  </si>
  <si>
    <t>54</t>
  </si>
  <si>
    <t>938902112</t>
  </si>
  <si>
    <t>Čištění příkopů komunikací příkopovým rypadlem objem nánosu do 0,3 m3/m</t>
  </si>
  <si>
    <t>1674613460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</si>
  <si>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</si>
  <si>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"pročištění příkopu příkopovým rypadlem" 36+96,16+35,68</t>
  </si>
  <si>
    <t>55</t>
  </si>
  <si>
    <t>938902421</t>
  </si>
  <si>
    <t>Čištění propustků strojně tlakovou vodou D do 500 mm při tl nánosu do 50% DN</t>
  </si>
  <si>
    <t>-572431007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</si>
  <si>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</si>
  <si>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"čištění propustků komunikací" 9,42+8,59</t>
  </si>
  <si>
    <t>56</t>
  </si>
  <si>
    <t>-1562215771</t>
  </si>
  <si>
    <t>57</t>
  </si>
  <si>
    <t>938909611-1</t>
  </si>
  <si>
    <t>Odstranění nánosu na krajnicích tl 50 mm</t>
  </si>
  <si>
    <t>1240642201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</si>
  <si>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50 mm</t>
  </si>
  <si>
    <t>Poznámka k položce:
Stržení krajnice, odstranění nánosu</t>
  </si>
  <si>
    <t>"stržení krajnice, odstranění nánosu tl. cca 50 mm" (36,92+110,82+36+27,07+96,16+35,68+20,4+3,79+49,4+9,78+445,15)*0,5</t>
  </si>
  <si>
    <t>58</t>
  </si>
  <si>
    <t>1033760755</t>
  </si>
  <si>
    <t>"případná rektifikace kamenného obrubníku kladeného do betonového lože s opěrou, 10% celkové délky obrubníků, 5% nový materiál" 35,6*0,95*1,03</t>
  </si>
  <si>
    <t>59</t>
  </si>
  <si>
    <t>-1159926764</t>
  </si>
  <si>
    <t>"vyspravení přídlažby z kamenný kostek kladených do betonového lože s opěrou, cca 80% plochy přídlažby, 20% nový materiál" 142,4*0,8*1,02</t>
  </si>
  <si>
    <t>60</t>
  </si>
  <si>
    <t>1498613254</t>
  </si>
  <si>
    <t>61</t>
  </si>
  <si>
    <t>-937025856</t>
  </si>
  <si>
    <t>"ostatní" 2,838+32,561+1,549+77,96+27,442+183,206</t>
  </si>
  <si>
    <t>62</t>
  </si>
  <si>
    <t>1693012526</t>
  </si>
  <si>
    <t>"vyspravení přídlažby z kamenný kostek, cca 80% plochy přídlažby, 20% nový materiál" (142,4-142,4*0,8*1,02)*0,505</t>
  </si>
  <si>
    <t>"případná rektifikace kamenného obrubníku, 10% celkové délky obrubníků, 5% nový materiál" (35,6-35,6*0,95*1,03)*0,05</t>
  </si>
  <si>
    <t>"výměna stávajících rámů a mříží uličních vpustí" 1,35</t>
  </si>
  <si>
    <t>63</t>
  </si>
  <si>
    <t>997221571-2</t>
  </si>
  <si>
    <t xml:space="preserve">Vodorovná doprava vybouraných hmot na dvůr SÚS včetně uložení </t>
  </si>
  <si>
    <t>1743132126</t>
  </si>
  <si>
    <t>"rozebrání kamenných obrub" (36,92+110,82+27,07+96,16+35,68+20,4+3,79+9,49+49,4+9,78)*0,205</t>
  </si>
  <si>
    <t>64</t>
  </si>
  <si>
    <t>300368681</t>
  </si>
  <si>
    <t>65</t>
  </si>
  <si>
    <t>1116978370</t>
  </si>
  <si>
    <t>66</t>
  </si>
  <si>
    <t>771955071</t>
  </si>
  <si>
    <t>"nestmelená vrstva" 183,206</t>
  </si>
  <si>
    <t>67</t>
  </si>
  <si>
    <t>617136846</t>
  </si>
  <si>
    <t>"ostatní" 2,838+32,561+1,549+77,96+27,442+1,35</t>
  </si>
  <si>
    <t>68</t>
  </si>
  <si>
    <t>-1713895781</t>
  </si>
  <si>
    <t>SO 103 - Oprava krytu silnice II/118</t>
  </si>
  <si>
    <t>189088360</t>
  </si>
  <si>
    <t>"obnova chodníkové konstrukce v místě rektifikace obrubníků, použita stávající kamenná dlažba" 44,1</t>
  </si>
  <si>
    <t>1419289851</t>
  </si>
  <si>
    <t>"vyspravení přídlažby z kamenný kostek kladených do betonového lože s opěrou, cca 80% plochy přídlažby, 20% nový materiál" 59,6</t>
  </si>
  <si>
    <t>1737271319</t>
  </si>
  <si>
    <t>"sanační opatření cca 20% celkové plochy" 642</t>
  </si>
  <si>
    <t>-247757487</t>
  </si>
  <si>
    <t>570948474</t>
  </si>
  <si>
    <t>"frézování stávající vozovky tl. 130 mm" 3210</t>
  </si>
  <si>
    <t>345545677</t>
  </si>
  <si>
    <t>"případná rektifikace kamenného obrubníku kladeného do betonového lože s opěrou, 10% celkové délky obrubníků, 5% nový materiál"</t>
  </si>
  <si>
    <t>" + úsek pod odbočením k hradu komplet" 88,2</t>
  </si>
  <si>
    <t>-1241693103</t>
  </si>
  <si>
    <t>"úprava doplňkové zeleně, vyrovnání nerovností tl. 200 mm" 413*0,2</t>
  </si>
  <si>
    <t>412636385</t>
  </si>
  <si>
    <t>"sanační opatření cca 20% celkové plochy" 642*0,1</t>
  </si>
  <si>
    <t>1385366949</t>
  </si>
  <si>
    <t>64,2*0,5 'Přepočtené koeficientem množství</t>
  </si>
  <si>
    <t>724996526</t>
  </si>
  <si>
    <t>598265600</t>
  </si>
  <si>
    <t>2033874434</t>
  </si>
  <si>
    <t>146,8*1,9 'Přepočtené koeficientem množství</t>
  </si>
  <si>
    <t>-727121768</t>
  </si>
  <si>
    <t>"ohumusování tl. 100 mm" 413</t>
  </si>
  <si>
    <t>-197556050</t>
  </si>
  <si>
    <t>"ohumusování v tl. 100 mm" 413*0,1</t>
  </si>
  <si>
    <t>-626279394</t>
  </si>
  <si>
    <t>"zatravnění" 413</t>
  </si>
  <si>
    <t>-297842145</t>
  </si>
  <si>
    <t>"zatravnění" 413/100*3</t>
  </si>
  <si>
    <t>-900970291</t>
  </si>
  <si>
    <t>1189773179</t>
  </si>
  <si>
    <t>723383196</t>
  </si>
  <si>
    <t>-1264542891</t>
  </si>
  <si>
    <t>-1637036957</t>
  </si>
  <si>
    <t>-1372833145</t>
  </si>
  <si>
    <t>"zatravnění" 413/100*3/1000</t>
  </si>
  <si>
    <t>1843898346</t>
  </si>
  <si>
    <t>-1428141054</t>
  </si>
  <si>
    <t>-1799508914</t>
  </si>
  <si>
    <t>-1162322901</t>
  </si>
  <si>
    <t>237822862</t>
  </si>
  <si>
    <t>"zpevnění krajnice" 318,5</t>
  </si>
  <si>
    <t>-1412244752</t>
  </si>
  <si>
    <t>"položení nového krytu - konstrukce vozovky" 3210*2</t>
  </si>
  <si>
    <t>Postřik živičný spojovací nebo infiltrační v množství dle vzorového řezu</t>
  </si>
  <si>
    <t>-967509243</t>
  </si>
  <si>
    <t>"položení nového krytu - konstrukce vozovky" 3210</t>
  </si>
  <si>
    <t>-1923507321</t>
  </si>
  <si>
    <t>"položení nového krytu" 3210</t>
  </si>
  <si>
    <t>-100021390</t>
  </si>
  <si>
    <t>792460581</t>
  </si>
  <si>
    <t>-1760087475</t>
  </si>
  <si>
    <t>1525894397</t>
  </si>
  <si>
    <t>"vyspravení přídlažby z kamenný kostek kladených do betonového lože s opěrou, cca 80% plochy přídlažby, 20% nový materiál" 59,6*0,2/4,6*1,03</t>
  </si>
  <si>
    <t>-929977300</t>
  </si>
  <si>
    <t>-984123304</t>
  </si>
  <si>
    <t>"výměna stávajících rámů a mříží uličních vpustí" 16</t>
  </si>
  <si>
    <t>578835037</t>
  </si>
  <si>
    <t>-1386534637</t>
  </si>
  <si>
    <t>-640893646</t>
  </si>
  <si>
    <t>"případná výšková rektifikace vtokového objektu - uliční vpusti" 16</t>
  </si>
  <si>
    <t>721156150</t>
  </si>
  <si>
    <t>"případná výšková rektifikace uličního vstupu - velký poklop" 6</t>
  </si>
  <si>
    <t>428482830</t>
  </si>
  <si>
    <t>"případná výšková rektifikace uličního vstupu - malý poklop" 11</t>
  </si>
  <si>
    <t>819294777</t>
  </si>
  <si>
    <t>"čáry" 42*0,25/2+814*0,125</t>
  </si>
  <si>
    <t>-490698945</t>
  </si>
  <si>
    <t>-749273717</t>
  </si>
  <si>
    <t>56383391</t>
  </si>
  <si>
    <t>"případná rektifikace kamenného obrubníku kladeného do betonového lože s opěrou, 10% celkové délky obrubníků, 5% nový materiál" 88,2/100*5*1,03</t>
  </si>
  <si>
    <t>"nový" 66,6*1,03</t>
  </si>
  <si>
    <t>-2036222752</t>
  </si>
  <si>
    <t>"ošetření spáry a zálivka" 1095</t>
  </si>
  <si>
    <t>-1708292065</t>
  </si>
  <si>
    <t>643967765</t>
  </si>
  <si>
    <t>1112887951</t>
  </si>
  <si>
    <t>"prořezy spár při pokládce po půlkách" 1059</t>
  </si>
  <si>
    <t>-291895005</t>
  </si>
  <si>
    <t>"zaříznutí živičného krytu stávající vozovky v tl. 130 mm" 12</t>
  </si>
  <si>
    <t>-2039373077</t>
  </si>
  <si>
    <t>"sanační opatření cca 25% celkové plochy geokompozit" 802,5</t>
  </si>
  <si>
    <t>862175731</t>
  </si>
  <si>
    <t>"pročištění vtokového objektu (vpusti)" 12</t>
  </si>
  <si>
    <t>-629855873</t>
  </si>
  <si>
    <t>"pročištění příkopu příkopovým rypadlem" 19,29+25,98+31,4+17,36+25,64+4,87+26,5+76,13+190,8</t>
  </si>
  <si>
    <t>-5544501</t>
  </si>
  <si>
    <t>"čištění propustků komunikací" 3,09+11,58+4,75+9,84+1,14+6,16+15,23+15,03</t>
  </si>
  <si>
    <t>698234972</t>
  </si>
  <si>
    <t>938909611</t>
  </si>
  <si>
    <t>1274935664</t>
  </si>
  <si>
    <t>"stržení krajnice, odstranění nánosu tl. cca 50 mm" (79,49+53,3+44,15+42,1+19,29+25,98+31,4+17,36+25,64+4,87+26,5+76,13+190,8)*0,5</t>
  </si>
  <si>
    <t>471775723</t>
  </si>
  <si>
    <t>" + úsek pod odbočením k hradu komplet" 88,2*0,95*1,03</t>
  </si>
  <si>
    <t>-1970798219</t>
  </si>
  <si>
    <t>"vyspravení přídlažby z kamenný kostek kladených do betonového lože s opěrou, cca 80% plochy přídlažby, 20% nový materiál" 59,6*0,8*1,03</t>
  </si>
  <si>
    <t>-353793663</t>
  </si>
  <si>
    <t>1652266799</t>
  </si>
  <si>
    <t>"ostatní" 3,096+81,086+5,747+64,2+20,066+150,87</t>
  </si>
  <si>
    <t>624939583</t>
  </si>
  <si>
    <t>" + úsek pod odbočením k hradu komplet" (88,2-88,2*0,95*1,03)*0,05</t>
  </si>
  <si>
    <t>"vyspravení přídlažby z kamenný kostek kladených do betonového lože s opěrou, cca 80% plochy přídlažby, 20% nový materiál" (59,6-59,6*0,8*1,03)*0,505</t>
  </si>
  <si>
    <t>"výměna stávajících rámů a mříží uličních vpustí" 2,4</t>
  </si>
  <si>
    <t>2139187866</t>
  </si>
  <si>
    <t>-1403617127</t>
  </si>
  <si>
    <t>2095384006</t>
  </si>
  <si>
    <t>"nestmelená vrstva" 150,87</t>
  </si>
  <si>
    <t>1419694606</t>
  </si>
  <si>
    <t>"ostatní" 3,096+81,086+5,747+64,2+20,066+2,4</t>
  </si>
  <si>
    <t>-1245239213</t>
  </si>
  <si>
    <t>SO 181 - Dopravní opatření po dobu výstavby</t>
  </si>
  <si>
    <t>E1 - DIO - 1. etapa</t>
  </si>
  <si>
    <t>E2 - DIO - 2. etapa</t>
  </si>
  <si>
    <t>E3 - DIO - 3. etapa</t>
  </si>
  <si>
    <t>E1</t>
  </si>
  <si>
    <t>DIO - 1. etapa</t>
  </si>
  <si>
    <t>913121111</t>
  </si>
  <si>
    <t>Montáž a demontáž dočasné dopravní značky kompletní základní</t>
  </si>
  <si>
    <t>-2088242771</t>
  </si>
  <si>
    <t>Montáž a demontáž dočasných dopravních značek kompletních značek vč. podstavce a sloupku základních</t>
  </si>
  <si>
    <t>"provizorní SSZ při práci po půlkách - tato sestava značek bude přesouvána dle potřeb stavby"</t>
  </si>
  <si>
    <t>"svislé dopravní značení - umístění" 35</t>
  </si>
  <si>
    <t xml:space="preserve">"provizorní značení při úplné uzavírce" </t>
  </si>
  <si>
    <t>"svislé dopravní značení - umístění" 54</t>
  </si>
  <si>
    <t>913121112</t>
  </si>
  <si>
    <t>Montáž a demontáž dočasné dopravní značky kompletní zvětšené</t>
  </si>
  <si>
    <t>979243338</t>
  </si>
  <si>
    <t>Montáž a demontáž dočasných dopravních značek kompletních značek vč. podstavce a sloupku zvětšených</t>
  </si>
  <si>
    <t>"provizorní značení při úplné uzavírce"</t>
  </si>
  <si>
    <t>"svislé dopravní značení velkoplošné - umístění" 24</t>
  </si>
  <si>
    <t>913121211</t>
  </si>
  <si>
    <t>Příplatek k dočasné dopravní značce kompletní základní za první a ZKD den použití</t>
  </si>
  <si>
    <t>222229895</t>
  </si>
  <si>
    <t>Montáž a demontáž dočasných dopravních značek Příplatek za první a každý další den použití dočasných dopravních značek k ceně 12-1111</t>
  </si>
  <si>
    <t>"svislé dopravní značení - umístění" 35*26</t>
  </si>
  <si>
    <t>"svislé dopravní značení - umístění" 54*2</t>
  </si>
  <si>
    <t>913121212</t>
  </si>
  <si>
    <t>Příplatek k dočasné dopravní značce kompletní zvětšené za první a ZKD den použití</t>
  </si>
  <si>
    <t>-506744470</t>
  </si>
  <si>
    <t>Montáž a demontáž dočasných dopravních značek Příplatek za první a každý další den použití dočasných dopravních značek k ceně 12-1112</t>
  </si>
  <si>
    <t>"svislé dopravní značení velkoplošné - umístění" 24*2</t>
  </si>
  <si>
    <t>913211113</t>
  </si>
  <si>
    <t>Montáž a demontáž dočasné dopravní zábrany Z2 reflexní šířky 3 m</t>
  </si>
  <si>
    <t>1082671223</t>
  </si>
  <si>
    <t>Montáž a demontáž dočasných dopravních zábran Z2 reflexních, šířky 3 m</t>
  </si>
  <si>
    <t>"příčná zábrana" 2</t>
  </si>
  <si>
    <t>"příčná zábrana" 4</t>
  </si>
  <si>
    <t>913211213</t>
  </si>
  <si>
    <t>Příplatek k dočasné dopravní zábraně Z2 reflexní 3 m za první a ZKD den použití</t>
  </si>
  <si>
    <t>-1657739155</t>
  </si>
  <si>
    <t>Montáž a demontáž dočasných dopravních zábran Z2 Příplatek za první a každý další den použití dočasných dopravních zábran Z2 k ceně 21-1113</t>
  </si>
  <si>
    <t>"příčná zábrana" 2*26</t>
  </si>
  <si>
    <t>"příčná zábrana" 4*2</t>
  </si>
  <si>
    <t>913411111</t>
  </si>
  <si>
    <t>Montáž a demontáž mobilní semaforové soupravy se 2 semafory</t>
  </si>
  <si>
    <t>-1463972836</t>
  </si>
  <si>
    <t>Montáž a demontáž mobilní semaforové soupravy 2 semafory</t>
  </si>
  <si>
    <t>"sestava SSZ (2x semafor)" 1</t>
  </si>
  <si>
    <t>913411211</t>
  </si>
  <si>
    <t>Příplatek k dočasné mobilní semaforové soupravě se 2 semafory za první a ZKD den použití</t>
  </si>
  <si>
    <t>1775053843</t>
  </si>
  <si>
    <t>Montáž a demontáž mobilní semaforové soupravy Příplatek za první a každý další den použití mobilní semaforové soupravy k ceně 41-1111</t>
  </si>
  <si>
    <t>"sestava SSZ (2x semafor)" 1*26</t>
  </si>
  <si>
    <t>913911112</t>
  </si>
  <si>
    <t>Montáž a demontáž akumulátoru dočasného dopravního značení olověného 12 V/55 Ah</t>
  </si>
  <si>
    <t>53842183</t>
  </si>
  <si>
    <t>Montáž a demontáž akumulátorů a zásobníků dočasného dopravního značení akumulátoru olověného 12V/55 Ah</t>
  </si>
  <si>
    <t>913911122</t>
  </si>
  <si>
    <t>Montáž a demontáž dočasného zásobníku ocelového na akumulátor a řídící jednotku</t>
  </si>
  <si>
    <t>1167309270</t>
  </si>
  <si>
    <t>Montáž a demontáž akumulátorů a zásobníků dočasného dopravního značení zásobníku na akumulátor a řídící jednotku ocelového</t>
  </si>
  <si>
    <t>913911212</t>
  </si>
  <si>
    <t>Příplatek k dočasnému akumulátor 12V/55 Ah za první a ZKD den použití</t>
  </si>
  <si>
    <t>-1410965881</t>
  </si>
  <si>
    <t>Montáž a demontáž akumulátorů a zásobníků dočasného dopravního značení Příplatek za první a každý další den použití akumulátorů a zásobníků dočasného dopravního značení k ceně 91-1112</t>
  </si>
  <si>
    <t>913911222</t>
  </si>
  <si>
    <t>Příplatek k dočasnému ocelovému zásobníku na akumulátor za první a ZKD den použití</t>
  </si>
  <si>
    <t>-850918685</t>
  </si>
  <si>
    <t>Montáž a demontáž akumulátorů a zásobníků dočasného dopravního značení Příplatek za první a každý další den použití akumulátorů a zásobníků dočasného dopravního značení k ceně 91-1122</t>
  </si>
  <si>
    <t>E2</t>
  </si>
  <si>
    <t>DIO - 2. etapa</t>
  </si>
  <si>
    <t>1755135828</t>
  </si>
  <si>
    <t>"svislé dopravní značení - umístění" 34</t>
  </si>
  <si>
    <t>1102500913</t>
  </si>
  <si>
    <t>"svislé dopravní značení velkoplošné - umístění" 14</t>
  </si>
  <si>
    <t>-1924916183</t>
  </si>
  <si>
    <t>"svislé dopravní značení - umístění" 35*24</t>
  </si>
  <si>
    <t>"svislé dopravní značení - umístění" 34*12</t>
  </si>
  <si>
    <t>728346006</t>
  </si>
  <si>
    <t>"svislé dopravní značení velkoplošné - umístění" 14*12</t>
  </si>
  <si>
    <t>-192932246</t>
  </si>
  <si>
    <t>187622292</t>
  </si>
  <si>
    <t>"příčná zábrana" 2*24</t>
  </si>
  <si>
    <t>"příčná zábrana" 4*12</t>
  </si>
  <si>
    <t>241206649</t>
  </si>
  <si>
    <t>512655348</t>
  </si>
  <si>
    <t>"sestava SSZ (2x semafor)" 1*24</t>
  </si>
  <si>
    <t>-1177881783</t>
  </si>
  <si>
    <t>1772229872</t>
  </si>
  <si>
    <t>267642997</t>
  </si>
  <si>
    <t>891480683</t>
  </si>
  <si>
    <t>E3</t>
  </si>
  <si>
    <t>DIO - 3. etapa</t>
  </si>
  <si>
    <t>1218512234</t>
  </si>
  <si>
    <t>"svislé dopravní značení - umístění" 26</t>
  </si>
  <si>
    <t>754604127</t>
  </si>
  <si>
    <t>"svislé dopravní značení - umístění" 26*2</t>
  </si>
  <si>
    <t>-1039798811</t>
  </si>
  <si>
    <t>"svislé dopravní značení velkoplošné - umístění" 12</t>
  </si>
  <si>
    <t>2087044569</t>
  </si>
  <si>
    <t>"svislé dopravní značení velkoplošné - umístění" 12*2</t>
  </si>
  <si>
    <t>-1946399761</t>
  </si>
  <si>
    <t>-129130118</t>
  </si>
  <si>
    <t>90055413</t>
  </si>
  <si>
    <t>720454614</t>
  </si>
  <si>
    <t>-1755308315</t>
  </si>
  <si>
    <t>1421461553</t>
  </si>
  <si>
    <t>-1718959365</t>
  </si>
  <si>
    <t>420516847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</si>
  <si>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</si>
  <si>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</si>
  <si>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</si>
  <si>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</si>
  <si>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</si>
  <si>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034503000-1</t>
  </si>
  <si>
    <t>Velkoplošná informační tabule na staveništi o stavbě: investor, zhotovitel, projektant atd. Výroba včetně podstavce a sloupku, montáž a demontáž</t>
  </si>
  <si>
    <t>kpl</t>
  </si>
  <si>
    <t>1024</t>
  </si>
  <si>
    <t>249215731</t>
  </si>
  <si>
    <t>elkoplošná informační tabule na staveništi o stavbě: investor, zhotovitel, projektant atd. Výroba včetně podstavce a sloupku, montáž a demontáž</t>
  </si>
  <si>
    <t>938908411</t>
  </si>
  <si>
    <t>Čištění vozovek splachováním vodou</t>
  </si>
  <si>
    <t>CS ÚRS 2016 01</t>
  </si>
  <si>
    <t>1283689482</t>
  </si>
  <si>
    <t>Čištění vozovek splachováním vodou povrchu podkladu nebo krytu živičného, betonového nebo dlážděného</t>
  </si>
  <si>
    <t>Poznámka k položce:
Čištění komunikací a prostor dotčených výstavbou.</t>
  </si>
  <si>
    <t>VRN1</t>
  </si>
  <si>
    <t>Průzkumné, geodetické a projektové práce</t>
  </si>
  <si>
    <t>012002000</t>
  </si>
  <si>
    <t>Geodetické práce</t>
  </si>
  <si>
    <t>Kč</t>
  </si>
  <si>
    <t>1781156792</t>
  </si>
  <si>
    <t>Hlavní tituly průvodních činností a nákladů průzkumné, geodetické a projektové práce geodetické práce</t>
  </si>
  <si>
    <t>013244000-1</t>
  </si>
  <si>
    <t>Aktualizace projektu DIO + zajištění DIR</t>
  </si>
  <si>
    <t>253990477</t>
  </si>
  <si>
    <t>VRN2</t>
  </si>
  <si>
    <t>Příprava staveniště</t>
  </si>
  <si>
    <t>020001000</t>
  </si>
  <si>
    <t>1016493737</t>
  </si>
  <si>
    <t>Základní rozdělení průvodních činností a nákladů příprava staveniště</t>
  </si>
  <si>
    <t>VRN3</t>
  </si>
  <si>
    <t>Zařízení staveniště</t>
  </si>
  <si>
    <t>030001000</t>
  </si>
  <si>
    <t>526831076</t>
  </si>
  <si>
    <t>Základní rozdělení průvodních činností a nákladů zařízení staveniště</t>
  </si>
  <si>
    <t>VRN4</t>
  </si>
  <si>
    <t>Inženýrská činnost</t>
  </si>
  <si>
    <t>042903000-1</t>
  </si>
  <si>
    <t>Fotodokumentace stavby, pasportizace stávajících objektů vč. objízdných tras</t>
  </si>
  <si>
    <t>-1125794315</t>
  </si>
  <si>
    <t>043134000</t>
  </si>
  <si>
    <t>Zkoušky zatěžovací</t>
  </si>
  <si>
    <t>-1977260246</t>
  </si>
  <si>
    <t xml:space="preserve">Zkoušky zatěžovací 
</t>
  </si>
  <si>
    <t>Poznámka k položce:
Zkoušky zatěžovací budou provedeny v místě sanacích, počet zkoušek dle situace po odkrytí vozovkového krytu a zjištění skutečného rozsahu sanací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</si>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</sst>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0" xfId="0"/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2" t="s">
        <v>16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27"/>
      <c r="AQ5" s="29"/>
      <c r="BE5" s="330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4" t="s">
        <v>19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7"/>
      <c r="AQ6" s="29"/>
      <c r="BE6" s="331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31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31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31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22</v>
      </c>
      <c r="AO10" s="27"/>
      <c r="AP10" s="27"/>
      <c r="AQ10" s="29"/>
      <c r="BE10" s="331"/>
      <c r="BS10" s="22" t="s">
        <v>20</v>
      </c>
    </row>
    <row r="11" spans="2:71" ht="18.4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22</v>
      </c>
      <c r="AO11" s="27"/>
      <c r="AP11" s="27"/>
      <c r="AQ11" s="29"/>
      <c r="BE11" s="331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31"/>
      <c r="BS12" s="22" t="s">
        <v>20</v>
      </c>
    </row>
    <row r="13" spans="2:71" ht="14.45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36</v>
      </c>
      <c r="AO13" s="27"/>
      <c r="AP13" s="27"/>
      <c r="AQ13" s="29"/>
      <c r="BE13" s="331"/>
      <c r="BS13" s="22" t="s">
        <v>20</v>
      </c>
    </row>
    <row r="14" spans="2:71" ht="15">
      <c r="B14" s="26"/>
      <c r="C14" s="27"/>
      <c r="D14" s="27"/>
      <c r="E14" s="335" t="s">
        <v>36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5" t="s">
        <v>34</v>
      </c>
      <c r="AL14" s="27"/>
      <c r="AM14" s="27"/>
      <c r="AN14" s="37" t="s">
        <v>36</v>
      </c>
      <c r="AO14" s="27"/>
      <c r="AP14" s="27"/>
      <c r="AQ14" s="29"/>
      <c r="BE14" s="331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31"/>
      <c r="BS15" s="22" t="s">
        <v>6</v>
      </c>
    </row>
    <row r="16" spans="2:71" ht="14.45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22</v>
      </c>
      <c r="AO16" s="27"/>
      <c r="AP16" s="27"/>
      <c r="AQ16" s="29"/>
      <c r="BE16" s="331"/>
      <c r="BS16" s="22" t="s">
        <v>6</v>
      </c>
    </row>
    <row r="17" spans="2:71" ht="18.4" customHeight="1">
      <c r="B17" s="26"/>
      <c r="C17" s="27"/>
      <c r="D17" s="27"/>
      <c r="E17" s="33" t="s">
        <v>26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22</v>
      </c>
      <c r="AO17" s="27"/>
      <c r="AP17" s="27"/>
      <c r="AQ17" s="29"/>
      <c r="BE17" s="331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31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31"/>
      <c r="BS19" s="22" t="s">
        <v>8</v>
      </c>
    </row>
    <row r="20" spans="2:71" ht="205.5" customHeight="1">
      <c r="B20" s="26"/>
      <c r="C20" s="27"/>
      <c r="D20" s="27"/>
      <c r="E20" s="337" t="s">
        <v>40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27"/>
      <c r="AP20" s="27"/>
      <c r="AQ20" s="29"/>
      <c r="BE20" s="331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31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31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8">
        <f>ROUND(AG51,2)</f>
        <v>0</v>
      </c>
      <c r="AL23" s="339"/>
      <c r="AM23" s="339"/>
      <c r="AN23" s="339"/>
      <c r="AO23" s="339"/>
      <c r="AP23" s="40"/>
      <c r="AQ23" s="43"/>
      <c r="BE23" s="331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31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40" t="s">
        <v>42</v>
      </c>
      <c r="M25" s="340"/>
      <c r="N25" s="340"/>
      <c r="O25" s="340"/>
      <c r="P25" s="40"/>
      <c r="Q25" s="40"/>
      <c r="R25" s="40"/>
      <c r="S25" s="40"/>
      <c r="T25" s="40"/>
      <c r="U25" s="40"/>
      <c r="V25" s="40"/>
      <c r="W25" s="340" t="s">
        <v>43</v>
      </c>
      <c r="X25" s="340"/>
      <c r="Y25" s="340"/>
      <c r="Z25" s="340"/>
      <c r="AA25" s="340"/>
      <c r="AB25" s="340"/>
      <c r="AC25" s="340"/>
      <c r="AD25" s="340"/>
      <c r="AE25" s="340"/>
      <c r="AF25" s="40"/>
      <c r="AG25" s="40"/>
      <c r="AH25" s="40"/>
      <c r="AI25" s="40"/>
      <c r="AJ25" s="40"/>
      <c r="AK25" s="340" t="s">
        <v>44</v>
      </c>
      <c r="AL25" s="340"/>
      <c r="AM25" s="340"/>
      <c r="AN25" s="340"/>
      <c r="AO25" s="340"/>
      <c r="AP25" s="40"/>
      <c r="AQ25" s="43"/>
      <c r="BE25" s="331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41">
        <v>0.21</v>
      </c>
      <c r="M26" s="342"/>
      <c r="N26" s="342"/>
      <c r="O26" s="342"/>
      <c r="P26" s="46"/>
      <c r="Q26" s="46"/>
      <c r="R26" s="46"/>
      <c r="S26" s="46"/>
      <c r="T26" s="46"/>
      <c r="U26" s="46"/>
      <c r="V26" s="46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6"/>
      <c r="AG26" s="46"/>
      <c r="AH26" s="46"/>
      <c r="AI26" s="46"/>
      <c r="AJ26" s="46"/>
      <c r="AK26" s="343">
        <f>ROUND(AV51,2)</f>
        <v>0</v>
      </c>
      <c r="AL26" s="342"/>
      <c r="AM26" s="342"/>
      <c r="AN26" s="342"/>
      <c r="AO26" s="342"/>
      <c r="AP26" s="46"/>
      <c r="AQ26" s="48"/>
      <c r="BE26" s="331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41">
        <v>0.15</v>
      </c>
      <c r="M27" s="342"/>
      <c r="N27" s="342"/>
      <c r="O27" s="342"/>
      <c r="P27" s="46"/>
      <c r="Q27" s="46"/>
      <c r="R27" s="46"/>
      <c r="S27" s="46"/>
      <c r="T27" s="46"/>
      <c r="U27" s="46"/>
      <c r="V27" s="46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6"/>
      <c r="AG27" s="46"/>
      <c r="AH27" s="46"/>
      <c r="AI27" s="46"/>
      <c r="AJ27" s="46"/>
      <c r="AK27" s="343">
        <f>ROUND(AW51,2)</f>
        <v>0</v>
      </c>
      <c r="AL27" s="342"/>
      <c r="AM27" s="342"/>
      <c r="AN27" s="342"/>
      <c r="AO27" s="342"/>
      <c r="AP27" s="46"/>
      <c r="AQ27" s="48"/>
      <c r="BE27" s="331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41">
        <v>0.21</v>
      </c>
      <c r="M28" s="342"/>
      <c r="N28" s="342"/>
      <c r="O28" s="342"/>
      <c r="P28" s="46"/>
      <c r="Q28" s="46"/>
      <c r="R28" s="46"/>
      <c r="S28" s="46"/>
      <c r="T28" s="46"/>
      <c r="U28" s="46"/>
      <c r="V28" s="46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6"/>
      <c r="AG28" s="46"/>
      <c r="AH28" s="46"/>
      <c r="AI28" s="46"/>
      <c r="AJ28" s="46"/>
      <c r="AK28" s="343">
        <v>0</v>
      </c>
      <c r="AL28" s="342"/>
      <c r="AM28" s="342"/>
      <c r="AN28" s="342"/>
      <c r="AO28" s="342"/>
      <c r="AP28" s="46"/>
      <c r="AQ28" s="48"/>
      <c r="BE28" s="331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41">
        <v>0.15</v>
      </c>
      <c r="M29" s="342"/>
      <c r="N29" s="342"/>
      <c r="O29" s="342"/>
      <c r="P29" s="46"/>
      <c r="Q29" s="46"/>
      <c r="R29" s="46"/>
      <c r="S29" s="46"/>
      <c r="T29" s="46"/>
      <c r="U29" s="46"/>
      <c r="V29" s="46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6"/>
      <c r="AG29" s="46"/>
      <c r="AH29" s="46"/>
      <c r="AI29" s="46"/>
      <c r="AJ29" s="46"/>
      <c r="AK29" s="343">
        <v>0</v>
      </c>
      <c r="AL29" s="342"/>
      <c r="AM29" s="342"/>
      <c r="AN29" s="342"/>
      <c r="AO29" s="342"/>
      <c r="AP29" s="46"/>
      <c r="AQ29" s="48"/>
      <c r="BE29" s="331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41">
        <v>0</v>
      </c>
      <c r="M30" s="342"/>
      <c r="N30" s="342"/>
      <c r="O30" s="342"/>
      <c r="P30" s="46"/>
      <c r="Q30" s="46"/>
      <c r="R30" s="46"/>
      <c r="S30" s="46"/>
      <c r="T30" s="46"/>
      <c r="U30" s="46"/>
      <c r="V30" s="46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6"/>
      <c r="AG30" s="46"/>
      <c r="AH30" s="46"/>
      <c r="AI30" s="46"/>
      <c r="AJ30" s="46"/>
      <c r="AK30" s="343">
        <v>0</v>
      </c>
      <c r="AL30" s="342"/>
      <c r="AM30" s="342"/>
      <c r="AN30" s="342"/>
      <c r="AO30" s="342"/>
      <c r="AP30" s="46"/>
      <c r="AQ30" s="48"/>
      <c r="BE30" s="331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31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44" t="s">
        <v>53</v>
      </c>
      <c r="Y32" s="345"/>
      <c r="Z32" s="345"/>
      <c r="AA32" s="345"/>
      <c r="AB32" s="345"/>
      <c r="AC32" s="51"/>
      <c r="AD32" s="51"/>
      <c r="AE32" s="51"/>
      <c r="AF32" s="51"/>
      <c r="AG32" s="51"/>
      <c r="AH32" s="51"/>
      <c r="AI32" s="51"/>
      <c r="AJ32" s="51"/>
      <c r="AK32" s="346">
        <f>SUM(AK23:AK30)</f>
        <v>0</v>
      </c>
      <c r="AL32" s="345"/>
      <c r="AM32" s="345"/>
      <c r="AN32" s="345"/>
      <c r="AO32" s="347"/>
      <c r="AP32" s="49"/>
      <c r="AQ32" s="53"/>
      <c r="BE32" s="331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818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8" t="str">
        <f>K6</f>
        <v>Ověření vlastností nové technologie - II/102 a II/118 Kamýk nad Vltavou</v>
      </c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50" t="str">
        <f>IF(AN8="","",AN8)</f>
        <v>18.1.2017</v>
      </c>
      <c r="AN44" s="350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Krajská správa a údržba silnic Středočeského kraje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37</v>
      </c>
      <c r="AJ46" s="61"/>
      <c r="AK46" s="61"/>
      <c r="AL46" s="61"/>
      <c r="AM46" s="351" t="str">
        <f>IF(E17="","",E17)</f>
        <v xml:space="preserve"> </v>
      </c>
      <c r="AN46" s="351"/>
      <c r="AO46" s="351"/>
      <c r="AP46" s="351"/>
      <c r="AQ46" s="61"/>
      <c r="AR46" s="59"/>
      <c r="AS46" s="352" t="s">
        <v>55</v>
      </c>
      <c r="AT46" s="353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35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4"/>
      <c r="AT47" s="355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6"/>
      <c r="AT48" s="357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8" t="s">
        <v>56</v>
      </c>
      <c r="D49" s="359"/>
      <c r="E49" s="359"/>
      <c r="F49" s="359"/>
      <c r="G49" s="359"/>
      <c r="H49" s="77"/>
      <c r="I49" s="360" t="s">
        <v>57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1" t="s">
        <v>58</v>
      </c>
      <c r="AH49" s="359"/>
      <c r="AI49" s="359"/>
      <c r="AJ49" s="359"/>
      <c r="AK49" s="359"/>
      <c r="AL49" s="359"/>
      <c r="AM49" s="359"/>
      <c r="AN49" s="360" t="s">
        <v>59</v>
      </c>
      <c r="AO49" s="359"/>
      <c r="AP49" s="359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6">
        <f>ROUND(SUM(AG52:AG56),2)</f>
        <v>0</v>
      </c>
      <c r="AH51" s="366"/>
      <c r="AI51" s="366"/>
      <c r="AJ51" s="366"/>
      <c r="AK51" s="366"/>
      <c r="AL51" s="366"/>
      <c r="AM51" s="366"/>
      <c r="AN51" s="367">
        <f aca="true" t="shared" si="0" ref="AN51:AN56">SUM(AG51,AT51)</f>
        <v>0</v>
      </c>
      <c r="AO51" s="367"/>
      <c r="AP51" s="367"/>
      <c r="AQ51" s="87" t="s">
        <v>22</v>
      </c>
      <c r="AR51" s="69"/>
      <c r="AS51" s="88">
        <f>ROUND(SUM(AS52:AS56),2)</f>
        <v>0</v>
      </c>
      <c r="AT51" s="89">
        <f aca="true" t="shared" si="1" ref="AT51:AT56">ROUND(SUM(AV51:AW51),2)</f>
        <v>0</v>
      </c>
      <c r="AU51" s="90">
        <f>ROUND(SUM(AU52:AU56),5)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ROUND(SUM(AZ52:AZ56),2)</f>
        <v>0</v>
      </c>
      <c r="BA51" s="89">
        <f>ROUND(SUM(BA52:BA56),2)</f>
        <v>0</v>
      </c>
      <c r="BB51" s="89">
        <f>ROUND(SUM(BB52:BB56),2)</f>
        <v>0</v>
      </c>
      <c r="BC51" s="89">
        <f>ROUND(SUM(BC52:BC56),2)</f>
        <v>0</v>
      </c>
      <c r="BD51" s="91">
        <f>ROUND(SUM(BD52:BD56),2)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22</v>
      </c>
    </row>
    <row r="52" spans="1:91" s="5" customFormat="1" ht="37.5" customHeight="1">
      <c r="A52" s="94" t="s">
        <v>79</v>
      </c>
      <c r="B52" s="95"/>
      <c r="C52" s="96"/>
      <c r="D52" s="364" t="s">
        <v>80</v>
      </c>
      <c r="E52" s="364"/>
      <c r="F52" s="364"/>
      <c r="G52" s="364"/>
      <c r="H52" s="364"/>
      <c r="I52" s="97"/>
      <c r="J52" s="364" t="s">
        <v>81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2">
        <f>'SO 101 - Oprava krytu sil...'!J27</f>
        <v>0</v>
      </c>
      <c r="AH52" s="363"/>
      <c r="AI52" s="363"/>
      <c r="AJ52" s="363"/>
      <c r="AK52" s="363"/>
      <c r="AL52" s="363"/>
      <c r="AM52" s="363"/>
      <c r="AN52" s="362">
        <f t="shared" si="0"/>
        <v>0</v>
      </c>
      <c r="AO52" s="363"/>
      <c r="AP52" s="363"/>
      <c r="AQ52" s="98" t="s">
        <v>82</v>
      </c>
      <c r="AR52" s="99"/>
      <c r="AS52" s="100">
        <v>0</v>
      </c>
      <c r="AT52" s="101">
        <f t="shared" si="1"/>
        <v>0</v>
      </c>
      <c r="AU52" s="102">
        <f>'SO 101 - Oprava krytu sil...'!P83</f>
        <v>0</v>
      </c>
      <c r="AV52" s="101">
        <f>'SO 101 - Oprava krytu sil...'!J30</f>
        <v>0</v>
      </c>
      <c r="AW52" s="101">
        <f>'SO 101 - Oprava krytu sil...'!J31</f>
        <v>0</v>
      </c>
      <c r="AX52" s="101">
        <f>'SO 101 - Oprava krytu sil...'!J32</f>
        <v>0</v>
      </c>
      <c r="AY52" s="101">
        <f>'SO 101 - Oprava krytu sil...'!J33</f>
        <v>0</v>
      </c>
      <c r="AZ52" s="101">
        <f>'SO 101 - Oprava krytu sil...'!F30</f>
        <v>0</v>
      </c>
      <c r="BA52" s="101">
        <f>'SO 101 - Oprava krytu sil...'!F31</f>
        <v>0</v>
      </c>
      <c r="BB52" s="101">
        <f>'SO 101 - Oprava krytu sil...'!F32</f>
        <v>0</v>
      </c>
      <c r="BC52" s="101">
        <f>'SO 101 - Oprava krytu sil...'!F33</f>
        <v>0</v>
      </c>
      <c r="BD52" s="103">
        <f>'SO 101 - Oprava krytu sil...'!F34</f>
        <v>0</v>
      </c>
      <c r="BT52" s="104" t="s">
        <v>24</v>
      </c>
      <c r="BV52" s="104" t="s">
        <v>77</v>
      </c>
      <c r="BW52" s="104" t="s">
        <v>83</v>
      </c>
      <c r="BX52" s="104" t="s">
        <v>7</v>
      </c>
      <c r="CL52" s="104" t="s">
        <v>22</v>
      </c>
      <c r="CM52" s="104" t="s">
        <v>84</v>
      </c>
    </row>
    <row r="53" spans="1:91" s="5" customFormat="1" ht="37.5" customHeight="1">
      <c r="A53" s="94" t="s">
        <v>79</v>
      </c>
      <c r="B53" s="95"/>
      <c r="C53" s="96"/>
      <c r="D53" s="364" t="s">
        <v>85</v>
      </c>
      <c r="E53" s="364"/>
      <c r="F53" s="364"/>
      <c r="G53" s="364"/>
      <c r="H53" s="364"/>
      <c r="I53" s="97"/>
      <c r="J53" s="364" t="s">
        <v>86</v>
      </c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2">
        <f>'SO 102 - Oprava krytu sil...'!J27</f>
        <v>0</v>
      </c>
      <c r="AH53" s="363"/>
      <c r="AI53" s="363"/>
      <c r="AJ53" s="363"/>
      <c r="AK53" s="363"/>
      <c r="AL53" s="363"/>
      <c r="AM53" s="363"/>
      <c r="AN53" s="362">
        <f t="shared" si="0"/>
        <v>0</v>
      </c>
      <c r="AO53" s="363"/>
      <c r="AP53" s="363"/>
      <c r="AQ53" s="98" t="s">
        <v>82</v>
      </c>
      <c r="AR53" s="99"/>
      <c r="AS53" s="100">
        <v>0</v>
      </c>
      <c r="AT53" s="101">
        <f t="shared" si="1"/>
        <v>0</v>
      </c>
      <c r="AU53" s="102">
        <f>'SO 102 - Oprava krytu sil...'!P83</f>
        <v>0</v>
      </c>
      <c r="AV53" s="101">
        <f>'SO 102 - Oprava krytu sil...'!J30</f>
        <v>0</v>
      </c>
      <c r="AW53" s="101">
        <f>'SO 102 - Oprava krytu sil...'!J31</f>
        <v>0</v>
      </c>
      <c r="AX53" s="101">
        <f>'SO 102 - Oprava krytu sil...'!J32</f>
        <v>0</v>
      </c>
      <c r="AY53" s="101">
        <f>'SO 102 - Oprava krytu sil...'!J33</f>
        <v>0</v>
      </c>
      <c r="AZ53" s="101">
        <f>'SO 102 - Oprava krytu sil...'!F30</f>
        <v>0</v>
      </c>
      <c r="BA53" s="101">
        <f>'SO 102 - Oprava krytu sil...'!F31</f>
        <v>0</v>
      </c>
      <c r="BB53" s="101">
        <f>'SO 102 - Oprava krytu sil...'!F32</f>
        <v>0</v>
      </c>
      <c r="BC53" s="101">
        <f>'SO 102 - Oprava krytu sil...'!F33</f>
        <v>0</v>
      </c>
      <c r="BD53" s="103">
        <f>'SO 102 - Oprava krytu sil...'!F34</f>
        <v>0</v>
      </c>
      <c r="BT53" s="104" t="s">
        <v>24</v>
      </c>
      <c r="BV53" s="104" t="s">
        <v>77</v>
      </c>
      <c r="BW53" s="104" t="s">
        <v>87</v>
      </c>
      <c r="BX53" s="104" t="s">
        <v>7</v>
      </c>
      <c r="CL53" s="104" t="s">
        <v>22</v>
      </c>
      <c r="CM53" s="104" t="s">
        <v>84</v>
      </c>
    </row>
    <row r="54" spans="1:91" s="5" customFormat="1" ht="22.5" customHeight="1">
      <c r="A54" s="94" t="s">
        <v>79</v>
      </c>
      <c r="B54" s="95"/>
      <c r="C54" s="96"/>
      <c r="D54" s="364" t="s">
        <v>88</v>
      </c>
      <c r="E54" s="364"/>
      <c r="F54" s="364"/>
      <c r="G54" s="364"/>
      <c r="H54" s="364"/>
      <c r="I54" s="97"/>
      <c r="J54" s="364" t="s">
        <v>89</v>
      </c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2">
        <f>'SO 103 - Oprava krytu sil...'!J27</f>
        <v>0</v>
      </c>
      <c r="AH54" s="363"/>
      <c r="AI54" s="363"/>
      <c r="AJ54" s="363"/>
      <c r="AK54" s="363"/>
      <c r="AL54" s="363"/>
      <c r="AM54" s="363"/>
      <c r="AN54" s="362">
        <f t="shared" si="0"/>
        <v>0</v>
      </c>
      <c r="AO54" s="363"/>
      <c r="AP54" s="363"/>
      <c r="AQ54" s="98" t="s">
        <v>82</v>
      </c>
      <c r="AR54" s="99"/>
      <c r="AS54" s="100">
        <v>0</v>
      </c>
      <c r="AT54" s="101">
        <f t="shared" si="1"/>
        <v>0</v>
      </c>
      <c r="AU54" s="102">
        <f>'SO 103 - Oprava krytu sil...'!P83</f>
        <v>0</v>
      </c>
      <c r="AV54" s="101">
        <f>'SO 103 - Oprava krytu sil...'!J30</f>
        <v>0</v>
      </c>
      <c r="AW54" s="101">
        <f>'SO 103 - Oprava krytu sil...'!J31</f>
        <v>0</v>
      </c>
      <c r="AX54" s="101">
        <f>'SO 103 - Oprava krytu sil...'!J32</f>
        <v>0</v>
      </c>
      <c r="AY54" s="101">
        <f>'SO 103 - Oprava krytu sil...'!J33</f>
        <v>0</v>
      </c>
      <c r="AZ54" s="101">
        <f>'SO 103 - Oprava krytu sil...'!F30</f>
        <v>0</v>
      </c>
      <c r="BA54" s="101">
        <f>'SO 103 - Oprava krytu sil...'!F31</f>
        <v>0</v>
      </c>
      <c r="BB54" s="101">
        <f>'SO 103 - Oprava krytu sil...'!F32</f>
        <v>0</v>
      </c>
      <c r="BC54" s="101">
        <f>'SO 103 - Oprava krytu sil...'!F33</f>
        <v>0</v>
      </c>
      <c r="BD54" s="103">
        <f>'SO 103 - Oprava krytu sil...'!F34</f>
        <v>0</v>
      </c>
      <c r="BT54" s="104" t="s">
        <v>24</v>
      </c>
      <c r="BV54" s="104" t="s">
        <v>77</v>
      </c>
      <c r="BW54" s="104" t="s">
        <v>90</v>
      </c>
      <c r="BX54" s="104" t="s">
        <v>7</v>
      </c>
      <c r="CL54" s="104" t="s">
        <v>22</v>
      </c>
      <c r="CM54" s="104" t="s">
        <v>84</v>
      </c>
    </row>
    <row r="55" spans="1:91" s="5" customFormat="1" ht="22.5" customHeight="1">
      <c r="A55" s="94" t="s">
        <v>79</v>
      </c>
      <c r="B55" s="95"/>
      <c r="C55" s="96"/>
      <c r="D55" s="364" t="s">
        <v>91</v>
      </c>
      <c r="E55" s="364"/>
      <c r="F55" s="364"/>
      <c r="G55" s="364"/>
      <c r="H55" s="364"/>
      <c r="I55" s="97"/>
      <c r="J55" s="364" t="s">
        <v>92</v>
      </c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2">
        <f>'SO 181 - Dopravní opatřen...'!J27</f>
        <v>0</v>
      </c>
      <c r="AH55" s="363"/>
      <c r="AI55" s="363"/>
      <c r="AJ55" s="363"/>
      <c r="AK55" s="363"/>
      <c r="AL55" s="363"/>
      <c r="AM55" s="363"/>
      <c r="AN55" s="362">
        <f t="shared" si="0"/>
        <v>0</v>
      </c>
      <c r="AO55" s="363"/>
      <c r="AP55" s="363"/>
      <c r="AQ55" s="98" t="s">
        <v>82</v>
      </c>
      <c r="AR55" s="99"/>
      <c r="AS55" s="100">
        <v>0</v>
      </c>
      <c r="AT55" s="101">
        <f t="shared" si="1"/>
        <v>0</v>
      </c>
      <c r="AU55" s="102">
        <f>'SO 181 - Dopravní opatřen...'!P79</f>
        <v>0</v>
      </c>
      <c r="AV55" s="101">
        <f>'SO 181 - Dopravní opatřen...'!J30</f>
        <v>0</v>
      </c>
      <c r="AW55" s="101">
        <f>'SO 181 - Dopravní opatřen...'!J31</f>
        <v>0</v>
      </c>
      <c r="AX55" s="101">
        <f>'SO 181 - Dopravní opatřen...'!J32</f>
        <v>0</v>
      </c>
      <c r="AY55" s="101">
        <f>'SO 181 - Dopravní opatřen...'!J33</f>
        <v>0</v>
      </c>
      <c r="AZ55" s="101">
        <f>'SO 181 - Dopravní opatřen...'!F30</f>
        <v>0</v>
      </c>
      <c r="BA55" s="101">
        <f>'SO 181 - Dopravní opatřen...'!F31</f>
        <v>0</v>
      </c>
      <c r="BB55" s="101">
        <f>'SO 181 - Dopravní opatřen...'!F32</f>
        <v>0</v>
      </c>
      <c r="BC55" s="101">
        <f>'SO 181 - Dopravní opatřen...'!F33</f>
        <v>0</v>
      </c>
      <c r="BD55" s="103">
        <f>'SO 181 - Dopravní opatřen...'!F34</f>
        <v>0</v>
      </c>
      <c r="BT55" s="104" t="s">
        <v>24</v>
      </c>
      <c r="BV55" s="104" t="s">
        <v>77</v>
      </c>
      <c r="BW55" s="104" t="s">
        <v>93</v>
      </c>
      <c r="BX55" s="104" t="s">
        <v>7</v>
      </c>
      <c r="CL55" s="104" t="s">
        <v>22</v>
      </c>
      <c r="CM55" s="104" t="s">
        <v>84</v>
      </c>
    </row>
    <row r="56" spans="1:91" s="5" customFormat="1" ht="22.5" customHeight="1">
      <c r="A56" s="94" t="s">
        <v>79</v>
      </c>
      <c r="B56" s="95"/>
      <c r="C56" s="96"/>
      <c r="D56" s="364" t="s">
        <v>94</v>
      </c>
      <c r="E56" s="364"/>
      <c r="F56" s="364"/>
      <c r="G56" s="364"/>
      <c r="H56" s="364"/>
      <c r="I56" s="97"/>
      <c r="J56" s="364" t="s">
        <v>95</v>
      </c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2">
        <f>'VRN - Vedlejší rozpočtové...'!J27</f>
        <v>0</v>
      </c>
      <c r="AH56" s="363"/>
      <c r="AI56" s="363"/>
      <c r="AJ56" s="363"/>
      <c r="AK56" s="363"/>
      <c r="AL56" s="363"/>
      <c r="AM56" s="363"/>
      <c r="AN56" s="362">
        <f t="shared" si="0"/>
        <v>0</v>
      </c>
      <c r="AO56" s="363"/>
      <c r="AP56" s="363"/>
      <c r="AQ56" s="98" t="s">
        <v>82</v>
      </c>
      <c r="AR56" s="99"/>
      <c r="AS56" s="105">
        <v>0</v>
      </c>
      <c r="AT56" s="106">
        <f t="shared" si="1"/>
        <v>0</v>
      </c>
      <c r="AU56" s="107">
        <f>'VRN - Vedlejší rozpočtové...'!P83</f>
        <v>0</v>
      </c>
      <c r="AV56" s="106">
        <f>'VRN - Vedlejší rozpočtové...'!J30</f>
        <v>0</v>
      </c>
      <c r="AW56" s="106">
        <f>'VRN - Vedlejší rozpočtové...'!J31</f>
        <v>0</v>
      </c>
      <c r="AX56" s="106">
        <f>'VRN - Vedlejší rozpočtové...'!J32</f>
        <v>0</v>
      </c>
      <c r="AY56" s="106">
        <f>'VRN - Vedlejší rozpočtové...'!J33</f>
        <v>0</v>
      </c>
      <c r="AZ56" s="106">
        <f>'VRN - Vedlejší rozpočtové...'!F30</f>
        <v>0</v>
      </c>
      <c r="BA56" s="106">
        <f>'VRN - Vedlejší rozpočtové...'!F31</f>
        <v>0</v>
      </c>
      <c r="BB56" s="106">
        <f>'VRN - Vedlejší rozpočtové...'!F32</f>
        <v>0</v>
      </c>
      <c r="BC56" s="106">
        <f>'VRN - Vedlejší rozpočtové...'!F33</f>
        <v>0</v>
      </c>
      <c r="BD56" s="108">
        <f>'VRN - Vedlejší rozpočtové...'!F34</f>
        <v>0</v>
      </c>
      <c r="BT56" s="104" t="s">
        <v>24</v>
      </c>
      <c r="BV56" s="104" t="s">
        <v>77</v>
      </c>
      <c r="BW56" s="104" t="s">
        <v>96</v>
      </c>
      <c r="BX56" s="104" t="s">
        <v>7</v>
      </c>
      <c r="CL56" s="104" t="s">
        <v>22</v>
      </c>
      <c r="CM56" s="104" t="s">
        <v>84</v>
      </c>
    </row>
    <row r="57" spans="2:44" s="1" customFormat="1" ht="30" customHeight="1">
      <c r="B57" s="3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59"/>
    </row>
    <row r="58" spans="2:44" s="1" customFormat="1" ht="6.9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9"/>
    </row>
  </sheetData>
  <sheetProtection password="CC35" sheet="1" objects="1" scenarios="1" formatCells="0" formatColumns="0" formatRows="0" sort="0" autoFilter="0"/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101 - Oprava krytu sil...'!C2" display="/"/>
    <hyperlink ref="A53" location="'SO 102 - Oprava krytu sil...'!C2" display="/"/>
    <hyperlink ref="A54" location="'SO 103 - Oprava krytu sil...'!C2" display="/"/>
    <hyperlink ref="A55" location="'SO 181 - Dopravní opatřen...'!C2" display="/"/>
    <hyperlink ref="A56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104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7" t="s">
        <v>22</v>
      </c>
      <c r="F24" s="337"/>
      <c r="G24" s="337"/>
      <c r="H24" s="33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ROUND(SUM(BE83:BE248),2)</f>
        <v>0</v>
      </c>
      <c r="G30" s="40"/>
      <c r="H30" s="40"/>
      <c r="I30" s="129">
        <v>0.21</v>
      </c>
      <c r="J30" s="128">
        <f>ROUND(ROUND((SUM(BE83:BE248)),2)*I30,2)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ROUND(SUM(BF83:BF248),2)</f>
        <v>0</v>
      </c>
      <c r="G31" s="40"/>
      <c r="H31" s="40"/>
      <c r="I31" s="129">
        <v>0.15</v>
      </c>
      <c r="J31" s="128">
        <f>ROUND(ROUND((SUM(BF83:BF248)),2)*I31,2)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ROUND(SUM(BG83:BG248),2)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ROUND(SUM(BH83:BH248),2)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ROUND(SUM(BI83:BI248),2)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101 - Oprava krytu silnice II/102 (provozní staničení km 54,326-53,922)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112</v>
      </c>
      <c r="E59" s="157"/>
      <c r="F59" s="157"/>
      <c r="G59" s="157"/>
      <c r="H59" s="157"/>
      <c r="I59" s="158"/>
      <c r="J59" s="159">
        <f>J122</f>
        <v>0</v>
      </c>
      <c r="K59" s="160"/>
    </row>
    <row r="60" spans="2:11" s="8" customFormat="1" ht="19.9" customHeight="1">
      <c r="B60" s="154"/>
      <c r="C60" s="155"/>
      <c r="D60" s="156" t="s">
        <v>113</v>
      </c>
      <c r="E60" s="157"/>
      <c r="F60" s="157"/>
      <c r="G60" s="157"/>
      <c r="H60" s="157"/>
      <c r="I60" s="158"/>
      <c r="J60" s="159">
        <f>J154</f>
        <v>0</v>
      </c>
      <c r="K60" s="160"/>
    </row>
    <row r="61" spans="2:11" s="8" customFormat="1" ht="19.9" customHeight="1">
      <c r="B61" s="154"/>
      <c r="C61" s="155"/>
      <c r="D61" s="156" t="s">
        <v>114</v>
      </c>
      <c r="E61" s="157"/>
      <c r="F61" s="157"/>
      <c r="G61" s="157"/>
      <c r="H61" s="157"/>
      <c r="I61" s="158"/>
      <c r="J61" s="159">
        <f>J173</f>
        <v>0</v>
      </c>
      <c r="K61" s="160"/>
    </row>
    <row r="62" spans="2:11" s="8" customFormat="1" ht="19.9" customHeight="1">
      <c r="B62" s="154"/>
      <c r="C62" s="155"/>
      <c r="D62" s="156" t="s">
        <v>115</v>
      </c>
      <c r="E62" s="157"/>
      <c r="F62" s="157"/>
      <c r="G62" s="157"/>
      <c r="H62" s="157"/>
      <c r="I62" s="158"/>
      <c r="J62" s="159">
        <f>J221</f>
        <v>0</v>
      </c>
      <c r="K62" s="160"/>
    </row>
    <row r="63" spans="2:11" s="8" customFormat="1" ht="19.9" customHeight="1">
      <c r="B63" s="154"/>
      <c r="C63" s="155"/>
      <c r="D63" s="156" t="s">
        <v>116</v>
      </c>
      <c r="E63" s="157"/>
      <c r="F63" s="157"/>
      <c r="G63" s="157"/>
      <c r="H63" s="157"/>
      <c r="I63" s="158"/>
      <c r="J63" s="159">
        <f>J246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48" t="str">
        <f>E9</f>
        <v>SO 101 - Oprava krytu silnice II/102 (provozní staničení km 54,326-53,922)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147.58261772</v>
      </c>
      <c r="S83" s="83"/>
      <c r="T83" s="172">
        <f>T84</f>
        <v>1546.458</v>
      </c>
      <c r="AT83" s="22" t="s">
        <v>74</v>
      </c>
      <c r="AU83" s="22" t="s">
        <v>109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P85+P122+P154+P173+P221+P246</f>
        <v>0</v>
      </c>
      <c r="Q84" s="182"/>
      <c r="R84" s="183">
        <f>R85+R122+R154+R173+R221+R246</f>
        <v>147.58261772</v>
      </c>
      <c r="S84" s="182"/>
      <c r="T84" s="184">
        <f>T85+T122+T154+T173+T221+T246</f>
        <v>1546.458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BK85+BK122+BK154+BK173+BK221+BK246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24</v>
      </c>
      <c r="F85" s="189" t="s">
        <v>134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SUM(P86:P121)</f>
        <v>0</v>
      </c>
      <c r="Q85" s="182"/>
      <c r="R85" s="183">
        <f>SUM(R86:R121)</f>
        <v>0.6960000000000001</v>
      </c>
      <c r="S85" s="182"/>
      <c r="T85" s="184">
        <f>SUM(T86:T121)</f>
        <v>1482.38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SUM(BK86:BK121)</f>
        <v>0</v>
      </c>
    </row>
    <row r="86" spans="2:65" s="1" customFormat="1" ht="22.5" customHeight="1">
      <c r="B86" s="39"/>
      <c r="C86" s="191" t="s">
        <v>24</v>
      </c>
      <c r="D86" s="191" t="s">
        <v>135</v>
      </c>
      <c r="E86" s="192" t="s">
        <v>136</v>
      </c>
      <c r="F86" s="193" t="s">
        <v>137</v>
      </c>
      <c r="G86" s="194" t="s">
        <v>138</v>
      </c>
      <c r="H86" s="195">
        <v>43.4</v>
      </c>
      <c r="I86" s="196"/>
      <c r="J86" s="197">
        <f>ROUND(I86*H86,2)</f>
        <v>0</v>
      </c>
      <c r="K86" s="193" t="s">
        <v>139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140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140</v>
      </c>
      <c r="BM86" s="22" t="s">
        <v>141</v>
      </c>
    </row>
    <row r="87" spans="2:47" s="1" customFormat="1" ht="40.5">
      <c r="B87" s="39"/>
      <c r="C87" s="61"/>
      <c r="D87" s="203" t="s">
        <v>142</v>
      </c>
      <c r="E87" s="61"/>
      <c r="F87" s="204" t="s">
        <v>143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51" s="11" customFormat="1" ht="27">
      <c r="B88" s="206"/>
      <c r="C88" s="207"/>
      <c r="D88" s="208" t="s">
        <v>144</v>
      </c>
      <c r="E88" s="209" t="s">
        <v>22</v>
      </c>
      <c r="F88" s="210" t="s">
        <v>145</v>
      </c>
      <c r="G88" s="207"/>
      <c r="H88" s="211">
        <v>43.4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144</v>
      </c>
      <c r="AU88" s="217" t="s">
        <v>84</v>
      </c>
      <c r="AV88" s="11" t="s">
        <v>84</v>
      </c>
      <c r="AW88" s="11" t="s">
        <v>38</v>
      </c>
      <c r="AX88" s="11" t="s">
        <v>75</v>
      </c>
      <c r="AY88" s="217" t="s">
        <v>133</v>
      </c>
    </row>
    <row r="89" spans="2:65" s="1" customFormat="1" ht="22.5" customHeight="1">
      <c r="B89" s="39"/>
      <c r="C89" s="191" t="s">
        <v>84</v>
      </c>
      <c r="D89" s="191" t="s">
        <v>135</v>
      </c>
      <c r="E89" s="192" t="s">
        <v>146</v>
      </c>
      <c r="F89" s="193" t="s">
        <v>147</v>
      </c>
      <c r="G89" s="194" t="s">
        <v>138</v>
      </c>
      <c r="H89" s="195">
        <v>341.6</v>
      </c>
      <c r="I89" s="196"/>
      <c r="J89" s="197">
        <f>ROUND(I89*H89,2)</f>
        <v>0</v>
      </c>
      <c r="K89" s="193" t="s">
        <v>22</v>
      </c>
      <c r="L89" s="59"/>
      <c r="M89" s="198" t="s">
        <v>22</v>
      </c>
      <c r="N89" s="199" t="s">
        <v>46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0.505</v>
      </c>
      <c r="T89" s="201">
        <f>S89*H89</f>
        <v>172.508</v>
      </c>
      <c r="AR89" s="22" t="s">
        <v>140</v>
      </c>
      <c r="AT89" s="22" t="s">
        <v>135</v>
      </c>
      <c r="AU89" s="22" t="s">
        <v>84</v>
      </c>
      <c r="AY89" s="22" t="s">
        <v>133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24</v>
      </c>
      <c r="BK89" s="202">
        <f>ROUND(I89*H89,2)</f>
        <v>0</v>
      </c>
      <c r="BL89" s="22" t="s">
        <v>140</v>
      </c>
      <c r="BM89" s="22" t="s">
        <v>148</v>
      </c>
    </row>
    <row r="90" spans="2:47" s="1" customFormat="1" ht="40.5">
      <c r="B90" s="39"/>
      <c r="C90" s="61"/>
      <c r="D90" s="203" t="s">
        <v>142</v>
      </c>
      <c r="E90" s="61"/>
      <c r="F90" s="204" t="s">
        <v>149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142</v>
      </c>
      <c r="AU90" s="22" t="s">
        <v>84</v>
      </c>
    </row>
    <row r="91" spans="2:51" s="11" customFormat="1" ht="27">
      <c r="B91" s="206"/>
      <c r="C91" s="207"/>
      <c r="D91" s="208" t="s">
        <v>144</v>
      </c>
      <c r="E91" s="209" t="s">
        <v>22</v>
      </c>
      <c r="F91" s="210" t="s">
        <v>150</v>
      </c>
      <c r="G91" s="207"/>
      <c r="H91" s="211">
        <v>341.6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144</v>
      </c>
      <c r="AU91" s="217" t="s">
        <v>84</v>
      </c>
      <c r="AV91" s="11" t="s">
        <v>84</v>
      </c>
      <c r="AW91" s="11" t="s">
        <v>38</v>
      </c>
      <c r="AX91" s="11" t="s">
        <v>75</v>
      </c>
      <c r="AY91" s="217" t="s">
        <v>133</v>
      </c>
    </row>
    <row r="92" spans="2:65" s="1" customFormat="1" ht="22.5" customHeight="1">
      <c r="B92" s="39"/>
      <c r="C92" s="191" t="s">
        <v>151</v>
      </c>
      <c r="D92" s="191" t="s">
        <v>135</v>
      </c>
      <c r="E92" s="192" t="s">
        <v>152</v>
      </c>
      <c r="F92" s="193" t="s">
        <v>153</v>
      </c>
      <c r="G92" s="194" t="s">
        <v>138</v>
      </c>
      <c r="H92" s="195">
        <v>580</v>
      </c>
      <c r="I92" s="196"/>
      <c r="J92" s="197">
        <f>ROUND(I92*H92,2)</f>
        <v>0</v>
      </c>
      <c r="K92" s="193" t="s">
        <v>139</v>
      </c>
      <c r="L92" s="59"/>
      <c r="M92" s="198" t="s">
        <v>22</v>
      </c>
      <c r="N92" s="199" t="s">
        <v>46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0.235</v>
      </c>
      <c r="T92" s="201">
        <f>S92*H92</f>
        <v>136.29999999999998</v>
      </c>
      <c r="AR92" s="22" t="s">
        <v>140</v>
      </c>
      <c r="AT92" s="22" t="s">
        <v>135</v>
      </c>
      <c r="AU92" s="22" t="s">
        <v>84</v>
      </c>
      <c r="AY92" s="22" t="s">
        <v>133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140</v>
      </c>
      <c r="BM92" s="22" t="s">
        <v>154</v>
      </c>
    </row>
    <row r="93" spans="2:47" s="1" customFormat="1" ht="40.5">
      <c r="B93" s="39"/>
      <c r="C93" s="61"/>
      <c r="D93" s="203" t="s">
        <v>142</v>
      </c>
      <c r="E93" s="61"/>
      <c r="F93" s="204" t="s">
        <v>155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142</v>
      </c>
      <c r="AU93" s="22" t="s">
        <v>84</v>
      </c>
    </row>
    <row r="94" spans="2:51" s="11" customFormat="1" ht="13.5">
      <c r="B94" s="206"/>
      <c r="C94" s="207"/>
      <c r="D94" s="208" t="s">
        <v>144</v>
      </c>
      <c r="E94" s="209" t="s">
        <v>22</v>
      </c>
      <c r="F94" s="210" t="s">
        <v>156</v>
      </c>
      <c r="G94" s="207"/>
      <c r="H94" s="211">
        <v>580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84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65" s="1" customFormat="1" ht="44.25" customHeight="1">
      <c r="B95" s="39"/>
      <c r="C95" s="191" t="s">
        <v>140</v>
      </c>
      <c r="D95" s="191" t="s">
        <v>135</v>
      </c>
      <c r="E95" s="192" t="s">
        <v>157</v>
      </c>
      <c r="F95" s="193" t="s">
        <v>158</v>
      </c>
      <c r="G95" s="194" t="s">
        <v>138</v>
      </c>
      <c r="H95" s="195">
        <v>580</v>
      </c>
      <c r="I95" s="196"/>
      <c r="J95" s="197">
        <f>ROUND(I95*H95,2)</f>
        <v>0</v>
      </c>
      <c r="K95" s="193" t="s">
        <v>139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0.316</v>
      </c>
      <c r="T95" s="201">
        <f>S95*H95</f>
        <v>183.28</v>
      </c>
      <c r="AR95" s="22" t="s">
        <v>140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140</v>
      </c>
      <c r="BM95" s="22" t="s">
        <v>159</v>
      </c>
    </row>
    <row r="96" spans="2:47" s="1" customFormat="1" ht="54">
      <c r="B96" s="39"/>
      <c r="C96" s="61"/>
      <c r="D96" s="203" t="s">
        <v>142</v>
      </c>
      <c r="E96" s="61"/>
      <c r="F96" s="204" t="s">
        <v>160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51" s="11" customFormat="1" ht="13.5">
      <c r="B97" s="206"/>
      <c r="C97" s="207"/>
      <c r="D97" s="208" t="s">
        <v>144</v>
      </c>
      <c r="E97" s="209" t="s">
        <v>22</v>
      </c>
      <c r="F97" s="210" t="s">
        <v>156</v>
      </c>
      <c r="G97" s="207"/>
      <c r="H97" s="211">
        <v>580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144</v>
      </c>
      <c r="AU97" s="217" t="s">
        <v>84</v>
      </c>
      <c r="AV97" s="11" t="s">
        <v>84</v>
      </c>
      <c r="AW97" s="11" t="s">
        <v>38</v>
      </c>
      <c r="AX97" s="11" t="s">
        <v>75</v>
      </c>
      <c r="AY97" s="217" t="s">
        <v>133</v>
      </c>
    </row>
    <row r="98" spans="2:65" s="1" customFormat="1" ht="57" customHeight="1">
      <c r="B98" s="39"/>
      <c r="C98" s="191" t="s">
        <v>161</v>
      </c>
      <c r="D98" s="191" t="s">
        <v>135</v>
      </c>
      <c r="E98" s="192" t="s">
        <v>162</v>
      </c>
      <c r="F98" s="193" t="s">
        <v>163</v>
      </c>
      <c r="G98" s="194" t="s">
        <v>138</v>
      </c>
      <c r="H98" s="195">
        <v>2900</v>
      </c>
      <c r="I98" s="196"/>
      <c r="J98" s="197">
        <f>ROUND(I98*H98,2)</f>
        <v>0</v>
      </c>
      <c r="K98" s="193" t="s">
        <v>22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0.00024</v>
      </c>
      <c r="R98" s="200">
        <f>Q98*H98</f>
        <v>0.6960000000000001</v>
      </c>
      <c r="S98" s="200">
        <v>0.3328</v>
      </c>
      <c r="T98" s="201">
        <f>S98*H98</f>
        <v>965.12</v>
      </c>
      <c r="AR98" s="22" t="s">
        <v>140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140</v>
      </c>
      <c r="BM98" s="22" t="s">
        <v>164</v>
      </c>
    </row>
    <row r="99" spans="2:47" s="1" customFormat="1" ht="54">
      <c r="B99" s="39"/>
      <c r="C99" s="61"/>
      <c r="D99" s="203" t="s">
        <v>142</v>
      </c>
      <c r="E99" s="61"/>
      <c r="F99" s="204" t="s">
        <v>165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51" s="11" customFormat="1" ht="13.5">
      <c r="B100" s="206"/>
      <c r="C100" s="207"/>
      <c r="D100" s="208" t="s">
        <v>144</v>
      </c>
      <c r="E100" s="209" t="s">
        <v>22</v>
      </c>
      <c r="F100" s="210" t="s">
        <v>166</v>
      </c>
      <c r="G100" s="207"/>
      <c r="H100" s="211">
        <v>2900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144</v>
      </c>
      <c r="AU100" s="217" t="s">
        <v>84</v>
      </c>
      <c r="AV100" s="11" t="s">
        <v>84</v>
      </c>
      <c r="AW100" s="11" t="s">
        <v>38</v>
      </c>
      <c r="AX100" s="11" t="s">
        <v>75</v>
      </c>
      <c r="AY100" s="217" t="s">
        <v>133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168</v>
      </c>
      <c r="F101" s="193" t="s">
        <v>169</v>
      </c>
      <c r="G101" s="194" t="s">
        <v>170</v>
      </c>
      <c r="H101" s="195">
        <v>86.8</v>
      </c>
      <c r="I101" s="196"/>
      <c r="J101" s="197">
        <f>ROUND(I101*H101,2)</f>
        <v>0</v>
      </c>
      <c r="K101" s="193" t="s">
        <v>139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0.29</v>
      </c>
      <c r="T101" s="201">
        <f>S101*H101</f>
        <v>25.171999999999997</v>
      </c>
      <c r="AR101" s="22" t="s">
        <v>140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140</v>
      </c>
      <c r="BM101" s="22" t="s">
        <v>171</v>
      </c>
    </row>
    <row r="102" spans="2:47" s="1" customFormat="1" ht="27">
      <c r="B102" s="39"/>
      <c r="C102" s="61"/>
      <c r="D102" s="203" t="s">
        <v>142</v>
      </c>
      <c r="E102" s="61"/>
      <c r="F102" s="204" t="s">
        <v>172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51" s="11" customFormat="1" ht="27">
      <c r="B103" s="206"/>
      <c r="C103" s="207"/>
      <c r="D103" s="208" t="s">
        <v>144</v>
      </c>
      <c r="E103" s="209" t="s">
        <v>22</v>
      </c>
      <c r="F103" s="210" t="s">
        <v>173</v>
      </c>
      <c r="G103" s="207"/>
      <c r="H103" s="211">
        <v>86.8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144</v>
      </c>
      <c r="AU103" s="217" t="s">
        <v>84</v>
      </c>
      <c r="AV103" s="11" t="s">
        <v>84</v>
      </c>
      <c r="AW103" s="11" t="s">
        <v>38</v>
      </c>
      <c r="AX103" s="11" t="s">
        <v>75</v>
      </c>
      <c r="AY103" s="217" t="s">
        <v>133</v>
      </c>
    </row>
    <row r="104" spans="2:65" s="1" customFormat="1" ht="22.5" customHeight="1">
      <c r="B104" s="39"/>
      <c r="C104" s="191" t="s">
        <v>174</v>
      </c>
      <c r="D104" s="191" t="s">
        <v>135</v>
      </c>
      <c r="E104" s="192" t="s">
        <v>175</v>
      </c>
      <c r="F104" s="193" t="s">
        <v>176</v>
      </c>
      <c r="G104" s="194" t="s">
        <v>177</v>
      </c>
      <c r="H104" s="195">
        <v>58</v>
      </c>
      <c r="I104" s="196"/>
      <c r="J104" s="197">
        <f>ROUND(I104*H104,2)</f>
        <v>0</v>
      </c>
      <c r="K104" s="193" t="s">
        <v>139</v>
      </c>
      <c r="L104" s="59"/>
      <c r="M104" s="198" t="s">
        <v>22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140</v>
      </c>
      <c r="AT104" s="22" t="s">
        <v>135</v>
      </c>
      <c r="AU104" s="22" t="s">
        <v>84</v>
      </c>
      <c r="AY104" s="22" t="s">
        <v>133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24</v>
      </c>
      <c r="BK104" s="202">
        <f>ROUND(I104*H104,2)</f>
        <v>0</v>
      </c>
      <c r="BL104" s="22" t="s">
        <v>140</v>
      </c>
      <c r="BM104" s="22" t="s">
        <v>178</v>
      </c>
    </row>
    <row r="105" spans="2:47" s="1" customFormat="1" ht="27">
      <c r="B105" s="39"/>
      <c r="C105" s="61"/>
      <c r="D105" s="203" t="s">
        <v>142</v>
      </c>
      <c r="E105" s="61"/>
      <c r="F105" s="204" t="s">
        <v>179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142</v>
      </c>
      <c r="AU105" s="22" t="s">
        <v>84</v>
      </c>
    </row>
    <row r="106" spans="2:51" s="11" customFormat="1" ht="13.5">
      <c r="B106" s="206"/>
      <c r="C106" s="207"/>
      <c r="D106" s="208" t="s">
        <v>144</v>
      </c>
      <c r="E106" s="209" t="s">
        <v>22</v>
      </c>
      <c r="F106" s="210" t="s">
        <v>180</v>
      </c>
      <c r="G106" s="207"/>
      <c r="H106" s="211">
        <v>58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144</v>
      </c>
      <c r="AU106" s="217" t="s">
        <v>84</v>
      </c>
      <c r="AV106" s="11" t="s">
        <v>84</v>
      </c>
      <c r="AW106" s="11" t="s">
        <v>38</v>
      </c>
      <c r="AX106" s="11" t="s">
        <v>75</v>
      </c>
      <c r="AY106" s="217" t="s">
        <v>133</v>
      </c>
    </row>
    <row r="107" spans="2:65" s="1" customFormat="1" ht="22.5" customHeight="1">
      <c r="B107" s="39"/>
      <c r="C107" s="191" t="s">
        <v>181</v>
      </c>
      <c r="D107" s="191" t="s">
        <v>135</v>
      </c>
      <c r="E107" s="192" t="s">
        <v>182</v>
      </c>
      <c r="F107" s="193" t="s">
        <v>183</v>
      </c>
      <c r="G107" s="194" t="s">
        <v>177</v>
      </c>
      <c r="H107" s="195">
        <v>29</v>
      </c>
      <c r="I107" s="196"/>
      <c r="J107" s="197">
        <f>ROUND(I107*H107,2)</f>
        <v>0</v>
      </c>
      <c r="K107" s="193" t="s">
        <v>139</v>
      </c>
      <c r="L107" s="59"/>
      <c r="M107" s="198" t="s">
        <v>22</v>
      </c>
      <c r="N107" s="199" t="s">
        <v>46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140</v>
      </c>
      <c r="AT107" s="22" t="s">
        <v>135</v>
      </c>
      <c r="AU107" s="22" t="s">
        <v>84</v>
      </c>
      <c r="AY107" s="22" t="s">
        <v>133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24</v>
      </c>
      <c r="BK107" s="202">
        <f>ROUND(I107*H107,2)</f>
        <v>0</v>
      </c>
      <c r="BL107" s="22" t="s">
        <v>140</v>
      </c>
      <c r="BM107" s="22" t="s">
        <v>184</v>
      </c>
    </row>
    <row r="108" spans="2:47" s="1" customFormat="1" ht="27">
      <c r="B108" s="39"/>
      <c r="C108" s="61"/>
      <c r="D108" s="203" t="s">
        <v>142</v>
      </c>
      <c r="E108" s="61"/>
      <c r="F108" s="204" t="s">
        <v>185</v>
      </c>
      <c r="G108" s="61"/>
      <c r="H108" s="61"/>
      <c r="I108" s="161"/>
      <c r="J108" s="61"/>
      <c r="K108" s="61"/>
      <c r="L108" s="59"/>
      <c r="M108" s="205"/>
      <c r="N108" s="40"/>
      <c r="O108" s="40"/>
      <c r="P108" s="40"/>
      <c r="Q108" s="40"/>
      <c r="R108" s="40"/>
      <c r="S108" s="40"/>
      <c r="T108" s="76"/>
      <c r="AT108" s="22" t="s">
        <v>142</v>
      </c>
      <c r="AU108" s="22" t="s">
        <v>84</v>
      </c>
    </row>
    <row r="109" spans="2:51" s="12" customFormat="1" ht="13.5">
      <c r="B109" s="218"/>
      <c r="C109" s="219"/>
      <c r="D109" s="203" t="s">
        <v>144</v>
      </c>
      <c r="E109" s="220" t="s">
        <v>22</v>
      </c>
      <c r="F109" s="221" t="s">
        <v>186</v>
      </c>
      <c r="G109" s="219"/>
      <c r="H109" s="222" t="s">
        <v>22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144</v>
      </c>
      <c r="AU109" s="228" t="s">
        <v>84</v>
      </c>
      <c r="AV109" s="12" t="s">
        <v>24</v>
      </c>
      <c r="AW109" s="12" t="s">
        <v>38</v>
      </c>
      <c r="AX109" s="12" t="s">
        <v>75</v>
      </c>
      <c r="AY109" s="228" t="s">
        <v>133</v>
      </c>
    </row>
    <row r="110" spans="2:51" s="11" customFormat="1" ht="13.5">
      <c r="B110" s="206"/>
      <c r="C110" s="207"/>
      <c r="D110" s="203" t="s">
        <v>144</v>
      </c>
      <c r="E110" s="229" t="s">
        <v>22</v>
      </c>
      <c r="F110" s="230" t="s">
        <v>180</v>
      </c>
      <c r="G110" s="207"/>
      <c r="H110" s="231">
        <v>58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144</v>
      </c>
      <c r="AU110" s="217" t="s">
        <v>84</v>
      </c>
      <c r="AV110" s="11" t="s">
        <v>84</v>
      </c>
      <c r="AW110" s="11" t="s">
        <v>38</v>
      </c>
      <c r="AX110" s="11" t="s">
        <v>75</v>
      </c>
      <c r="AY110" s="217" t="s">
        <v>133</v>
      </c>
    </row>
    <row r="111" spans="2:51" s="11" customFormat="1" ht="13.5">
      <c r="B111" s="206"/>
      <c r="C111" s="207"/>
      <c r="D111" s="208" t="s">
        <v>144</v>
      </c>
      <c r="E111" s="207"/>
      <c r="F111" s="210" t="s">
        <v>187</v>
      </c>
      <c r="G111" s="207"/>
      <c r="H111" s="211">
        <v>29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144</v>
      </c>
      <c r="AU111" s="217" t="s">
        <v>84</v>
      </c>
      <c r="AV111" s="11" t="s">
        <v>84</v>
      </c>
      <c r="AW111" s="11" t="s">
        <v>6</v>
      </c>
      <c r="AX111" s="11" t="s">
        <v>24</v>
      </c>
      <c r="AY111" s="217" t="s">
        <v>133</v>
      </c>
    </row>
    <row r="112" spans="2:65" s="1" customFormat="1" ht="31.5" customHeight="1">
      <c r="B112" s="39"/>
      <c r="C112" s="191" t="s">
        <v>188</v>
      </c>
      <c r="D112" s="191" t="s">
        <v>135</v>
      </c>
      <c r="E112" s="192" t="s">
        <v>189</v>
      </c>
      <c r="F112" s="193" t="s">
        <v>190</v>
      </c>
      <c r="G112" s="194" t="s">
        <v>177</v>
      </c>
      <c r="H112" s="195">
        <v>58</v>
      </c>
      <c r="I112" s="196"/>
      <c r="J112" s="197">
        <f>ROUND(I112*H112,2)</f>
        <v>0</v>
      </c>
      <c r="K112" s="193" t="s">
        <v>22</v>
      </c>
      <c r="L112" s="59"/>
      <c r="M112" s="198" t="s">
        <v>22</v>
      </c>
      <c r="N112" s="199" t="s">
        <v>46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2" t="s">
        <v>140</v>
      </c>
      <c r="AT112" s="22" t="s">
        <v>135</v>
      </c>
      <c r="AU112" s="22" t="s">
        <v>84</v>
      </c>
      <c r="AY112" s="22" t="s">
        <v>133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24</v>
      </c>
      <c r="BK112" s="202">
        <f>ROUND(I112*H112,2)</f>
        <v>0</v>
      </c>
      <c r="BL112" s="22" t="s">
        <v>140</v>
      </c>
      <c r="BM112" s="22" t="s">
        <v>191</v>
      </c>
    </row>
    <row r="113" spans="2:47" s="1" customFormat="1" ht="27">
      <c r="B113" s="39"/>
      <c r="C113" s="61"/>
      <c r="D113" s="203" t="s">
        <v>142</v>
      </c>
      <c r="E113" s="61"/>
      <c r="F113" s="204" t="s">
        <v>190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142</v>
      </c>
      <c r="AU113" s="22" t="s">
        <v>84</v>
      </c>
    </row>
    <row r="114" spans="2:51" s="11" customFormat="1" ht="13.5">
      <c r="B114" s="206"/>
      <c r="C114" s="207"/>
      <c r="D114" s="208" t="s">
        <v>144</v>
      </c>
      <c r="E114" s="209" t="s">
        <v>22</v>
      </c>
      <c r="F114" s="210" t="s">
        <v>180</v>
      </c>
      <c r="G114" s="207"/>
      <c r="H114" s="211">
        <v>58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144</v>
      </c>
      <c r="AU114" s="217" t="s">
        <v>84</v>
      </c>
      <c r="AV114" s="11" t="s">
        <v>84</v>
      </c>
      <c r="AW114" s="11" t="s">
        <v>38</v>
      </c>
      <c r="AX114" s="11" t="s">
        <v>75</v>
      </c>
      <c r="AY114" s="217" t="s">
        <v>133</v>
      </c>
    </row>
    <row r="115" spans="2:65" s="1" customFormat="1" ht="22.5" customHeight="1">
      <c r="B115" s="39"/>
      <c r="C115" s="191" t="s">
        <v>29</v>
      </c>
      <c r="D115" s="191" t="s">
        <v>135</v>
      </c>
      <c r="E115" s="192" t="s">
        <v>192</v>
      </c>
      <c r="F115" s="193" t="s">
        <v>193</v>
      </c>
      <c r="G115" s="194" t="s">
        <v>177</v>
      </c>
      <c r="H115" s="195">
        <v>58</v>
      </c>
      <c r="I115" s="196"/>
      <c r="J115" s="197">
        <f>ROUND(I115*H115,2)</f>
        <v>0</v>
      </c>
      <c r="K115" s="193" t="s">
        <v>139</v>
      </c>
      <c r="L115" s="59"/>
      <c r="M115" s="198" t="s">
        <v>22</v>
      </c>
      <c r="N115" s="199" t="s">
        <v>46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2" t="s">
        <v>140</v>
      </c>
      <c r="AT115" s="22" t="s">
        <v>135</v>
      </c>
      <c r="AU115" s="22" t="s">
        <v>84</v>
      </c>
      <c r="AY115" s="22" t="s">
        <v>133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24</v>
      </c>
      <c r="BK115" s="202">
        <f>ROUND(I115*H115,2)</f>
        <v>0</v>
      </c>
      <c r="BL115" s="22" t="s">
        <v>140</v>
      </c>
      <c r="BM115" s="22" t="s">
        <v>194</v>
      </c>
    </row>
    <row r="116" spans="2:47" s="1" customFormat="1" ht="13.5">
      <c r="B116" s="39"/>
      <c r="C116" s="61"/>
      <c r="D116" s="203" t="s">
        <v>142</v>
      </c>
      <c r="E116" s="61"/>
      <c r="F116" s="204" t="s">
        <v>193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142</v>
      </c>
      <c r="AU116" s="22" t="s">
        <v>84</v>
      </c>
    </row>
    <row r="117" spans="2:51" s="11" customFormat="1" ht="13.5">
      <c r="B117" s="206"/>
      <c r="C117" s="207"/>
      <c r="D117" s="208" t="s">
        <v>144</v>
      </c>
      <c r="E117" s="209" t="s">
        <v>22</v>
      </c>
      <c r="F117" s="210" t="s">
        <v>180</v>
      </c>
      <c r="G117" s="207"/>
      <c r="H117" s="211">
        <v>58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144</v>
      </c>
      <c r="AU117" s="217" t="s">
        <v>84</v>
      </c>
      <c r="AV117" s="11" t="s">
        <v>84</v>
      </c>
      <c r="AW117" s="11" t="s">
        <v>38</v>
      </c>
      <c r="AX117" s="11" t="s">
        <v>75</v>
      </c>
      <c r="AY117" s="217" t="s">
        <v>133</v>
      </c>
    </row>
    <row r="118" spans="2:65" s="1" customFormat="1" ht="22.5" customHeight="1">
      <c r="B118" s="39"/>
      <c r="C118" s="191" t="s">
        <v>195</v>
      </c>
      <c r="D118" s="191" t="s">
        <v>135</v>
      </c>
      <c r="E118" s="192" t="s">
        <v>196</v>
      </c>
      <c r="F118" s="193" t="s">
        <v>197</v>
      </c>
      <c r="G118" s="194" t="s">
        <v>198</v>
      </c>
      <c r="H118" s="195">
        <v>110.2</v>
      </c>
      <c r="I118" s="196"/>
      <c r="J118" s="197">
        <f>ROUND(I118*H118,2)</f>
        <v>0</v>
      </c>
      <c r="K118" s="193" t="s">
        <v>139</v>
      </c>
      <c r="L118" s="59"/>
      <c r="M118" s="198" t="s">
        <v>22</v>
      </c>
      <c r="N118" s="199" t="s">
        <v>46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140</v>
      </c>
      <c r="AT118" s="22" t="s">
        <v>135</v>
      </c>
      <c r="AU118" s="22" t="s">
        <v>84</v>
      </c>
      <c r="AY118" s="22" t="s">
        <v>133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140</v>
      </c>
      <c r="BM118" s="22" t="s">
        <v>199</v>
      </c>
    </row>
    <row r="119" spans="2:47" s="1" customFormat="1" ht="13.5">
      <c r="B119" s="39"/>
      <c r="C119" s="61"/>
      <c r="D119" s="203" t="s">
        <v>142</v>
      </c>
      <c r="E119" s="61"/>
      <c r="F119" s="204" t="s">
        <v>200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142</v>
      </c>
      <c r="AU119" s="22" t="s">
        <v>84</v>
      </c>
    </row>
    <row r="120" spans="2:51" s="11" customFormat="1" ht="13.5">
      <c r="B120" s="206"/>
      <c r="C120" s="207"/>
      <c r="D120" s="203" t="s">
        <v>144</v>
      </c>
      <c r="E120" s="229" t="s">
        <v>22</v>
      </c>
      <c r="F120" s="230" t="s">
        <v>180</v>
      </c>
      <c r="G120" s="207"/>
      <c r="H120" s="231">
        <v>58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144</v>
      </c>
      <c r="AU120" s="217" t="s">
        <v>84</v>
      </c>
      <c r="AV120" s="11" t="s">
        <v>84</v>
      </c>
      <c r="AW120" s="11" t="s">
        <v>38</v>
      </c>
      <c r="AX120" s="11" t="s">
        <v>75</v>
      </c>
      <c r="AY120" s="217" t="s">
        <v>133</v>
      </c>
    </row>
    <row r="121" spans="2:51" s="11" customFormat="1" ht="13.5">
      <c r="B121" s="206"/>
      <c r="C121" s="207"/>
      <c r="D121" s="203" t="s">
        <v>144</v>
      </c>
      <c r="E121" s="207"/>
      <c r="F121" s="230" t="s">
        <v>201</v>
      </c>
      <c r="G121" s="207"/>
      <c r="H121" s="231">
        <v>110.2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144</v>
      </c>
      <c r="AU121" s="217" t="s">
        <v>84</v>
      </c>
      <c r="AV121" s="11" t="s">
        <v>84</v>
      </c>
      <c r="AW121" s="11" t="s">
        <v>6</v>
      </c>
      <c r="AX121" s="11" t="s">
        <v>24</v>
      </c>
      <c r="AY121" s="217" t="s">
        <v>133</v>
      </c>
    </row>
    <row r="122" spans="2:63" s="10" customFormat="1" ht="29.85" customHeight="1">
      <c r="B122" s="174"/>
      <c r="C122" s="175"/>
      <c r="D122" s="188" t="s">
        <v>74</v>
      </c>
      <c r="E122" s="189" t="s">
        <v>161</v>
      </c>
      <c r="F122" s="189" t="s">
        <v>202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SUM(P123:P153)</f>
        <v>0</v>
      </c>
      <c r="Q122" s="182"/>
      <c r="R122" s="183">
        <f>SUM(R123:R153)</f>
        <v>95.88555600000001</v>
      </c>
      <c r="S122" s="182"/>
      <c r="T122" s="184">
        <f>SUM(T123:T153)</f>
        <v>0</v>
      </c>
      <c r="AR122" s="185" t="s">
        <v>24</v>
      </c>
      <c r="AT122" s="186" t="s">
        <v>74</v>
      </c>
      <c r="AU122" s="186" t="s">
        <v>24</v>
      </c>
      <c r="AY122" s="185" t="s">
        <v>133</v>
      </c>
      <c r="BK122" s="187">
        <f>SUM(BK123:BK153)</f>
        <v>0</v>
      </c>
    </row>
    <row r="123" spans="2:65" s="1" customFormat="1" ht="22.5" customHeight="1">
      <c r="B123" s="39"/>
      <c r="C123" s="191" t="s">
        <v>203</v>
      </c>
      <c r="D123" s="191" t="s">
        <v>135</v>
      </c>
      <c r="E123" s="192" t="s">
        <v>204</v>
      </c>
      <c r="F123" s="193" t="s">
        <v>205</v>
      </c>
      <c r="G123" s="194" t="s">
        <v>138</v>
      </c>
      <c r="H123" s="195">
        <v>580</v>
      </c>
      <c r="I123" s="196"/>
      <c r="J123" s="197">
        <f>ROUND(I123*H123,2)</f>
        <v>0</v>
      </c>
      <c r="K123" s="193" t="s">
        <v>139</v>
      </c>
      <c r="L123" s="59"/>
      <c r="M123" s="198" t="s">
        <v>22</v>
      </c>
      <c r="N123" s="199" t="s">
        <v>46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140</v>
      </c>
      <c r="AT123" s="22" t="s">
        <v>135</v>
      </c>
      <c r="AU123" s="22" t="s">
        <v>84</v>
      </c>
      <c r="AY123" s="22" t="s">
        <v>133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24</v>
      </c>
      <c r="BK123" s="202">
        <f>ROUND(I123*H123,2)</f>
        <v>0</v>
      </c>
      <c r="BL123" s="22" t="s">
        <v>140</v>
      </c>
      <c r="BM123" s="22" t="s">
        <v>206</v>
      </c>
    </row>
    <row r="124" spans="2:47" s="1" customFormat="1" ht="13.5">
      <c r="B124" s="39"/>
      <c r="C124" s="61"/>
      <c r="D124" s="203" t="s">
        <v>142</v>
      </c>
      <c r="E124" s="61"/>
      <c r="F124" s="204" t="s">
        <v>207</v>
      </c>
      <c r="G124" s="61"/>
      <c r="H124" s="61"/>
      <c r="I124" s="161"/>
      <c r="J124" s="61"/>
      <c r="K124" s="61"/>
      <c r="L124" s="59"/>
      <c r="M124" s="205"/>
      <c r="N124" s="40"/>
      <c r="O124" s="40"/>
      <c r="P124" s="40"/>
      <c r="Q124" s="40"/>
      <c r="R124" s="40"/>
      <c r="S124" s="40"/>
      <c r="T124" s="76"/>
      <c r="AT124" s="22" t="s">
        <v>142</v>
      </c>
      <c r="AU124" s="22" t="s">
        <v>84</v>
      </c>
    </row>
    <row r="125" spans="2:51" s="11" customFormat="1" ht="13.5">
      <c r="B125" s="206"/>
      <c r="C125" s="207"/>
      <c r="D125" s="208" t="s">
        <v>144</v>
      </c>
      <c r="E125" s="209" t="s">
        <v>22</v>
      </c>
      <c r="F125" s="210" t="s">
        <v>156</v>
      </c>
      <c r="G125" s="207"/>
      <c r="H125" s="211">
        <v>580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144</v>
      </c>
      <c r="AU125" s="217" t="s">
        <v>84</v>
      </c>
      <c r="AV125" s="11" t="s">
        <v>84</v>
      </c>
      <c r="AW125" s="11" t="s">
        <v>38</v>
      </c>
      <c r="AX125" s="11" t="s">
        <v>75</v>
      </c>
      <c r="AY125" s="217" t="s">
        <v>133</v>
      </c>
    </row>
    <row r="126" spans="2:65" s="1" customFormat="1" ht="22.5" customHeight="1">
      <c r="B126" s="39"/>
      <c r="C126" s="191" t="s">
        <v>208</v>
      </c>
      <c r="D126" s="191" t="s">
        <v>135</v>
      </c>
      <c r="E126" s="192" t="s">
        <v>209</v>
      </c>
      <c r="F126" s="193" t="s">
        <v>210</v>
      </c>
      <c r="G126" s="194" t="s">
        <v>138</v>
      </c>
      <c r="H126" s="195">
        <v>580</v>
      </c>
      <c r="I126" s="196"/>
      <c r="J126" s="197">
        <f>ROUND(I126*H126,2)</f>
        <v>0</v>
      </c>
      <c r="K126" s="193" t="s">
        <v>139</v>
      </c>
      <c r="L126" s="59"/>
      <c r="M126" s="198" t="s">
        <v>22</v>
      </c>
      <c r="N126" s="199" t="s">
        <v>46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140</v>
      </c>
      <c r="AT126" s="22" t="s">
        <v>135</v>
      </c>
      <c r="AU126" s="22" t="s">
        <v>84</v>
      </c>
      <c r="AY126" s="22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24</v>
      </c>
      <c r="BK126" s="202">
        <f>ROUND(I126*H126,2)</f>
        <v>0</v>
      </c>
      <c r="BL126" s="22" t="s">
        <v>140</v>
      </c>
      <c r="BM126" s="22" t="s">
        <v>211</v>
      </c>
    </row>
    <row r="127" spans="2:47" s="1" customFormat="1" ht="27">
      <c r="B127" s="39"/>
      <c r="C127" s="61"/>
      <c r="D127" s="203" t="s">
        <v>142</v>
      </c>
      <c r="E127" s="61"/>
      <c r="F127" s="204" t="s">
        <v>212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142</v>
      </c>
      <c r="AU127" s="22" t="s">
        <v>84</v>
      </c>
    </row>
    <row r="128" spans="2:51" s="11" customFormat="1" ht="13.5">
      <c r="B128" s="206"/>
      <c r="C128" s="207"/>
      <c r="D128" s="208" t="s">
        <v>144</v>
      </c>
      <c r="E128" s="209" t="s">
        <v>22</v>
      </c>
      <c r="F128" s="210" t="s">
        <v>156</v>
      </c>
      <c r="G128" s="207"/>
      <c r="H128" s="211">
        <v>580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144</v>
      </c>
      <c r="AU128" s="217" t="s">
        <v>84</v>
      </c>
      <c r="AV128" s="11" t="s">
        <v>84</v>
      </c>
      <c r="AW128" s="11" t="s">
        <v>38</v>
      </c>
      <c r="AX128" s="11" t="s">
        <v>75</v>
      </c>
      <c r="AY128" s="217" t="s">
        <v>133</v>
      </c>
    </row>
    <row r="129" spans="2:65" s="1" customFormat="1" ht="22.5" customHeight="1">
      <c r="B129" s="39"/>
      <c r="C129" s="191" t="s">
        <v>213</v>
      </c>
      <c r="D129" s="191" t="s">
        <v>135</v>
      </c>
      <c r="E129" s="192" t="s">
        <v>214</v>
      </c>
      <c r="F129" s="193" t="s">
        <v>215</v>
      </c>
      <c r="G129" s="194" t="s">
        <v>138</v>
      </c>
      <c r="H129" s="195">
        <v>5800</v>
      </c>
      <c r="I129" s="196"/>
      <c r="J129" s="197">
        <f>ROUND(I129*H129,2)</f>
        <v>0</v>
      </c>
      <c r="K129" s="193" t="s">
        <v>22</v>
      </c>
      <c r="L129" s="59"/>
      <c r="M129" s="198" t="s">
        <v>22</v>
      </c>
      <c r="N129" s="199" t="s">
        <v>46</v>
      </c>
      <c r="O129" s="40"/>
      <c r="P129" s="200">
        <f>O129*H129</f>
        <v>0</v>
      </c>
      <c r="Q129" s="200">
        <v>0.00071</v>
      </c>
      <c r="R129" s="200">
        <f>Q129*H129</f>
        <v>4.118</v>
      </c>
      <c r="S129" s="200">
        <v>0</v>
      </c>
      <c r="T129" s="201">
        <f>S129*H129</f>
        <v>0</v>
      </c>
      <c r="AR129" s="22" t="s">
        <v>140</v>
      </c>
      <c r="AT129" s="22" t="s">
        <v>135</v>
      </c>
      <c r="AU129" s="22" t="s">
        <v>84</v>
      </c>
      <c r="AY129" s="22" t="s">
        <v>133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140</v>
      </c>
      <c r="BM129" s="22" t="s">
        <v>216</v>
      </c>
    </row>
    <row r="130" spans="2:47" s="1" customFormat="1" ht="13.5">
      <c r="B130" s="39"/>
      <c r="C130" s="61"/>
      <c r="D130" s="203" t="s">
        <v>142</v>
      </c>
      <c r="E130" s="61"/>
      <c r="F130" s="204" t="s">
        <v>215</v>
      </c>
      <c r="G130" s="61"/>
      <c r="H130" s="61"/>
      <c r="I130" s="161"/>
      <c r="J130" s="61"/>
      <c r="K130" s="61"/>
      <c r="L130" s="59"/>
      <c r="M130" s="205"/>
      <c r="N130" s="40"/>
      <c r="O130" s="40"/>
      <c r="P130" s="40"/>
      <c r="Q130" s="40"/>
      <c r="R130" s="40"/>
      <c r="S130" s="40"/>
      <c r="T130" s="76"/>
      <c r="AT130" s="22" t="s">
        <v>142</v>
      </c>
      <c r="AU130" s="22" t="s">
        <v>84</v>
      </c>
    </row>
    <row r="131" spans="2:51" s="11" customFormat="1" ht="13.5">
      <c r="B131" s="206"/>
      <c r="C131" s="207"/>
      <c r="D131" s="208" t="s">
        <v>144</v>
      </c>
      <c r="E131" s="209" t="s">
        <v>22</v>
      </c>
      <c r="F131" s="210" t="s">
        <v>217</v>
      </c>
      <c r="G131" s="207"/>
      <c r="H131" s="211">
        <v>5800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144</v>
      </c>
      <c r="AU131" s="217" t="s">
        <v>84</v>
      </c>
      <c r="AV131" s="11" t="s">
        <v>84</v>
      </c>
      <c r="AW131" s="11" t="s">
        <v>38</v>
      </c>
      <c r="AX131" s="11" t="s">
        <v>75</v>
      </c>
      <c r="AY131" s="217" t="s">
        <v>133</v>
      </c>
    </row>
    <row r="132" spans="2:65" s="1" customFormat="1" ht="22.5" customHeight="1">
      <c r="B132" s="39"/>
      <c r="C132" s="191" t="s">
        <v>10</v>
      </c>
      <c r="D132" s="191" t="s">
        <v>135</v>
      </c>
      <c r="E132" s="192" t="s">
        <v>218</v>
      </c>
      <c r="F132" s="193" t="s">
        <v>219</v>
      </c>
      <c r="G132" s="194" t="s">
        <v>138</v>
      </c>
      <c r="H132" s="195">
        <v>2900</v>
      </c>
      <c r="I132" s="196"/>
      <c r="J132" s="197">
        <f>ROUND(I132*H132,2)</f>
        <v>0</v>
      </c>
      <c r="K132" s="193" t="s">
        <v>22</v>
      </c>
      <c r="L132" s="59"/>
      <c r="M132" s="198" t="s">
        <v>22</v>
      </c>
      <c r="N132" s="199" t="s">
        <v>46</v>
      </c>
      <c r="O132" s="40"/>
      <c r="P132" s="200">
        <f>O132*H132</f>
        <v>0</v>
      </c>
      <c r="Q132" s="200">
        <v>0.00071</v>
      </c>
      <c r="R132" s="200">
        <f>Q132*H132</f>
        <v>2.059</v>
      </c>
      <c r="S132" s="200">
        <v>0</v>
      </c>
      <c r="T132" s="201">
        <f>S132*H132</f>
        <v>0</v>
      </c>
      <c r="AR132" s="22" t="s">
        <v>140</v>
      </c>
      <c r="AT132" s="22" t="s">
        <v>135</v>
      </c>
      <c r="AU132" s="22" t="s">
        <v>84</v>
      </c>
      <c r="AY132" s="22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140</v>
      </c>
      <c r="BM132" s="22" t="s">
        <v>220</v>
      </c>
    </row>
    <row r="133" spans="2:47" s="1" customFormat="1" ht="13.5">
      <c r="B133" s="39"/>
      <c r="C133" s="61"/>
      <c r="D133" s="203" t="s">
        <v>142</v>
      </c>
      <c r="E133" s="61"/>
      <c r="F133" s="204" t="s">
        <v>219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142</v>
      </c>
      <c r="AU133" s="22" t="s">
        <v>84</v>
      </c>
    </row>
    <row r="134" spans="2:51" s="11" customFormat="1" ht="13.5">
      <c r="B134" s="206"/>
      <c r="C134" s="207"/>
      <c r="D134" s="208" t="s">
        <v>144</v>
      </c>
      <c r="E134" s="209" t="s">
        <v>22</v>
      </c>
      <c r="F134" s="210" t="s">
        <v>221</v>
      </c>
      <c r="G134" s="207"/>
      <c r="H134" s="211">
        <v>2900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144</v>
      </c>
      <c r="AU134" s="217" t="s">
        <v>84</v>
      </c>
      <c r="AV134" s="11" t="s">
        <v>84</v>
      </c>
      <c r="AW134" s="11" t="s">
        <v>38</v>
      </c>
      <c r="AX134" s="11" t="s">
        <v>75</v>
      </c>
      <c r="AY134" s="217" t="s">
        <v>133</v>
      </c>
    </row>
    <row r="135" spans="2:65" s="1" customFormat="1" ht="22.5" customHeight="1">
      <c r="B135" s="39"/>
      <c r="C135" s="191" t="s">
        <v>222</v>
      </c>
      <c r="D135" s="191" t="s">
        <v>135</v>
      </c>
      <c r="E135" s="192" t="s">
        <v>223</v>
      </c>
      <c r="F135" s="193" t="s">
        <v>224</v>
      </c>
      <c r="G135" s="194" t="s">
        <v>138</v>
      </c>
      <c r="H135" s="195">
        <v>2900</v>
      </c>
      <c r="I135" s="196"/>
      <c r="J135" s="197">
        <f>ROUND(I135*H135,2)</f>
        <v>0</v>
      </c>
      <c r="K135" s="193" t="s">
        <v>22</v>
      </c>
      <c r="L135" s="59"/>
      <c r="M135" s="198" t="s">
        <v>22</v>
      </c>
      <c r="N135" s="199" t="s">
        <v>46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140</v>
      </c>
      <c r="AT135" s="22" t="s">
        <v>135</v>
      </c>
      <c r="AU135" s="22" t="s">
        <v>84</v>
      </c>
      <c r="AY135" s="22" t="s">
        <v>133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24</v>
      </c>
      <c r="BK135" s="202">
        <f>ROUND(I135*H135,2)</f>
        <v>0</v>
      </c>
      <c r="BL135" s="22" t="s">
        <v>140</v>
      </c>
      <c r="BM135" s="22" t="s">
        <v>225</v>
      </c>
    </row>
    <row r="136" spans="2:47" s="1" customFormat="1" ht="13.5">
      <c r="B136" s="39"/>
      <c r="C136" s="61"/>
      <c r="D136" s="203" t="s">
        <v>142</v>
      </c>
      <c r="E136" s="61"/>
      <c r="F136" s="204" t="s">
        <v>224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142</v>
      </c>
      <c r="AU136" s="22" t="s">
        <v>84</v>
      </c>
    </row>
    <row r="137" spans="2:51" s="11" customFormat="1" ht="13.5">
      <c r="B137" s="206"/>
      <c r="C137" s="207"/>
      <c r="D137" s="208" t="s">
        <v>144</v>
      </c>
      <c r="E137" s="209" t="s">
        <v>22</v>
      </c>
      <c r="F137" s="210" t="s">
        <v>226</v>
      </c>
      <c r="G137" s="207"/>
      <c r="H137" s="211">
        <v>2900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144</v>
      </c>
      <c r="AU137" s="217" t="s">
        <v>84</v>
      </c>
      <c r="AV137" s="11" t="s">
        <v>84</v>
      </c>
      <c r="AW137" s="11" t="s">
        <v>38</v>
      </c>
      <c r="AX137" s="11" t="s">
        <v>75</v>
      </c>
      <c r="AY137" s="217" t="s">
        <v>133</v>
      </c>
    </row>
    <row r="138" spans="2:65" s="1" customFormat="1" ht="31.5" customHeight="1">
      <c r="B138" s="39"/>
      <c r="C138" s="191" t="s">
        <v>227</v>
      </c>
      <c r="D138" s="191" t="s">
        <v>135</v>
      </c>
      <c r="E138" s="192" t="s">
        <v>228</v>
      </c>
      <c r="F138" s="193" t="s">
        <v>229</v>
      </c>
      <c r="G138" s="194" t="s">
        <v>138</v>
      </c>
      <c r="H138" s="195">
        <v>2900</v>
      </c>
      <c r="I138" s="196"/>
      <c r="J138" s="197">
        <f>ROUND(I138*H138,2)</f>
        <v>0</v>
      </c>
      <c r="K138" s="193" t="s">
        <v>139</v>
      </c>
      <c r="L138" s="59"/>
      <c r="M138" s="198" t="s">
        <v>22</v>
      </c>
      <c r="N138" s="199" t="s">
        <v>46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140</v>
      </c>
      <c r="AT138" s="22" t="s">
        <v>135</v>
      </c>
      <c r="AU138" s="22" t="s">
        <v>84</v>
      </c>
      <c r="AY138" s="22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24</v>
      </c>
      <c r="BK138" s="202">
        <f>ROUND(I138*H138,2)</f>
        <v>0</v>
      </c>
      <c r="BL138" s="22" t="s">
        <v>140</v>
      </c>
      <c r="BM138" s="22" t="s">
        <v>230</v>
      </c>
    </row>
    <row r="139" spans="2:47" s="1" customFormat="1" ht="27">
      <c r="B139" s="39"/>
      <c r="C139" s="61"/>
      <c r="D139" s="203" t="s">
        <v>142</v>
      </c>
      <c r="E139" s="61"/>
      <c r="F139" s="204" t="s">
        <v>231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142</v>
      </c>
      <c r="AU139" s="22" t="s">
        <v>84</v>
      </c>
    </row>
    <row r="140" spans="2:51" s="11" customFormat="1" ht="13.5">
      <c r="B140" s="206"/>
      <c r="C140" s="207"/>
      <c r="D140" s="208" t="s">
        <v>144</v>
      </c>
      <c r="E140" s="209" t="s">
        <v>22</v>
      </c>
      <c r="F140" s="210" t="s">
        <v>226</v>
      </c>
      <c r="G140" s="207"/>
      <c r="H140" s="211">
        <v>2900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144</v>
      </c>
      <c r="AU140" s="217" t="s">
        <v>84</v>
      </c>
      <c r="AV140" s="11" t="s">
        <v>84</v>
      </c>
      <c r="AW140" s="11" t="s">
        <v>38</v>
      </c>
      <c r="AX140" s="11" t="s">
        <v>75</v>
      </c>
      <c r="AY140" s="217" t="s">
        <v>133</v>
      </c>
    </row>
    <row r="141" spans="2:65" s="1" customFormat="1" ht="22.5" customHeight="1">
      <c r="B141" s="39"/>
      <c r="C141" s="191" t="s">
        <v>232</v>
      </c>
      <c r="D141" s="191" t="s">
        <v>135</v>
      </c>
      <c r="E141" s="192" t="s">
        <v>233</v>
      </c>
      <c r="F141" s="193" t="s">
        <v>234</v>
      </c>
      <c r="G141" s="194" t="s">
        <v>138</v>
      </c>
      <c r="H141" s="195">
        <v>2900</v>
      </c>
      <c r="I141" s="196"/>
      <c r="J141" s="197">
        <f>ROUND(I141*H141,2)</f>
        <v>0</v>
      </c>
      <c r="K141" s="193" t="s">
        <v>22</v>
      </c>
      <c r="L141" s="59"/>
      <c r="M141" s="198" t="s">
        <v>22</v>
      </c>
      <c r="N141" s="199" t="s">
        <v>46</v>
      </c>
      <c r="O141" s="40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2" t="s">
        <v>140</v>
      </c>
      <c r="AT141" s="22" t="s">
        <v>135</v>
      </c>
      <c r="AU141" s="22" t="s">
        <v>84</v>
      </c>
      <c r="AY141" s="22" t="s">
        <v>133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140</v>
      </c>
      <c r="BM141" s="22" t="s">
        <v>235</v>
      </c>
    </row>
    <row r="142" spans="2:47" s="1" customFormat="1" ht="27">
      <c r="B142" s="39"/>
      <c r="C142" s="61"/>
      <c r="D142" s="203" t="s">
        <v>142</v>
      </c>
      <c r="E142" s="61"/>
      <c r="F142" s="204" t="s">
        <v>236</v>
      </c>
      <c r="G142" s="61"/>
      <c r="H142" s="61"/>
      <c r="I142" s="161"/>
      <c r="J142" s="61"/>
      <c r="K142" s="61"/>
      <c r="L142" s="59"/>
      <c r="M142" s="205"/>
      <c r="N142" s="40"/>
      <c r="O142" s="40"/>
      <c r="P142" s="40"/>
      <c r="Q142" s="40"/>
      <c r="R142" s="40"/>
      <c r="S142" s="40"/>
      <c r="T142" s="76"/>
      <c r="AT142" s="22" t="s">
        <v>142</v>
      </c>
      <c r="AU142" s="22" t="s">
        <v>84</v>
      </c>
    </row>
    <row r="143" spans="2:51" s="11" customFormat="1" ht="13.5">
      <c r="B143" s="206"/>
      <c r="C143" s="207"/>
      <c r="D143" s="208" t="s">
        <v>144</v>
      </c>
      <c r="E143" s="209" t="s">
        <v>22</v>
      </c>
      <c r="F143" s="210" t="s">
        <v>226</v>
      </c>
      <c r="G143" s="207"/>
      <c r="H143" s="211">
        <v>2900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144</v>
      </c>
      <c r="AU143" s="217" t="s">
        <v>84</v>
      </c>
      <c r="AV143" s="11" t="s">
        <v>84</v>
      </c>
      <c r="AW143" s="11" t="s">
        <v>38</v>
      </c>
      <c r="AX143" s="11" t="s">
        <v>75</v>
      </c>
      <c r="AY143" s="217" t="s">
        <v>133</v>
      </c>
    </row>
    <row r="144" spans="2:65" s="1" customFormat="1" ht="22.5" customHeight="1">
      <c r="B144" s="39"/>
      <c r="C144" s="191" t="s">
        <v>237</v>
      </c>
      <c r="D144" s="191" t="s">
        <v>135</v>
      </c>
      <c r="E144" s="192" t="s">
        <v>238</v>
      </c>
      <c r="F144" s="193" t="s">
        <v>239</v>
      </c>
      <c r="G144" s="194" t="s">
        <v>138</v>
      </c>
      <c r="H144" s="195">
        <v>341.6</v>
      </c>
      <c r="I144" s="196"/>
      <c r="J144" s="197">
        <f>ROUND(I144*H144,2)</f>
        <v>0</v>
      </c>
      <c r="K144" s="193" t="s">
        <v>139</v>
      </c>
      <c r="L144" s="59"/>
      <c r="M144" s="198" t="s">
        <v>22</v>
      </c>
      <c r="N144" s="199" t="s">
        <v>46</v>
      </c>
      <c r="O144" s="40"/>
      <c r="P144" s="200">
        <f>O144*H144</f>
        <v>0</v>
      </c>
      <c r="Q144" s="200">
        <v>0.19536</v>
      </c>
      <c r="R144" s="200">
        <f>Q144*H144</f>
        <v>66.734976</v>
      </c>
      <c r="S144" s="200">
        <v>0</v>
      </c>
      <c r="T144" s="201">
        <f>S144*H144</f>
        <v>0</v>
      </c>
      <c r="AR144" s="22" t="s">
        <v>140</v>
      </c>
      <c r="AT144" s="22" t="s">
        <v>135</v>
      </c>
      <c r="AU144" s="22" t="s">
        <v>84</v>
      </c>
      <c r="AY144" s="22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140</v>
      </c>
      <c r="BM144" s="22" t="s">
        <v>240</v>
      </c>
    </row>
    <row r="145" spans="2:47" s="1" customFormat="1" ht="27">
      <c r="B145" s="39"/>
      <c r="C145" s="61"/>
      <c r="D145" s="203" t="s">
        <v>142</v>
      </c>
      <c r="E145" s="61"/>
      <c r="F145" s="204" t="s">
        <v>241</v>
      </c>
      <c r="G145" s="61"/>
      <c r="H145" s="61"/>
      <c r="I145" s="161"/>
      <c r="J145" s="61"/>
      <c r="K145" s="61"/>
      <c r="L145" s="59"/>
      <c r="M145" s="205"/>
      <c r="N145" s="40"/>
      <c r="O145" s="40"/>
      <c r="P145" s="40"/>
      <c r="Q145" s="40"/>
      <c r="R145" s="40"/>
      <c r="S145" s="40"/>
      <c r="T145" s="76"/>
      <c r="AT145" s="22" t="s">
        <v>142</v>
      </c>
      <c r="AU145" s="22" t="s">
        <v>84</v>
      </c>
    </row>
    <row r="146" spans="2:51" s="11" customFormat="1" ht="27">
      <c r="B146" s="206"/>
      <c r="C146" s="207"/>
      <c r="D146" s="208" t="s">
        <v>144</v>
      </c>
      <c r="E146" s="209" t="s">
        <v>22</v>
      </c>
      <c r="F146" s="210" t="s">
        <v>150</v>
      </c>
      <c r="G146" s="207"/>
      <c r="H146" s="211">
        <v>341.6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144</v>
      </c>
      <c r="AU146" s="217" t="s">
        <v>84</v>
      </c>
      <c r="AV146" s="11" t="s">
        <v>84</v>
      </c>
      <c r="AW146" s="11" t="s">
        <v>38</v>
      </c>
      <c r="AX146" s="11" t="s">
        <v>75</v>
      </c>
      <c r="AY146" s="217" t="s">
        <v>133</v>
      </c>
    </row>
    <row r="147" spans="2:65" s="1" customFormat="1" ht="22.5" customHeight="1">
      <c r="B147" s="39"/>
      <c r="C147" s="232" t="s">
        <v>242</v>
      </c>
      <c r="D147" s="232" t="s">
        <v>243</v>
      </c>
      <c r="E147" s="233" t="s">
        <v>244</v>
      </c>
      <c r="F147" s="234" t="s">
        <v>245</v>
      </c>
      <c r="G147" s="235" t="s">
        <v>198</v>
      </c>
      <c r="H147" s="236">
        <v>15.001</v>
      </c>
      <c r="I147" s="237"/>
      <c r="J147" s="238">
        <f>ROUND(I147*H147,2)</f>
        <v>0</v>
      </c>
      <c r="K147" s="234" t="s">
        <v>139</v>
      </c>
      <c r="L147" s="239"/>
      <c r="M147" s="240" t="s">
        <v>22</v>
      </c>
      <c r="N147" s="241" t="s">
        <v>46</v>
      </c>
      <c r="O147" s="40"/>
      <c r="P147" s="200">
        <f>O147*H147</f>
        <v>0</v>
      </c>
      <c r="Q147" s="200">
        <v>1</v>
      </c>
      <c r="R147" s="200">
        <f>Q147*H147</f>
        <v>15.001</v>
      </c>
      <c r="S147" s="200">
        <v>0</v>
      </c>
      <c r="T147" s="201">
        <f>S147*H147</f>
        <v>0</v>
      </c>
      <c r="AR147" s="22" t="s">
        <v>181</v>
      </c>
      <c r="AT147" s="22" t="s">
        <v>243</v>
      </c>
      <c r="AU147" s="22" t="s">
        <v>84</v>
      </c>
      <c r="AY147" s="22" t="s">
        <v>133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24</v>
      </c>
      <c r="BK147" s="202">
        <f>ROUND(I147*H147,2)</f>
        <v>0</v>
      </c>
      <c r="BL147" s="22" t="s">
        <v>140</v>
      </c>
      <c r="BM147" s="22" t="s">
        <v>246</v>
      </c>
    </row>
    <row r="148" spans="2:47" s="1" customFormat="1" ht="13.5">
      <c r="B148" s="39"/>
      <c r="C148" s="61"/>
      <c r="D148" s="203" t="s">
        <v>142</v>
      </c>
      <c r="E148" s="61"/>
      <c r="F148" s="204" t="s">
        <v>245</v>
      </c>
      <c r="G148" s="61"/>
      <c r="H148" s="61"/>
      <c r="I148" s="161"/>
      <c r="J148" s="61"/>
      <c r="K148" s="61"/>
      <c r="L148" s="59"/>
      <c r="M148" s="205"/>
      <c r="N148" s="40"/>
      <c r="O148" s="40"/>
      <c r="P148" s="40"/>
      <c r="Q148" s="40"/>
      <c r="R148" s="40"/>
      <c r="S148" s="40"/>
      <c r="T148" s="76"/>
      <c r="AT148" s="22" t="s">
        <v>142</v>
      </c>
      <c r="AU148" s="22" t="s">
        <v>84</v>
      </c>
    </row>
    <row r="149" spans="2:47" s="1" customFormat="1" ht="27">
      <c r="B149" s="39"/>
      <c r="C149" s="61"/>
      <c r="D149" s="203" t="s">
        <v>247</v>
      </c>
      <c r="E149" s="61"/>
      <c r="F149" s="242" t="s">
        <v>248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247</v>
      </c>
      <c r="AU149" s="22" t="s">
        <v>84</v>
      </c>
    </row>
    <row r="150" spans="2:51" s="11" customFormat="1" ht="27">
      <c r="B150" s="206"/>
      <c r="C150" s="207"/>
      <c r="D150" s="208" t="s">
        <v>144</v>
      </c>
      <c r="E150" s="209" t="s">
        <v>22</v>
      </c>
      <c r="F150" s="210" t="s">
        <v>249</v>
      </c>
      <c r="G150" s="207"/>
      <c r="H150" s="211">
        <v>15.001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144</v>
      </c>
      <c r="AU150" s="217" t="s">
        <v>84</v>
      </c>
      <c r="AV150" s="11" t="s">
        <v>84</v>
      </c>
      <c r="AW150" s="11" t="s">
        <v>38</v>
      </c>
      <c r="AX150" s="11" t="s">
        <v>75</v>
      </c>
      <c r="AY150" s="217" t="s">
        <v>133</v>
      </c>
    </row>
    <row r="151" spans="2:65" s="1" customFormat="1" ht="22.5" customHeight="1">
      <c r="B151" s="39"/>
      <c r="C151" s="191" t="s">
        <v>9</v>
      </c>
      <c r="D151" s="191" t="s">
        <v>135</v>
      </c>
      <c r="E151" s="192" t="s">
        <v>250</v>
      </c>
      <c r="F151" s="193" t="s">
        <v>251</v>
      </c>
      <c r="G151" s="194" t="s">
        <v>138</v>
      </c>
      <c r="H151" s="195">
        <v>43.4</v>
      </c>
      <c r="I151" s="196"/>
      <c r="J151" s="197">
        <f>ROUND(I151*H151,2)</f>
        <v>0</v>
      </c>
      <c r="K151" s="193" t="s">
        <v>139</v>
      </c>
      <c r="L151" s="59"/>
      <c r="M151" s="198" t="s">
        <v>22</v>
      </c>
      <c r="N151" s="199" t="s">
        <v>46</v>
      </c>
      <c r="O151" s="40"/>
      <c r="P151" s="200">
        <f>O151*H151</f>
        <v>0</v>
      </c>
      <c r="Q151" s="200">
        <v>0.1837</v>
      </c>
      <c r="R151" s="200">
        <f>Q151*H151</f>
        <v>7.97258</v>
      </c>
      <c r="S151" s="200">
        <v>0</v>
      </c>
      <c r="T151" s="201">
        <f>S151*H151</f>
        <v>0</v>
      </c>
      <c r="AR151" s="22" t="s">
        <v>140</v>
      </c>
      <c r="AT151" s="22" t="s">
        <v>135</v>
      </c>
      <c r="AU151" s="22" t="s">
        <v>84</v>
      </c>
      <c r="AY151" s="22" t="s">
        <v>133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24</v>
      </c>
      <c r="BK151" s="202">
        <f>ROUND(I151*H151,2)</f>
        <v>0</v>
      </c>
      <c r="BL151" s="22" t="s">
        <v>140</v>
      </c>
      <c r="BM151" s="22" t="s">
        <v>252</v>
      </c>
    </row>
    <row r="152" spans="2:47" s="1" customFormat="1" ht="27">
      <c r="B152" s="39"/>
      <c r="C152" s="61"/>
      <c r="D152" s="203" t="s">
        <v>142</v>
      </c>
      <c r="E152" s="61"/>
      <c r="F152" s="204" t="s">
        <v>253</v>
      </c>
      <c r="G152" s="61"/>
      <c r="H152" s="61"/>
      <c r="I152" s="161"/>
      <c r="J152" s="61"/>
      <c r="K152" s="61"/>
      <c r="L152" s="59"/>
      <c r="M152" s="205"/>
      <c r="N152" s="40"/>
      <c r="O152" s="40"/>
      <c r="P152" s="40"/>
      <c r="Q152" s="40"/>
      <c r="R152" s="40"/>
      <c r="S152" s="40"/>
      <c r="T152" s="76"/>
      <c r="AT152" s="22" t="s">
        <v>142</v>
      </c>
      <c r="AU152" s="22" t="s">
        <v>84</v>
      </c>
    </row>
    <row r="153" spans="2:51" s="11" customFormat="1" ht="27">
      <c r="B153" s="206"/>
      <c r="C153" s="207"/>
      <c r="D153" s="203" t="s">
        <v>144</v>
      </c>
      <c r="E153" s="229" t="s">
        <v>22</v>
      </c>
      <c r="F153" s="230" t="s">
        <v>145</v>
      </c>
      <c r="G153" s="207"/>
      <c r="H153" s="231">
        <v>43.4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144</v>
      </c>
      <c r="AU153" s="217" t="s">
        <v>84</v>
      </c>
      <c r="AV153" s="11" t="s">
        <v>84</v>
      </c>
      <c r="AW153" s="11" t="s">
        <v>38</v>
      </c>
      <c r="AX153" s="11" t="s">
        <v>75</v>
      </c>
      <c r="AY153" s="217" t="s">
        <v>133</v>
      </c>
    </row>
    <row r="154" spans="2:63" s="10" customFormat="1" ht="29.85" customHeight="1">
      <c r="B154" s="174"/>
      <c r="C154" s="175"/>
      <c r="D154" s="188" t="s">
        <v>74</v>
      </c>
      <c r="E154" s="189" t="s">
        <v>181</v>
      </c>
      <c r="F154" s="189" t="s">
        <v>254</v>
      </c>
      <c r="G154" s="175"/>
      <c r="H154" s="175"/>
      <c r="I154" s="178"/>
      <c r="J154" s="190">
        <f>BK154</f>
        <v>0</v>
      </c>
      <c r="K154" s="175"/>
      <c r="L154" s="180"/>
      <c r="M154" s="181"/>
      <c r="N154" s="182"/>
      <c r="O154" s="182"/>
      <c r="P154" s="183">
        <f>SUM(P155:P172)</f>
        <v>0</v>
      </c>
      <c r="Q154" s="182"/>
      <c r="R154" s="183">
        <f>SUM(R155:R172)</f>
        <v>22.73056</v>
      </c>
      <c r="S154" s="182"/>
      <c r="T154" s="184">
        <f>SUM(T155:T172)</f>
        <v>1.95</v>
      </c>
      <c r="AR154" s="185" t="s">
        <v>24</v>
      </c>
      <c r="AT154" s="186" t="s">
        <v>74</v>
      </c>
      <c r="AU154" s="186" t="s">
        <v>24</v>
      </c>
      <c r="AY154" s="185" t="s">
        <v>133</v>
      </c>
      <c r="BK154" s="187">
        <f>SUM(BK155:BK172)</f>
        <v>0</v>
      </c>
    </row>
    <row r="155" spans="2:65" s="1" customFormat="1" ht="22.5" customHeight="1">
      <c r="B155" s="39"/>
      <c r="C155" s="191" t="s">
        <v>255</v>
      </c>
      <c r="D155" s="191" t="s">
        <v>135</v>
      </c>
      <c r="E155" s="192" t="s">
        <v>256</v>
      </c>
      <c r="F155" s="193" t="s">
        <v>257</v>
      </c>
      <c r="G155" s="194" t="s">
        <v>258</v>
      </c>
      <c r="H155" s="195">
        <v>13</v>
      </c>
      <c r="I155" s="196"/>
      <c r="J155" s="197">
        <f>ROUND(I155*H155,2)</f>
        <v>0</v>
      </c>
      <c r="K155" s="193" t="s">
        <v>139</v>
      </c>
      <c r="L155" s="59"/>
      <c r="M155" s="198" t="s">
        <v>22</v>
      </c>
      <c r="N155" s="199" t="s">
        <v>46</v>
      </c>
      <c r="O155" s="40"/>
      <c r="P155" s="200">
        <f>O155*H155</f>
        <v>0</v>
      </c>
      <c r="Q155" s="200">
        <v>0.00936</v>
      </c>
      <c r="R155" s="200">
        <f>Q155*H155</f>
        <v>0.12168000000000001</v>
      </c>
      <c r="S155" s="200">
        <v>0</v>
      </c>
      <c r="T155" s="201">
        <f>S155*H155</f>
        <v>0</v>
      </c>
      <c r="AR155" s="22" t="s">
        <v>140</v>
      </c>
      <c r="AT155" s="22" t="s">
        <v>135</v>
      </c>
      <c r="AU155" s="22" t="s">
        <v>84</v>
      </c>
      <c r="AY155" s="22" t="s">
        <v>133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24</v>
      </c>
      <c r="BK155" s="202">
        <f>ROUND(I155*H155,2)</f>
        <v>0</v>
      </c>
      <c r="BL155" s="22" t="s">
        <v>140</v>
      </c>
      <c r="BM155" s="22" t="s">
        <v>259</v>
      </c>
    </row>
    <row r="156" spans="2:47" s="1" customFormat="1" ht="13.5">
      <c r="B156" s="39"/>
      <c r="C156" s="61"/>
      <c r="D156" s="203" t="s">
        <v>142</v>
      </c>
      <c r="E156" s="61"/>
      <c r="F156" s="204" t="s">
        <v>260</v>
      </c>
      <c r="G156" s="61"/>
      <c r="H156" s="61"/>
      <c r="I156" s="161"/>
      <c r="J156" s="61"/>
      <c r="K156" s="61"/>
      <c r="L156" s="59"/>
      <c r="M156" s="205"/>
      <c r="N156" s="40"/>
      <c r="O156" s="40"/>
      <c r="P156" s="40"/>
      <c r="Q156" s="40"/>
      <c r="R156" s="40"/>
      <c r="S156" s="40"/>
      <c r="T156" s="76"/>
      <c r="AT156" s="22" t="s">
        <v>142</v>
      </c>
      <c r="AU156" s="22" t="s">
        <v>84</v>
      </c>
    </row>
    <row r="157" spans="2:51" s="11" customFormat="1" ht="13.5">
      <c r="B157" s="206"/>
      <c r="C157" s="207"/>
      <c r="D157" s="208" t="s">
        <v>144</v>
      </c>
      <c r="E157" s="209" t="s">
        <v>22</v>
      </c>
      <c r="F157" s="210" t="s">
        <v>261</v>
      </c>
      <c r="G157" s="207"/>
      <c r="H157" s="211">
        <v>13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144</v>
      </c>
      <c r="AU157" s="217" t="s">
        <v>84</v>
      </c>
      <c r="AV157" s="11" t="s">
        <v>84</v>
      </c>
      <c r="AW157" s="11" t="s">
        <v>38</v>
      </c>
      <c r="AX157" s="11" t="s">
        <v>75</v>
      </c>
      <c r="AY157" s="217" t="s">
        <v>133</v>
      </c>
    </row>
    <row r="158" spans="2:65" s="1" customFormat="1" ht="31.5" customHeight="1">
      <c r="B158" s="39"/>
      <c r="C158" s="232" t="s">
        <v>262</v>
      </c>
      <c r="D158" s="232" t="s">
        <v>243</v>
      </c>
      <c r="E158" s="233" t="s">
        <v>263</v>
      </c>
      <c r="F158" s="234" t="s">
        <v>264</v>
      </c>
      <c r="G158" s="235" t="s">
        <v>258</v>
      </c>
      <c r="H158" s="236">
        <v>13</v>
      </c>
      <c r="I158" s="237"/>
      <c r="J158" s="238">
        <f>ROUND(I158*H158,2)</f>
        <v>0</v>
      </c>
      <c r="K158" s="234" t="s">
        <v>22</v>
      </c>
      <c r="L158" s="239"/>
      <c r="M158" s="240" t="s">
        <v>22</v>
      </c>
      <c r="N158" s="241" t="s">
        <v>46</v>
      </c>
      <c r="O158" s="40"/>
      <c r="P158" s="200">
        <f>O158*H158</f>
        <v>0</v>
      </c>
      <c r="Q158" s="200">
        <v>0.105</v>
      </c>
      <c r="R158" s="200">
        <f>Q158*H158</f>
        <v>1.365</v>
      </c>
      <c r="S158" s="200">
        <v>0</v>
      </c>
      <c r="T158" s="201">
        <f>S158*H158</f>
        <v>0</v>
      </c>
      <c r="AR158" s="22" t="s">
        <v>181</v>
      </c>
      <c r="AT158" s="22" t="s">
        <v>243</v>
      </c>
      <c r="AU158" s="22" t="s">
        <v>84</v>
      </c>
      <c r="AY158" s="22" t="s">
        <v>133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24</v>
      </c>
      <c r="BK158" s="202">
        <f>ROUND(I158*H158,2)</f>
        <v>0</v>
      </c>
      <c r="BL158" s="22" t="s">
        <v>140</v>
      </c>
      <c r="BM158" s="22" t="s">
        <v>265</v>
      </c>
    </row>
    <row r="159" spans="2:47" s="1" customFormat="1" ht="27">
      <c r="B159" s="39"/>
      <c r="C159" s="61"/>
      <c r="D159" s="203" t="s">
        <v>142</v>
      </c>
      <c r="E159" s="61"/>
      <c r="F159" s="204" t="s">
        <v>264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142</v>
      </c>
      <c r="AU159" s="22" t="s">
        <v>84</v>
      </c>
    </row>
    <row r="160" spans="2:51" s="11" customFormat="1" ht="13.5">
      <c r="B160" s="206"/>
      <c r="C160" s="207"/>
      <c r="D160" s="208" t="s">
        <v>144</v>
      </c>
      <c r="E160" s="209" t="s">
        <v>22</v>
      </c>
      <c r="F160" s="210" t="s">
        <v>261</v>
      </c>
      <c r="G160" s="207"/>
      <c r="H160" s="211">
        <v>13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144</v>
      </c>
      <c r="AU160" s="217" t="s">
        <v>84</v>
      </c>
      <c r="AV160" s="11" t="s">
        <v>84</v>
      </c>
      <c r="AW160" s="11" t="s">
        <v>38</v>
      </c>
      <c r="AX160" s="11" t="s">
        <v>75</v>
      </c>
      <c r="AY160" s="217" t="s">
        <v>133</v>
      </c>
    </row>
    <row r="161" spans="2:65" s="1" customFormat="1" ht="22.5" customHeight="1">
      <c r="B161" s="39"/>
      <c r="C161" s="191" t="s">
        <v>266</v>
      </c>
      <c r="D161" s="191" t="s">
        <v>135</v>
      </c>
      <c r="E161" s="192" t="s">
        <v>267</v>
      </c>
      <c r="F161" s="193" t="s">
        <v>268</v>
      </c>
      <c r="G161" s="194" t="s">
        <v>258</v>
      </c>
      <c r="H161" s="195">
        <v>13</v>
      </c>
      <c r="I161" s="196"/>
      <c r="J161" s="197">
        <f>ROUND(I161*H161,2)</f>
        <v>0</v>
      </c>
      <c r="K161" s="193" t="s">
        <v>139</v>
      </c>
      <c r="L161" s="59"/>
      <c r="M161" s="198" t="s">
        <v>22</v>
      </c>
      <c r="N161" s="199" t="s">
        <v>46</v>
      </c>
      <c r="O161" s="40"/>
      <c r="P161" s="200">
        <f>O161*H161</f>
        <v>0</v>
      </c>
      <c r="Q161" s="200">
        <v>0</v>
      </c>
      <c r="R161" s="200">
        <f>Q161*H161</f>
        <v>0</v>
      </c>
      <c r="S161" s="200">
        <v>0.15</v>
      </c>
      <c r="T161" s="201">
        <f>S161*H161</f>
        <v>1.95</v>
      </c>
      <c r="AR161" s="22" t="s">
        <v>140</v>
      </c>
      <c r="AT161" s="22" t="s">
        <v>135</v>
      </c>
      <c r="AU161" s="22" t="s">
        <v>84</v>
      </c>
      <c r="AY161" s="22" t="s">
        <v>133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24</v>
      </c>
      <c r="BK161" s="202">
        <f>ROUND(I161*H161,2)</f>
        <v>0</v>
      </c>
      <c r="BL161" s="22" t="s">
        <v>140</v>
      </c>
      <c r="BM161" s="22" t="s">
        <v>269</v>
      </c>
    </row>
    <row r="162" spans="2:47" s="1" customFormat="1" ht="13.5">
      <c r="B162" s="39"/>
      <c r="C162" s="61"/>
      <c r="D162" s="203" t="s">
        <v>142</v>
      </c>
      <c r="E162" s="61"/>
      <c r="F162" s="204" t="s">
        <v>270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142</v>
      </c>
      <c r="AU162" s="22" t="s">
        <v>84</v>
      </c>
    </row>
    <row r="163" spans="2:51" s="11" customFormat="1" ht="13.5">
      <c r="B163" s="206"/>
      <c r="C163" s="207"/>
      <c r="D163" s="208" t="s">
        <v>144</v>
      </c>
      <c r="E163" s="209" t="s">
        <v>22</v>
      </c>
      <c r="F163" s="210" t="s">
        <v>261</v>
      </c>
      <c r="G163" s="207"/>
      <c r="H163" s="211">
        <v>13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144</v>
      </c>
      <c r="AU163" s="217" t="s">
        <v>84</v>
      </c>
      <c r="AV163" s="11" t="s">
        <v>84</v>
      </c>
      <c r="AW163" s="11" t="s">
        <v>38</v>
      </c>
      <c r="AX163" s="11" t="s">
        <v>75</v>
      </c>
      <c r="AY163" s="217" t="s">
        <v>133</v>
      </c>
    </row>
    <row r="164" spans="2:65" s="1" customFormat="1" ht="22.5" customHeight="1">
      <c r="B164" s="39"/>
      <c r="C164" s="191" t="s">
        <v>271</v>
      </c>
      <c r="D164" s="191" t="s">
        <v>135</v>
      </c>
      <c r="E164" s="192" t="s">
        <v>272</v>
      </c>
      <c r="F164" s="193" t="s">
        <v>273</v>
      </c>
      <c r="G164" s="194" t="s">
        <v>258</v>
      </c>
      <c r="H164" s="195">
        <v>13</v>
      </c>
      <c r="I164" s="196"/>
      <c r="J164" s="197">
        <f>ROUND(I164*H164,2)</f>
        <v>0</v>
      </c>
      <c r="K164" s="193" t="s">
        <v>22</v>
      </c>
      <c r="L164" s="59"/>
      <c r="M164" s="198" t="s">
        <v>22</v>
      </c>
      <c r="N164" s="199" t="s">
        <v>46</v>
      </c>
      <c r="O164" s="40"/>
      <c r="P164" s="200">
        <f>O164*H164</f>
        <v>0</v>
      </c>
      <c r="Q164" s="200">
        <v>0.42368</v>
      </c>
      <c r="R164" s="200">
        <f>Q164*H164</f>
        <v>5.50784</v>
      </c>
      <c r="S164" s="200">
        <v>0</v>
      </c>
      <c r="T164" s="201">
        <f>S164*H164</f>
        <v>0</v>
      </c>
      <c r="AR164" s="22" t="s">
        <v>140</v>
      </c>
      <c r="AT164" s="22" t="s">
        <v>135</v>
      </c>
      <c r="AU164" s="22" t="s">
        <v>84</v>
      </c>
      <c r="AY164" s="22" t="s">
        <v>133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140</v>
      </c>
      <c r="BM164" s="22" t="s">
        <v>274</v>
      </c>
    </row>
    <row r="165" spans="2:47" s="1" customFormat="1" ht="13.5">
      <c r="B165" s="39"/>
      <c r="C165" s="61"/>
      <c r="D165" s="203" t="s">
        <v>142</v>
      </c>
      <c r="E165" s="61"/>
      <c r="F165" s="204" t="s">
        <v>273</v>
      </c>
      <c r="G165" s="61"/>
      <c r="H165" s="61"/>
      <c r="I165" s="161"/>
      <c r="J165" s="61"/>
      <c r="K165" s="61"/>
      <c r="L165" s="59"/>
      <c r="M165" s="205"/>
      <c r="N165" s="40"/>
      <c r="O165" s="40"/>
      <c r="P165" s="40"/>
      <c r="Q165" s="40"/>
      <c r="R165" s="40"/>
      <c r="S165" s="40"/>
      <c r="T165" s="76"/>
      <c r="AT165" s="22" t="s">
        <v>142</v>
      </c>
      <c r="AU165" s="22" t="s">
        <v>84</v>
      </c>
    </row>
    <row r="166" spans="2:51" s="11" customFormat="1" ht="13.5">
      <c r="B166" s="206"/>
      <c r="C166" s="207"/>
      <c r="D166" s="208" t="s">
        <v>144</v>
      </c>
      <c r="E166" s="209" t="s">
        <v>22</v>
      </c>
      <c r="F166" s="210" t="s">
        <v>275</v>
      </c>
      <c r="G166" s="207"/>
      <c r="H166" s="211">
        <v>13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144</v>
      </c>
      <c r="AU166" s="217" t="s">
        <v>84</v>
      </c>
      <c r="AV166" s="11" t="s">
        <v>84</v>
      </c>
      <c r="AW166" s="11" t="s">
        <v>38</v>
      </c>
      <c r="AX166" s="11" t="s">
        <v>75</v>
      </c>
      <c r="AY166" s="217" t="s">
        <v>133</v>
      </c>
    </row>
    <row r="167" spans="2:65" s="1" customFormat="1" ht="22.5" customHeight="1">
      <c r="B167" s="39"/>
      <c r="C167" s="191" t="s">
        <v>276</v>
      </c>
      <c r="D167" s="191" t="s">
        <v>135</v>
      </c>
      <c r="E167" s="192" t="s">
        <v>277</v>
      </c>
      <c r="F167" s="193" t="s">
        <v>278</v>
      </c>
      <c r="G167" s="194" t="s">
        <v>258</v>
      </c>
      <c r="H167" s="195">
        <v>13</v>
      </c>
      <c r="I167" s="196"/>
      <c r="J167" s="197">
        <f>ROUND(I167*H167,2)</f>
        <v>0</v>
      </c>
      <c r="K167" s="193" t="s">
        <v>22</v>
      </c>
      <c r="L167" s="59"/>
      <c r="M167" s="198" t="s">
        <v>22</v>
      </c>
      <c r="N167" s="199" t="s">
        <v>46</v>
      </c>
      <c r="O167" s="40"/>
      <c r="P167" s="200">
        <f>O167*H167</f>
        <v>0</v>
      </c>
      <c r="Q167" s="200">
        <v>0.4208</v>
      </c>
      <c r="R167" s="200">
        <f>Q167*H167</f>
        <v>5.4704</v>
      </c>
      <c r="S167" s="200">
        <v>0</v>
      </c>
      <c r="T167" s="201">
        <f>S167*H167</f>
        <v>0</v>
      </c>
      <c r="AR167" s="22" t="s">
        <v>140</v>
      </c>
      <c r="AT167" s="22" t="s">
        <v>135</v>
      </c>
      <c r="AU167" s="22" t="s">
        <v>84</v>
      </c>
      <c r="AY167" s="22" t="s">
        <v>133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140</v>
      </c>
      <c r="BM167" s="22" t="s">
        <v>279</v>
      </c>
    </row>
    <row r="168" spans="2:47" s="1" customFormat="1" ht="13.5">
      <c r="B168" s="39"/>
      <c r="C168" s="61"/>
      <c r="D168" s="203" t="s">
        <v>142</v>
      </c>
      <c r="E168" s="61"/>
      <c r="F168" s="204" t="s">
        <v>278</v>
      </c>
      <c r="G168" s="61"/>
      <c r="H168" s="61"/>
      <c r="I168" s="161"/>
      <c r="J168" s="61"/>
      <c r="K168" s="61"/>
      <c r="L168" s="59"/>
      <c r="M168" s="205"/>
      <c r="N168" s="40"/>
      <c r="O168" s="40"/>
      <c r="P168" s="40"/>
      <c r="Q168" s="40"/>
      <c r="R168" s="40"/>
      <c r="S168" s="40"/>
      <c r="T168" s="76"/>
      <c r="AT168" s="22" t="s">
        <v>142</v>
      </c>
      <c r="AU168" s="22" t="s">
        <v>84</v>
      </c>
    </row>
    <row r="169" spans="2:51" s="11" customFormat="1" ht="13.5">
      <c r="B169" s="206"/>
      <c r="C169" s="207"/>
      <c r="D169" s="208" t="s">
        <v>144</v>
      </c>
      <c r="E169" s="209" t="s">
        <v>22</v>
      </c>
      <c r="F169" s="210" t="s">
        <v>280</v>
      </c>
      <c r="G169" s="207"/>
      <c r="H169" s="211">
        <v>13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144</v>
      </c>
      <c r="AU169" s="217" t="s">
        <v>84</v>
      </c>
      <c r="AV169" s="11" t="s">
        <v>84</v>
      </c>
      <c r="AW169" s="11" t="s">
        <v>38</v>
      </c>
      <c r="AX169" s="11" t="s">
        <v>75</v>
      </c>
      <c r="AY169" s="217" t="s">
        <v>133</v>
      </c>
    </row>
    <row r="170" spans="2:65" s="1" customFormat="1" ht="22.5" customHeight="1">
      <c r="B170" s="39"/>
      <c r="C170" s="191" t="s">
        <v>281</v>
      </c>
      <c r="D170" s="191" t="s">
        <v>135</v>
      </c>
      <c r="E170" s="192" t="s">
        <v>282</v>
      </c>
      <c r="F170" s="193" t="s">
        <v>283</v>
      </c>
      <c r="G170" s="194" t="s">
        <v>258</v>
      </c>
      <c r="H170" s="195">
        <v>33</v>
      </c>
      <c r="I170" s="196"/>
      <c r="J170" s="197">
        <f>ROUND(I170*H170,2)</f>
        <v>0</v>
      </c>
      <c r="K170" s="193" t="s">
        <v>22</v>
      </c>
      <c r="L170" s="59"/>
      <c r="M170" s="198" t="s">
        <v>22</v>
      </c>
      <c r="N170" s="199" t="s">
        <v>46</v>
      </c>
      <c r="O170" s="40"/>
      <c r="P170" s="200">
        <f>O170*H170</f>
        <v>0</v>
      </c>
      <c r="Q170" s="200">
        <v>0.31108</v>
      </c>
      <c r="R170" s="200">
        <f>Q170*H170</f>
        <v>10.265640000000001</v>
      </c>
      <c r="S170" s="200">
        <v>0</v>
      </c>
      <c r="T170" s="201">
        <f>S170*H170</f>
        <v>0</v>
      </c>
      <c r="AR170" s="22" t="s">
        <v>140</v>
      </c>
      <c r="AT170" s="22" t="s">
        <v>135</v>
      </c>
      <c r="AU170" s="22" t="s">
        <v>84</v>
      </c>
      <c r="AY170" s="22" t="s">
        <v>133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24</v>
      </c>
      <c r="BK170" s="202">
        <f>ROUND(I170*H170,2)</f>
        <v>0</v>
      </c>
      <c r="BL170" s="22" t="s">
        <v>140</v>
      </c>
      <c r="BM170" s="22" t="s">
        <v>284</v>
      </c>
    </row>
    <row r="171" spans="2:47" s="1" customFormat="1" ht="13.5">
      <c r="B171" s="39"/>
      <c r="C171" s="61"/>
      <c r="D171" s="203" t="s">
        <v>142</v>
      </c>
      <c r="E171" s="61"/>
      <c r="F171" s="204" t="s">
        <v>283</v>
      </c>
      <c r="G171" s="61"/>
      <c r="H171" s="61"/>
      <c r="I171" s="161"/>
      <c r="J171" s="61"/>
      <c r="K171" s="61"/>
      <c r="L171" s="59"/>
      <c r="M171" s="205"/>
      <c r="N171" s="40"/>
      <c r="O171" s="40"/>
      <c r="P171" s="40"/>
      <c r="Q171" s="40"/>
      <c r="R171" s="40"/>
      <c r="S171" s="40"/>
      <c r="T171" s="76"/>
      <c r="AT171" s="22" t="s">
        <v>142</v>
      </c>
      <c r="AU171" s="22" t="s">
        <v>84</v>
      </c>
    </row>
    <row r="172" spans="2:51" s="11" customFormat="1" ht="13.5">
      <c r="B172" s="206"/>
      <c r="C172" s="207"/>
      <c r="D172" s="203" t="s">
        <v>144</v>
      </c>
      <c r="E172" s="229" t="s">
        <v>22</v>
      </c>
      <c r="F172" s="230" t="s">
        <v>285</v>
      </c>
      <c r="G172" s="207"/>
      <c r="H172" s="231">
        <v>33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144</v>
      </c>
      <c r="AU172" s="217" t="s">
        <v>84</v>
      </c>
      <c r="AV172" s="11" t="s">
        <v>84</v>
      </c>
      <c r="AW172" s="11" t="s">
        <v>38</v>
      </c>
      <c r="AX172" s="11" t="s">
        <v>75</v>
      </c>
      <c r="AY172" s="217" t="s">
        <v>133</v>
      </c>
    </row>
    <row r="173" spans="2:63" s="10" customFormat="1" ht="29.85" customHeight="1">
      <c r="B173" s="174"/>
      <c r="C173" s="175"/>
      <c r="D173" s="188" t="s">
        <v>74</v>
      </c>
      <c r="E173" s="189" t="s">
        <v>188</v>
      </c>
      <c r="F173" s="189" t="s">
        <v>286</v>
      </c>
      <c r="G173" s="175"/>
      <c r="H173" s="175"/>
      <c r="I173" s="178"/>
      <c r="J173" s="190">
        <f>BK173</f>
        <v>0</v>
      </c>
      <c r="K173" s="175"/>
      <c r="L173" s="180"/>
      <c r="M173" s="181"/>
      <c r="N173" s="182"/>
      <c r="O173" s="182"/>
      <c r="P173" s="183">
        <f>SUM(P174:P220)</f>
        <v>0</v>
      </c>
      <c r="Q173" s="182"/>
      <c r="R173" s="183">
        <f>SUM(R174:R220)</f>
        <v>28.27050172</v>
      </c>
      <c r="S173" s="182"/>
      <c r="T173" s="184">
        <f>SUM(T174:T220)</f>
        <v>62.128</v>
      </c>
      <c r="AR173" s="185" t="s">
        <v>24</v>
      </c>
      <c r="AT173" s="186" t="s">
        <v>74</v>
      </c>
      <c r="AU173" s="186" t="s">
        <v>24</v>
      </c>
      <c r="AY173" s="185" t="s">
        <v>133</v>
      </c>
      <c r="BK173" s="187">
        <f>SUM(BK174:BK220)</f>
        <v>0</v>
      </c>
    </row>
    <row r="174" spans="2:65" s="1" customFormat="1" ht="31.5" customHeight="1">
      <c r="B174" s="39"/>
      <c r="C174" s="191" t="s">
        <v>287</v>
      </c>
      <c r="D174" s="191" t="s">
        <v>135</v>
      </c>
      <c r="E174" s="192" t="s">
        <v>288</v>
      </c>
      <c r="F174" s="193" t="s">
        <v>289</v>
      </c>
      <c r="G174" s="194" t="s">
        <v>138</v>
      </c>
      <c r="H174" s="195">
        <v>82.952</v>
      </c>
      <c r="I174" s="196"/>
      <c r="J174" s="197">
        <f>ROUND(I174*H174,2)</f>
        <v>0</v>
      </c>
      <c r="K174" s="193" t="s">
        <v>139</v>
      </c>
      <c r="L174" s="59"/>
      <c r="M174" s="198" t="s">
        <v>22</v>
      </c>
      <c r="N174" s="199" t="s">
        <v>46</v>
      </c>
      <c r="O174" s="40"/>
      <c r="P174" s="200">
        <f>O174*H174</f>
        <v>0</v>
      </c>
      <c r="Q174" s="200">
        <v>0.0026</v>
      </c>
      <c r="R174" s="200">
        <f>Q174*H174</f>
        <v>0.21567519999999998</v>
      </c>
      <c r="S174" s="200">
        <v>0</v>
      </c>
      <c r="T174" s="201">
        <f>S174*H174</f>
        <v>0</v>
      </c>
      <c r="AR174" s="22" t="s">
        <v>140</v>
      </c>
      <c r="AT174" s="22" t="s">
        <v>135</v>
      </c>
      <c r="AU174" s="22" t="s">
        <v>84</v>
      </c>
      <c r="AY174" s="22" t="s">
        <v>133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24</v>
      </c>
      <c r="BK174" s="202">
        <f>ROUND(I174*H174,2)</f>
        <v>0</v>
      </c>
      <c r="BL174" s="22" t="s">
        <v>140</v>
      </c>
      <c r="BM174" s="22" t="s">
        <v>290</v>
      </c>
    </row>
    <row r="175" spans="2:47" s="1" customFormat="1" ht="27">
      <c r="B175" s="39"/>
      <c r="C175" s="61"/>
      <c r="D175" s="203" t="s">
        <v>142</v>
      </c>
      <c r="E175" s="61"/>
      <c r="F175" s="204" t="s">
        <v>291</v>
      </c>
      <c r="G175" s="61"/>
      <c r="H175" s="61"/>
      <c r="I175" s="161"/>
      <c r="J175" s="61"/>
      <c r="K175" s="61"/>
      <c r="L175" s="59"/>
      <c r="M175" s="205"/>
      <c r="N175" s="40"/>
      <c r="O175" s="40"/>
      <c r="P175" s="40"/>
      <c r="Q175" s="40"/>
      <c r="R175" s="40"/>
      <c r="S175" s="40"/>
      <c r="T175" s="76"/>
      <c r="AT175" s="22" t="s">
        <v>142</v>
      </c>
      <c r="AU175" s="22" t="s">
        <v>84</v>
      </c>
    </row>
    <row r="176" spans="2:51" s="11" customFormat="1" ht="13.5">
      <c r="B176" s="206"/>
      <c r="C176" s="207"/>
      <c r="D176" s="203" t="s">
        <v>144</v>
      </c>
      <c r="E176" s="229" t="s">
        <v>22</v>
      </c>
      <c r="F176" s="230" t="s">
        <v>292</v>
      </c>
      <c r="G176" s="207"/>
      <c r="H176" s="231">
        <v>28.9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144</v>
      </c>
      <c r="AU176" s="217" t="s">
        <v>84</v>
      </c>
      <c r="AV176" s="11" t="s">
        <v>84</v>
      </c>
      <c r="AW176" s="11" t="s">
        <v>38</v>
      </c>
      <c r="AX176" s="11" t="s">
        <v>75</v>
      </c>
      <c r="AY176" s="217" t="s">
        <v>133</v>
      </c>
    </row>
    <row r="177" spans="2:51" s="11" customFormat="1" ht="13.5">
      <c r="B177" s="206"/>
      <c r="C177" s="207"/>
      <c r="D177" s="208" t="s">
        <v>144</v>
      </c>
      <c r="E177" s="209" t="s">
        <v>22</v>
      </c>
      <c r="F177" s="210" t="s">
        <v>293</v>
      </c>
      <c r="G177" s="207"/>
      <c r="H177" s="211">
        <v>54.052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144</v>
      </c>
      <c r="AU177" s="217" t="s">
        <v>84</v>
      </c>
      <c r="AV177" s="11" t="s">
        <v>84</v>
      </c>
      <c r="AW177" s="11" t="s">
        <v>38</v>
      </c>
      <c r="AX177" s="11" t="s">
        <v>75</v>
      </c>
      <c r="AY177" s="217" t="s">
        <v>133</v>
      </c>
    </row>
    <row r="178" spans="2:65" s="1" customFormat="1" ht="22.5" customHeight="1">
      <c r="B178" s="39"/>
      <c r="C178" s="191" t="s">
        <v>294</v>
      </c>
      <c r="D178" s="191" t="s">
        <v>135</v>
      </c>
      <c r="E178" s="192" t="s">
        <v>295</v>
      </c>
      <c r="F178" s="193" t="s">
        <v>296</v>
      </c>
      <c r="G178" s="194" t="s">
        <v>138</v>
      </c>
      <c r="H178" s="195">
        <v>82.952</v>
      </c>
      <c r="I178" s="196"/>
      <c r="J178" s="197">
        <f>ROUND(I178*H178,2)</f>
        <v>0</v>
      </c>
      <c r="K178" s="193" t="s">
        <v>139</v>
      </c>
      <c r="L178" s="59"/>
      <c r="M178" s="198" t="s">
        <v>22</v>
      </c>
      <c r="N178" s="199" t="s">
        <v>46</v>
      </c>
      <c r="O178" s="40"/>
      <c r="P178" s="200">
        <f>O178*H178</f>
        <v>0</v>
      </c>
      <c r="Q178" s="200">
        <v>1E-05</v>
      </c>
      <c r="R178" s="200">
        <f>Q178*H178</f>
        <v>0.00082952</v>
      </c>
      <c r="S178" s="200">
        <v>0</v>
      </c>
      <c r="T178" s="201">
        <f>S178*H178</f>
        <v>0</v>
      </c>
      <c r="AR178" s="22" t="s">
        <v>140</v>
      </c>
      <c r="AT178" s="22" t="s">
        <v>135</v>
      </c>
      <c r="AU178" s="22" t="s">
        <v>84</v>
      </c>
      <c r="AY178" s="22" t="s">
        <v>133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24</v>
      </c>
      <c r="BK178" s="202">
        <f>ROUND(I178*H178,2)</f>
        <v>0</v>
      </c>
      <c r="BL178" s="22" t="s">
        <v>140</v>
      </c>
      <c r="BM178" s="22" t="s">
        <v>297</v>
      </c>
    </row>
    <row r="179" spans="2:47" s="1" customFormat="1" ht="27">
      <c r="B179" s="39"/>
      <c r="C179" s="61"/>
      <c r="D179" s="203" t="s">
        <v>142</v>
      </c>
      <c r="E179" s="61"/>
      <c r="F179" s="204" t="s">
        <v>298</v>
      </c>
      <c r="G179" s="61"/>
      <c r="H179" s="61"/>
      <c r="I179" s="161"/>
      <c r="J179" s="61"/>
      <c r="K179" s="61"/>
      <c r="L179" s="59"/>
      <c r="M179" s="205"/>
      <c r="N179" s="40"/>
      <c r="O179" s="40"/>
      <c r="P179" s="40"/>
      <c r="Q179" s="40"/>
      <c r="R179" s="40"/>
      <c r="S179" s="40"/>
      <c r="T179" s="76"/>
      <c r="AT179" s="22" t="s">
        <v>142</v>
      </c>
      <c r="AU179" s="22" t="s">
        <v>84</v>
      </c>
    </row>
    <row r="180" spans="2:51" s="11" customFormat="1" ht="13.5">
      <c r="B180" s="206"/>
      <c r="C180" s="207"/>
      <c r="D180" s="203" t="s">
        <v>144</v>
      </c>
      <c r="E180" s="229" t="s">
        <v>22</v>
      </c>
      <c r="F180" s="230" t="s">
        <v>292</v>
      </c>
      <c r="G180" s="207"/>
      <c r="H180" s="231">
        <v>28.9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144</v>
      </c>
      <c r="AU180" s="217" t="s">
        <v>84</v>
      </c>
      <c r="AV180" s="11" t="s">
        <v>84</v>
      </c>
      <c r="AW180" s="11" t="s">
        <v>38</v>
      </c>
      <c r="AX180" s="11" t="s">
        <v>75</v>
      </c>
      <c r="AY180" s="217" t="s">
        <v>133</v>
      </c>
    </row>
    <row r="181" spans="2:51" s="11" customFormat="1" ht="13.5">
      <c r="B181" s="206"/>
      <c r="C181" s="207"/>
      <c r="D181" s="208" t="s">
        <v>144</v>
      </c>
      <c r="E181" s="209" t="s">
        <v>22</v>
      </c>
      <c r="F181" s="210" t="s">
        <v>293</v>
      </c>
      <c r="G181" s="207"/>
      <c r="H181" s="211">
        <v>54.052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144</v>
      </c>
      <c r="AU181" s="217" t="s">
        <v>84</v>
      </c>
      <c r="AV181" s="11" t="s">
        <v>84</v>
      </c>
      <c r="AW181" s="11" t="s">
        <v>38</v>
      </c>
      <c r="AX181" s="11" t="s">
        <v>75</v>
      </c>
      <c r="AY181" s="217" t="s">
        <v>133</v>
      </c>
    </row>
    <row r="182" spans="2:65" s="1" customFormat="1" ht="22.5" customHeight="1">
      <c r="B182" s="39"/>
      <c r="C182" s="191" t="s">
        <v>299</v>
      </c>
      <c r="D182" s="191" t="s">
        <v>135</v>
      </c>
      <c r="E182" s="192" t="s">
        <v>300</v>
      </c>
      <c r="F182" s="193" t="s">
        <v>301</v>
      </c>
      <c r="G182" s="194" t="s">
        <v>170</v>
      </c>
      <c r="H182" s="195">
        <v>86.8</v>
      </c>
      <c r="I182" s="196"/>
      <c r="J182" s="197">
        <f>ROUND(I182*H182,2)</f>
        <v>0</v>
      </c>
      <c r="K182" s="193" t="s">
        <v>139</v>
      </c>
      <c r="L182" s="59"/>
      <c r="M182" s="198" t="s">
        <v>22</v>
      </c>
      <c r="N182" s="199" t="s">
        <v>46</v>
      </c>
      <c r="O182" s="40"/>
      <c r="P182" s="200">
        <f>O182*H182</f>
        <v>0</v>
      </c>
      <c r="Q182" s="200">
        <v>0.16849</v>
      </c>
      <c r="R182" s="200">
        <f>Q182*H182</f>
        <v>14.624932</v>
      </c>
      <c r="S182" s="200">
        <v>0</v>
      </c>
      <c r="T182" s="201">
        <f>S182*H182</f>
        <v>0</v>
      </c>
      <c r="AR182" s="22" t="s">
        <v>140</v>
      </c>
      <c r="AT182" s="22" t="s">
        <v>135</v>
      </c>
      <c r="AU182" s="22" t="s">
        <v>84</v>
      </c>
      <c r="AY182" s="22" t="s">
        <v>133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140</v>
      </c>
      <c r="BM182" s="22" t="s">
        <v>302</v>
      </c>
    </row>
    <row r="183" spans="2:47" s="1" customFormat="1" ht="27">
      <c r="B183" s="39"/>
      <c r="C183" s="61"/>
      <c r="D183" s="203" t="s">
        <v>142</v>
      </c>
      <c r="E183" s="61"/>
      <c r="F183" s="204" t="s">
        <v>303</v>
      </c>
      <c r="G183" s="61"/>
      <c r="H183" s="61"/>
      <c r="I183" s="161"/>
      <c r="J183" s="61"/>
      <c r="K183" s="61"/>
      <c r="L183" s="59"/>
      <c r="M183" s="205"/>
      <c r="N183" s="40"/>
      <c r="O183" s="40"/>
      <c r="P183" s="40"/>
      <c r="Q183" s="40"/>
      <c r="R183" s="40"/>
      <c r="S183" s="40"/>
      <c r="T183" s="76"/>
      <c r="AT183" s="22" t="s">
        <v>142</v>
      </c>
      <c r="AU183" s="22" t="s">
        <v>84</v>
      </c>
    </row>
    <row r="184" spans="2:51" s="11" customFormat="1" ht="27">
      <c r="B184" s="206"/>
      <c r="C184" s="207"/>
      <c r="D184" s="208" t="s">
        <v>144</v>
      </c>
      <c r="E184" s="209" t="s">
        <v>22</v>
      </c>
      <c r="F184" s="210" t="s">
        <v>173</v>
      </c>
      <c r="G184" s="207"/>
      <c r="H184" s="211">
        <v>86.8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144</v>
      </c>
      <c r="AU184" s="217" t="s">
        <v>84</v>
      </c>
      <c r="AV184" s="11" t="s">
        <v>84</v>
      </c>
      <c r="AW184" s="11" t="s">
        <v>38</v>
      </c>
      <c r="AX184" s="11" t="s">
        <v>75</v>
      </c>
      <c r="AY184" s="217" t="s">
        <v>133</v>
      </c>
    </row>
    <row r="185" spans="2:65" s="1" customFormat="1" ht="22.5" customHeight="1">
      <c r="B185" s="39"/>
      <c r="C185" s="232" t="s">
        <v>304</v>
      </c>
      <c r="D185" s="232" t="s">
        <v>243</v>
      </c>
      <c r="E185" s="233" t="s">
        <v>305</v>
      </c>
      <c r="F185" s="234" t="s">
        <v>306</v>
      </c>
      <c r="G185" s="235" t="s">
        <v>170</v>
      </c>
      <c r="H185" s="236">
        <v>4.427</v>
      </c>
      <c r="I185" s="237"/>
      <c r="J185" s="238">
        <f>ROUND(I185*H185,2)</f>
        <v>0</v>
      </c>
      <c r="K185" s="234" t="s">
        <v>139</v>
      </c>
      <c r="L185" s="239"/>
      <c r="M185" s="240" t="s">
        <v>22</v>
      </c>
      <c r="N185" s="241" t="s">
        <v>46</v>
      </c>
      <c r="O185" s="40"/>
      <c r="P185" s="200">
        <f>O185*H185</f>
        <v>0</v>
      </c>
      <c r="Q185" s="200">
        <v>0.125</v>
      </c>
      <c r="R185" s="200">
        <f>Q185*H185</f>
        <v>0.553375</v>
      </c>
      <c r="S185" s="200">
        <v>0</v>
      </c>
      <c r="T185" s="201">
        <f>S185*H185</f>
        <v>0</v>
      </c>
      <c r="AR185" s="22" t="s">
        <v>181</v>
      </c>
      <c r="AT185" s="22" t="s">
        <v>243</v>
      </c>
      <c r="AU185" s="22" t="s">
        <v>84</v>
      </c>
      <c r="AY185" s="22" t="s">
        <v>133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24</v>
      </c>
      <c r="BK185" s="202">
        <f>ROUND(I185*H185,2)</f>
        <v>0</v>
      </c>
      <c r="BL185" s="22" t="s">
        <v>140</v>
      </c>
      <c r="BM185" s="22" t="s">
        <v>307</v>
      </c>
    </row>
    <row r="186" spans="2:47" s="1" customFormat="1" ht="27">
      <c r="B186" s="39"/>
      <c r="C186" s="61"/>
      <c r="D186" s="203" t="s">
        <v>142</v>
      </c>
      <c r="E186" s="61"/>
      <c r="F186" s="204" t="s">
        <v>308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142</v>
      </c>
      <c r="AU186" s="22" t="s">
        <v>84</v>
      </c>
    </row>
    <row r="187" spans="2:51" s="11" customFormat="1" ht="27">
      <c r="B187" s="206"/>
      <c r="C187" s="207"/>
      <c r="D187" s="208" t="s">
        <v>144</v>
      </c>
      <c r="E187" s="209" t="s">
        <v>22</v>
      </c>
      <c r="F187" s="210" t="s">
        <v>309</v>
      </c>
      <c r="G187" s="207"/>
      <c r="H187" s="211">
        <v>4.427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144</v>
      </c>
      <c r="AU187" s="217" t="s">
        <v>84</v>
      </c>
      <c r="AV187" s="11" t="s">
        <v>84</v>
      </c>
      <c r="AW187" s="11" t="s">
        <v>38</v>
      </c>
      <c r="AX187" s="11" t="s">
        <v>75</v>
      </c>
      <c r="AY187" s="217" t="s">
        <v>133</v>
      </c>
    </row>
    <row r="188" spans="2:65" s="1" customFormat="1" ht="31.5" customHeight="1">
      <c r="B188" s="39"/>
      <c r="C188" s="191" t="s">
        <v>310</v>
      </c>
      <c r="D188" s="191" t="s">
        <v>135</v>
      </c>
      <c r="E188" s="192" t="s">
        <v>311</v>
      </c>
      <c r="F188" s="193" t="s">
        <v>312</v>
      </c>
      <c r="G188" s="194" t="s">
        <v>170</v>
      </c>
      <c r="H188" s="195">
        <v>911</v>
      </c>
      <c r="I188" s="196"/>
      <c r="J188" s="197">
        <f>ROUND(I188*H188,2)</f>
        <v>0</v>
      </c>
      <c r="K188" s="193" t="s">
        <v>139</v>
      </c>
      <c r="L188" s="59"/>
      <c r="M188" s="198" t="s">
        <v>22</v>
      </c>
      <c r="N188" s="199" t="s">
        <v>46</v>
      </c>
      <c r="O188" s="40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2" t="s">
        <v>140</v>
      </c>
      <c r="AT188" s="22" t="s">
        <v>135</v>
      </c>
      <c r="AU188" s="22" t="s">
        <v>84</v>
      </c>
      <c r="AY188" s="22" t="s">
        <v>133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24</v>
      </c>
      <c r="BK188" s="202">
        <f>ROUND(I188*H188,2)</f>
        <v>0</v>
      </c>
      <c r="BL188" s="22" t="s">
        <v>140</v>
      </c>
      <c r="BM188" s="22" t="s">
        <v>313</v>
      </c>
    </row>
    <row r="189" spans="2:47" s="1" customFormat="1" ht="27">
      <c r="B189" s="39"/>
      <c r="C189" s="61"/>
      <c r="D189" s="203" t="s">
        <v>142</v>
      </c>
      <c r="E189" s="61"/>
      <c r="F189" s="204" t="s">
        <v>314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142</v>
      </c>
      <c r="AU189" s="22" t="s">
        <v>84</v>
      </c>
    </row>
    <row r="190" spans="2:51" s="11" customFormat="1" ht="13.5">
      <c r="B190" s="206"/>
      <c r="C190" s="207"/>
      <c r="D190" s="208" t="s">
        <v>144</v>
      </c>
      <c r="E190" s="209" t="s">
        <v>22</v>
      </c>
      <c r="F190" s="210" t="s">
        <v>315</v>
      </c>
      <c r="G190" s="207"/>
      <c r="H190" s="211">
        <v>911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144</v>
      </c>
      <c r="AU190" s="217" t="s">
        <v>84</v>
      </c>
      <c r="AV190" s="11" t="s">
        <v>84</v>
      </c>
      <c r="AW190" s="11" t="s">
        <v>38</v>
      </c>
      <c r="AX190" s="11" t="s">
        <v>75</v>
      </c>
      <c r="AY190" s="217" t="s">
        <v>133</v>
      </c>
    </row>
    <row r="191" spans="2:65" s="1" customFormat="1" ht="22.5" customHeight="1">
      <c r="B191" s="39"/>
      <c r="C191" s="191" t="s">
        <v>316</v>
      </c>
      <c r="D191" s="191" t="s">
        <v>135</v>
      </c>
      <c r="E191" s="192" t="s">
        <v>317</v>
      </c>
      <c r="F191" s="193" t="s">
        <v>318</v>
      </c>
      <c r="G191" s="194" t="s">
        <v>170</v>
      </c>
      <c r="H191" s="195">
        <v>911</v>
      </c>
      <c r="I191" s="196"/>
      <c r="J191" s="197">
        <f>ROUND(I191*H191,2)</f>
        <v>0</v>
      </c>
      <c r="K191" s="193" t="s">
        <v>139</v>
      </c>
      <c r="L191" s="59"/>
      <c r="M191" s="198" t="s">
        <v>22</v>
      </c>
      <c r="N191" s="199" t="s">
        <v>46</v>
      </c>
      <c r="O191" s="40"/>
      <c r="P191" s="200">
        <f>O191*H191</f>
        <v>0</v>
      </c>
      <c r="Q191" s="200">
        <v>9E-05</v>
      </c>
      <c r="R191" s="200">
        <f>Q191*H191</f>
        <v>0.08199000000000001</v>
      </c>
      <c r="S191" s="200">
        <v>0</v>
      </c>
      <c r="T191" s="201">
        <f>S191*H191</f>
        <v>0</v>
      </c>
      <c r="AR191" s="22" t="s">
        <v>140</v>
      </c>
      <c r="AT191" s="22" t="s">
        <v>135</v>
      </c>
      <c r="AU191" s="22" t="s">
        <v>84</v>
      </c>
      <c r="AY191" s="22" t="s">
        <v>133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2" t="s">
        <v>24</v>
      </c>
      <c r="BK191" s="202">
        <f>ROUND(I191*H191,2)</f>
        <v>0</v>
      </c>
      <c r="BL191" s="22" t="s">
        <v>140</v>
      </c>
      <c r="BM191" s="22" t="s">
        <v>319</v>
      </c>
    </row>
    <row r="192" spans="2:47" s="1" customFormat="1" ht="27">
      <c r="B192" s="39"/>
      <c r="C192" s="61"/>
      <c r="D192" s="203" t="s">
        <v>142</v>
      </c>
      <c r="E192" s="61"/>
      <c r="F192" s="204" t="s">
        <v>320</v>
      </c>
      <c r="G192" s="61"/>
      <c r="H192" s="61"/>
      <c r="I192" s="161"/>
      <c r="J192" s="61"/>
      <c r="K192" s="61"/>
      <c r="L192" s="59"/>
      <c r="M192" s="205"/>
      <c r="N192" s="40"/>
      <c r="O192" s="40"/>
      <c r="P192" s="40"/>
      <c r="Q192" s="40"/>
      <c r="R192" s="40"/>
      <c r="S192" s="40"/>
      <c r="T192" s="76"/>
      <c r="AT192" s="22" t="s">
        <v>142</v>
      </c>
      <c r="AU192" s="22" t="s">
        <v>84</v>
      </c>
    </row>
    <row r="193" spans="2:51" s="11" customFormat="1" ht="13.5">
      <c r="B193" s="206"/>
      <c r="C193" s="207"/>
      <c r="D193" s="208" t="s">
        <v>144</v>
      </c>
      <c r="E193" s="209" t="s">
        <v>22</v>
      </c>
      <c r="F193" s="210" t="s">
        <v>315</v>
      </c>
      <c r="G193" s="207"/>
      <c r="H193" s="211">
        <v>911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144</v>
      </c>
      <c r="AU193" s="217" t="s">
        <v>84</v>
      </c>
      <c r="AV193" s="11" t="s">
        <v>84</v>
      </c>
      <c r="AW193" s="11" t="s">
        <v>38</v>
      </c>
      <c r="AX193" s="11" t="s">
        <v>75</v>
      </c>
      <c r="AY193" s="217" t="s">
        <v>133</v>
      </c>
    </row>
    <row r="194" spans="2:65" s="1" customFormat="1" ht="22.5" customHeight="1">
      <c r="B194" s="39"/>
      <c r="C194" s="232" t="s">
        <v>321</v>
      </c>
      <c r="D194" s="232" t="s">
        <v>243</v>
      </c>
      <c r="E194" s="233" t="s">
        <v>322</v>
      </c>
      <c r="F194" s="234" t="s">
        <v>323</v>
      </c>
      <c r="G194" s="235" t="s">
        <v>170</v>
      </c>
      <c r="H194" s="236">
        <v>911</v>
      </c>
      <c r="I194" s="237"/>
      <c r="J194" s="238">
        <f>ROUND(I194*H194,2)</f>
        <v>0</v>
      </c>
      <c r="K194" s="234" t="s">
        <v>22</v>
      </c>
      <c r="L194" s="239"/>
      <c r="M194" s="240" t="s">
        <v>22</v>
      </c>
      <c r="N194" s="241" t="s">
        <v>46</v>
      </c>
      <c r="O194" s="40"/>
      <c r="P194" s="200">
        <f>O194*H194</f>
        <v>0</v>
      </c>
      <c r="Q194" s="200">
        <v>0.0132</v>
      </c>
      <c r="R194" s="200">
        <f>Q194*H194</f>
        <v>12.0252</v>
      </c>
      <c r="S194" s="200">
        <v>0</v>
      </c>
      <c r="T194" s="201">
        <f>S194*H194</f>
        <v>0</v>
      </c>
      <c r="AR194" s="22" t="s">
        <v>181</v>
      </c>
      <c r="AT194" s="22" t="s">
        <v>243</v>
      </c>
      <c r="AU194" s="22" t="s">
        <v>84</v>
      </c>
      <c r="AY194" s="22" t="s">
        <v>133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24</v>
      </c>
      <c r="BK194" s="202">
        <f>ROUND(I194*H194,2)</f>
        <v>0</v>
      </c>
      <c r="BL194" s="22" t="s">
        <v>140</v>
      </c>
      <c r="BM194" s="22" t="s">
        <v>324</v>
      </c>
    </row>
    <row r="195" spans="2:47" s="1" customFormat="1" ht="13.5">
      <c r="B195" s="39"/>
      <c r="C195" s="61"/>
      <c r="D195" s="203" t="s">
        <v>142</v>
      </c>
      <c r="E195" s="61"/>
      <c r="F195" s="204" t="s">
        <v>323</v>
      </c>
      <c r="G195" s="61"/>
      <c r="H195" s="61"/>
      <c r="I195" s="161"/>
      <c r="J195" s="61"/>
      <c r="K195" s="61"/>
      <c r="L195" s="59"/>
      <c r="M195" s="205"/>
      <c r="N195" s="40"/>
      <c r="O195" s="40"/>
      <c r="P195" s="40"/>
      <c r="Q195" s="40"/>
      <c r="R195" s="40"/>
      <c r="S195" s="40"/>
      <c r="T195" s="76"/>
      <c r="AT195" s="22" t="s">
        <v>142</v>
      </c>
      <c r="AU195" s="22" t="s">
        <v>84</v>
      </c>
    </row>
    <row r="196" spans="2:51" s="11" customFormat="1" ht="13.5">
      <c r="B196" s="206"/>
      <c r="C196" s="207"/>
      <c r="D196" s="208" t="s">
        <v>144</v>
      </c>
      <c r="E196" s="209" t="s">
        <v>22</v>
      </c>
      <c r="F196" s="210" t="s">
        <v>315</v>
      </c>
      <c r="G196" s="207"/>
      <c r="H196" s="211">
        <v>911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144</v>
      </c>
      <c r="AU196" s="217" t="s">
        <v>84</v>
      </c>
      <c r="AV196" s="11" t="s">
        <v>84</v>
      </c>
      <c r="AW196" s="11" t="s">
        <v>38</v>
      </c>
      <c r="AX196" s="11" t="s">
        <v>75</v>
      </c>
      <c r="AY196" s="217" t="s">
        <v>133</v>
      </c>
    </row>
    <row r="197" spans="2:65" s="1" customFormat="1" ht="22.5" customHeight="1">
      <c r="B197" s="39"/>
      <c r="C197" s="191" t="s">
        <v>325</v>
      </c>
      <c r="D197" s="191" t="s">
        <v>135</v>
      </c>
      <c r="E197" s="192" t="s">
        <v>326</v>
      </c>
      <c r="F197" s="193" t="s">
        <v>327</v>
      </c>
      <c r="G197" s="194" t="s">
        <v>170</v>
      </c>
      <c r="H197" s="195">
        <v>860</v>
      </c>
      <c r="I197" s="196"/>
      <c r="J197" s="197">
        <f>ROUND(I197*H197,2)</f>
        <v>0</v>
      </c>
      <c r="K197" s="193" t="s">
        <v>139</v>
      </c>
      <c r="L197" s="59"/>
      <c r="M197" s="198" t="s">
        <v>22</v>
      </c>
      <c r="N197" s="199" t="s">
        <v>46</v>
      </c>
      <c r="O197" s="40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2" t="s">
        <v>140</v>
      </c>
      <c r="AT197" s="22" t="s">
        <v>135</v>
      </c>
      <c r="AU197" s="22" t="s">
        <v>84</v>
      </c>
      <c r="AY197" s="22" t="s">
        <v>133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24</v>
      </c>
      <c r="BK197" s="202">
        <f>ROUND(I197*H197,2)</f>
        <v>0</v>
      </c>
      <c r="BL197" s="22" t="s">
        <v>140</v>
      </c>
      <c r="BM197" s="22" t="s">
        <v>328</v>
      </c>
    </row>
    <row r="198" spans="2:47" s="1" customFormat="1" ht="13.5">
      <c r="B198" s="39"/>
      <c r="C198" s="61"/>
      <c r="D198" s="203" t="s">
        <v>142</v>
      </c>
      <c r="E198" s="61"/>
      <c r="F198" s="204" t="s">
        <v>329</v>
      </c>
      <c r="G198" s="61"/>
      <c r="H198" s="61"/>
      <c r="I198" s="161"/>
      <c r="J198" s="61"/>
      <c r="K198" s="61"/>
      <c r="L198" s="59"/>
      <c r="M198" s="205"/>
      <c r="N198" s="40"/>
      <c r="O198" s="40"/>
      <c r="P198" s="40"/>
      <c r="Q198" s="40"/>
      <c r="R198" s="40"/>
      <c r="S198" s="40"/>
      <c r="T198" s="76"/>
      <c r="AT198" s="22" t="s">
        <v>142</v>
      </c>
      <c r="AU198" s="22" t="s">
        <v>84</v>
      </c>
    </row>
    <row r="199" spans="2:51" s="11" customFormat="1" ht="13.5">
      <c r="B199" s="206"/>
      <c r="C199" s="207"/>
      <c r="D199" s="208" t="s">
        <v>144</v>
      </c>
      <c r="E199" s="209" t="s">
        <v>22</v>
      </c>
      <c r="F199" s="210" t="s">
        <v>330</v>
      </c>
      <c r="G199" s="207"/>
      <c r="H199" s="211">
        <v>860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144</v>
      </c>
      <c r="AU199" s="217" t="s">
        <v>84</v>
      </c>
      <c r="AV199" s="11" t="s">
        <v>84</v>
      </c>
      <c r="AW199" s="11" t="s">
        <v>38</v>
      </c>
      <c r="AX199" s="11" t="s">
        <v>75</v>
      </c>
      <c r="AY199" s="217" t="s">
        <v>133</v>
      </c>
    </row>
    <row r="200" spans="2:65" s="1" customFormat="1" ht="22.5" customHeight="1">
      <c r="B200" s="39"/>
      <c r="C200" s="191" t="s">
        <v>331</v>
      </c>
      <c r="D200" s="191" t="s">
        <v>135</v>
      </c>
      <c r="E200" s="192" t="s">
        <v>332</v>
      </c>
      <c r="F200" s="193" t="s">
        <v>333</v>
      </c>
      <c r="G200" s="194" t="s">
        <v>170</v>
      </c>
      <c r="H200" s="195">
        <v>17</v>
      </c>
      <c r="I200" s="196"/>
      <c r="J200" s="197">
        <f>ROUND(I200*H200,2)</f>
        <v>0</v>
      </c>
      <c r="K200" s="193" t="s">
        <v>139</v>
      </c>
      <c r="L200" s="59"/>
      <c r="M200" s="198" t="s">
        <v>22</v>
      </c>
      <c r="N200" s="199" t="s">
        <v>46</v>
      </c>
      <c r="O200" s="40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AR200" s="22" t="s">
        <v>140</v>
      </c>
      <c r="AT200" s="22" t="s">
        <v>135</v>
      </c>
      <c r="AU200" s="22" t="s">
        <v>84</v>
      </c>
      <c r="AY200" s="22" t="s">
        <v>133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24</v>
      </c>
      <c r="BK200" s="202">
        <f>ROUND(I200*H200,2)</f>
        <v>0</v>
      </c>
      <c r="BL200" s="22" t="s">
        <v>140</v>
      </c>
      <c r="BM200" s="22" t="s">
        <v>334</v>
      </c>
    </row>
    <row r="201" spans="2:47" s="1" customFormat="1" ht="13.5">
      <c r="B201" s="39"/>
      <c r="C201" s="61"/>
      <c r="D201" s="203" t="s">
        <v>142</v>
      </c>
      <c r="E201" s="61"/>
      <c r="F201" s="204" t="s">
        <v>335</v>
      </c>
      <c r="G201" s="61"/>
      <c r="H201" s="61"/>
      <c r="I201" s="161"/>
      <c r="J201" s="61"/>
      <c r="K201" s="61"/>
      <c r="L201" s="59"/>
      <c r="M201" s="205"/>
      <c r="N201" s="40"/>
      <c r="O201" s="40"/>
      <c r="P201" s="40"/>
      <c r="Q201" s="40"/>
      <c r="R201" s="40"/>
      <c r="S201" s="40"/>
      <c r="T201" s="76"/>
      <c r="AT201" s="22" t="s">
        <v>142</v>
      </c>
      <c r="AU201" s="22" t="s">
        <v>84</v>
      </c>
    </row>
    <row r="202" spans="2:51" s="11" customFormat="1" ht="13.5">
      <c r="B202" s="206"/>
      <c r="C202" s="207"/>
      <c r="D202" s="208" t="s">
        <v>144</v>
      </c>
      <c r="E202" s="209" t="s">
        <v>22</v>
      </c>
      <c r="F202" s="210" t="s">
        <v>336</v>
      </c>
      <c r="G202" s="207"/>
      <c r="H202" s="211">
        <v>17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144</v>
      </c>
      <c r="AU202" s="217" t="s">
        <v>84</v>
      </c>
      <c r="AV202" s="11" t="s">
        <v>84</v>
      </c>
      <c r="AW202" s="11" t="s">
        <v>38</v>
      </c>
      <c r="AX202" s="11" t="s">
        <v>75</v>
      </c>
      <c r="AY202" s="217" t="s">
        <v>133</v>
      </c>
    </row>
    <row r="203" spans="2:65" s="1" customFormat="1" ht="22.5" customHeight="1">
      <c r="B203" s="39"/>
      <c r="C203" s="191" t="s">
        <v>337</v>
      </c>
      <c r="D203" s="191" t="s">
        <v>135</v>
      </c>
      <c r="E203" s="192" t="s">
        <v>338</v>
      </c>
      <c r="F203" s="193" t="s">
        <v>339</v>
      </c>
      <c r="G203" s="194" t="s">
        <v>138</v>
      </c>
      <c r="H203" s="195">
        <v>725</v>
      </c>
      <c r="I203" s="196"/>
      <c r="J203" s="197">
        <f>ROUND(I203*H203,2)</f>
        <v>0</v>
      </c>
      <c r="K203" s="193" t="s">
        <v>22</v>
      </c>
      <c r="L203" s="59"/>
      <c r="M203" s="198" t="s">
        <v>22</v>
      </c>
      <c r="N203" s="199" t="s">
        <v>46</v>
      </c>
      <c r="O203" s="40"/>
      <c r="P203" s="200">
        <f>O203*H203</f>
        <v>0</v>
      </c>
      <c r="Q203" s="200">
        <v>0.00106</v>
      </c>
      <c r="R203" s="200">
        <f>Q203*H203</f>
        <v>0.7685</v>
      </c>
      <c r="S203" s="200">
        <v>0</v>
      </c>
      <c r="T203" s="201">
        <f>S203*H203</f>
        <v>0</v>
      </c>
      <c r="AR203" s="22" t="s">
        <v>140</v>
      </c>
      <c r="AT203" s="22" t="s">
        <v>135</v>
      </c>
      <c r="AU203" s="22" t="s">
        <v>84</v>
      </c>
      <c r="AY203" s="22" t="s">
        <v>133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24</v>
      </c>
      <c r="BK203" s="202">
        <f>ROUND(I203*H203,2)</f>
        <v>0</v>
      </c>
      <c r="BL203" s="22" t="s">
        <v>140</v>
      </c>
      <c r="BM203" s="22" t="s">
        <v>340</v>
      </c>
    </row>
    <row r="204" spans="2:47" s="1" customFormat="1" ht="13.5">
      <c r="B204" s="39"/>
      <c r="C204" s="61"/>
      <c r="D204" s="203" t="s">
        <v>142</v>
      </c>
      <c r="E204" s="61"/>
      <c r="F204" s="204" t="s">
        <v>339</v>
      </c>
      <c r="G204" s="61"/>
      <c r="H204" s="61"/>
      <c r="I204" s="161"/>
      <c r="J204" s="61"/>
      <c r="K204" s="61"/>
      <c r="L204" s="59"/>
      <c r="M204" s="205"/>
      <c r="N204" s="40"/>
      <c r="O204" s="40"/>
      <c r="P204" s="40"/>
      <c r="Q204" s="40"/>
      <c r="R204" s="40"/>
      <c r="S204" s="40"/>
      <c r="T204" s="76"/>
      <c r="AT204" s="22" t="s">
        <v>142</v>
      </c>
      <c r="AU204" s="22" t="s">
        <v>84</v>
      </c>
    </row>
    <row r="205" spans="2:51" s="11" customFormat="1" ht="13.5">
      <c r="B205" s="206"/>
      <c r="C205" s="207"/>
      <c r="D205" s="208" t="s">
        <v>144</v>
      </c>
      <c r="E205" s="209" t="s">
        <v>22</v>
      </c>
      <c r="F205" s="210" t="s">
        <v>341</v>
      </c>
      <c r="G205" s="207"/>
      <c r="H205" s="211">
        <v>725</v>
      </c>
      <c r="I205" s="212"/>
      <c r="J205" s="207"/>
      <c r="K205" s="207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144</v>
      </c>
      <c r="AU205" s="217" t="s">
        <v>84</v>
      </c>
      <c r="AV205" s="11" t="s">
        <v>84</v>
      </c>
      <c r="AW205" s="11" t="s">
        <v>38</v>
      </c>
      <c r="AX205" s="11" t="s">
        <v>75</v>
      </c>
      <c r="AY205" s="217" t="s">
        <v>133</v>
      </c>
    </row>
    <row r="206" spans="2:65" s="1" customFormat="1" ht="22.5" customHeight="1">
      <c r="B206" s="39"/>
      <c r="C206" s="191" t="s">
        <v>342</v>
      </c>
      <c r="D206" s="191" t="s">
        <v>135</v>
      </c>
      <c r="E206" s="192" t="s">
        <v>343</v>
      </c>
      <c r="F206" s="193" t="s">
        <v>344</v>
      </c>
      <c r="G206" s="194" t="s">
        <v>345</v>
      </c>
      <c r="H206" s="195">
        <v>16</v>
      </c>
      <c r="I206" s="196"/>
      <c r="J206" s="197">
        <f>ROUND(I206*H206,2)</f>
        <v>0</v>
      </c>
      <c r="K206" s="193" t="s">
        <v>22</v>
      </c>
      <c r="L206" s="59"/>
      <c r="M206" s="198" t="s">
        <v>22</v>
      </c>
      <c r="N206" s="199" t="s">
        <v>46</v>
      </c>
      <c r="O206" s="40"/>
      <c r="P206" s="200">
        <f>O206*H206</f>
        <v>0</v>
      </c>
      <c r="Q206" s="200">
        <v>0</v>
      </c>
      <c r="R206" s="200">
        <f>Q206*H206</f>
        <v>0</v>
      </c>
      <c r="S206" s="200">
        <v>0.258</v>
      </c>
      <c r="T206" s="201">
        <f>S206*H206</f>
        <v>4.128</v>
      </c>
      <c r="AR206" s="22" t="s">
        <v>140</v>
      </c>
      <c r="AT206" s="22" t="s">
        <v>135</v>
      </c>
      <c r="AU206" s="22" t="s">
        <v>84</v>
      </c>
      <c r="AY206" s="22" t="s">
        <v>133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24</v>
      </c>
      <c r="BK206" s="202">
        <f>ROUND(I206*H206,2)</f>
        <v>0</v>
      </c>
      <c r="BL206" s="22" t="s">
        <v>140</v>
      </c>
      <c r="BM206" s="22" t="s">
        <v>346</v>
      </c>
    </row>
    <row r="207" spans="2:47" s="1" customFormat="1" ht="13.5">
      <c r="B207" s="39"/>
      <c r="C207" s="61"/>
      <c r="D207" s="203" t="s">
        <v>142</v>
      </c>
      <c r="E207" s="61"/>
      <c r="F207" s="204" t="s">
        <v>344</v>
      </c>
      <c r="G207" s="61"/>
      <c r="H207" s="61"/>
      <c r="I207" s="161"/>
      <c r="J207" s="61"/>
      <c r="K207" s="61"/>
      <c r="L207" s="59"/>
      <c r="M207" s="205"/>
      <c r="N207" s="40"/>
      <c r="O207" s="40"/>
      <c r="P207" s="40"/>
      <c r="Q207" s="40"/>
      <c r="R207" s="40"/>
      <c r="S207" s="40"/>
      <c r="T207" s="76"/>
      <c r="AT207" s="22" t="s">
        <v>142</v>
      </c>
      <c r="AU207" s="22" t="s">
        <v>84</v>
      </c>
    </row>
    <row r="208" spans="2:51" s="11" customFormat="1" ht="13.5">
      <c r="B208" s="206"/>
      <c r="C208" s="207"/>
      <c r="D208" s="208" t="s">
        <v>144</v>
      </c>
      <c r="E208" s="209" t="s">
        <v>22</v>
      </c>
      <c r="F208" s="210" t="s">
        <v>347</v>
      </c>
      <c r="G208" s="207"/>
      <c r="H208" s="211">
        <v>16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144</v>
      </c>
      <c r="AU208" s="217" t="s">
        <v>84</v>
      </c>
      <c r="AV208" s="11" t="s">
        <v>84</v>
      </c>
      <c r="AW208" s="11" t="s">
        <v>38</v>
      </c>
      <c r="AX208" s="11" t="s">
        <v>75</v>
      </c>
      <c r="AY208" s="217" t="s">
        <v>133</v>
      </c>
    </row>
    <row r="209" spans="2:65" s="1" customFormat="1" ht="22.5" customHeight="1">
      <c r="B209" s="39"/>
      <c r="C209" s="191" t="s">
        <v>348</v>
      </c>
      <c r="D209" s="191" t="s">
        <v>135</v>
      </c>
      <c r="E209" s="192" t="s">
        <v>349</v>
      </c>
      <c r="F209" s="193" t="s">
        <v>350</v>
      </c>
      <c r="G209" s="194" t="s">
        <v>138</v>
      </c>
      <c r="H209" s="195">
        <v>2900</v>
      </c>
      <c r="I209" s="196"/>
      <c r="J209" s="197">
        <f>ROUND(I209*H209,2)</f>
        <v>0</v>
      </c>
      <c r="K209" s="193" t="s">
        <v>139</v>
      </c>
      <c r="L209" s="59"/>
      <c r="M209" s="198" t="s">
        <v>22</v>
      </c>
      <c r="N209" s="199" t="s">
        <v>46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0.02</v>
      </c>
      <c r="T209" s="201">
        <f>S209*H209</f>
        <v>58</v>
      </c>
      <c r="AR209" s="22" t="s">
        <v>140</v>
      </c>
      <c r="AT209" s="22" t="s">
        <v>135</v>
      </c>
      <c r="AU209" s="22" t="s">
        <v>84</v>
      </c>
      <c r="AY209" s="22" t="s">
        <v>133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24</v>
      </c>
      <c r="BK209" s="202">
        <f>ROUND(I209*H209,2)</f>
        <v>0</v>
      </c>
      <c r="BL209" s="22" t="s">
        <v>140</v>
      </c>
      <c r="BM209" s="22" t="s">
        <v>351</v>
      </c>
    </row>
    <row r="210" spans="2:47" s="1" customFormat="1" ht="40.5">
      <c r="B210" s="39"/>
      <c r="C210" s="61"/>
      <c r="D210" s="203" t="s">
        <v>142</v>
      </c>
      <c r="E210" s="61"/>
      <c r="F210" s="204" t="s">
        <v>352</v>
      </c>
      <c r="G210" s="61"/>
      <c r="H210" s="61"/>
      <c r="I210" s="161"/>
      <c r="J210" s="61"/>
      <c r="K210" s="61"/>
      <c r="L210" s="59"/>
      <c r="M210" s="205"/>
      <c r="N210" s="40"/>
      <c r="O210" s="40"/>
      <c r="P210" s="40"/>
      <c r="Q210" s="40"/>
      <c r="R210" s="40"/>
      <c r="S210" s="40"/>
      <c r="T210" s="76"/>
      <c r="AT210" s="22" t="s">
        <v>142</v>
      </c>
      <c r="AU210" s="22" t="s">
        <v>84</v>
      </c>
    </row>
    <row r="211" spans="2:51" s="11" customFormat="1" ht="13.5">
      <c r="B211" s="206"/>
      <c r="C211" s="207"/>
      <c r="D211" s="208" t="s">
        <v>144</v>
      </c>
      <c r="E211" s="209" t="s">
        <v>22</v>
      </c>
      <c r="F211" s="210" t="s">
        <v>226</v>
      </c>
      <c r="G211" s="207"/>
      <c r="H211" s="211">
        <v>2900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144</v>
      </c>
      <c r="AU211" s="217" t="s">
        <v>84</v>
      </c>
      <c r="AV211" s="11" t="s">
        <v>84</v>
      </c>
      <c r="AW211" s="11" t="s">
        <v>38</v>
      </c>
      <c r="AX211" s="11" t="s">
        <v>75</v>
      </c>
      <c r="AY211" s="217" t="s">
        <v>133</v>
      </c>
    </row>
    <row r="212" spans="2:65" s="1" customFormat="1" ht="22.5" customHeight="1">
      <c r="B212" s="39"/>
      <c r="C212" s="191" t="s">
        <v>353</v>
      </c>
      <c r="D212" s="191" t="s">
        <v>135</v>
      </c>
      <c r="E212" s="192" t="s">
        <v>354</v>
      </c>
      <c r="F212" s="193" t="s">
        <v>355</v>
      </c>
      <c r="G212" s="194" t="s">
        <v>170</v>
      </c>
      <c r="H212" s="195">
        <v>82.46</v>
      </c>
      <c r="I212" s="196"/>
      <c r="J212" s="197">
        <f>ROUND(I212*H212,2)</f>
        <v>0</v>
      </c>
      <c r="K212" s="193" t="s">
        <v>139</v>
      </c>
      <c r="L212" s="59"/>
      <c r="M212" s="198" t="s">
        <v>22</v>
      </c>
      <c r="N212" s="199" t="s">
        <v>46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2" t="s">
        <v>140</v>
      </c>
      <c r="AT212" s="22" t="s">
        <v>135</v>
      </c>
      <c r="AU212" s="22" t="s">
        <v>84</v>
      </c>
      <c r="AY212" s="22" t="s">
        <v>133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24</v>
      </c>
      <c r="BK212" s="202">
        <f>ROUND(I212*H212,2)</f>
        <v>0</v>
      </c>
      <c r="BL212" s="22" t="s">
        <v>140</v>
      </c>
      <c r="BM212" s="22" t="s">
        <v>356</v>
      </c>
    </row>
    <row r="213" spans="2:47" s="1" customFormat="1" ht="40.5">
      <c r="B213" s="39"/>
      <c r="C213" s="61"/>
      <c r="D213" s="203" t="s">
        <v>142</v>
      </c>
      <c r="E213" s="61"/>
      <c r="F213" s="204" t="s">
        <v>357</v>
      </c>
      <c r="G213" s="61"/>
      <c r="H213" s="61"/>
      <c r="I213" s="161"/>
      <c r="J213" s="61"/>
      <c r="K213" s="61"/>
      <c r="L213" s="59"/>
      <c r="M213" s="205"/>
      <c r="N213" s="40"/>
      <c r="O213" s="40"/>
      <c r="P213" s="40"/>
      <c r="Q213" s="40"/>
      <c r="R213" s="40"/>
      <c r="S213" s="40"/>
      <c r="T213" s="76"/>
      <c r="AT213" s="22" t="s">
        <v>142</v>
      </c>
      <c r="AU213" s="22" t="s">
        <v>84</v>
      </c>
    </row>
    <row r="214" spans="2:51" s="11" customFormat="1" ht="27">
      <c r="B214" s="206"/>
      <c r="C214" s="207"/>
      <c r="D214" s="208" t="s">
        <v>144</v>
      </c>
      <c r="E214" s="209" t="s">
        <v>22</v>
      </c>
      <c r="F214" s="210" t="s">
        <v>358</v>
      </c>
      <c r="G214" s="207"/>
      <c r="H214" s="211">
        <v>82.46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144</v>
      </c>
      <c r="AU214" s="217" t="s">
        <v>84</v>
      </c>
      <c r="AV214" s="11" t="s">
        <v>84</v>
      </c>
      <c r="AW214" s="11" t="s">
        <v>38</v>
      </c>
      <c r="AX214" s="11" t="s">
        <v>75</v>
      </c>
      <c r="AY214" s="217" t="s">
        <v>133</v>
      </c>
    </row>
    <row r="215" spans="2:65" s="1" customFormat="1" ht="22.5" customHeight="1">
      <c r="B215" s="39"/>
      <c r="C215" s="191" t="s">
        <v>359</v>
      </c>
      <c r="D215" s="191" t="s">
        <v>135</v>
      </c>
      <c r="E215" s="192" t="s">
        <v>360</v>
      </c>
      <c r="F215" s="193" t="s">
        <v>361</v>
      </c>
      <c r="G215" s="194" t="s">
        <v>138</v>
      </c>
      <c r="H215" s="195">
        <v>276.013</v>
      </c>
      <c r="I215" s="196"/>
      <c r="J215" s="197">
        <f>ROUND(I215*H215,2)</f>
        <v>0</v>
      </c>
      <c r="K215" s="193" t="s">
        <v>139</v>
      </c>
      <c r="L215" s="59"/>
      <c r="M215" s="198" t="s">
        <v>22</v>
      </c>
      <c r="N215" s="199" t="s">
        <v>46</v>
      </c>
      <c r="O215" s="40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2" t="s">
        <v>140</v>
      </c>
      <c r="AT215" s="22" t="s">
        <v>135</v>
      </c>
      <c r="AU215" s="22" t="s">
        <v>84</v>
      </c>
      <c r="AY215" s="22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24</v>
      </c>
      <c r="BK215" s="202">
        <f>ROUND(I215*H215,2)</f>
        <v>0</v>
      </c>
      <c r="BL215" s="22" t="s">
        <v>140</v>
      </c>
      <c r="BM215" s="22" t="s">
        <v>362</v>
      </c>
    </row>
    <row r="216" spans="2:47" s="1" customFormat="1" ht="40.5">
      <c r="B216" s="39"/>
      <c r="C216" s="61"/>
      <c r="D216" s="203" t="s">
        <v>142</v>
      </c>
      <c r="E216" s="61"/>
      <c r="F216" s="204" t="s">
        <v>363</v>
      </c>
      <c r="G216" s="61"/>
      <c r="H216" s="61"/>
      <c r="I216" s="161"/>
      <c r="J216" s="61"/>
      <c r="K216" s="61"/>
      <c r="L216" s="59"/>
      <c r="M216" s="205"/>
      <c r="N216" s="40"/>
      <c r="O216" s="40"/>
      <c r="P216" s="40"/>
      <c r="Q216" s="40"/>
      <c r="R216" s="40"/>
      <c r="S216" s="40"/>
      <c r="T216" s="76"/>
      <c r="AT216" s="22" t="s">
        <v>142</v>
      </c>
      <c r="AU216" s="22" t="s">
        <v>84</v>
      </c>
    </row>
    <row r="217" spans="2:51" s="11" customFormat="1" ht="27">
      <c r="B217" s="206"/>
      <c r="C217" s="207"/>
      <c r="D217" s="208" t="s">
        <v>144</v>
      </c>
      <c r="E217" s="209" t="s">
        <v>22</v>
      </c>
      <c r="F217" s="210" t="s">
        <v>364</v>
      </c>
      <c r="G217" s="207"/>
      <c r="H217" s="211">
        <v>276.013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144</v>
      </c>
      <c r="AU217" s="217" t="s">
        <v>84</v>
      </c>
      <c r="AV217" s="11" t="s">
        <v>84</v>
      </c>
      <c r="AW217" s="11" t="s">
        <v>38</v>
      </c>
      <c r="AX217" s="11" t="s">
        <v>75</v>
      </c>
      <c r="AY217" s="217" t="s">
        <v>133</v>
      </c>
    </row>
    <row r="218" spans="2:65" s="1" customFormat="1" ht="22.5" customHeight="1">
      <c r="B218" s="39"/>
      <c r="C218" s="191" t="s">
        <v>365</v>
      </c>
      <c r="D218" s="191" t="s">
        <v>135</v>
      </c>
      <c r="E218" s="192" t="s">
        <v>366</v>
      </c>
      <c r="F218" s="193" t="s">
        <v>367</v>
      </c>
      <c r="G218" s="194" t="s">
        <v>138</v>
      </c>
      <c r="H218" s="195">
        <v>43.4</v>
      </c>
      <c r="I218" s="196"/>
      <c r="J218" s="197">
        <f>ROUND(I218*H218,2)</f>
        <v>0</v>
      </c>
      <c r="K218" s="193" t="s">
        <v>139</v>
      </c>
      <c r="L218" s="59"/>
      <c r="M218" s="198" t="s">
        <v>22</v>
      </c>
      <c r="N218" s="199" t="s">
        <v>46</v>
      </c>
      <c r="O218" s="40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2" t="s">
        <v>140</v>
      </c>
      <c r="AT218" s="22" t="s">
        <v>135</v>
      </c>
      <c r="AU218" s="22" t="s">
        <v>84</v>
      </c>
      <c r="AY218" s="22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24</v>
      </c>
      <c r="BK218" s="202">
        <f>ROUND(I218*H218,2)</f>
        <v>0</v>
      </c>
      <c r="BL218" s="22" t="s">
        <v>140</v>
      </c>
      <c r="BM218" s="22" t="s">
        <v>368</v>
      </c>
    </row>
    <row r="219" spans="2:47" s="1" customFormat="1" ht="40.5">
      <c r="B219" s="39"/>
      <c r="C219" s="61"/>
      <c r="D219" s="203" t="s">
        <v>142</v>
      </c>
      <c r="E219" s="61"/>
      <c r="F219" s="204" t="s">
        <v>369</v>
      </c>
      <c r="G219" s="61"/>
      <c r="H219" s="61"/>
      <c r="I219" s="161"/>
      <c r="J219" s="61"/>
      <c r="K219" s="61"/>
      <c r="L219" s="59"/>
      <c r="M219" s="205"/>
      <c r="N219" s="40"/>
      <c r="O219" s="40"/>
      <c r="P219" s="40"/>
      <c r="Q219" s="40"/>
      <c r="R219" s="40"/>
      <c r="S219" s="40"/>
      <c r="T219" s="76"/>
      <c r="AT219" s="22" t="s">
        <v>142</v>
      </c>
      <c r="AU219" s="22" t="s">
        <v>84</v>
      </c>
    </row>
    <row r="220" spans="2:51" s="11" customFormat="1" ht="27">
      <c r="B220" s="206"/>
      <c r="C220" s="207"/>
      <c r="D220" s="203" t="s">
        <v>144</v>
      </c>
      <c r="E220" s="229" t="s">
        <v>22</v>
      </c>
      <c r="F220" s="230" t="s">
        <v>145</v>
      </c>
      <c r="G220" s="207"/>
      <c r="H220" s="231">
        <v>43.4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144</v>
      </c>
      <c r="AU220" s="217" t="s">
        <v>84</v>
      </c>
      <c r="AV220" s="11" t="s">
        <v>84</v>
      </c>
      <c r="AW220" s="11" t="s">
        <v>38</v>
      </c>
      <c r="AX220" s="11" t="s">
        <v>75</v>
      </c>
      <c r="AY220" s="217" t="s">
        <v>133</v>
      </c>
    </row>
    <row r="221" spans="2:63" s="10" customFormat="1" ht="29.85" customHeight="1">
      <c r="B221" s="174"/>
      <c r="C221" s="175"/>
      <c r="D221" s="188" t="s">
        <v>74</v>
      </c>
      <c r="E221" s="189" t="s">
        <v>370</v>
      </c>
      <c r="F221" s="189" t="s">
        <v>371</v>
      </c>
      <c r="G221" s="175"/>
      <c r="H221" s="175"/>
      <c r="I221" s="178"/>
      <c r="J221" s="190">
        <f>BK221</f>
        <v>0</v>
      </c>
      <c r="K221" s="175"/>
      <c r="L221" s="180"/>
      <c r="M221" s="181"/>
      <c r="N221" s="182"/>
      <c r="O221" s="182"/>
      <c r="P221" s="183">
        <f>SUM(P222:P245)</f>
        <v>0</v>
      </c>
      <c r="Q221" s="182"/>
      <c r="R221" s="183">
        <f>SUM(R222:R245)</f>
        <v>0</v>
      </c>
      <c r="S221" s="182"/>
      <c r="T221" s="184">
        <f>SUM(T222:T245)</f>
        <v>0</v>
      </c>
      <c r="AR221" s="185" t="s">
        <v>24</v>
      </c>
      <c r="AT221" s="186" t="s">
        <v>74</v>
      </c>
      <c r="AU221" s="186" t="s">
        <v>24</v>
      </c>
      <c r="AY221" s="185" t="s">
        <v>133</v>
      </c>
      <c r="BK221" s="187">
        <f>SUM(BK222:BK245)</f>
        <v>0</v>
      </c>
    </row>
    <row r="222" spans="2:65" s="1" customFormat="1" ht="31.5" customHeight="1">
      <c r="B222" s="39"/>
      <c r="C222" s="191" t="s">
        <v>372</v>
      </c>
      <c r="D222" s="191" t="s">
        <v>135</v>
      </c>
      <c r="E222" s="192" t="s">
        <v>373</v>
      </c>
      <c r="F222" s="193" t="s">
        <v>374</v>
      </c>
      <c r="G222" s="194" t="s">
        <v>198</v>
      </c>
      <c r="H222" s="195">
        <v>198.428</v>
      </c>
      <c r="I222" s="196"/>
      <c r="J222" s="197">
        <f>ROUND(I222*H222,2)</f>
        <v>0</v>
      </c>
      <c r="K222" s="193" t="s">
        <v>22</v>
      </c>
      <c r="L222" s="59"/>
      <c r="M222" s="198" t="s">
        <v>22</v>
      </c>
      <c r="N222" s="199" t="s">
        <v>46</v>
      </c>
      <c r="O222" s="40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2" t="s">
        <v>140</v>
      </c>
      <c r="AT222" s="22" t="s">
        <v>135</v>
      </c>
      <c r="AU222" s="22" t="s">
        <v>84</v>
      </c>
      <c r="AY222" s="22" t="s">
        <v>133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2" t="s">
        <v>24</v>
      </c>
      <c r="BK222" s="202">
        <f>ROUND(I222*H222,2)</f>
        <v>0</v>
      </c>
      <c r="BL222" s="22" t="s">
        <v>140</v>
      </c>
      <c r="BM222" s="22" t="s">
        <v>375</v>
      </c>
    </row>
    <row r="223" spans="2:47" s="1" customFormat="1" ht="13.5">
      <c r="B223" s="39"/>
      <c r="C223" s="61"/>
      <c r="D223" s="203" t="s">
        <v>142</v>
      </c>
      <c r="E223" s="61"/>
      <c r="F223" s="204" t="s">
        <v>374</v>
      </c>
      <c r="G223" s="61"/>
      <c r="H223" s="61"/>
      <c r="I223" s="161"/>
      <c r="J223" s="61"/>
      <c r="K223" s="61"/>
      <c r="L223" s="59"/>
      <c r="M223" s="205"/>
      <c r="N223" s="40"/>
      <c r="O223" s="40"/>
      <c r="P223" s="40"/>
      <c r="Q223" s="40"/>
      <c r="R223" s="40"/>
      <c r="S223" s="40"/>
      <c r="T223" s="76"/>
      <c r="AT223" s="22" t="s">
        <v>142</v>
      </c>
      <c r="AU223" s="22" t="s">
        <v>84</v>
      </c>
    </row>
    <row r="224" spans="2:51" s="11" customFormat="1" ht="13.5">
      <c r="B224" s="206"/>
      <c r="C224" s="207"/>
      <c r="D224" s="208" t="s">
        <v>144</v>
      </c>
      <c r="E224" s="209" t="s">
        <v>22</v>
      </c>
      <c r="F224" s="210" t="s">
        <v>376</v>
      </c>
      <c r="G224" s="207"/>
      <c r="H224" s="211">
        <v>198.428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144</v>
      </c>
      <c r="AU224" s="217" t="s">
        <v>84</v>
      </c>
      <c r="AV224" s="11" t="s">
        <v>84</v>
      </c>
      <c r="AW224" s="11" t="s">
        <v>38</v>
      </c>
      <c r="AX224" s="11" t="s">
        <v>75</v>
      </c>
      <c r="AY224" s="217" t="s">
        <v>133</v>
      </c>
    </row>
    <row r="225" spans="2:65" s="1" customFormat="1" ht="22.5" customHeight="1">
      <c r="B225" s="39"/>
      <c r="C225" s="191" t="s">
        <v>377</v>
      </c>
      <c r="D225" s="191" t="s">
        <v>135</v>
      </c>
      <c r="E225" s="192" t="s">
        <v>378</v>
      </c>
      <c r="F225" s="193" t="s">
        <v>379</v>
      </c>
      <c r="G225" s="194" t="s">
        <v>198</v>
      </c>
      <c r="H225" s="195">
        <v>35.289</v>
      </c>
      <c r="I225" s="196"/>
      <c r="J225" s="197">
        <f>ROUND(I225*H225,2)</f>
        <v>0</v>
      </c>
      <c r="K225" s="193" t="s">
        <v>22</v>
      </c>
      <c r="L225" s="59"/>
      <c r="M225" s="198" t="s">
        <v>22</v>
      </c>
      <c r="N225" s="199" t="s">
        <v>46</v>
      </c>
      <c r="O225" s="40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AR225" s="22" t="s">
        <v>140</v>
      </c>
      <c r="AT225" s="22" t="s">
        <v>135</v>
      </c>
      <c r="AU225" s="22" t="s">
        <v>84</v>
      </c>
      <c r="AY225" s="22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24</v>
      </c>
      <c r="BK225" s="202">
        <f>ROUND(I225*H225,2)</f>
        <v>0</v>
      </c>
      <c r="BL225" s="22" t="s">
        <v>140</v>
      </c>
      <c r="BM225" s="22" t="s">
        <v>380</v>
      </c>
    </row>
    <row r="226" spans="2:47" s="1" customFormat="1" ht="13.5">
      <c r="B226" s="39"/>
      <c r="C226" s="61"/>
      <c r="D226" s="203" t="s">
        <v>142</v>
      </c>
      <c r="E226" s="61"/>
      <c r="F226" s="204" t="s">
        <v>379</v>
      </c>
      <c r="G226" s="61"/>
      <c r="H226" s="61"/>
      <c r="I226" s="161"/>
      <c r="J226" s="61"/>
      <c r="K226" s="61"/>
      <c r="L226" s="59"/>
      <c r="M226" s="205"/>
      <c r="N226" s="40"/>
      <c r="O226" s="40"/>
      <c r="P226" s="40"/>
      <c r="Q226" s="40"/>
      <c r="R226" s="40"/>
      <c r="S226" s="40"/>
      <c r="T226" s="76"/>
      <c r="AT226" s="22" t="s">
        <v>142</v>
      </c>
      <c r="AU226" s="22" t="s">
        <v>84</v>
      </c>
    </row>
    <row r="227" spans="2:51" s="11" customFormat="1" ht="27">
      <c r="B227" s="206"/>
      <c r="C227" s="207"/>
      <c r="D227" s="203" t="s">
        <v>144</v>
      </c>
      <c r="E227" s="229" t="s">
        <v>22</v>
      </c>
      <c r="F227" s="230" t="s">
        <v>381</v>
      </c>
      <c r="G227" s="207"/>
      <c r="H227" s="231">
        <v>33.122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84</v>
      </c>
      <c r="AV227" s="11" t="s">
        <v>84</v>
      </c>
      <c r="AW227" s="11" t="s">
        <v>38</v>
      </c>
      <c r="AX227" s="11" t="s">
        <v>75</v>
      </c>
      <c r="AY227" s="217" t="s">
        <v>133</v>
      </c>
    </row>
    <row r="228" spans="2:51" s="11" customFormat="1" ht="27">
      <c r="B228" s="206"/>
      <c r="C228" s="207"/>
      <c r="D228" s="203" t="s">
        <v>144</v>
      </c>
      <c r="E228" s="229" t="s">
        <v>22</v>
      </c>
      <c r="F228" s="230" t="s">
        <v>382</v>
      </c>
      <c r="G228" s="207"/>
      <c r="H228" s="231">
        <v>0.217</v>
      </c>
      <c r="I228" s="212"/>
      <c r="J228" s="207"/>
      <c r="K228" s="207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144</v>
      </c>
      <c r="AU228" s="217" t="s">
        <v>84</v>
      </c>
      <c r="AV228" s="11" t="s">
        <v>84</v>
      </c>
      <c r="AW228" s="11" t="s">
        <v>38</v>
      </c>
      <c r="AX228" s="11" t="s">
        <v>75</v>
      </c>
      <c r="AY228" s="217" t="s">
        <v>133</v>
      </c>
    </row>
    <row r="229" spans="2:51" s="11" customFormat="1" ht="13.5">
      <c r="B229" s="206"/>
      <c r="C229" s="207"/>
      <c r="D229" s="208" t="s">
        <v>144</v>
      </c>
      <c r="E229" s="209" t="s">
        <v>22</v>
      </c>
      <c r="F229" s="210" t="s">
        <v>383</v>
      </c>
      <c r="G229" s="207"/>
      <c r="H229" s="211">
        <v>1.95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144</v>
      </c>
      <c r="AU229" s="217" t="s">
        <v>84</v>
      </c>
      <c r="AV229" s="11" t="s">
        <v>84</v>
      </c>
      <c r="AW229" s="11" t="s">
        <v>38</v>
      </c>
      <c r="AX229" s="11" t="s">
        <v>75</v>
      </c>
      <c r="AY229" s="217" t="s">
        <v>133</v>
      </c>
    </row>
    <row r="230" spans="2:65" s="1" customFormat="1" ht="22.5" customHeight="1">
      <c r="B230" s="39"/>
      <c r="C230" s="191" t="s">
        <v>384</v>
      </c>
      <c r="D230" s="191" t="s">
        <v>135</v>
      </c>
      <c r="E230" s="192" t="s">
        <v>385</v>
      </c>
      <c r="F230" s="193" t="s">
        <v>386</v>
      </c>
      <c r="G230" s="194" t="s">
        <v>198</v>
      </c>
      <c r="H230" s="195">
        <v>198.428</v>
      </c>
      <c r="I230" s="196"/>
      <c r="J230" s="197">
        <f>ROUND(I230*H230,2)</f>
        <v>0</v>
      </c>
      <c r="K230" s="193" t="s">
        <v>139</v>
      </c>
      <c r="L230" s="59"/>
      <c r="M230" s="198" t="s">
        <v>22</v>
      </c>
      <c r="N230" s="199" t="s">
        <v>46</v>
      </c>
      <c r="O230" s="40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2" t="s">
        <v>140</v>
      </c>
      <c r="AT230" s="22" t="s">
        <v>135</v>
      </c>
      <c r="AU230" s="22" t="s">
        <v>84</v>
      </c>
      <c r="AY230" s="22" t="s">
        <v>133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2" t="s">
        <v>24</v>
      </c>
      <c r="BK230" s="202">
        <f>ROUND(I230*H230,2)</f>
        <v>0</v>
      </c>
      <c r="BL230" s="22" t="s">
        <v>140</v>
      </c>
      <c r="BM230" s="22" t="s">
        <v>387</v>
      </c>
    </row>
    <row r="231" spans="2:47" s="1" customFormat="1" ht="13.5">
      <c r="B231" s="39"/>
      <c r="C231" s="61"/>
      <c r="D231" s="203" t="s">
        <v>142</v>
      </c>
      <c r="E231" s="61"/>
      <c r="F231" s="204" t="s">
        <v>388</v>
      </c>
      <c r="G231" s="61"/>
      <c r="H231" s="61"/>
      <c r="I231" s="161"/>
      <c r="J231" s="61"/>
      <c r="K231" s="61"/>
      <c r="L231" s="59"/>
      <c r="M231" s="205"/>
      <c r="N231" s="40"/>
      <c r="O231" s="40"/>
      <c r="P231" s="40"/>
      <c r="Q231" s="40"/>
      <c r="R231" s="40"/>
      <c r="S231" s="40"/>
      <c r="T231" s="76"/>
      <c r="AT231" s="22" t="s">
        <v>142</v>
      </c>
      <c r="AU231" s="22" t="s">
        <v>84</v>
      </c>
    </row>
    <row r="232" spans="2:51" s="11" customFormat="1" ht="13.5">
      <c r="B232" s="206"/>
      <c r="C232" s="207"/>
      <c r="D232" s="208" t="s">
        <v>144</v>
      </c>
      <c r="E232" s="209" t="s">
        <v>22</v>
      </c>
      <c r="F232" s="210" t="s">
        <v>376</v>
      </c>
      <c r="G232" s="207"/>
      <c r="H232" s="211">
        <v>198.428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144</v>
      </c>
      <c r="AU232" s="217" t="s">
        <v>84</v>
      </c>
      <c r="AV232" s="11" t="s">
        <v>84</v>
      </c>
      <c r="AW232" s="11" t="s">
        <v>38</v>
      </c>
      <c r="AX232" s="11" t="s">
        <v>75</v>
      </c>
      <c r="AY232" s="217" t="s">
        <v>133</v>
      </c>
    </row>
    <row r="233" spans="2:65" s="1" customFormat="1" ht="22.5" customHeight="1">
      <c r="B233" s="39"/>
      <c r="C233" s="191" t="s">
        <v>389</v>
      </c>
      <c r="D233" s="191" t="s">
        <v>135</v>
      </c>
      <c r="E233" s="192" t="s">
        <v>390</v>
      </c>
      <c r="F233" s="193" t="s">
        <v>391</v>
      </c>
      <c r="G233" s="194" t="s">
        <v>198</v>
      </c>
      <c r="H233" s="195">
        <v>35.289</v>
      </c>
      <c r="I233" s="196"/>
      <c r="J233" s="197">
        <f>ROUND(I233*H233,2)</f>
        <v>0</v>
      </c>
      <c r="K233" s="193" t="s">
        <v>139</v>
      </c>
      <c r="L233" s="59"/>
      <c r="M233" s="198" t="s">
        <v>22</v>
      </c>
      <c r="N233" s="199" t="s">
        <v>46</v>
      </c>
      <c r="O233" s="40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2" t="s">
        <v>140</v>
      </c>
      <c r="AT233" s="22" t="s">
        <v>135</v>
      </c>
      <c r="AU233" s="22" t="s">
        <v>84</v>
      </c>
      <c r="AY233" s="22" t="s">
        <v>133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2" t="s">
        <v>24</v>
      </c>
      <c r="BK233" s="202">
        <f>ROUND(I233*H233,2)</f>
        <v>0</v>
      </c>
      <c r="BL233" s="22" t="s">
        <v>140</v>
      </c>
      <c r="BM233" s="22" t="s">
        <v>392</v>
      </c>
    </row>
    <row r="234" spans="2:47" s="1" customFormat="1" ht="13.5">
      <c r="B234" s="39"/>
      <c r="C234" s="61"/>
      <c r="D234" s="203" t="s">
        <v>142</v>
      </c>
      <c r="E234" s="61"/>
      <c r="F234" s="204" t="s">
        <v>393</v>
      </c>
      <c r="G234" s="61"/>
      <c r="H234" s="61"/>
      <c r="I234" s="161"/>
      <c r="J234" s="61"/>
      <c r="K234" s="61"/>
      <c r="L234" s="59"/>
      <c r="M234" s="205"/>
      <c r="N234" s="40"/>
      <c r="O234" s="40"/>
      <c r="P234" s="40"/>
      <c r="Q234" s="40"/>
      <c r="R234" s="40"/>
      <c r="S234" s="40"/>
      <c r="T234" s="76"/>
      <c r="AT234" s="22" t="s">
        <v>142</v>
      </c>
      <c r="AU234" s="22" t="s">
        <v>84</v>
      </c>
    </row>
    <row r="235" spans="2:51" s="11" customFormat="1" ht="27">
      <c r="B235" s="206"/>
      <c r="C235" s="207"/>
      <c r="D235" s="203" t="s">
        <v>144</v>
      </c>
      <c r="E235" s="229" t="s">
        <v>22</v>
      </c>
      <c r="F235" s="230" t="s">
        <v>381</v>
      </c>
      <c r="G235" s="207"/>
      <c r="H235" s="231">
        <v>33.122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144</v>
      </c>
      <c r="AU235" s="217" t="s">
        <v>84</v>
      </c>
      <c r="AV235" s="11" t="s">
        <v>84</v>
      </c>
      <c r="AW235" s="11" t="s">
        <v>38</v>
      </c>
      <c r="AX235" s="11" t="s">
        <v>75</v>
      </c>
      <c r="AY235" s="217" t="s">
        <v>133</v>
      </c>
    </row>
    <row r="236" spans="2:51" s="11" customFormat="1" ht="27">
      <c r="B236" s="206"/>
      <c r="C236" s="207"/>
      <c r="D236" s="203" t="s">
        <v>144</v>
      </c>
      <c r="E236" s="229" t="s">
        <v>22</v>
      </c>
      <c r="F236" s="230" t="s">
        <v>382</v>
      </c>
      <c r="G236" s="207"/>
      <c r="H236" s="231">
        <v>0.217</v>
      </c>
      <c r="I236" s="212"/>
      <c r="J236" s="207"/>
      <c r="K236" s="207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144</v>
      </c>
      <c r="AU236" s="217" t="s">
        <v>84</v>
      </c>
      <c r="AV236" s="11" t="s">
        <v>84</v>
      </c>
      <c r="AW236" s="11" t="s">
        <v>38</v>
      </c>
      <c r="AX236" s="11" t="s">
        <v>75</v>
      </c>
      <c r="AY236" s="217" t="s">
        <v>133</v>
      </c>
    </row>
    <row r="237" spans="2:51" s="11" customFormat="1" ht="13.5">
      <c r="B237" s="206"/>
      <c r="C237" s="207"/>
      <c r="D237" s="208" t="s">
        <v>144</v>
      </c>
      <c r="E237" s="209" t="s">
        <v>22</v>
      </c>
      <c r="F237" s="210" t="s">
        <v>383</v>
      </c>
      <c r="G237" s="207"/>
      <c r="H237" s="211">
        <v>1.95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144</v>
      </c>
      <c r="AU237" s="217" t="s">
        <v>84</v>
      </c>
      <c r="AV237" s="11" t="s">
        <v>84</v>
      </c>
      <c r="AW237" s="11" t="s">
        <v>38</v>
      </c>
      <c r="AX237" s="11" t="s">
        <v>75</v>
      </c>
      <c r="AY237" s="217" t="s">
        <v>133</v>
      </c>
    </row>
    <row r="238" spans="2:65" s="1" customFormat="1" ht="22.5" customHeight="1">
      <c r="B238" s="39"/>
      <c r="C238" s="191" t="s">
        <v>394</v>
      </c>
      <c r="D238" s="191" t="s">
        <v>135</v>
      </c>
      <c r="E238" s="192" t="s">
        <v>395</v>
      </c>
      <c r="F238" s="193" t="s">
        <v>396</v>
      </c>
      <c r="G238" s="194" t="s">
        <v>198</v>
      </c>
      <c r="H238" s="195">
        <v>169.639</v>
      </c>
      <c r="I238" s="196"/>
      <c r="J238" s="197">
        <f>ROUND(I238*H238,2)</f>
        <v>0</v>
      </c>
      <c r="K238" s="193" t="s">
        <v>139</v>
      </c>
      <c r="L238" s="59"/>
      <c r="M238" s="198" t="s">
        <v>22</v>
      </c>
      <c r="N238" s="199" t="s">
        <v>46</v>
      </c>
      <c r="O238" s="40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2" t="s">
        <v>140</v>
      </c>
      <c r="AT238" s="22" t="s">
        <v>135</v>
      </c>
      <c r="AU238" s="22" t="s">
        <v>84</v>
      </c>
      <c r="AY238" s="22" t="s">
        <v>133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2" t="s">
        <v>24</v>
      </c>
      <c r="BK238" s="202">
        <f>ROUND(I238*H238,2)</f>
        <v>0</v>
      </c>
      <c r="BL238" s="22" t="s">
        <v>140</v>
      </c>
      <c r="BM238" s="22" t="s">
        <v>397</v>
      </c>
    </row>
    <row r="239" spans="2:47" s="1" customFormat="1" ht="13.5">
      <c r="B239" s="39"/>
      <c r="C239" s="61"/>
      <c r="D239" s="203" t="s">
        <v>142</v>
      </c>
      <c r="E239" s="61"/>
      <c r="F239" s="204" t="s">
        <v>398</v>
      </c>
      <c r="G239" s="61"/>
      <c r="H239" s="61"/>
      <c r="I239" s="161"/>
      <c r="J239" s="61"/>
      <c r="K239" s="61"/>
      <c r="L239" s="59"/>
      <c r="M239" s="205"/>
      <c r="N239" s="40"/>
      <c r="O239" s="40"/>
      <c r="P239" s="40"/>
      <c r="Q239" s="40"/>
      <c r="R239" s="40"/>
      <c r="S239" s="40"/>
      <c r="T239" s="76"/>
      <c r="AT239" s="22" t="s">
        <v>142</v>
      </c>
      <c r="AU239" s="22" t="s">
        <v>84</v>
      </c>
    </row>
    <row r="240" spans="2:51" s="11" customFormat="1" ht="13.5">
      <c r="B240" s="206"/>
      <c r="C240" s="207"/>
      <c r="D240" s="203" t="s">
        <v>144</v>
      </c>
      <c r="E240" s="229" t="s">
        <v>22</v>
      </c>
      <c r="F240" s="230" t="s">
        <v>399</v>
      </c>
      <c r="G240" s="207"/>
      <c r="H240" s="231">
        <v>136.3</v>
      </c>
      <c r="I240" s="212"/>
      <c r="J240" s="207"/>
      <c r="K240" s="207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144</v>
      </c>
      <c r="AU240" s="217" t="s">
        <v>84</v>
      </c>
      <c r="AV240" s="11" t="s">
        <v>84</v>
      </c>
      <c r="AW240" s="11" t="s">
        <v>38</v>
      </c>
      <c r="AX240" s="11" t="s">
        <v>75</v>
      </c>
      <c r="AY240" s="217" t="s">
        <v>133</v>
      </c>
    </row>
    <row r="241" spans="2:51" s="11" customFormat="1" ht="27">
      <c r="B241" s="206"/>
      <c r="C241" s="207"/>
      <c r="D241" s="203" t="s">
        <v>144</v>
      </c>
      <c r="E241" s="229" t="s">
        <v>22</v>
      </c>
      <c r="F241" s="230" t="s">
        <v>381</v>
      </c>
      <c r="G241" s="207"/>
      <c r="H241" s="231">
        <v>33.122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144</v>
      </c>
      <c r="AU241" s="217" t="s">
        <v>84</v>
      </c>
      <c r="AV241" s="11" t="s">
        <v>84</v>
      </c>
      <c r="AW241" s="11" t="s">
        <v>38</v>
      </c>
      <c r="AX241" s="11" t="s">
        <v>75</v>
      </c>
      <c r="AY241" s="217" t="s">
        <v>133</v>
      </c>
    </row>
    <row r="242" spans="2:51" s="11" customFormat="1" ht="27">
      <c r="B242" s="206"/>
      <c r="C242" s="207"/>
      <c r="D242" s="208" t="s">
        <v>144</v>
      </c>
      <c r="E242" s="209" t="s">
        <v>22</v>
      </c>
      <c r="F242" s="210" t="s">
        <v>382</v>
      </c>
      <c r="G242" s="207"/>
      <c r="H242" s="211">
        <v>0.217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144</v>
      </c>
      <c r="AU242" s="217" t="s">
        <v>84</v>
      </c>
      <c r="AV242" s="11" t="s">
        <v>84</v>
      </c>
      <c r="AW242" s="11" t="s">
        <v>38</v>
      </c>
      <c r="AX242" s="11" t="s">
        <v>75</v>
      </c>
      <c r="AY242" s="217" t="s">
        <v>133</v>
      </c>
    </row>
    <row r="243" spans="2:65" s="1" customFormat="1" ht="22.5" customHeight="1">
      <c r="B243" s="39"/>
      <c r="C243" s="191" t="s">
        <v>400</v>
      </c>
      <c r="D243" s="191" t="s">
        <v>135</v>
      </c>
      <c r="E243" s="192" t="s">
        <v>401</v>
      </c>
      <c r="F243" s="193" t="s">
        <v>402</v>
      </c>
      <c r="G243" s="194" t="s">
        <v>198</v>
      </c>
      <c r="H243" s="195">
        <v>64.078</v>
      </c>
      <c r="I243" s="196"/>
      <c r="J243" s="197">
        <f>ROUND(I243*H243,2)</f>
        <v>0</v>
      </c>
      <c r="K243" s="193" t="s">
        <v>22</v>
      </c>
      <c r="L243" s="59"/>
      <c r="M243" s="198" t="s">
        <v>22</v>
      </c>
      <c r="N243" s="199" t="s">
        <v>46</v>
      </c>
      <c r="O243" s="40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AR243" s="22" t="s">
        <v>140</v>
      </c>
      <c r="AT243" s="22" t="s">
        <v>135</v>
      </c>
      <c r="AU243" s="22" t="s">
        <v>84</v>
      </c>
      <c r="AY243" s="22" t="s">
        <v>133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2" t="s">
        <v>24</v>
      </c>
      <c r="BK243" s="202">
        <f>ROUND(I243*H243,2)</f>
        <v>0</v>
      </c>
      <c r="BL243" s="22" t="s">
        <v>140</v>
      </c>
      <c r="BM243" s="22" t="s">
        <v>403</v>
      </c>
    </row>
    <row r="244" spans="2:47" s="1" customFormat="1" ht="13.5">
      <c r="B244" s="39"/>
      <c r="C244" s="61"/>
      <c r="D244" s="203" t="s">
        <v>142</v>
      </c>
      <c r="E244" s="61"/>
      <c r="F244" s="204" t="s">
        <v>404</v>
      </c>
      <c r="G244" s="61"/>
      <c r="H244" s="61"/>
      <c r="I244" s="161"/>
      <c r="J244" s="61"/>
      <c r="K244" s="61"/>
      <c r="L244" s="59"/>
      <c r="M244" s="205"/>
      <c r="N244" s="40"/>
      <c r="O244" s="40"/>
      <c r="P244" s="40"/>
      <c r="Q244" s="40"/>
      <c r="R244" s="40"/>
      <c r="S244" s="40"/>
      <c r="T244" s="76"/>
      <c r="AT244" s="22" t="s">
        <v>142</v>
      </c>
      <c r="AU244" s="22" t="s">
        <v>84</v>
      </c>
    </row>
    <row r="245" spans="2:51" s="11" customFormat="1" ht="13.5">
      <c r="B245" s="206"/>
      <c r="C245" s="207"/>
      <c r="D245" s="203" t="s">
        <v>144</v>
      </c>
      <c r="E245" s="229" t="s">
        <v>22</v>
      </c>
      <c r="F245" s="230" t="s">
        <v>405</v>
      </c>
      <c r="G245" s="207"/>
      <c r="H245" s="231">
        <v>64.078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144</v>
      </c>
      <c r="AU245" s="217" t="s">
        <v>84</v>
      </c>
      <c r="AV245" s="11" t="s">
        <v>84</v>
      </c>
      <c r="AW245" s="11" t="s">
        <v>38</v>
      </c>
      <c r="AX245" s="11" t="s">
        <v>75</v>
      </c>
      <c r="AY245" s="217" t="s">
        <v>133</v>
      </c>
    </row>
    <row r="246" spans="2:63" s="10" customFormat="1" ht="29.85" customHeight="1">
      <c r="B246" s="174"/>
      <c r="C246" s="175"/>
      <c r="D246" s="188" t="s">
        <v>74</v>
      </c>
      <c r="E246" s="189" t="s">
        <v>406</v>
      </c>
      <c r="F246" s="189" t="s">
        <v>407</v>
      </c>
      <c r="G246" s="175"/>
      <c r="H246" s="175"/>
      <c r="I246" s="178"/>
      <c r="J246" s="190">
        <f>BK246</f>
        <v>0</v>
      </c>
      <c r="K246" s="175"/>
      <c r="L246" s="180"/>
      <c r="M246" s="181"/>
      <c r="N246" s="182"/>
      <c r="O246" s="182"/>
      <c r="P246" s="183">
        <f>SUM(P247:P248)</f>
        <v>0</v>
      </c>
      <c r="Q246" s="182"/>
      <c r="R246" s="183">
        <f>SUM(R247:R248)</f>
        <v>0</v>
      </c>
      <c r="S246" s="182"/>
      <c r="T246" s="184">
        <f>SUM(T247:T248)</f>
        <v>0</v>
      </c>
      <c r="AR246" s="185" t="s">
        <v>24</v>
      </c>
      <c r="AT246" s="186" t="s">
        <v>74</v>
      </c>
      <c r="AU246" s="186" t="s">
        <v>24</v>
      </c>
      <c r="AY246" s="185" t="s">
        <v>133</v>
      </c>
      <c r="BK246" s="187">
        <f>SUM(BK247:BK248)</f>
        <v>0</v>
      </c>
    </row>
    <row r="247" spans="2:65" s="1" customFormat="1" ht="31.5" customHeight="1">
      <c r="B247" s="39"/>
      <c r="C247" s="191" t="s">
        <v>408</v>
      </c>
      <c r="D247" s="191" t="s">
        <v>135</v>
      </c>
      <c r="E247" s="192" t="s">
        <v>409</v>
      </c>
      <c r="F247" s="193" t="s">
        <v>410</v>
      </c>
      <c r="G247" s="194" t="s">
        <v>198</v>
      </c>
      <c r="H247" s="195">
        <v>147.583</v>
      </c>
      <c r="I247" s="196"/>
      <c r="J247" s="197">
        <f>ROUND(I247*H247,2)</f>
        <v>0</v>
      </c>
      <c r="K247" s="193" t="s">
        <v>139</v>
      </c>
      <c r="L247" s="59"/>
      <c r="M247" s="198" t="s">
        <v>22</v>
      </c>
      <c r="N247" s="199" t="s">
        <v>46</v>
      </c>
      <c r="O247" s="40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2" t="s">
        <v>140</v>
      </c>
      <c r="AT247" s="22" t="s">
        <v>135</v>
      </c>
      <c r="AU247" s="22" t="s">
        <v>84</v>
      </c>
      <c r="AY247" s="22" t="s">
        <v>133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2" t="s">
        <v>24</v>
      </c>
      <c r="BK247" s="202">
        <f>ROUND(I247*H247,2)</f>
        <v>0</v>
      </c>
      <c r="BL247" s="22" t="s">
        <v>140</v>
      </c>
      <c r="BM247" s="22" t="s">
        <v>411</v>
      </c>
    </row>
    <row r="248" spans="2:47" s="1" customFormat="1" ht="27">
      <c r="B248" s="39"/>
      <c r="C248" s="61"/>
      <c r="D248" s="203" t="s">
        <v>142</v>
      </c>
      <c r="E248" s="61"/>
      <c r="F248" s="204" t="s">
        <v>412</v>
      </c>
      <c r="G248" s="61"/>
      <c r="H248" s="61"/>
      <c r="I248" s="161"/>
      <c r="J248" s="61"/>
      <c r="K248" s="61"/>
      <c r="L248" s="59"/>
      <c r="M248" s="243"/>
      <c r="N248" s="244"/>
      <c r="O248" s="244"/>
      <c r="P248" s="244"/>
      <c r="Q248" s="244"/>
      <c r="R248" s="244"/>
      <c r="S248" s="244"/>
      <c r="T248" s="245"/>
      <c r="AT248" s="22" t="s">
        <v>142</v>
      </c>
      <c r="AU248" s="22" t="s">
        <v>84</v>
      </c>
    </row>
    <row r="249" spans="2:12" s="1" customFormat="1" ht="6.95" customHeight="1">
      <c r="B249" s="54"/>
      <c r="C249" s="55"/>
      <c r="D249" s="55"/>
      <c r="E249" s="55"/>
      <c r="F249" s="55"/>
      <c r="G249" s="55"/>
      <c r="H249" s="55"/>
      <c r="I249" s="137"/>
      <c r="J249" s="55"/>
      <c r="K249" s="55"/>
      <c r="L249" s="59"/>
    </row>
  </sheetData>
  <sheetProtection password="CC35" sheet="1" objects="1" scenarios="1" formatCells="0" formatColumns="0" formatRows="0" sort="0" autoFilter="0"/>
  <autoFilter ref="C82:K24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413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7" t="s">
        <v>22</v>
      </c>
      <c r="F24" s="337"/>
      <c r="G24" s="337"/>
      <c r="H24" s="33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ROUND(SUM(BE83:BE305),2)</f>
        <v>0</v>
      </c>
      <c r="G30" s="40"/>
      <c r="H30" s="40"/>
      <c r="I30" s="129">
        <v>0.21</v>
      </c>
      <c r="J30" s="128">
        <f>ROUND(ROUND((SUM(BE83:BE305)),2)*I30,2)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ROUND(SUM(BF83:BF305),2)</f>
        <v>0</v>
      </c>
      <c r="G31" s="40"/>
      <c r="H31" s="40"/>
      <c r="I31" s="129">
        <v>0.15</v>
      </c>
      <c r="J31" s="128">
        <f>ROUND(ROUND((SUM(BF83:BF305)),2)*I31,2)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ROUND(SUM(BG83:BG305),2)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ROUND(SUM(BH83:BH305),2)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ROUND(SUM(BI83:BI305),2)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102 - Oprava krytu silnice II/102 (provozní staničení km 53,922-53,223)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112</v>
      </c>
      <c r="E59" s="157"/>
      <c r="F59" s="157"/>
      <c r="G59" s="157"/>
      <c r="H59" s="157"/>
      <c r="I59" s="158"/>
      <c r="J59" s="159">
        <f>J162</f>
        <v>0</v>
      </c>
      <c r="K59" s="160"/>
    </row>
    <row r="60" spans="2:11" s="8" customFormat="1" ht="19.9" customHeight="1">
      <c r="B60" s="154"/>
      <c r="C60" s="155"/>
      <c r="D60" s="156" t="s">
        <v>113</v>
      </c>
      <c r="E60" s="157"/>
      <c r="F60" s="157"/>
      <c r="G60" s="157"/>
      <c r="H60" s="157"/>
      <c r="I60" s="158"/>
      <c r="J60" s="159">
        <f>J197</f>
        <v>0</v>
      </c>
      <c r="K60" s="160"/>
    </row>
    <row r="61" spans="2:11" s="8" customFormat="1" ht="19.9" customHeight="1">
      <c r="B61" s="154"/>
      <c r="C61" s="155"/>
      <c r="D61" s="156" t="s">
        <v>114</v>
      </c>
      <c r="E61" s="157"/>
      <c r="F61" s="157"/>
      <c r="G61" s="157"/>
      <c r="H61" s="157"/>
      <c r="I61" s="158"/>
      <c r="J61" s="159">
        <f>J216</f>
        <v>0</v>
      </c>
      <c r="K61" s="160"/>
    </row>
    <row r="62" spans="2:11" s="8" customFormat="1" ht="19.9" customHeight="1">
      <c r="B62" s="154"/>
      <c r="C62" s="155"/>
      <c r="D62" s="156" t="s">
        <v>115</v>
      </c>
      <c r="E62" s="157"/>
      <c r="F62" s="157"/>
      <c r="G62" s="157"/>
      <c r="H62" s="157"/>
      <c r="I62" s="158"/>
      <c r="J62" s="159">
        <f>J275</f>
        <v>0</v>
      </c>
      <c r="K62" s="160"/>
    </row>
    <row r="63" spans="2:11" s="8" customFormat="1" ht="19.9" customHeight="1">
      <c r="B63" s="154"/>
      <c r="C63" s="155"/>
      <c r="D63" s="156" t="s">
        <v>116</v>
      </c>
      <c r="E63" s="157"/>
      <c r="F63" s="157"/>
      <c r="G63" s="157"/>
      <c r="H63" s="157"/>
      <c r="I63" s="158"/>
      <c r="J63" s="159">
        <f>J303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48" t="str">
        <f>E9</f>
        <v>SO 102 - Oprava krytu silnice II/102 (provozní staničení km 53,922-53,223)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171.31377500000002</v>
      </c>
      <c r="S83" s="83"/>
      <c r="T83" s="172">
        <f>T84</f>
        <v>2034.6492250000001</v>
      </c>
      <c r="AT83" s="22" t="s">
        <v>74</v>
      </c>
      <c r="AU83" s="22" t="s">
        <v>109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P85+P162+P197+P216+P275+P303</f>
        <v>0</v>
      </c>
      <c r="Q84" s="182"/>
      <c r="R84" s="183">
        <f>R85+R162+R197+R216+R275+R303</f>
        <v>171.31377500000002</v>
      </c>
      <c r="S84" s="182"/>
      <c r="T84" s="184">
        <f>T85+T162+T197+T216+T275+T303</f>
        <v>2034.6492250000001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BK85+BK162+BK197+BK216+BK275+BK303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24</v>
      </c>
      <c r="F85" s="189" t="s">
        <v>134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SUM(P86:P161)</f>
        <v>0</v>
      </c>
      <c r="Q85" s="182"/>
      <c r="R85" s="183">
        <f>SUM(R86:R161)</f>
        <v>8.81094</v>
      </c>
      <c r="S85" s="182"/>
      <c r="T85" s="184">
        <f>SUM(T86:T161)</f>
        <v>1890.9495500000003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SUM(BK86:BK161)</f>
        <v>0</v>
      </c>
    </row>
    <row r="86" spans="2:65" s="1" customFormat="1" ht="22.5" customHeight="1">
      <c r="B86" s="39"/>
      <c r="C86" s="191" t="s">
        <v>24</v>
      </c>
      <c r="D86" s="191" t="s">
        <v>135</v>
      </c>
      <c r="E86" s="192" t="s">
        <v>136</v>
      </c>
      <c r="F86" s="193" t="s">
        <v>137</v>
      </c>
      <c r="G86" s="194" t="s">
        <v>138</v>
      </c>
      <c r="H86" s="195">
        <v>17.8</v>
      </c>
      <c r="I86" s="196"/>
      <c r="J86" s="197">
        <f>ROUND(I86*H86,2)</f>
        <v>0</v>
      </c>
      <c r="K86" s="193" t="s">
        <v>139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140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140</v>
      </c>
      <c r="BM86" s="22" t="s">
        <v>414</v>
      </c>
    </row>
    <row r="87" spans="2:47" s="1" customFormat="1" ht="40.5">
      <c r="B87" s="39"/>
      <c r="C87" s="61"/>
      <c r="D87" s="203" t="s">
        <v>142</v>
      </c>
      <c r="E87" s="61"/>
      <c r="F87" s="204" t="s">
        <v>143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51" s="11" customFormat="1" ht="27">
      <c r="B88" s="206"/>
      <c r="C88" s="207"/>
      <c r="D88" s="208" t="s">
        <v>144</v>
      </c>
      <c r="E88" s="209" t="s">
        <v>22</v>
      </c>
      <c r="F88" s="210" t="s">
        <v>415</v>
      </c>
      <c r="G88" s="207"/>
      <c r="H88" s="211">
        <v>17.8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144</v>
      </c>
      <c r="AU88" s="217" t="s">
        <v>84</v>
      </c>
      <c r="AV88" s="11" t="s">
        <v>84</v>
      </c>
      <c r="AW88" s="11" t="s">
        <v>38</v>
      </c>
      <c r="AX88" s="11" t="s">
        <v>75</v>
      </c>
      <c r="AY88" s="217" t="s">
        <v>133</v>
      </c>
    </row>
    <row r="89" spans="2:65" s="1" customFormat="1" ht="22.5" customHeight="1">
      <c r="B89" s="39"/>
      <c r="C89" s="191" t="s">
        <v>84</v>
      </c>
      <c r="D89" s="191" t="s">
        <v>135</v>
      </c>
      <c r="E89" s="192" t="s">
        <v>146</v>
      </c>
      <c r="F89" s="193" t="s">
        <v>147</v>
      </c>
      <c r="G89" s="194" t="s">
        <v>138</v>
      </c>
      <c r="H89" s="195">
        <v>142.4</v>
      </c>
      <c r="I89" s="196"/>
      <c r="J89" s="197">
        <f>ROUND(I89*H89,2)</f>
        <v>0</v>
      </c>
      <c r="K89" s="193" t="s">
        <v>22</v>
      </c>
      <c r="L89" s="59"/>
      <c r="M89" s="198" t="s">
        <v>22</v>
      </c>
      <c r="N89" s="199" t="s">
        <v>46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0.505</v>
      </c>
      <c r="T89" s="201">
        <f>S89*H89</f>
        <v>71.912</v>
      </c>
      <c r="AR89" s="22" t="s">
        <v>140</v>
      </c>
      <c r="AT89" s="22" t="s">
        <v>135</v>
      </c>
      <c r="AU89" s="22" t="s">
        <v>84</v>
      </c>
      <c r="AY89" s="22" t="s">
        <v>133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24</v>
      </c>
      <c r="BK89" s="202">
        <f>ROUND(I89*H89,2)</f>
        <v>0</v>
      </c>
      <c r="BL89" s="22" t="s">
        <v>140</v>
      </c>
      <c r="BM89" s="22" t="s">
        <v>416</v>
      </c>
    </row>
    <row r="90" spans="2:47" s="1" customFormat="1" ht="40.5">
      <c r="B90" s="39"/>
      <c r="C90" s="61"/>
      <c r="D90" s="203" t="s">
        <v>142</v>
      </c>
      <c r="E90" s="61"/>
      <c r="F90" s="204" t="s">
        <v>149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142</v>
      </c>
      <c r="AU90" s="22" t="s">
        <v>84</v>
      </c>
    </row>
    <row r="91" spans="2:51" s="11" customFormat="1" ht="27">
      <c r="B91" s="206"/>
      <c r="C91" s="207"/>
      <c r="D91" s="208" t="s">
        <v>144</v>
      </c>
      <c r="E91" s="209" t="s">
        <v>22</v>
      </c>
      <c r="F91" s="210" t="s">
        <v>417</v>
      </c>
      <c r="G91" s="207"/>
      <c r="H91" s="211">
        <v>142.4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144</v>
      </c>
      <c r="AU91" s="217" t="s">
        <v>84</v>
      </c>
      <c r="AV91" s="11" t="s">
        <v>84</v>
      </c>
      <c r="AW91" s="11" t="s">
        <v>38</v>
      </c>
      <c r="AX91" s="11" t="s">
        <v>75</v>
      </c>
      <c r="AY91" s="217" t="s">
        <v>133</v>
      </c>
    </row>
    <row r="92" spans="2:65" s="1" customFormat="1" ht="22.5" customHeight="1">
      <c r="B92" s="39"/>
      <c r="C92" s="191" t="s">
        <v>151</v>
      </c>
      <c r="D92" s="191" t="s">
        <v>135</v>
      </c>
      <c r="E92" s="192" t="s">
        <v>152</v>
      </c>
      <c r="F92" s="193" t="s">
        <v>153</v>
      </c>
      <c r="G92" s="194" t="s">
        <v>138</v>
      </c>
      <c r="H92" s="195">
        <v>779.6</v>
      </c>
      <c r="I92" s="196"/>
      <c r="J92" s="197">
        <f>ROUND(I92*H92,2)</f>
        <v>0</v>
      </c>
      <c r="K92" s="193" t="s">
        <v>139</v>
      </c>
      <c r="L92" s="59"/>
      <c r="M92" s="198" t="s">
        <v>22</v>
      </c>
      <c r="N92" s="199" t="s">
        <v>46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0.235</v>
      </c>
      <c r="T92" s="201">
        <f>S92*H92</f>
        <v>183.206</v>
      </c>
      <c r="AR92" s="22" t="s">
        <v>140</v>
      </c>
      <c r="AT92" s="22" t="s">
        <v>135</v>
      </c>
      <c r="AU92" s="22" t="s">
        <v>84</v>
      </c>
      <c r="AY92" s="22" t="s">
        <v>133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140</v>
      </c>
      <c r="BM92" s="22" t="s">
        <v>418</v>
      </c>
    </row>
    <row r="93" spans="2:47" s="1" customFormat="1" ht="40.5">
      <c r="B93" s="39"/>
      <c r="C93" s="61"/>
      <c r="D93" s="203" t="s">
        <v>142</v>
      </c>
      <c r="E93" s="61"/>
      <c r="F93" s="204" t="s">
        <v>155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142</v>
      </c>
      <c r="AU93" s="22" t="s">
        <v>84</v>
      </c>
    </row>
    <row r="94" spans="2:51" s="11" customFormat="1" ht="13.5">
      <c r="B94" s="206"/>
      <c r="C94" s="207"/>
      <c r="D94" s="208" t="s">
        <v>144</v>
      </c>
      <c r="E94" s="209" t="s">
        <v>22</v>
      </c>
      <c r="F94" s="210" t="s">
        <v>419</v>
      </c>
      <c r="G94" s="207"/>
      <c r="H94" s="211">
        <v>779.6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84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65" s="1" customFormat="1" ht="44.25" customHeight="1">
      <c r="B95" s="39"/>
      <c r="C95" s="191" t="s">
        <v>140</v>
      </c>
      <c r="D95" s="191" t="s">
        <v>135</v>
      </c>
      <c r="E95" s="192" t="s">
        <v>157</v>
      </c>
      <c r="F95" s="193" t="s">
        <v>158</v>
      </c>
      <c r="G95" s="194" t="s">
        <v>138</v>
      </c>
      <c r="H95" s="195">
        <v>779.6</v>
      </c>
      <c r="I95" s="196"/>
      <c r="J95" s="197">
        <f>ROUND(I95*H95,2)</f>
        <v>0</v>
      </c>
      <c r="K95" s="193" t="s">
        <v>139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0.316</v>
      </c>
      <c r="T95" s="201">
        <f>S95*H95</f>
        <v>246.3536</v>
      </c>
      <c r="AR95" s="22" t="s">
        <v>140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140</v>
      </c>
      <c r="BM95" s="22" t="s">
        <v>420</v>
      </c>
    </row>
    <row r="96" spans="2:47" s="1" customFormat="1" ht="54">
      <c r="B96" s="39"/>
      <c r="C96" s="61"/>
      <c r="D96" s="203" t="s">
        <v>142</v>
      </c>
      <c r="E96" s="61"/>
      <c r="F96" s="204" t="s">
        <v>160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51" s="11" customFormat="1" ht="13.5">
      <c r="B97" s="206"/>
      <c r="C97" s="207"/>
      <c r="D97" s="208" t="s">
        <v>144</v>
      </c>
      <c r="E97" s="209" t="s">
        <v>22</v>
      </c>
      <c r="F97" s="210" t="s">
        <v>419</v>
      </c>
      <c r="G97" s="207"/>
      <c r="H97" s="211">
        <v>779.6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144</v>
      </c>
      <c r="AU97" s="217" t="s">
        <v>84</v>
      </c>
      <c r="AV97" s="11" t="s">
        <v>84</v>
      </c>
      <c r="AW97" s="11" t="s">
        <v>38</v>
      </c>
      <c r="AX97" s="11" t="s">
        <v>75</v>
      </c>
      <c r="AY97" s="217" t="s">
        <v>133</v>
      </c>
    </row>
    <row r="98" spans="2:65" s="1" customFormat="1" ht="57" customHeight="1">
      <c r="B98" s="39"/>
      <c r="C98" s="191" t="s">
        <v>161</v>
      </c>
      <c r="D98" s="191" t="s">
        <v>135</v>
      </c>
      <c r="E98" s="192" t="s">
        <v>421</v>
      </c>
      <c r="F98" s="193" t="s">
        <v>163</v>
      </c>
      <c r="G98" s="194" t="s">
        <v>138</v>
      </c>
      <c r="H98" s="195">
        <v>3898</v>
      </c>
      <c r="I98" s="196"/>
      <c r="J98" s="197">
        <f>ROUND(I98*H98,2)</f>
        <v>0</v>
      </c>
      <c r="K98" s="193" t="s">
        <v>139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0.00024</v>
      </c>
      <c r="R98" s="200">
        <f>Q98*H98</f>
        <v>0.93552</v>
      </c>
      <c r="S98" s="200">
        <v>0.3328</v>
      </c>
      <c r="T98" s="201">
        <f>S98*H98</f>
        <v>1297.2544</v>
      </c>
      <c r="AR98" s="22" t="s">
        <v>140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140</v>
      </c>
      <c r="BM98" s="22" t="s">
        <v>422</v>
      </c>
    </row>
    <row r="99" spans="2:47" s="1" customFormat="1" ht="54">
      <c r="B99" s="39"/>
      <c r="C99" s="61"/>
      <c r="D99" s="203" t="s">
        <v>142</v>
      </c>
      <c r="E99" s="61"/>
      <c r="F99" s="204" t="s">
        <v>165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51" s="11" customFormat="1" ht="13.5">
      <c r="B100" s="206"/>
      <c r="C100" s="207"/>
      <c r="D100" s="208" t="s">
        <v>144</v>
      </c>
      <c r="E100" s="209" t="s">
        <v>22</v>
      </c>
      <c r="F100" s="210" t="s">
        <v>423</v>
      </c>
      <c r="G100" s="207"/>
      <c r="H100" s="211">
        <v>3898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144</v>
      </c>
      <c r="AU100" s="217" t="s">
        <v>84</v>
      </c>
      <c r="AV100" s="11" t="s">
        <v>84</v>
      </c>
      <c r="AW100" s="11" t="s">
        <v>38</v>
      </c>
      <c r="AX100" s="11" t="s">
        <v>75</v>
      </c>
      <c r="AY100" s="217" t="s">
        <v>133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168</v>
      </c>
      <c r="F101" s="193" t="s">
        <v>169</v>
      </c>
      <c r="G101" s="194" t="s">
        <v>170</v>
      </c>
      <c r="H101" s="195">
        <v>35.6</v>
      </c>
      <c r="I101" s="196"/>
      <c r="J101" s="197">
        <f>ROUND(I101*H101,2)</f>
        <v>0</v>
      </c>
      <c r="K101" s="193" t="s">
        <v>139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0.29</v>
      </c>
      <c r="T101" s="201">
        <f>S101*H101</f>
        <v>10.324</v>
      </c>
      <c r="AR101" s="22" t="s">
        <v>140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140</v>
      </c>
      <c r="BM101" s="22" t="s">
        <v>424</v>
      </c>
    </row>
    <row r="102" spans="2:47" s="1" customFormat="1" ht="27">
      <c r="B102" s="39"/>
      <c r="C102" s="61"/>
      <c r="D102" s="203" t="s">
        <v>142</v>
      </c>
      <c r="E102" s="61"/>
      <c r="F102" s="204" t="s">
        <v>172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51" s="11" customFormat="1" ht="27">
      <c r="B103" s="206"/>
      <c r="C103" s="207"/>
      <c r="D103" s="208" t="s">
        <v>144</v>
      </c>
      <c r="E103" s="209" t="s">
        <v>22</v>
      </c>
      <c r="F103" s="210" t="s">
        <v>425</v>
      </c>
      <c r="G103" s="207"/>
      <c r="H103" s="211">
        <v>35.6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144</v>
      </c>
      <c r="AU103" s="217" t="s">
        <v>84</v>
      </c>
      <c r="AV103" s="11" t="s">
        <v>84</v>
      </c>
      <c r="AW103" s="11" t="s">
        <v>38</v>
      </c>
      <c r="AX103" s="11" t="s">
        <v>75</v>
      </c>
      <c r="AY103" s="217" t="s">
        <v>133</v>
      </c>
    </row>
    <row r="104" spans="2:65" s="1" customFormat="1" ht="22.5" customHeight="1">
      <c r="B104" s="39"/>
      <c r="C104" s="191" t="s">
        <v>174</v>
      </c>
      <c r="D104" s="191" t="s">
        <v>135</v>
      </c>
      <c r="E104" s="192" t="s">
        <v>426</v>
      </c>
      <c r="F104" s="193" t="s">
        <v>427</v>
      </c>
      <c r="G104" s="194" t="s">
        <v>170</v>
      </c>
      <c r="H104" s="195">
        <v>399.51</v>
      </c>
      <c r="I104" s="196"/>
      <c r="J104" s="197">
        <f>ROUND(I104*H104,2)</f>
        <v>0</v>
      </c>
      <c r="K104" s="193" t="s">
        <v>139</v>
      </c>
      <c r="L104" s="59"/>
      <c r="M104" s="198" t="s">
        <v>22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0.205</v>
      </c>
      <c r="T104" s="201">
        <f>S104*H104</f>
        <v>81.89954999999999</v>
      </c>
      <c r="AR104" s="22" t="s">
        <v>140</v>
      </c>
      <c r="AT104" s="22" t="s">
        <v>135</v>
      </c>
      <c r="AU104" s="22" t="s">
        <v>84</v>
      </c>
      <c r="AY104" s="22" t="s">
        <v>133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24</v>
      </c>
      <c r="BK104" s="202">
        <f>ROUND(I104*H104,2)</f>
        <v>0</v>
      </c>
      <c r="BL104" s="22" t="s">
        <v>140</v>
      </c>
      <c r="BM104" s="22" t="s">
        <v>428</v>
      </c>
    </row>
    <row r="105" spans="2:47" s="1" customFormat="1" ht="27">
      <c r="B105" s="39"/>
      <c r="C105" s="61"/>
      <c r="D105" s="203" t="s">
        <v>142</v>
      </c>
      <c r="E105" s="61"/>
      <c r="F105" s="204" t="s">
        <v>429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142</v>
      </c>
      <c r="AU105" s="22" t="s">
        <v>84</v>
      </c>
    </row>
    <row r="106" spans="2:51" s="11" customFormat="1" ht="27">
      <c r="B106" s="206"/>
      <c r="C106" s="207"/>
      <c r="D106" s="208" t="s">
        <v>144</v>
      </c>
      <c r="E106" s="209" t="s">
        <v>22</v>
      </c>
      <c r="F106" s="210" t="s">
        <v>430</v>
      </c>
      <c r="G106" s="207"/>
      <c r="H106" s="211">
        <v>399.51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144</v>
      </c>
      <c r="AU106" s="217" t="s">
        <v>84</v>
      </c>
      <c r="AV106" s="11" t="s">
        <v>84</v>
      </c>
      <c r="AW106" s="11" t="s">
        <v>38</v>
      </c>
      <c r="AX106" s="11" t="s">
        <v>75</v>
      </c>
      <c r="AY106" s="217" t="s">
        <v>133</v>
      </c>
    </row>
    <row r="107" spans="2:65" s="1" customFormat="1" ht="22.5" customHeight="1">
      <c r="B107" s="39"/>
      <c r="C107" s="191" t="s">
        <v>181</v>
      </c>
      <c r="D107" s="191" t="s">
        <v>135</v>
      </c>
      <c r="E107" s="192" t="s">
        <v>431</v>
      </c>
      <c r="F107" s="193" t="s">
        <v>432</v>
      </c>
      <c r="G107" s="194" t="s">
        <v>177</v>
      </c>
      <c r="H107" s="195">
        <v>71.4</v>
      </c>
      <c r="I107" s="196"/>
      <c r="J107" s="197">
        <f>ROUND(I107*H107,2)</f>
        <v>0</v>
      </c>
      <c r="K107" s="193" t="s">
        <v>139</v>
      </c>
      <c r="L107" s="59"/>
      <c r="M107" s="198" t="s">
        <v>22</v>
      </c>
      <c r="N107" s="199" t="s">
        <v>46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140</v>
      </c>
      <c r="AT107" s="22" t="s">
        <v>135</v>
      </c>
      <c r="AU107" s="22" t="s">
        <v>84</v>
      </c>
      <c r="AY107" s="22" t="s">
        <v>133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24</v>
      </c>
      <c r="BK107" s="202">
        <f>ROUND(I107*H107,2)</f>
        <v>0</v>
      </c>
      <c r="BL107" s="22" t="s">
        <v>140</v>
      </c>
      <c r="BM107" s="22" t="s">
        <v>433</v>
      </c>
    </row>
    <row r="108" spans="2:47" s="1" customFormat="1" ht="27">
      <c r="B108" s="39"/>
      <c r="C108" s="61"/>
      <c r="D108" s="203" t="s">
        <v>142</v>
      </c>
      <c r="E108" s="61"/>
      <c r="F108" s="204" t="s">
        <v>434</v>
      </c>
      <c r="G108" s="61"/>
      <c r="H108" s="61"/>
      <c r="I108" s="161"/>
      <c r="J108" s="61"/>
      <c r="K108" s="61"/>
      <c r="L108" s="59"/>
      <c r="M108" s="205"/>
      <c r="N108" s="40"/>
      <c r="O108" s="40"/>
      <c r="P108" s="40"/>
      <c r="Q108" s="40"/>
      <c r="R108" s="40"/>
      <c r="S108" s="40"/>
      <c r="T108" s="76"/>
      <c r="AT108" s="22" t="s">
        <v>142</v>
      </c>
      <c r="AU108" s="22" t="s">
        <v>84</v>
      </c>
    </row>
    <row r="109" spans="2:51" s="11" customFormat="1" ht="13.5">
      <c r="B109" s="206"/>
      <c r="C109" s="207"/>
      <c r="D109" s="208" t="s">
        <v>144</v>
      </c>
      <c r="E109" s="209" t="s">
        <v>22</v>
      </c>
      <c r="F109" s="210" t="s">
        <v>435</v>
      </c>
      <c r="G109" s="207"/>
      <c r="H109" s="211">
        <v>71.4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144</v>
      </c>
      <c r="AU109" s="217" t="s">
        <v>84</v>
      </c>
      <c r="AV109" s="11" t="s">
        <v>84</v>
      </c>
      <c r="AW109" s="11" t="s">
        <v>38</v>
      </c>
      <c r="AX109" s="11" t="s">
        <v>75</v>
      </c>
      <c r="AY109" s="217" t="s">
        <v>133</v>
      </c>
    </row>
    <row r="110" spans="2:65" s="1" customFormat="1" ht="22.5" customHeight="1">
      <c r="B110" s="39"/>
      <c r="C110" s="191" t="s">
        <v>188</v>
      </c>
      <c r="D110" s="191" t="s">
        <v>135</v>
      </c>
      <c r="E110" s="192" t="s">
        <v>175</v>
      </c>
      <c r="F110" s="193" t="s">
        <v>176</v>
      </c>
      <c r="G110" s="194" t="s">
        <v>177</v>
      </c>
      <c r="H110" s="195">
        <v>77.96</v>
      </c>
      <c r="I110" s="196"/>
      <c r="J110" s="197">
        <f>ROUND(I110*H110,2)</f>
        <v>0</v>
      </c>
      <c r="K110" s="193" t="s">
        <v>139</v>
      </c>
      <c r="L110" s="59"/>
      <c r="M110" s="198" t="s">
        <v>22</v>
      </c>
      <c r="N110" s="199" t="s">
        <v>46</v>
      </c>
      <c r="O110" s="40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2" t="s">
        <v>140</v>
      </c>
      <c r="AT110" s="22" t="s">
        <v>135</v>
      </c>
      <c r="AU110" s="22" t="s">
        <v>84</v>
      </c>
      <c r="AY110" s="22" t="s">
        <v>133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24</v>
      </c>
      <c r="BK110" s="202">
        <f>ROUND(I110*H110,2)</f>
        <v>0</v>
      </c>
      <c r="BL110" s="22" t="s">
        <v>140</v>
      </c>
      <c r="BM110" s="22" t="s">
        <v>436</v>
      </c>
    </row>
    <row r="111" spans="2:47" s="1" customFormat="1" ht="27">
      <c r="B111" s="39"/>
      <c r="C111" s="61"/>
      <c r="D111" s="203" t="s">
        <v>142</v>
      </c>
      <c r="E111" s="61"/>
      <c r="F111" s="204" t="s">
        <v>179</v>
      </c>
      <c r="G111" s="61"/>
      <c r="H111" s="61"/>
      <c r="I111" s="161"/>
      <c r="J111" s="61"/>
      <c r="K111" s="61"/>
      <c r="L111" s="59"/>
      <c r="M111" s="205"/>
      <c r="N111" s="40"/>
      <c r="O111" s="40"/>
      <c r="P111" s="40"/>
      <c r="Q111" s="40"/>
      <c r="R111" s="40"/>
      <c r="S111" s="40"/>
      <c r="T111" s="76"/>
      <c r="AT111" s="22" t="s">
        <v>142</v>
      </c>
      <c r="AU111" s="22" t="s">
        <v>84</v>
      </c>
    </row>
    <row r="112" spans="2:51" s="11" customFormat="1" ht="13.5">
      <c r="B112" s="206"/>
      <c r="C112" s="207"/>
      <c r="D112" s="208" t="s">
        <v>144</v>
      </c>
      <c r="E112" s="209" t="s">
        <v>22</v>
      </c>
      <c r="F112" s="210" t="s">
        <v>437</v>
      </c>
      <c r="G112" s="207"/>
      <c r="H112" s="211">
        <v>77.96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144</v>
      </c>
      <c r="AU112" s="217" t="s">
        <v>84</v>
      </c>
      <c r="AV112" s="11" t="s">
        <v>84</v>
      </c>
      <c r="AW112" s="11" t="s">
        <v>38</v>
      </c>
      <c r="AX112" s="11" t="s">
        <v>75</v>
      </c>
      <c r="AY112" s="217" t="s">
        <v>133</v>
      </c>
    </row>
    <row r="113" spans="2:65" s="1" customFormat="1" ht="22.5" customHeight="1">
      <c r="B113" s="39"/>
      <c r="C113" s="191" t="s">
        <v>29</v>
      </c>
      <c r="D113" s="191" t="s">
        <v>135</v>
      </c>
      <c r="E113" s="192" t="s">
        <v>182</v>
      </c>
      <c r="F113" s="193" t="s">
        <v>183</v>
      </c>
      <c r="G113" s="194" t="s">
        <v>177</v>
      </c>
      <c r="H113" s="195">
        <v>38.98</v>
      </c>
      <c r="I113" s="196"/>
      <c r="J113" s="197">
        <f>ROUND(I113*H113,2)</f>
        <v>0</v>
      </c>
      <c r="K113" s="193" t="s">
        <v>139</v>
      </c>
      <c r="L113" s="59"/>
      <c r="M113" s="198" t="s">
        <v>22</v>
      </c>
      <c r="N113" s="199" t="s">
        <v>46</v>
      </c>
      <c r="O113" s="40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2" t="s">
        <v>140</v>
      </c>
      <c r="AT113" s="22" t="s">
        <v>135</v>
      </c>
      <c r="AU113" s="22" t="s">
        <v>84</v>
      </c>
      <c r="AY113" s="22" t="s">
        <v>133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2" t="s">
        <v>24</v>
      </c>
      <c r="BK113" s="202">
        <f>ROUND(I113*H113,2)</f>
        <v>0</v>
      </c>
      <c r="BL113" s="22" t="s">
        <v>140</v>
      </c>
      <c r="BM113" s="22" t="s">
        <v>438</v>
      </c>
    </row>
    <row r="114" spans="2:47" s="1" customFormat="1" ht="27">
      <c r="B114" s="39"/>
      <c r="C114" s="61"/>
      <c r="D114" s="203" t="s">
        <v>142</v>
      </c>
      <c r="E114" s="61"/>
      <c r="F114" s="204" t="s">
        <v>185</v>
      </c>
      <c r="G114" s="61"/>
      <c r="H114" s="61"/>
      <c r="I114" s="161"/>
      <c r="J114" s="61"/>
      <c r="K114" s="61"/>
      <c r="L114" s="59"/>
      <c r="M114" s="205"/>
      <c r="N114" s="40"/>
      <c r="O114" s="40"/>
      <c r="P114" s="40"/>
      <c r="Q114" s="40"/>
      <c r="R114" s="40"/>
      <c r="S114" s="40"/>
      <c r="T114" s="76"/>
      <c r="AT114" s="22" t="s">
        <v>142</v>
      </c>
      <c r="AU114" s="22" t="s">
        <v>84</v>
      </c>
    </row>
    <row r="115" spans="2:51" s="12" customFormat="1" ht="13.5">
      <c r="B115" s="218"/>
      <c r="C115" s="219"/>
      <c r="D115" s="203" t="s">
        <v>144</v>
      </c>
      <c r="E115" s="220" t="s">
        <v>22</v>
      </c>
      <c r="F115" s="221" t="s">
        <v>186</v>
      </c>
      <c r="G115" s="219"/>
      <c r="H115" s="222" t="s">
        <v>22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144</v>
      </c>
      <c r="AU115" s="228" t="s">
        <v>84</v>
      </c>
      <c r="AV115" s="12" t="s">
        <v>24</v>
      </c>
      <c r="AW115" s="12" t="s">
        <v>38</v>
      </c>
      <c r="AX115" s="12" t="s">
        <v>75</v>
      </c>
      <c r="AY115" s="228" t="s">
        <v>133</v>
      </c>
    </row>
    <row r="116" spans="2:51" s="11" customFormat="1" ht="13.5">
      <c r="B116" s="206"/>
      <c r="C116" s="207"/>
      <c r="D116" s="203" t="s">
        <v>144</v>
      </c>
      <c r="E116" s="229" t="s">
        <v>22</v>
      </c>
      <c r="F116" s="230" t="s">
        <v>437</v>
      </c>
      <c r="G116" s="207"/>
      <c r="H116" s="231">
        <v>77.96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144</v>
      </c>
      <c r="AU116" s="217" t="s">
        <v>84</v>
      </c>
      <c r="AV116" s="11" t="s">
        <v>84</v>
      </c>
      <c r="AW116" s="11" t="s">
        <v>38</v>
      </c>
      <c r="AX116" s="11" t="s">
        <v>75</v>
      </c>
      <c r="AY116" s="217" t="s">
        <v>133</v>
      </c>
    </row>
    <row r="117" spans="2:51" s="11" customFormat="1" ht="13.5">
      <c r="B117" s="206"/>
      <c r="C117" s="207"/>
      <c r="D117" s="208" t="s">
        <v>144</v>
      </c>
      <c r="E117" s="207"/>
      <c r="F117" s="210" t="s">
        <v>439</v>
      </c>
      <c r="G117" s="207"/>
      <c r="H117" s="211">
        <v>38.98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144</v>
      </c>
      <c r="AU117" s="217" t="s">
        <v>84</v>
      </c>
      <c r="AV117" s="11" t="s">
        <v>84</v>
      </c>
      <c r="AW117" s="11" t="s">
        <v>6</v>
      </c>
      <c r="AX117" s="11" t="s">
        <v>24</v>
      </c>
      <c r="AY117" s="217" t="s">
        <v>133</v>
      </c>
    </row>
    <row r="118" spans="2:65" s="1" customFormat="1" ht="31.5" customHeight="1">
      <c r="B118" s="39"/>
      <c r="C118" s="191" t="s">
        <v>195</v>
      </c>
      <c r="D118" s="191" t="s">
        <v>135</v>
      </c>
      <c r="E118" s="192" t="s">
        <v>189</v>
      </c>
      <c r="F118" s="193" t="s">
        <v>190</v>
      </c>
      <c r="G118" s="194" t="s">
        <v>177</v>
      </c>
      <c r="H118" s="195">
        <v>149.36</v>
      </c>
      <c r="I118" s="196"/>
      <c r="J118" s="197">
        <f>ROUND(I118*H118,2)</f>
        <v>0</v>
      </c>
      <c r="K118" s="193" t="s">
        <v>22</v>
      </c>
      <c r="L118" s="59"/>
      <c r="M118" s="198" t="s">
        <v>22</v>
      </c>
      <c r="N118" s="199" t="s">
        <v>46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140</v>
      </c>
      <c r="AT118" s="22" t="s">
        <v>135</v>
      </c>
      <c r="AU118" s="22" t="s">
        <v>84</v>
      </c>
      <c r="AY118" s="22" t="s">
        <v>133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140</v>
      </c>
      <c r="BM118" s="22" t="s">
        <v>440</v>
      </c>
    </row>
    <row r="119" spans="2:47" s="1" customFormat="1" ht="27">
      <c r="B119" s="39"/>
      <c r="C119" s="61"/>
      <c r="D119" s="203" t="s">
        <v>142</v>
      </c>
      <c r="E119" s="61"/>
      <c r="F119" s="204" t="s">
        <v>190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142</v>
      </c>
      <c r="AU119" s="22" t="s">
        <v>84</v>
      </c>
    </row>
    <row r="120" spans="2:51" s="11" customFormat="1" ht="13.5">
      <c r="B120" s="206"/>
      <c r="C120" s="207"/>
      <c r="D120" s="203" t="s">
        <v>144</v>
      </c>
      <c r="E120" s="229" t="s">
        <v>22</v>
      </c>
      <c r="F120" s="230" t="s">
        <v>437</v>
      </c>
      <c r="G120" s="207"/>
      <c r="H120" s="231">
        <v>77.96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144</v>
      </c>
      <c r="AU120" s="217" t="s">
        <v>84</v>
      </c>
      <c r="AV120" s="11" t="s">
        <v>84</v>
      </c>
      <c r="AW120" s="11" t="s">
        <v>38</v>
      </c>
      <c r="AX120" s="11" t="s">
        <v>75</v>
      </c>
      <c r="AY120" s="217" t="s">
        <v>133</v>
      </c>
    </row>
    <row r="121" spans="2:51" s="11" customFormat="1" ht="13.5">
      <c r="B121" s="206"/>
      <c r="C121" s="207"/>
      <c r="D121" s="208" t="s">
        <v>144</v>
      </c>
      <c r="E121" s="209" t="s">
        <v>22</v>
      </c>
      <c r="F121" s="210" t="s">
        <v>435</v>
      </c>
      <c r="G121" s="207"/>
      <c r="H121" s="211">
        <v>71.4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144</v>
      </c>
      <c r="AU121" s="217" t="s">
        <v>84</v>
      </c>
      <c r="AV121" s="11" t="s">
        <v>84</v>
      </c>
      <c r="AW121" s="11" t="s">
        <v>38</v>
      </c>
      <c r="AX121" s="11" t="s">
        <v>75</v>
      </c>
      <c r="AY121" s="217" t="s">
        <v>133</v>
      </c>
    </row>
    <row r="122" spans="2:65" s="1" customFormat="1" ht="22.5" customHeight="1">
      <c r="B122" s="39"/>
      <c r="C122" s="191" t="s">
        <v>203</v>
      </c>
      <c r="D122" s="191" t="s">
        <v>135</v>
      </c>
      <c r="E122" s="192" t="s">
        <v>192</v>
      </c>
      <c r="F122" s="193" t="s">
        <v>193</v>
      </c>
      <c r="G122" s="194" t="s">
        <v>177</v>
      </c>
      <c r="H122" s="195">
        <v>149.36</v>
      </c>
      <c r="I122" s="196"/>
      <c r="J122" s="197">
        <f>ROUND(I122*H122,2)</f>
        <v>0</v>
      </c>
      <c r="K122" s="193" t="s">
        <v>139</v>
      </c>
      <c r="L122" s="59"/>
      <c r="M122" s="198" t="s">
        <v>22</v>
      </c>
      <c r="N122" s="199" t="s">
        <v>46</v>
      </c>
      <c r="O122" s="40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2" t="s">
        <v>140</v>
      </c>
      <c r="AT122" s="22" t="s">
        <v>135</v>
      </c>
      <c r="AU122" s="22" t="s">
        <v>84</v>
      </c>
      <c r="AY122" s="22" t="s">
        <v>133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24</v>
      </c>
      <c r="BK122" s="202">
        <f>ROUND(I122*H122,2)</f>
        <v>0</v>
      </c>
      <c r="BL122" s="22" t="s">
        <v>140</v>
      </c>
      <c r="BM122" s="22" t="s">
        <v>441</v>
      </c>
    </row>
    <row r="123" spans="2:47" s="1" customFormat="1" ht="13.5">
      <c r="B123" s="39"/>
      <c r="C123" s="61"/>
      <c r="D123" s="203" t="s">
        <v>142</v>
      </c>
      <c r="E123" s="61"/>
      <c r="F123" s="204" t="s">
        <v>193</v>
      </c>
      <c r="G123" s="61"/>
      <c r="H123" s="61"/>
      <c r="I123" s="161"/>
      <c r="J123" s="61"/>
      <c r="K123" s="61"/>
      <c r="L123" s="59"/>
      <c r="M123" s="205"/>
      <c r="N123" s="40"/>
      <c r="O123" s="40"/>
      <c r="P123" s="40"/>
      <c r="Q123" s="40"/>
      <c r="R123" s="40"/>
      <c r="S123" s="40"/>
      <c r="T123" s="76"/>
      <c r="AT123" s="22" t="s">
        <v>142</v>
      </c>
      <c r="AU123" s="22" t="s">
        <v>84</v>
      </c>
    </row>
    <row r="124" spans="2:51" s="11" customFormat="1" ht="13.5">
      <c r="B124" s="206"/>
      <c r="C124" s="207"/>
      <c r="D124" s="203" t="s">
        <v>144</v>
      </c>
      <c r="E124" s="229" t="s">
        <v>22</v>
      </c>
      <c r="F124" s="230" t="s">
        <v>437</v>
      </c>
      <c r="G124" s="207"/>
      <c r="H124" s="231">
        <v>77.96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144</v>
      </c>
      <c r="AU124" s="217" t="s">
        <v>84</v>
      </c>
      <c r="AV124" s="11" t="s">
        <v>84</v>
      </c>
      <c r="AW124" s="11" t="s">
        <v>38</v>
      </c>
      <c r="AX124" s="11" t="s">
        <v>75</v>
      </c>
      <c r="AY124" s="217" t="s">
        <v>133</v>
      </c>
    </row>
    <row r="125" spans="2:51" s="11" customFormat="1" ht="13.5">
      <c r="B125" s="206"/>
      <c r="C125" s="207"/>
      <c r="D125" s="208" t="s">
        <v>144</v>
      </c>
      <c r="E125" s="209" t="s">
        <v>22</v>
      </c>
      <c r="F125" s="210" t="s">
        <v>435</v>
      </c>
      <c r="G125" s="207"/>
      <c r="H125" s="211">
        <v>71.4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144</v>
      </c>
      <c r="AU125" s="217" t="s">
        <v>84</v>
      </c>
      <c r="AV125" s="11" t="s">
        <v>84</v>
      </c>
      <c r="AW125" s="11" t="s">
        <v>38</v>
      </c>
      <c r="AX125" s="11" t="s">
        <v>75</v>
      </c>
      <c r="AY125" s="217" t="s">
        <v>133</v>
      </c>
    </row>
    <row r="126" spans="2:65" s="1" customFormat="1" ht="22.5" customHeight="1">
      <c r="B126" s="39"/>
      <c r="C126" s="191" t="s">
        <v>208</v>
      </c>
      <c r="D126" s="191" t="s">
        <v>135</v>
      </c>
      <c r="E126" s="192" t="s">
        <v>196</v>
      </c>
      <c r="F126" s="193" t="s">
        <v>197</v>
      </c>
      <c r="G126" s="194" t="s">
        <v>198</v>
      </c>
      <c r="H126" s="195">
        <v>283.784</v>
      </c>
      <c r="I126" s="196"/>
      <c r="J126" s="197">
        <f>ROUND(I126*H126,2)</f>
        <v>0</v>
      </c>
      <c r="K126" s="193" t="s">
        <v>139</v>
      </c>
      <c r="L126" s="59"/>
      <c r="M126" s="198" t="s">
        <v>22</v>
      </c>
      <c r="N126" s="199" t="s">
        <v>46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140</v>
      </c>
      <c r="AT126" s="22" t="s">
        <v>135</v>
      </c>
      <c r="AU126" s="22" t="s">
        <v>84</v>
      </c>
      <c r="AY126" s="22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24</v>
      </c>
      <c r="BK126" s="202">
        <f>ROUND(I126*H126,2)</f>
        <v>0</v>
      </c>
      <c r="BL126" s="22" t="s">
        <v>140</v>
      </c>
      <c r="BM126" s="22" t="s">
        <v>442</v>
      </c>
    </row>
    <row r="127" spans="2:47" s="1" customFormat="1" ht="13.5">
      <c r="B127" s="39"/>
      <c r="C127" s="61"/>
      <c r="D127" s="203" t="s">
        <v>142</v>
      </c>
      <c r="E127" s="61"/>
      <c r="F127" s="204" t="s">
        <v>200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142</v>
      </c>
      <c r="AU127" s="22" t="s">
        <v>84</v>
      </c>
    </row>
    <row r="128" spans="2:51" s="11" customFormat="1" ht="13.5">
      <c r="B128" s="206"/>
      <c r="C128" s="207"/>
      <c r="D128" s="203" t="s">
        <v>144</v>
      </c>
      <c r="E128" s="229" t="s">
        <v>22</v>
      </c>
      <c r="F128" s="230" t="s">
        <v>437</v>
      </c>
      <c r="G128" s="207"/>
      <c r="H128" s="231">
        <v>77.96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144</v>
      </c>
      <c r="AU128" s="217" t="s">
        <v>84</v>
      </c>
      <c r="AV128" s="11" t="s">
        <v>84</v>
      </c>
      <c r="AW128" s="11" t="s">
        <v>38</v>
      </c>
      <c r="AX128" s="11" t="s">
        <v>75</v>
      </c>
      <c r="AY128" s="217" t="s">
        <v>133</v>
      </c>
    </row>
    <row r="129" spans="2:51" s="11" customFormat="1" ht="13.5">
      <c r="B129" s="206"/>
      <c r="C129" s="207"/>
      <c r="D129" s="203" t="s">
        <v>144</v>
      </c>
      <c r="E129" s="229" t="s">
        <v>22</v>
      </c>
      <c r="F129" s="230" t="s">
        <v>435</v>
      </c>
      <c r="G129" s="207"/>
      <c r="H129" s="231">
        <v>71.4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144</v>
      </c>
      <c r="AU129" s="217" t="s">
        <v>84</v>
      </c>
      <c r="AV129" s="11" t="s">
        <v>84</v>
      </c>
      <c r="AW129" s="11" t="s">
        <v>38</v>
      </c>
      <c r="AX129" s="11" t="s">
        <v>75</v>
      </c>
      <c r="AY129" s="217" t="s">
        <v>133</v>
      </c>
    </row>
    <row r="130" spans="2:51" s="11" customFormat="1" ht="13.5">
      <c r="B130" s="206"/>
      <c r="C130" s="207"/>
      <c r="D130" s="208" t="s">
        <v>144</v>
      </c>
      <c r="E130" s="207"/>
      <c r="F130" s="210" t="s">
        <v>443</v>
      </c>
      <c r="G130" s="207"/>
      <c r="H130" s="211">
        <v>283.784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144</v>
      </c>
      <c r="AU130" s="217" t="s">
        <v>84</v>
      </c>
      <c r="AV130" s="11" t="s">
        <v>84</v>
      </c>
      <c r="AW130" s="11" t="s">
        <v>6</v>
      </c>
      <c r="AX130" s="11" t="s">
        <v>24</v>
      </c>
      <c r="AY130" s="217" t="s">
        <v>133</v>
      </c>
    </row>
    <row r="131" spans="2:65" s="1" customFormat="1" ht="22.5" customHeight="1">
      <c r="B131" s="39"/>
      <c r="C131" s="191" t="s">
        <v>213</v>
      </c>
      <c r="D131" s="191" t="s">
        <v>135</v>
      </c>
      <c r="E131" s="192" t="s">
        <v>444</v>
      </c>
      <c r="F131" s="193" t="s">
        <v>445</v>
      </c>
      <c r="G131" s="194" t="s">
        <v>138</v>
      </c>
      <c r="H131" s="195">
        <v>357</v>
      </c>
      <c r="I131" s="196"/>
      <c r="J131" s="197">
        <f>ROUND(I131*H131,2)</f>
        <v>0</v>
      </c>
      <c r="K131" s="193" t="s">
        <v>139</v>
      </c>
      <c r="L131" s="59"/>
      <c r="M131" s="198" t="s">
        <v>22</v>
      </c>
      <c r="N131" s="199" t="s">
        <v>46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140</v>
      </c>
      <c r="AT131" s="22" t="s">
        <v>135</v>
      </c>
      <c r="AU131" s="22" t="s">
        <v>84</v>
      </c>
      <c r="AY131" s="22" t="s">
        <v>133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24</v>
      </c>
      <c r="BK131" s="202">
        <f>ROUND(I131*H131,2)</f>
        <v>0</v>
      </c>
      <c r="BL131" s="22" t="s">
        <v>140</v>
      </c>
      <c r="BM131" s="22" t="s">
        <v>446</v>
      </c>
    </row>
    <row r="132" spans="2:47" s="1" customFormat="1" ht="27">
      <c r="B132" s="39"/>
      <c r="C132" s="61"/>
      <c r="D132" s="203" t="s">
        <v>142</v>
      </c>
      <c r="E132" s="61"/>
      <c r="F132" s="204" t="s">
        <v>447</v>
      </c>
      <c r="G132" s="61"/>
      <c r="H132" s="61"/>
      <c r="I132" s="161"/>
      <c r="J132" s="61"/>
      <c r="K132" s="61"/>
      <c r="L132" s="59"/>
      <c r="M132" s="205"/>
      <c r="N132" s="40"/>
      <c r="O132" s="40"/>
      <c r="P132" s="40"/>
      <c r="Q132" s="40"/>
      <c r="R132" s="40"/>
      <c r="S132" s="40"/>
      <c r="T132" s="76"/>
      <c r="AT132" s="22" t="s">
        <v>142</v>
      </c>
      <c r="AU132" s="22" t="s">
        <v>84</v>
      </c>
    </row>
    <row r="133" spans="2:51" s="11" customFormat="1" ht="13.5">
      <c r="B133" s="206"/>
      <c r="C133" s="207"/>
      <c r="D133" s="208" t="s">
        <v>144</v>
      </c>
      <c r="E133" s="209" t="s">
        <v>22</v>
      </c>
      <c r="F133" s="210" t="s">
        <v>448</v>
      </c>
      <c r="G133" s="207"/>
      <c r="H133" s="211">
        <v>357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144</v>
      </c>
      <c r="AU133" s="217" t="s">
        <v>84</v>
      </c>
      <c r="AV133" s="11" t="s">
        <v>84</v>
      </c>
      <c r="AW133" s="11" t="s">
        <v>38</v>
      </c>
      <c r="AX133" s="11" t="s">
        <v>75</v>
      </c>
      <c r="AY133" s="217" t="s">
        <v>133</v>
      </c>
    </row>
    <row r="134" spans="2:65" s="1" customFormat="1" ht="22.5" customHeight="1">
      <c r="B134" s="39"/>
      <c r="C134" s="232" t="s">
        <v>10</v>
      </c>
      <c r="D134" s="232" t="s">
        <v>243</v>
      </c>
      <c r="E134" s="233" t="s">
        <v>449</v>
      </c>
      <c r="F134" s="234" t="s">
        <v>450</v>
      </c>
      <c r="G134" s="235" t="s">
        <v>177</v>
      </c>
      <c r="H134" s="236">
        <v>35.7</v>
      </c>
      <c r="I134" s="237"/>
      <c r="J134" s="238">
        <f>ROUND(I134*H134,2)</f>
        <v>0</v>
      </c>
      <c r="K134" s="234" t="s">
        <v>22</v>
      </c>
      <c r="L134" s="239"/>
      <c r="M134" s="240" t="s">
        <v>22</v>
      </c>
      <c r="N134" s="241" t="s">
        <v>46</v>
      </c>
      <c r="O134" s="40"/>
      <c r="P134" s="200">
        <f>O134*H134</f>
        <v>0</v>
      </c>
      <c r="Q134" s="200">
        <v>0.22</v>
      </c>
      <c r="R134" s="200">
        <f>Q134*H134</f>
        <v>7.854000000000001</v>
      </c>
      <c r="S134" s="200">
        <v>0</v>
      </c>
      <c r="T134" s="201">
        <f>S134*H134</f>
        <v>0</v>
      </c>
      <c r="AR134" s="22" t="s">
        <v>181</v>
      </c>
      <c r="AT134" s="22" t="s">
        <v>243</v>
      </c>
      <c r="AU134" s="22" t="s">
        <v>84</v>
      </c>
      <c r="AY134" s="22" t="s">
        <v>133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24</v>
      </c>
      <c r="BK134" s="202">
        <f>ROUND(I134*H134,2)</f>
        <v>0</v>
      </c>
      <c r="BL134" s="22" t="s">
        <v>140</v>
      </c>
      <c r="BM134" s="22" t="s">
        <v>451</v>
      </c>
    </row>
    <row r="135" spans="2:47" s="1" customFormat="1" ht="13.5">
      <c r="B135" s="39"/>
      <c r="C135" s="61"/>
      <c r="D135" s="203" t="s">
        <v>142</v>
      </c>
      <c r="E135" s="61"/>
      <c r="F135" s="204" t="s">
        <v>450</v>
      </c>
      <c r="G135" s="61"/>
      <c r="H135" s="61"/>
      <c r="I135" s="161"/>
      <c r="J135" s="61"/>
      <c r="K135" s="61"/>
      <c r="L135" s="59"/>
      <c r="M135" s="205"/>
      <c r="N135" s="40"/>
      <c r="O135" s="40"/>
      <c r="P135" s="40"/>
      <c r="Q135" s="40"/>
      <c r="R135" s="40"/>
      <c r="S135" s="40"/>
      <c r="T135" s="76"/>
      <c r="AT135" s="22" t="s">
        <v>142</v>
      </c>
      <c r="AU135" s="22" t="s">
        <v>84</v>
      </c>
    </row>
    <row r="136" spans="2:51" s="11" customFormat="1" ht="13.5">
      <c r="B136" s="206"/>
      <c r="C136" s="207"/>
      <c r="D136" s="208" t="s">
        <v>144</v>
      </c>
      <c r="E136" s="209" t="s">
        <v>22</v>
      </c>
      <c r="F136" s="210" t="s">
        <v>452</v>
      </c>
      <c r="G136" s="207"/>
      <c r="H136" s="211">
        <v>35.7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144</v>
      </c>
      <c r="AU136" s="217" t="s">
        <v>84</v>
      </c>
      <c r="AV136" s="11" t="s">
        <v>84</v>
      </c>
      <c r="AW136" s="11" t="s">
        <v>38</v>
      </c>
      <c r="AX136" s="11" t="s">
        <v>75</v>
      </c>
      <c r="AY136" s="217" t="s">
        <v>133</v>
      </c>
    </row>
    <row r="137" spans="2:65" s="1" customFormat="1" ht="22.5" customHeight="1">
      <c r="B137" s="39"/>
      <c r="C137" s="191" t="s">
        <v>222</v>
      </c>
      <c r="D137" s="191" t="s">
        <v>135</v>
      </c>
      <c r="E137" s="192" t="s">
        <v>453</v>
      </c>
      <c r="F137" s="193" t="s">
        <v>454</v>
      </c>
      <c r="G137" s="194" t="s">
        <v>138</v>
      </c>
      <c r="H137" s="195">
        <v>357</v>
      </c>
      <c r="I137" s="196"/>
      <c r="J137" s="197">
        <f>ROUND(I137*H137,2)</f>
        <v>0</v>
      </c>
      <c r="K137" s="193" t="s">
        <v>139</v>
      </c>
      <c r="L137" s="59"/>
      <c r="M137" s="198" t="s">
        <v>22</v>
      </c>
      <c r="N137" s="199" t="s">
        <v>46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140</v>
      </c>
      <c r="AT137" s="22" t="s">
        <v>135</v>
      </c>
      <c r="AU137" s="22" t="s">
        <v>84</v>
      </c>
      <c r="AY137" s="22" t="s">
        <v>133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140</v>
      </c>
      <c r="BM137" s="22" t="s">
        <v>455</v>
      </c>
    </row>
    <row r="138" spans="2:47" s="1" customFormat="1" ht="27">
      <c r="B138" s="39"/>
      <c r="C138" s="61"/>
      <c r="D138" s="203" t="s">
        <v>142</v>
      </c>
      <c r="E138" s="61"/>
      <c r="F138" s="204" t="s">
        <v>456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142</v>
      </c>
      <c r="AU138" s="22" t="s">
        <v>84</v>
      </c>
    </row>
    <row r="139" spans="2:51" s="11" customFormat="1" ht="13.5">
      <c r="B139" s="206"/>
      <c r="C139" s="207"/>
      <c r="D139" s="208" t="s">
        <v>144</v>
      </c>
      <c r="E139" s="209" t="s">
        <v>22</v>
      </c>
      <c r="F139" s="210" t="s">
        <v>457</v>
      </c>
      <c r="G139" s="207"/>
      <c r="H139" s="211">
        <v>357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144</v>
      </c>
      <c r="AU139" s="217" t="s">
        <v>84</v>
      </c>
      <c r="AV139" s="11" t="s">
        <v>84</v>
      </c>
      <c r="AW139" s="11" t="s">
        <v>38</v>
      </c>
      <c r="AX139" s="11" t="s">
        <v>75</v>
      </c>
      <c r="AY139" s="217" t="s">
        <v>133</v>
      </c>
    </row>
    <row r="140" spans="2:65" s="1" customFormat="1" ht="22.5" customHeight="1">
      <c r="B140" s="39"/>
      <c r="C140" s="232" t="s">
        <v>227</v>
      </c>
      <c r="D140" s="232" t="s">
        <v>243</v>
      </c>
      <c r="E140" s="233" t="s">
        <v>458</v>
      </c>
      <c r="F140" s="234" t="s">
        <v>459</v>
      </c>
      <c r="G140" s="235" t="s">
        <v>460</v>
      </c>
      <c r="H140" s="236">
        <v>10.71</v>
      </c>
      <c r="I140" s="237"/>
      <c r="J140" s="238">
        <f>ROUND(I140*H140,2)</f>
        <v>0</v>
      </c>
      <c r="K140" s="234" t="s">
        <v>139</v>
      </c>
      <c r="L140" s="239"/>
      <c r="M140" s="240" t="s">
        <v>22</v>
      </c>
      <c r="N140" s="241" t="s">
        <v>46</v>
      </c>
      <c r="O140" s="40"/>
      <c r="P140" s="200">
        <f>O140*H140</f>
        <v>0</v>
      </c>
      <c r="Q140" s="200">
        <v>0.001</v>
      </c>
      <c r="R140" s="200">
        <f>Q140*H140</f>
        <v>0.01071</v>
      </c>
      <c r="S140" s="200">
        <v>0</v>
      </c>
      <c r="T140" s="201">
        <f>S140*H140</f>
        <v>0</v>
      </c>
      <c r="AR140" s="22" t="s">
        <v>181</v>
      </c>
      <c r="AT140" s="22" t="s">
        <v>243</v>
      </c>
      <c r="AU140" s="22" t="s">
        <v>84</v>
      </c>
      <c r="AY140" s="22" t="s">
        <v>133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24</v>
      </c>
      <c r="BK140" s="202">
        <f>ROUND(I140*H140,2)</f>
        <v>0</v>
      </c>
      <c r="BL140" s="22" t="s">
        <v>140</v>
      </c>
      <c r="BM140" s="22" t="s">
        <v>461</v>
      </c>
    </row>
    <row r="141" spans="2:47" s="1" customFormat="1" ht="13.5">
      <c r="B141" s="39"/>
      <c r="C141" s="61"/>
      <c r="D141" s="203" t="s">
        <v>142</v>
      </c>
      <c r="E141" s="61"/>
      <c r="F141" s="204" t="s">
        <v>462</v>
      </c>
      <c r="G141" s="61"/>
      <c r="H141" s="61"/>
      <c r="I141" s="161"/>
      <c r="J141" s="61"/>
      <c r="K141" s="61"/>
      <c r="L141" s="59"/>
      <c r="M141" s="205"/>
      <c r="N141" s="40"/>
      <c r="O141" s="40"/>
      <c r="P141" s="40"/>
      <c r="Q141" s="40"/>
      <c r="R141" s="40"/>
      <c r="S141" s="40"/>
      <c r="T141" s="76"/>
      <c r="AT141" s="22" t="s">
        <v>142</v>
      </c>
      <c r="AU141" s="22" t="s">
        <v>84</v>
      </c>
    </row>
    <row r="142" spans="2:51" s="11" customFormat="1" ht="13.5">
      <c r="B142" s="206"/>
      <c r="C142" s="207"/>
      <c r="D142" s="208" t="s">
        <v>144</v>
      </c>
      <c r="E142" s="209" t="s">
        <v>22</v>
      </c>
      <c r="F142" s="210" t="s">
        <v>463</v>
      </c>
      <c r="G142" s="207"/>
      <c r="H142" s="211">
        <v>10.71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144</v>
      </c>
      <c r="AU142" s="217" t="s">
        <v>84</v>
      </c>
      <c r="AV142" s="11" t="s">
        <v>84</v>
      </c>
      <c r="AW142" s="11" t="s">
        <v>38</v>
      </c>
      <c r="AX142" s="11" t="s">
        <v>75</v>
      </c>
      <c r="AY142" s="217" t="s">
        <v>133</v>
      </c>
    </row>
    <row r="143" spans="2:65" s="1" customFormat="1" ht="22.5" customHeight="1">
      <c r="B143" s="39"/>
      <c r="C143" s="191" t="s">
        <v>232</v>
      </c>
      <c r="D143" s="191" t="s">
        <v>135</v>
      </c>
      <c r="E143" s="192" t="s">
        <v>464</v>
      </c>
      <c r="F143" s="193" t="s">
        <v>465</v>
      </c>
      <c r="G143" s="194" t="s">
        <v>138</v>
      </c>
      <c r="H143" s="195">
        <v>357</v>
      </c>
      <c r="I143" s="196"/>
      <c r="J143" s="197">
        <f>ROUND(I143*H143,2)</f>
        <v>0</v>
      </c>
      <c r="K143" s="193" t="s">
        <v>139</v>
      </c>
      <c r="L143" s="59"/>
      <c r="M143" s="198" t="s">
        <v>22</v>
      </c>
      <c r="N143" s="199" t="s">
        <v>46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140</v>
      </c>
      <c r="AT143" s="22" t="s">
        <v>135</v>
      </c>
      <c r="AU143" s="22" t="s">
        <v>84</v>
      </c>
      <c r="AY143" s="22" t="s">
        <v>133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140</v>
      </c>
      <c r="BM143" s="22" t="s">
        <v>466</v>
      </c>
    </row>
    <row r="144" spans="2:47" s="1" customFormat="1" ht="13.5">
      <c r="B144" s="39"/>
      <c r="C144" s="61"/>
      <c r="D144" s="203" t="s">
        <v>142</v>
      </c>
      <c r="E144" s="61"/>
      <c r="F144" s="204" t="s">
        <v>467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142</v>
      </c>
      <c r="AU144" s="22" t="s">
        <v>84</v>
      </c>
    </row>
    <row r="145" spans="2:51" s="11" customFormat="1" ht="13.5">
      <c r="B145" s="206"/>
      <c r="C145" s="207"/>
      <c r="D145" s="208" t="s">
        <v>144</v>
      </c>
      <c r="E145" s="209" t="s">
        <v>22</v>
      </c>
      <c r="F145" s="210" t="s">
        <v>457</v>
      </c>
      <c r="G145" s="207"/>
      <c r="H145" s="211">
        <v>357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144</v>
      </c>
      <c r="AU145" s="217" t="s">
        <v>84</v>
      </c>
      <c r="AV145" s="11" t="s">
        <v>84</v>
      </c>
      <c r="AW145" s="11" t="s">
        <v>38</v>
      </c>
      <c r="AX145" s="11" t="s">
        <v>75</v>
      </c>
      <c r="AY145" s="217" t="s">
        <v>133</v>
      </c>
    </row>
    <row r="146" spans="2:65" s="1" customFormat="1" ht="22.5" customHeight="1">
      <c r="B146" s="39"/>
      <c r="C146" s="191" t="s">
        <v>237</v>
      </c>
      <c r="D146" s="191" t="s">
        <v>135</v>
      </c>
      <c r="E146" s="192" t="s">
        <v>468</v>
      </c>
      <c r="F146" s="193" t="s">
        <v>469</v>
      </c>
      <c r="G146" s="194" t="s">
        <v>138</v>
      </c>
      <c r="H146" s="195">
        <v>357</v>
      </c>
      <c r="I146" s="196"/>
      <c r="J146" s="197">
        <f>ROUND(I146*H146,2)</f>
        <v>0</v>
      </c>
      <c r="K146" s="193" t="s">
        <v>139</v>
      </c>
      <c r="L146" s="59"/>
      <c r="M146" s="198" t="s">
        <v>22</v>
      </c>
      <c r="N146" s="199" t="s">
        <v>46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2" t="s">
        <v>140</v>
      </c>
      <c r="AT146" s="22" t="s">
        <v>135</v>
      </c>
      <c r="AU146" s="22" t="s">
        <v>84</v>
      </c>
      <c r="AY146" s="22" t="s">
        <v>133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24</v>
      </c>
      <c r="BK146" s="202">
        <f>ROUND(I146*H146,2)</f>
        <v>0</v>
      </c>
      <c r="BL146" s="22" t="s">
        <v>140</v>
      </c>
      <c r="BM146" s="22" t="s">
        <v>470</v>
      </c>
    </row>
    <row r="147" spans="2:47" s="1" customFormat="1" ht="13.5">
      <c r="B147" s="39"/>
      <c r="C147" s="61"/>
      <c r="D147" s="208" t="s">
        <v>142</v>
      </c>
      <c r="E147" s="61"/>
      <c r="F147" s="246" t="s">
        <v>471</v>
      </c>
      <c r="G147" s="61"/>
      <c r="H147" s="61"/>
      <c r="I147" s="161"/>
      <c r="J147" s="61"/>
      <c r="K147" s="61"/>
      <c r="L147" s="59"/>
      <c r="M147" s="205"/>
      <c r="N147" s="40"/>
      <c r="O147" s="40"/>
      <c r="P147" s="40"/>
      <c r="Q147" s="40"/>
      <c r="R147" s="40"/>
      <c r="S147" s="40"/>
      <c r="T147" s="76"/>
      <c r="AT147" s="22" t="s">
        <v>142</v>
      </c>
      <c r="AU147" s="22" t="s">
        <v>84</v>
      </c>
    </row>
    <row r="148" spans="2:65" s="1" customFormat="1" ht="22.5" customHeight="1">
      <c r="B148" s="39"/>
      <c r="C148" s="191" t="s">
        <v>242</v>
      </c>
      <c r="D148" s="191" t="s">
        <v>135</v>
      </c>
      <c r="E148" s="192" t="s">
        <v>472</v>
      </c>
      <c r="F148" s="193" t="s">
        <v>473</v>
      </c>
      <c r="G148" s="194" t="s">
        <v>138</v>
      </c>
      <c r="H148" s="195">
        <v>357</v>
      </c>
      <c r="I148" s="196"/>
      <c r="J148" s="197">
        <f>ROUND(I148*H148,2)</f>
        <v>0</v>
      </c>
      <c r="K148" s="193" t="s">
        <v>139</v>
      </c>
      <c r="L148" s="59"/>
      <c r="M148" s="198" t="s">
        <v>22</v>
      </c>
      <c r="N148" s="199" t="s">
        <v>46</v>
      </c>
      <c r="O148" s="40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2" t="s">
        <v>140</v>
      </c>
      <c r="AT148" s="22" t="s">
        <v>135</v>
      </c>
      <c r="AU148" s="22" t="s">
        <v>84</v>
      </c>
      <c r="AY148" s="22" t="s">
        <v>133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140</v>
      </c>
      <c r="BM148" s="22" t="s">
        <v>474</v>
      </c>
    </row>
    <row r="149" spans="2:47" s="1" customFormat="1" ht="13.5">
      <c r="B149" s="39"/>
      <c r="C149" s="61"/>
      <c r="D149" s="208" t="s">
        <v>142</v>
      </c>
      <c r="E149" s="61"/>
      <c r="F149" s="246" t="s">
        <v>475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142</v>
      </c>
      <c r="AU149" s="22" t="s">
        <v>84</v>
      </c>
    </row>
    <row r="150" spans="2:65" s="1" customFormat="1" ht="22.5" customHeight="1">
      <c r="B150" s="39"/>
      <c r="C150" s="191" t="s">
        <v>9</v>
      </c>
      <c r="D150" s="191" t="s">
        <v>135</v>
      </c>
      <c r="E150" s="192" t="s">
        <v>476</v>
      </c>
      <c r="F150" s="193" t="s">
        <v>477</v>
      </c>
      <c r="G150" s="194" t="s">
        <v>138</v>
      </c>
      <c r="H150" s="195">
        <v>357</v>
      </c>
      <c r="I150" s="196"/>
      <c r="J150" s="197">
        <f>ROUND(I150*H150,2)</f>
        <v>0</v>
      </c>
      <c r="K150" s="193" t="s">
        <v>139</v>
      </c>
      <c r="L150" s="59"/>
      <c r="M150" s="198" t="s">
        <v>22</v>
      </c>
      <c r="N150" s="199" t="s">
        <v>46</v>
      </c>
      <c r="O150" s="40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2" t="s">
        <v>140</v>
      </c>
      <c r="AT150" s="22" t="s">
        <v>135</v>
      </c>
      <c r="AU150" s="22" t="s">
        <v>84</v>
      </c>
      <c r="AY150" s="22" t="s">
        <v>133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24</v>
      </c>
      <c r="BK150" s="202">
        <f>ROUND(I150*H150,2)</f>
        <v>0</v>
      </c>
      <c r="BL150" s="22" t="s">
        <v>140</v>
      </c>
      <c r="BM150" s="22" t="s">
        <v>478</v>
      </c>
    </row>
    <row r="151" spans="2:47" s="1" customFormat="1" ht="13.5">
      <c r="B151" s="39"/>
      <c r="C151" s="61"/>
      <c r="D151" s="208" t="s">
        <v>142</v>
      </c>
      <c r="E151" s="61"/>
      <c r="F151" s="246" t="s">
        <v>479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142</v>
      </c>
      <c r="AU151" s="22" t="s">
        <v>84</v>
      </c>
    </row>
    <row r="152" spans="2:65" s="1" customFormat="1" ht="22.5" customHeight="1">
      <c r="B152" s="39"/>
      <c r="C152" s="191" t="s">
        <v>255</v>
      </c>
      <c r="D152" s="191" t="s">
        <v>135</v>
      </c>
      <c r="E152" s="192" t="s">
        <v>480</v>
      </c>
      <c r="F152" s="193" t="s">
        <v>481</v>
      </c>
      <c r="G152" s="194" t="s">
        <v>138</v>
      </c>
      <c r="H152" s="195">
        <v>357</v>
      </c>
      <c r="I152" s="196"/>
      <c r="J152" s="197">
        <f>ROUND(I152*H152,2)</f>
        <v>0</v>
      </c>
      <c r="K152" s="193" t="s">
        <v>139</v>
      </c>
      <c r="L152" s="59"/>
      <c r="M152" s="198" t="s">
        <v>22</v>
      </c>
      <c r="N152" s="199" t="s">
        <v>46</v>
      </c>
      <c r="O152" s="40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2" t="s">
        <v>140</v>
      </c>
      <c r="AT152" s="22" t="s">
        <v>135</v>
      </c>
      <c r="AU152" s="22" t="s">
        <v>84</v>
      </c>
      <c r="AY152" s="22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24</v>
      </c>
      <c r="BK152" s="202">
        <f>ROUND(I152*H152,2)</f>
        <v>0</v>
      </c>
      <c r="BL152" s="22" t="s">
        <v>140</v>
      </c>
      <c r="BM152" s="22" t="s">
        <v>482</v>
      </c>
    </row>
    <row r="153" spans="2:47" s="1" customFormat="1" ht="13.5">
      <c r="B153" s="39"/>
      <c r="C153" s="61"/>
      <c r="D153" s="208" t="s">
        <v>142</v>
      </c>
      <c r="E153" s="61"/>
      <c r="F153" s="246" t="s">
        <v>483</v>
      </c>
      <c r="G153" s="61"/>
      <c r="H153" s="61"/>
      <c r="I153" s="161"/>
      <c r="J153" s="61"/>
      <c r="K153" s="61"/>
      <c r="L153" s="59"/>
      <c r="M153" s="205"/>
      <c r="N153" s="40"/>
      <c r="O153" s="40"/>
      <c r="P153" s="40"/>
      <c r="Q153" s="40"/>
      <c r="R153" s="40"/>
      <c r="S153" s="40"/>
      <c r="T153" s="76"/>
      <c r="AT153" s="22" t="s">
        <v>142</v>
      </c>
      <c r="AU153" s="22" t="s">
        <v>84</v>
      </c>
    </row>
    <row r="154" spans="2:65" s="1" customFormat="1" ht="22.5" customHeight="1">
      <c r="B154" s="39"/>
      <c r="C154" s="191" t="s">
        <v>262</v>
      </c>
      <c r="D154" s="191" t="s">
        <v>135</v>
      </c>
      <c r="E154" s="192" t="s">
        <v>484</v>
      </c>
      <c r="F154" s="193" t="s">
        <v>485</v>
      </c>
      <c r="G154" s="194" t="s">
        <v>198</v>
      </c>
      <c r="H154" s="195">
        <v>0.011</v>
      </c>
      <c r="I154" s="196"/>
      <c r="J154" s="197">
        <f>ROUND(I154*H154,2)</f>
        <v>0</v>
      </c>
      <c r="K154" s="193" t="s">
        <v>139</v>
      </c>
      <c r="L154" s="59"/>
      <c r="M154" s="198" t="s">
        <v>22</v>
      </c>
      <c r="N154" s="199" t="s">
        <v>46</v>
      </c>
      <c r="O154" s="40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2" t="s">
        <v>140</v>
      </c>
      <c r="AT154" s="22" t="s">
        <v>135</v>
      </c>
      <c r="AU154" s="22" t="s">
        <v>84</v>
      </c>
      <c r="AY154" s="22" t="s">
        <v>133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24</v>
      </c>
      <c r="BK154" s="202">
        <f>ROUND(I154*H154,2)</f>
        <v>0</v>
      </c>
      <c r="BL154" s="22" t="s">
        <v>140</v>
      </c>
      <c r="BM154" s="22" t="s">
        <v>486</v>
      </c>
    </row>
    <row r="155" spans="2:47" s="1" customFormat="1" ht="13.5">
      <c r="B155" s="39"/>
      <c r="C155" s="61"/>
      <c r="D155" s="203" t="s">
        <v>142</v>
      </c>
      <c r="E155" s="61"/>
      <c r="F155" s="204" t="s">
        <v>487</v>
      </c>
      <c r="G155" s="61"/>
      <c r="H155" s="61"/>
      <c r="I155" s="161"/>
      <c r="J155" s="61"/>
      <c r="K155" s="61"/>
      <c r="L155" s="59"/>
      <c r="M155" s="205"/>
      <c r="N155" s="40"/>
      <c r="O155" s="40"/>
      <c r="P155" s="40"/>
      <c r="Q155" s="40"/>
      <c r="R155" s="40"/>
      <c r="S155" s="40"/>
      <c r="T155" s="76"/>
      <c r="AT155" s="22" t="s">
        <v>142</v>
      </c>
      <c r="AU155" s="22" t="s">
        <v>84</v>
      </c>
    </row>
    <row r="156" spans="2:51" s="11" customFormat="1" ht="13.5">
      <c r="B156" s="206"/>
      <c r="C156" s="207"/>
      <c r="D156" s="208" t="s">
        <v>144</v>
      </c>
      <c r="E156" s="209" t="s">
        <v>22</v>
      </c>
      <c r="F156" s="210" t="s">
        <v>488</v>
      </c>
      <c r="G156" s="207"/>
      <c r="H156" s="211">
        <v>0.011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144</v>
      </c>
      <c r="AU156" s="217" t="s">
        <v>84</v>
      </c>
      <c r="AV156" s="11" t="s">
        <v>84</v>
      </c>
      <c r="AW156" s="11" t="s">
        <v>38</v>
      </c>
      <c r="AX156" s="11" t="s">
        <v>75</v>
      </c>
      <c r="AY156" s="217" t="s">
        <v>133</v>
      </c>
    </row>
    <row r="157" spans="2:65" s="1" customFormat="1" ht="22.5" customHeight="1">
      <c r="B157" s="39"/>
      <c r="C157" s="232" t="s">
        <v>266</v>
      </c>
      <c r="D157" s="232" t="s">
        <v>243</v>
      </c>
      <c r="E157" s="233" t="s">
        <v>489</v>
      </c>
      <c r="F157" s="234" t="s">
        <v>490</v>
      </c>
      <c r="G157" s="235" t="s">
        <v>460</v>
      </c>
      <c r="H157" s="236">
        <v>10.71</v>
      </c>
      <c r="I157" s="237"/>
      <c r="J157" s="238">
        <f>ROUND(I157*H157,2)</f>
        <v>0</v>
      </c>
      <c r="K157" s="234" t="s">
        <v>22</v>
      </c>
      <c r="L157" s="239"/>
      <c r="M157" s="240" t="s">
        <v>22</v>
      </c>
      <c r="N157" s="241" t="s">
        <v>46</v>
      </c>
      <c r="O157" s="40"/>
      <c r="P157" s="200">
        <f>O157*H157</f>
        <v>0</v>
      </c>
      <c r="Q157" s="200">
        <v>0.001</v>
      </c>
      <c r="R157" s="200">
        <f>Q157*H157</f>
        <v>0.01071</v>
      </c>
      <c r="S157" s="200">
        <v>0</v>
      </c>
      <c r="T157" s="201">
        <f>S157*H157</f>
        <v>0</v>
      </c>
      <c r="AR157" s="22" t="s">
        <v>181</v>
      </c>
      <c r="AT157" s="22" t="s">
        <v>243</v>
      </c>
      <c r="AU157" s="22" t="s">
        <v>84</v>
      </c>
      <c r="AY157" s="22" t="s">
        <v>133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24</v>
      </c>
      <c r="BK157" s="202">
        <f>ROUND(I157*H157,2)</f>
        <v>0</v>
      </c>
      <c r="BL157" s="22" t="s">
        <v>140</v>
      </c>
      <c r="BM157" s="22" t="s">
        <v>491</v>
      </c>
    </row>
    <row r="158" spans="2:47" s="1" customFormat="1" ht="13.5">
      <c r="B158" s="39"/>
      <c r="C158" s="61"/>
      <c r="D158" s="203" t="s">
        <v>142</v>
      </c>
      <c r="E158" s="61"/>
      <c r="F158" s="204" t="s">
        <v>492</v>
      </c>
      <c r="G158" s="61"/>
      <c r="H158" s="61"/>
      <c r="I158" s="161"/>
      <c r="J158" s="61"/>
      <c r="K158" s="61"/>
      <c r="L158" s="59"/>
      <c r="M158" s="205"/>
      <c r="N158" s="40"/>
      <c r="O158" s="40"/>
      <c r="P158" s="40"/>
      <c r="Q158" s="40"/>
      <c r="R158" s="40"/>
      <c r="S158" s="40"/>
      <c r="T158" s="76"/>
      <c r="AT158" s="22" t="s">
        <v>142</v>
      </c>
      <c r="AU158" s="22" t="s">
        <v>84</v>
      </c>
    </row>
    <row r="159" spans="2:51" s="11" customFormat="1" ht="13.5">
      <c r="B159" s="206"/>
      <c r="C159" s="207"/>
      <c r="D159" s="208" t="s">
        <v>144</v>
      </c>
      <c r="E159" s="209" t="s">
        <v>22</v>
      </c>
      <c r="F159" s="210" t="s">
        <v>463</v>
      </c>
      <c r="G159" s="207"/>
      <c r="H159" s="211">
        <v>10.71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144</v>
      </c>
      <c r="AU159" s="217" t="s">
        <v>84</v>
      </c>
      <c r="AV159" s="11" t="s">
        <v>84</v>
      </c>
      <c r="AW159" s="11" t="s">
        <v>38</v>
      </c>
      <c r="AX159" s="11" t="s">
        <v>75</v>
      </c>
      <c r="AY159" s="217" t="s">
        <v>133</v>
      </c>
    </row>
    <row r="160" spans="2:65" s="1" customFormat="1" ht="22.5" customHeight="1">
      <c r="B160" s="39"/>
      <c r="C160" s="191" t="s">
        <v>271</v>
      </c>
      <c r="D160" s="191" t="s">
        <v>135</v>
      </c>
      <c r="E160" s="192" t="s">
        <v>493</v>
      </c>
      <c r="F160" s="193" t="s">
        <v>494</v>
      </c>
      <c r="G160" s="194" t="s">
        <v>138</v>
      </c>
      <c r="H160" s="195">
        <v>357</v>
      </c>
      <c r="I160" s="196"/>
      <c r="J160" s="197">
        <f>ROUND(I160*H160,2)</f>
        <v>0</v>
      </c>
      <c r="K160" s="193" t="s">
        <v>139</v>
      </c>
      <c r="L160" s="59"/>
      <c r="M160" s="198" t="s">
        <v>22</v>
      </c>
      <c r="N160" s="199" t="s">
        <v>46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2" t="s">
        <v>140</v>
      </c>
      <c r="AT160" s="22" t="s">
        <v>135</v>
      </c>
      <c r="AU160" s="22" t="s">
        <v>84</v>
      </c>
      <c r="AY160" s="22" t="s">
        <v>133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24</v>
      </c>
      <c r="BK160" s="202">
        <f>ROUND(I160*H160,2)</f>
        <v>0</v>
      </c>
      <c r="BL160" s="22" t="s">
        <v>140</v>
      </c>
      <c r="BM160" s="22" t="s">
        <v>495</v>
      </c>
    </row>
    <row r="161" spans="2:47" s="1" customFormat="1" ht="13.5">
      <c r="B161" s="39"/>
      <c r="C161" s="61"/>
      <c r="D161" s="203" t="s">
        <v>142</v>
      </c>
      <c r="E161" s="61"/>
      <c r="F161" s="204" t="s">
        <v>496</v>
      </c>
      <c r="G161" s="61"/>
      <c r="H161" s="61"/>
      <c r="I161" s="161"/>
      <c r="J161" s="61"/>
      <c r="K161" s="61"/>
      <c r="L161" s="59"/>
      <c r="M161" s="205"/>
      <c r="N161" s="40"/>
      <c r="O161" s="40"/>
      <c r="P161" s="40"/>
      <c r="Q161" s="40"/>
      <c r="R161" s="40"/>
      <c r="S161" s="40"/>
      <c r="T161" s="76"/>
      <c r="AT161" s="22" t="s">
        <v>142</v>
      </c>
      <c r="AU161" s="22" t="s">
        <v>84</v>
      </c>
    </row>
    <row r="162" spans="2:63" s="10" customFormat="1" ht="29.85" customHeight="1">
      <c r="B162" s="174"/>
      <c r="C162" s="175"/>
      <c r="D162" s="188" t="s">
        <v>74</v>
      </c>
      <c r="E162" s="189" t="s">
        <v>161</v>
      </c>
      <c r="F162" s="189" t="s">
        <v>202</v>
      </c>
      <c r="G162" s="175"/>
      <c r="H162" s="175"/>
      <c r="I162" s="178"/>
      <c r="J162" s="190">
        <f>BK162</f>
        <v>0</v>
      </c>
      <c r="K162" s="175"/>
      <c r="L162" s="180"/>
      <c r="M162" s="181"/>
      <c r="N162" s="182"/>
      <c r="O162" s="182"/>
      <c r="P162" s="183">
        <f>SUM(P163:P196)</f>
        <v>0</v>
      </c>
      <c r="Q162" s="182"/>
      <c r="R162" s="183">
        <f>SUM(R163:R196)</f>
        <v>127.49512</v>
      </c>
      <c r="S162" s="182"/>
      <c r="T162" s="184">
        <f>SUM(T163:T196)</f>
        <v>0</v>
      </c>
      <c r="AR162" s="185" t="s">
        <v>24</v>
      </c>
      <c r="AT162" s="186" t="s">
        <v>74</v>
      </c>
      <c r="AU162" s="186" t="s">
        <v>24</v>
      </c>
      <c r="AY162" s="185" t="s">
        <v>133</v>
      </c>
      <c r="BK162" s="187">
        <f>SUM(BK163:BK196)</f>
        <v>0</v>
      </c>
    </row>
    <row r="163" spans="2:65" s="1" customFormat="1" ht="22.5" customHeight="1">
      <c r="B163" s="39"/>
      <c r="C163" s="191" t="s">
        <v>276</v>
      </c>
      <c r="D163" s="191" t="s">
        <v>135</v>
      </c>
      <c r="E163" s="192" t="s">
        <v>204</v>
      </c>
      <c r="F163" s="193" t="s">
        <v>205</v>
      </c>
      <c r="G163" s="194" t="s">
        <v>138</v>
      </c>
      <c r="H163" s="195">
        <v>779.6</v>
      </c>
      <c r="I163" s="196"/>
      <c r="J163" s="197">
        <f>ROUND(I163*H163,2)</f>
        <v>0</v>
      </c>
      <c r="K163" s="193" t="s">
        <v>139</v>
      </c>
      <c r="L163" s="59"/>
      <c r="M163" s="198" t="s">
        <v>22</v>
      </c>
      <c r="N163" s="199" t="s">
        <v>46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140</v>
      </c>
      <c r="AT163" s="22" t="s">
        <v>135</v>
      </c>
      <c r="AU163" s="22" t="s">
        <v>84</v>
      </c>
      <c r="AY163" s="22" t="s">
        <v>133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24</v>
      </c>
      <c r="BK163" s="202">
        <f>ROUND(I163*H163,2)</f>
        <v>0</v>
      </c>
      <c r="BL163" s="22" t="s">
        <v>140</v>
      </c>
      <c r="BM163" s="22" t="s">
        <v>497</v>
      </c>
    </row>
    <row r="164" spans="2:47" s="1" customFormat="1" ht="13.5">
      <c r="B164" s="39"/>
      <c r="C164" s="61"/>
      <c r="D164" s="203" t="s">
        <v>142</v>
      </c>
      <c r="E164" s="61"/>
      <c r="F164" s="204" t="s">
        <v>207</v>
      </c>
      <c r="G164" s="61"/>
      <c r="H164" s="61"/>
      <c r="I164" s="161"/>
      <c r="J164" s="61"/>
      <c r="K164" s="61"/>
      <c r="L164" s="59"/>
      <c r="M164" s="205"/>
      <c r="N164" s="40"/>
      <c r="O164" s="40"/>
      <c r="P164" s="40"/>
      <c r="Q164" s="40"/>
      <c r="R164" s="40"/>
      <c r="S164" s="40"/>
      <c r="T164" s="76"/>
      <c r="AT164" s="22" t="s">
        <v>142</v>
      </c>
      <c r="AU164" s="22" t="s">
        <v>84</v>
      </c>
    </row>
    <row r="165" spans="2:51" s="11" customFormat="1" ht="13.5">
      <c r="B165" s="206"/>
      <c r="C165" s="207"/>
      <c r="D165" s="208" t="s">
        <v>144</v>
      </c>
      <c r="E165" s="209" t="s">
        <v>22</v>
      </c>
      <c r="F165" s="210" t="s">
        <v>419</v>
      </c>
      <c r="G165" s="207"/>
      <c r="H165" s="211">
        <v>779.6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144</v>
      </c>
      <c r="AU165" s="217" t="s">
        <v>84</v>
      </c>
      <c r="AV165" s="11" t="s">
        <v>84</v>
      </c>
      <c r="AW165" s="11" t="s">
        <v>38</v>
      </c>
      <c r="AX165" s="11" t="s">
        <v>75</v>
      </c>
      <c r="AY165" s="217" t="s">
        <v>133</v>
      </c>
    </row>
    <row r="166" spans="2:65" s="1" customFormat="1" ht="22.5" customHeight="1">
      <c r="B166" s="39"/>
      <c r="C166" s="191" t="s">
        <v>281</v>
      </c>
      <c r="D166" s="191" t="s">
        <v>135</v>
      </c>
      <c r="E166" s="192" t="s">
        <v>209</v>
      </c>
      <c r="F166" s="193" t="s">
        <v>210</v>
      </c>
      <c r="G166" s="194" t="s">
        <v>138</v>
      </c>
      <c r="H166" s="195">
        <v>779.6</v>
      </c>
      <c r="I166" s="196"/>
      <c r="J166" s="197">
        <f>ROUND(I166*H166,2)</f>
        <v>0</v>
      </c>
      <c r="K166" s="193" t="s">
        <v>139</v>
      </c>
      <c r="L166" s="59"/>
      <c r="M166" s="198" t="s">
        <v>22</v>
      </c>
      <c r="N166" s="199" t="s">
        <v>46</v>
      </c>
      <c r="O166" s="40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140</v>
      </c>
      <c r="AT166" s="22" t="s">
        <v>135</v>
      </c>
      <c r="AU166" s="22" t="s">
        <v>84</v>
      </c>
      <c r="AY166" s="22" t="s">
        <v>133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24</v>
      </c>
      <c r="BK166" s="202">
        <f>ROUND(I166*H166,2)</f>
        <v>0</v>
      </c>
      <c r="BL166" s="22" t="s">
        <v>140</v>
      </c>
      <c r="BM166" s="22" t="s">
        <v>498</v>
      </c>
    </row>
    <row r="167" spans="2:47" s="1" customFormat="1" ht="27">
      <c r="B167" s="39"/>
      <c r="C167" s="61"/>
      <c r="D167" s="203" t="s">
        <v>142</v>
      </c>
      <c r="E167" s="61"/>
      <c r="F167" s="204" t="s">
        <v>212</v>
      </c>
      <c r="G167" s="61"/>
      <c r="H167" s="61"/>
      <c r="I167" s="161"/>
      <c r="J167" s="61"/>
      <c r="K167" s="61"/>
      <c r="L167" s="59"/>
      <c r="M167" s="205"/>
      <c r="N167" s="40"/>
      <c r="O167" s="40"/>
      <c r="P167" s="40"/>
      <c r="Q167" s="40"/>
      <c r="R167" s="40"/>
      <c r="S167" s="40"/>
      <c r="T167" s="76"/>
      <c r="AT167" s="22" t="s">
        <v>142</v>
      </c>
      <c r="AU167" s="22" t="s">
        <v>84</v>
      </c>
    </row>
    <row r="168" spans="2:51" s="11" customFormat="1" ht="13.5">
      <c r="B168" s="206"/>
      <c r="C168" s="207"/>
      <c r="D168" s="208" t="s">
        <v>144</v>
      </c>
      <c r="E168" s="209" t="s">
        <v>22</v>
      </c>
      <c r="F168" s="210" t="s">
        <v>419</v>
      </c>
      <c r="G168" s="207"/>
      <c r="H168" s="211">
        <v>779.6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144</v>
      </c>
      <c r="AU168" s="217" t="s">
        <v>84</v>
      </c>
      <c r="AV168" s="11" t="s">
        <v>84</v>
      </c>
      <c r="AW168" s="11" t="s">
        <v>38</v>
      </c>
      <c r="AX168" s="11" t="s">
        <v>75</v>
      </c>
      <c r="AY168" s="217" t="s">
        <v>133</v>
      </c>
    </row>
    <row r="169" spans="2:65" s="1" customFormat="1" ht="22.5" customHeight="1">
      <c r="B169" s="39"/>
      <c r="C169" s="191" t="s">
        <v>287</v>
      </c>
      <c r="D169" s="191" t="s">
        <v>135</v>
      </c>
      <c r="E169" s="192" t="s">
        <v>499</v>
      </c>
      <c r="F169" s="193" t="s">
        <v>500</v>
      </c>
      <c r="G169" s="194" t="s">
        <v>138</v>
      </c>
      <c r="H169" s="195">
        <v>435.6</v>
      </c>
      <c r="I169" s="196"/>
      <c r="J169" s="197">
        <f>ROUND(I169*H169,2)</f>
        <v>0</v>
      </c>
      <c r="K169" s="193" t="s">
        <v>139</v>
      </c>
      <c r="L169" s="59"/>
      <c r="M169" s="198" t="s">
        <v>22</v>
      </c>
      <c r="N169" s="199" t="s">
        <v>46</v>
      </c>
      <c r="O169" s="40"/>
      <c r="P169" s="200">
        <f>O169*H169</f>
        <v>0</v>
      </c>
      <c r="Q169" s="200">
        <v>0.18776</v>
      </c>
      <c r="R169" s="200">
        <f>Q169*H169</f>
        <v>81.788256</v>
      </c>
      <c r="S169" s="200">
        <v>0</v>
      </c>
      <c r="T169" s="201">
        <f>S169*H169</f>
        <v>0</v>
      </c>
      <c r="AR169" s="22" t="s">
        <v>140</v>
      </c>
      <c r="AT169" s="22" t="s">
        <v>135</v>
      </c>
      <c r="AU169" s="22" t="s">
        <v>84</v>
      </c>
      <c r="AY169" s="22" t="s">
        <v>133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24</v>
      </c>
      <c r="BK169" s="202">
        <f>ROUND(I169*H169,2)</f>
        <v>0</v>
      </c>
      <c r="BL169" s="22" t="s">
        <v>140</v>
      </c>
      <c r="BM169" s="22" t="s">
        <v>501</v>
      </c>
    </row>
    <row r="170" spans="2:47" s="1" customFormat="1" ht="27">
      <c r="B170" s="39"/>
      <c r="C170" s="61"/>
      <c r="D170" s="203" t="s">
        <v>142</v>
      </c>
      <c r="E170" s="61"/>
      <c r="F170" s="204" t="s">
        <v>502</v>
      </c>
      <c r="G170" s="61"/>
      <c r="H170" s="61"/>
      <c r="I170" s="161"/>
      <c r="J170" s="61"/>
      <c r="K170" s="61"/>
      <c r="L170" s="59"/>
      <c r="M170" s="205"/>
      <c r="N170" s="40"/>
      <c r="O170" s="40"/>
      <c r="P170" s="40"/>
      <c r="Q170" s="40"/>
      <c r="R170" s="40"/>
      <c r="S170" s="40"/>
      <c r="T170" s="76"/>
      <c r="AT170" s="22" t="s">
        <v>142</v>
      </c>
      <c r="AU170" s="22" t="s">
        <v>84</v>
      </c>
    </row>
    <row r="171" spans="2:51" s="11" customFormat="1" ht="13.5">
      <c r="B171" s="206"/>
      <c r="C171" s="207"/>
      <c r="D171" s="208" t="s">
        <v>144</v>
      </c>
      <c r="E171" s="209" t="s">
        <v>22</v>
      </c>
      <c r="F171" s="210" t="s">
        <v>503</v>
      </c>
      <c r="G171" s="207"/>
      <c r="H171" s="211">
        <v>435.6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144</v>
      </c>
      <c r="AU171" s="217" t="s">
        <v>84</v>
      </c>
      <c r="AV171" s="11" t="s">
        <v>84</v>
      </c>
      <c r="AW171" s="11" t="s">
        <v>38</v>
      </c>
      <c r="AX171" s="11" t="s">
        <v>75</v>
      </c>
      <c r="AY171" s="217" t="s">
        <v>133</v>
      </c>
    </row>
    <row r="172" spans="2:65" s="1" customFormat="1" ht="22.5" customHeight="1">
      <c r="B172" s="39"/>
      <c r="C172" s="191" t="s">
        <v>294</v>
      </c>
      <c r="D172" s="191" t="s">
        <v>135</v>
      </c>
      <c r="E172" s="192" t="s">
        <v>214</v>
      </c>
      <c r="F172" s="193" t="s">
        <v>215</v>
      </c>
      <c r="G172" s="194" t="s">
        <v>138</v>
      </c>
      <c r="H172" s="195">
        <v>7796</v>
      </c>
      <c r="I172" s="196"/>
      <c r="J172" s="197">
        <f>ROUND(I172*H172,2)</f>
        <v>0</v>
      </c>
      <c r="K172" s="193" t="s">
        <v>22</v>
      </c>
      <c r="L172" s="59"/>
      <c r="M172" s="198" t="s">
        <v>22</v>
      </c>
      <c r="N172" s="199" t="s">
        <v>46</v>
      </c>
      <c r="O172" s="40"/>
      <c r="P172" s="200">
        <f>O172*H172</f>
        <v>0</v>
      </c>
      <c r="Q172" s="200">
        <v>0.00071</v>
      </c>
      <c r="R172" s="200">
        <f>Q172*H172</f>
        <v>5.53516</v>
      </c>
      <c r="S172" s="200">
        <v>0</v>
      </c>
      <c r="T172" s="201">
        <f>S172*H172</f>
        <v>0</v>
      </c>
      <c r="AR172" s="22" t="s">
        <v>140</v>
      </c>
      <c r="AT172" s="22" t="s">
        <v>135</v>
      </c>
      <c r="AU172" s="22" t="s">
        <v>84</v>
      </c>
      <c r="AY172" s="22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24</v>
      </c>
      <c r="BK172" s="202">
        <f>ROUND(I172*H172,2)</f>
        <v>0</v>
      </c>
      <c r="BL172" s="22" t="s">
        <v>140</v>
      </c>
      <c r="BM172" s="22" t="s">
        <v>504</v>
      </c>
    </row>
    <row r="173" spans="2:47" s="1" customFormat="1" ht="13.5">
      <c r="B173" s="39"/>
      <c r="C173" s="61"/>
      <c r="D173" s="203" t="s">
        <v>142</v>
      </c>
      <c r="E173" s="61"/>
      <c r="F173" s="204" t="s">
        <v>215</v>
      </c>
      <c r="G173" s="61"/>
      <c r="H173" s="61"/>
      <c r="I173" s="161"/>
      <c r="J173" s="61"/>
      <c r="K173" s="61"/>
      <c r="L173" s="59"/>
      <c r="M173" s="205"/>
      <c r="N173" s="40"/>
      <c r="O173" s="40"/>
      <c r="P173" s="40"/>
      <c r="Q173" s="40"/>
      <c r="R173" s="40"/>
      <c r="S173" s="40"/>
      <c r="T173" s="76"/>
      <c r="AT173" s="22" t="s">
        <v>142</v>
      </c>
      <c r="AU173" s="22" t="s">
        <v>84</v>
      </c>
    </row>
    <row r="174" spans="2:51" s="11" customFormat="1" ht="13.5">
      <c r="B174" s="206"/>
      <c r="C174" s="207"/>
      <c r="D174" s="208" t="s">
        <v>144</v>
      </c>
      <c r="E174" s="209" t="s">
        <v>22</v>
      </c>
      <c r="F174" s="210" t="s">
        <v>505</v>
      </c>
      <c r="G174" s="207"/>
      <c r="H174" s="211">
        <v>7796</v>
      </c>
      <c r="I174" s="212"/>
      <c r="J174" s="207"/>
      <c r="K174" s="207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144</v>
      </c>
      <c r="AU174" s="217" t="s">
        <v>84</v>
      </c>
      <c r="AV174" s="11" t="s">
        <v>84</v>
      </c>
      <c r="AW174" s="11" t="s">
        <v>38</v>
      </c>
      <c r="AX174" s="11" t="s">
        <v>75</v>
      </c>
      <c r="AY174" s="217" t="s">
        <v>133</v>
      </c>
    </row>
    <row r="175" spans="2:65" s="1" customFormat="1" ht="22.5" customHeight="1">
      <c r="B175" s="39"/>
      <c r="C175" s="191" t="s">
        <v>299</v>
      </c>
      <c r="D175" s="191" t="s">
        <v>135</v>
      </c>
      <c r="E175" s="192" t="s">
        <v>218</v>
      </c>
      <c r="F175" s="193" t="s">
        <v>219</v>
      </c>
      <c r="G175" s="194" t="s">
        <v>138</v>
      </c>
      <c r="H175" s="195">
        <v>3898</v>
      </c>
      <c r="I175" s="196"/>
      <c r="J175" s="197">
        <f>ROUND(I175*H175,2)</f>
        <v>0</v>
      </c>
      <c r="K175" s="193" t="s">
        <v>22</v>
      </c>
      <c r="L175" s="59"/>
      <c r="M175" s="198" t="s">
        <v>22</v>
      </c>
      <c r="N175" s="199" t="s">
        <v>46</v>
      </c>
      <c r="O175" s="40"/>
      <c r="P175" s="200">
        <f>O175*H175</f>
        <v>0</v>
      </c>
      <c r="Q175" s="200">
        <v>0.00071</v>
      </c>
      <c r="R175" s="200">
        <f>Q175*H175</f>
        <v>2.76758</v>
      </c>
      <c r="S175" s="200">
        <v>0</v>
      </c>
      <c r="T175" s="201">
        <f>S175*H175</f>
        <v>0</v>
      </c>
      <c r="AR175" s="22" t="s">
        <v>140</v>
      </c>
      <c r="AT175" s="22" t="s">
        <v>135</v>
      </c>
      <c r="AU175" s="22" t="s">
        <v>84</v>
      </c>
      <c r="AY175" s="22" t="s">
        <v>133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24</v>
      </c>
      <c r="BK175" s="202">
        <f>ROUND(I175*H175,2)</f>
        <v>0</v>
      </c>
      <c r="BL175" s="22" t="s">
        <v>140</v>
      </c>
      <c r="BM175" s="22" t="s">
        <v>506</v>
      </c>
    </row>
    <row r="176" spans="2:47" s="1" customFormat="1" ht="13.5">
      <c r="B176" s="39"/>
      <c r="C176" s="61"/>
      <c r="D176" s="203" t="s">
        <v>142</v>
      </c>
      <c r="E176" s="61"/>
      <c r="F176" s="204" t="s">
        <v>219</v>
      </c>
      <c r="G176" s="61"/>
      <c r="H176" s="61"/>
      <c r="I176" s="161"/>
      <c r="J176" s="61"/>
      <c r="K176" s="61"/>
      <c r="L176" s="59"/>
      <c r="M176" s="205"/>
      <c r="N176" s="40"/>
      <c r="O176" s="40"/>
      <c r="P176" s="40"/>
      <c r="Q176" s="40"/>
      <c r="R176" s="40"/>
      <c r="S176" s="40"/>
      <c r="T176" s="76"/>
      <c r="AT176" s="22" t="s">
        <v>142</v>
      </c>
      <c r="AU176" s="22" t="s">
        <v>84</v>
      </c>
    </row>
    <row r="177" spans="2:51" s="11" customFormat="1" ht="13.5">
      <c r="B177" s="206"/>
      <c r="C177" s="207"/>
      <c r="D177" s="208" t="s">
        <v>144</v>
      </c>
      <c r="E177" s="209" t="s">
        <v>22</v>
      </c>
      <c r="F177" s="210" t="s">
        <v>507</v>
      </c>
      <c r="G177" s="207"/>
      <c r="H177" s="211">
        <v>3898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144</v>
      </c>
      <c r="AU177" s="217" t="s">
        <v>84</v>
      </c>
      <c r="AV177" s="11" t="s">
        <v>84</v>
      </c>
      <c r="AW177" s="11" t="s">
        <v>38</v>
      </c>
      <c r="AX177" s="11" t="s">
        <v>75</v>
      </c>
      <c r="AY177" s="217" t="s">
        <v>133</v>
      </c>
    </row>
    <row r="178" spans="2:65" s="1" customFormat="1" ht="22.5" customHeight="1">
      <c r="B178" s="39"/>
      <c r="C178" s="191" t="s">
        <v>304</v>
      </c>
      <c r="D178" s="191" t="s">
        <v>135</v>
      </c>
      <c r="E178" s="192" t="s">
        <v>223</v>
      </c>
      <c r="F178" s="193" t="s">
        <v>224</v>
      </c>
      <c r="G178" s="194" t="s">
        <v>138</v>
      </c>
      <c r="H178" s="195">
        <v>3898</v>
      </c>
      <c r="I178" s="196"/>
      <c r="J178" s="197">
        <f>ROUND(I178*H178,2)</f>
        <v>0</v>
      </c>
      <c r="K178" s="193" t="s">
        <v>22</v>
      </c>
      <c r="L178" s="59"/>
      <c r="M178" s="198" t="s">
        <v>22</v>
      </c>
      <c r="N178" s="199" t="s">
        <v>46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2" t="s">
        <v>140</v>
      </c>
      <c r="AT178" s="22" t="s">
        <v>135</v>
      </c>
      <c r="AU178" s="22" t="s">
        <v>84</v>
      </c>
      <c r="AY178" s="22" t="s">
        <v>133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24</v>
      </c>
      <c r="BK178" s="202">
        <f>ROUND(I178*H178,2)</f>
        <v>0</v>
      </c>
      <c r="BL178" s="22" t="s">
        <v>140</v>
      </c>
      <c r="BM178" s="22" t="s">
        <v>508</v>
      </c>
    </row>
    <row r="179" spans="2:47" s="1" customFormat="1" ht="13.5">
      <c r="B179" s="39"/>
      <c r="C179" s="61"/>
      <c r="D179" s="203" t="s">
        <v>142</v>
      </c>
      <c r="E179" s="61"/>
      <c r="F179" s="204" t="s">
        <v>224</v>
      </c>
      <c r="G179" s="61"/>
      <c r="H179" s="61"/>
      <c r="I179" s="161"/>
      <c r="J179" s="61"/>
      <c r="K179" s="61"/>
      <c r="L179" s="59"/>
      <c r="M179" s="205"/>
      <c r="N179" s="40"/>
      <c r="O179" s="40"/>
      <c r="P179" s="40"/>
      <c r="Q179" s="40"/>
      <c r="R179" s="40"/>
      <c r="S179" s="40"/>
      <c r="T179" s="76"/>
      <c r="AT179" s="22" t="s">
        <v>142</v>
      </c>
      <c r="AU179" s="22" t="s">
        <v>84</v>
      </c>
    </row>
    <row r="180" spans="2:51" s="11" customFormat="1" ht="13.5">
      <c r="B180" s="206"/>
      <c r="C180" s="207"/>
      <c r="D180" s="208" t="s">
        <v>144</v>
      </c>
      <c r="E180" s="209" t="s">
        <v>22</v>
      </c>
      <c r="F180" s="210" t="s">
        <v>507</v>
      </c>
      <c r="G180" s="207"/>
      <c r="H180" s="211">
        <v>3898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144</v>
      </c>
      <c r="AU180" s="217" t="s">
        <v>84</v>
      </c>
      <c r="AV180" s="11" t="s">
        <v>84</v>
      </c>
      <c r="AW180" s="11" t="s">
        <v>38</v>
      </c>
      <c r="AX180" s="11" t="s">
        <v>75</v>
      </c>
      <c r="AY180" s="217" t="s">
        <v>133</v>
      </c>
    </row>
    <row r="181" spans="2:65" s="1" customFormat="1" ht="22.5" customHeight="1">
      <c r="B181" s="39"/>
      <c r="C181" s="191" t="s">
        <v>310</v>
      </c>
      <c r="D181" s="191" t="s">
        <v>135</v>
      </c>
      <c r="E181" s="192" t="s">
        <v>233</v>
      </c>
      <c r="F181" s="193" t="s">
        <v>234</v>
      </c>
      <c r="G181" s="194" t="s">
        <v>138</v>
      </c>
      <c r="H181" s="195">
        <v>3898</v>
      </c>
      <c r="I181" s="196"/>
      <c r="J181" s="197">
        <f>ROUND(I181*H181,2)</f>
        <v>0</v>
      </c>
      <c r="K181" s="193" t="s">
        <v>22</v>
      </c>
      <c r="L181" s="59"/>
      <c r="M181" s="198" t="s">
        <v>22</v>
      </c>
      <c r="N181" s="199" t="s">
        <v>46</v>
      </c>
      <c r="O181" s="40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2" t="s">
        <v>140</v>
      </c>
      <c r="AT181" s="22" t="s">
        <v>135</v>
      </c>
      <c r="AU181" s="22" t="s">
        <v>84</v>
      </c>
      <c r="AY181" s="22" t="s">
        <v>133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2" t="s">
        <v>24</v>
      </c>
      <c r="BK181" s="202">
        <f>ROUND(I181*H181,2)</f>
        <v>0</v>
      </c>
      <c r="BL181" s="22" t="s">
        <v>140</v>
      </c>
      <c r="BM181" s="22" t="s">
        <v>509</v>
      </c>
    </row>
    <row r="182" spans="2:47" s="1" customFormat="1" ht="27">
      <c r="B182" s="39"/>
      <c r="C182" s="61"/>
      <c r="D182" s="203" t="s">
        <v>142</v>
      </c>
      <c r="E182" s="61"/>
      <c r="F182" s="204" t="s">
        <v>236</v>
      </c>
      <c r="G182" s="61"/>
      <c r="H182" s="61"/>
      <c r="I182" s="161"/>
      <c r="J182" s="61"/>
      <c r="K182" s="61"/>
      <c r="L182" s="59"/>
      <c r="M182" s="205"/>
      <c r="N182" s="40"/>
      <c r="O182" s="40"/>
      <c r="P182" s="40"/>
      <c r="Q182" s="40"/>
      <c r="R182" s="40"/>
      <c r="S182" s="40"/>
      <c r="T182" s="76"/>
      <c r="AT182" s="22" t="s">
        <v>142</v>
      </c>
      <c r="AU182" s="22" t="s">
        <v>84</v>
      </c>
    </row>
    <row r="183" spans="2:51" s="11" customFormat="1" ht="13.5">
      <c r="B183" s="206"/>
      <c r="C183" s="207"/>
      <c r="D183" s="208" t="s">
        <v>144</v>
      </c>
      <c r="E183" s="209" t="s">
        <v>22</v>
      </c>
      <c r="F183" s="210" t="s">
        <v>507</v>
      </c>
      <c r="G183" s="207"/>
      <c r="H183" s="211">
        <v>3898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144</v>
      </c>
      <c r="AU183" s="217" t="s">
        <v>84</v>
      </c>
      <c r="AV183" s="11" t="s">
        <v>84</v>
      </c>
      <c r="AW183" s="11" t="s">
        <v>38</v>
      </c>
      <c r="AX183" s="11" t="s">
        <v>75</v>
      </c>
      <c r="AY183" s="217" t="s">
        <v>133</v>
      </c>
    </row>
    <row r="184" spans="2:65" s="1" customFormat="1" ht="31.5" customHeight="1">
      <c r="B184" s="39"/>
      <c r="C184" s="191" t="s">
        <v>316</v>
      </c>
      <c r="D184" s="191" t="s">
        <v>135</v>
      </c>
      <c r="E184" s="192" t="s">
        <v>228</v>
      </c>
      <c r="F184" s="193" t="s">
        <v>229</v>
      </c>
      <c r="G184" s="194" t="s">
        <v>138</v>
      </c>
      <c r="H184" s="195">
        <v>3898</v>
      </c>
      <c r="I184" s="196"/>
      <c r="J184" s="197">
        <f>ROUND(I184*H184,2)</f>
        <v>0</v>
      </c>
      <c r="K184" s="193" t="s">
        <v>139</v>
      </c>
      <c r="L184" s="59"/>
      <c r="M184" s="198" t="s">
        <v>22</v>
      </c>
      <c r="N184" s="199" t="s">
        <v>46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2" t="s">
        <v>140</v>
      </c>
      <c r="AT184" s="22" t="s">
        <v>135</v>
      </c>
      <c r="AU184" s="22" t="s">
        <v>84</v>
      </c>
      <c r="AY184" s="22" t="s">
        <v>133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24</v>
      </c>
      <c r="BK184" s="202">
        <f>ROUND(I184*H184,2)</f>
        <v>0</v>
      </c>
      <c r="BL184" s="22" t="s">
        <v>140</v>
      </c>
      <c r="BM184" s="22" t="s">
        <v>510</v>
      </c>
    </row>
    <row r="185" spans="2:47" s="1" customFormat="1" ht="27">
      <c r="B185" s="39"/>
      <c r="C185" s="61"/>
      <c r="D185" s="203" t="s">
        <v>142</v>
      </c>
      <c r="E185" s="61"/>
      <c r="F185" s="204" t="s">
        <v>231</v>
      </c>
      <c r="G185" s="61"/>
      <c r="H185" s="61"/>
      <c r="I185" s="161"/>
      <c r="J185" s="61"/>
      <c r="K185" s="61"/>
      <c r="L185" s="59"/>
      <c r="M185" s="205"/>
      <c r="N185" s="40"/>
      <c r="O185" s="40"/>
      <c r="P185" s="40"/>
      <c r="Q185" s="40"/>
      <c r="R185" s="40"/>
      <c r="S185" s="40"/>
      <c r="T185" s="76"/>
      <c r="AT185" s="22" t="s">
        <v>142</v>
      </c>
      <c r="AU185" s="22" t="s">
        <v>84</v>
      </c>
    </row>
    <row r="186" spans="2:51" s="11" customFormat="1" ht="13.5">
      <c r="B186" s="206"/>
      <c r="C186" s="207"/>
      <c r="D186" s="208" t="s">
        <v>144</v>
      </c>
      <c r="E186" s="209" t="s">
        <v>22</v>
      </c>
      <c r="F186" s="210" t="s">
        <v>507</v>
      </c>
      <c r="G186" s="207"/>
      <c r="H186" s="211">
        <v>3898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144</v>
      </c>
      <c r="AU186" s="217" t="s">
        <v>84</v>
      </c>
      <c r="AV186" s="11" t="s">
        <v>84</v>
      </c>
      <c r="AW186" s="11" t="s">
        <v>38</v>
      </c>
      <c r="AX186" s="11" t="s">
        <v>75</v>
      </c>
      <c r="AY186" s="217" t="s">
        <v>133</v>
      </c>
    </row>
    <row r="187" spans="2:65" s="1" customFormat="1" ht="22.5" customHeight="1">
      <c r="B187" s="39"/>
      <c r="C187" s="191" t="s">
        <v>321</v>
      </c>
      <c r="D187" s="191" t="s">
        <v>135</v>
      </c>
      <c r="E187" s="192" t="s">
        <v>238</v>
      </c>
      <c r="F187" s="193" t="s">
        <v>239</v>
      </c>
      <c r="G187" s="194" t="s">
        <v>138</v>
      </c>
      <c r="H187" s="195">
        <v>142.4</v>
      </c>
      <c r="I187" s="196"/>
      <c r="J187" s="197">
        <f>ROUND(I187*H187,2)</f>
        <v>0</v>
      </c>
      <c r="K187" s="193" t="s">
        <v>139</v>
      </c>
      <c r="L187" s="59"/>
      <c r="M187" s="198" t="s">
        <v>22</v>
      </c>
      <c r="N187" s="199" t="s">
        <v>46</v>
      </c>
      <c r="O187" s="40"/>
      <c r="P187" s="200">
        <f>O187*H187</f>
        <v>0</v>
      </c>
      <c r="Q187" s="200">
        <v>0.19536</v>
      </c>
      <c r="R187" s="200">
        <f>Q187*H187</f>
        <v>27.819264</v>
      </c>
      <c r="S187" s="200">
        <v>0</v>
      </c>
      <c r="T187" s="201">
        <f>S187*H187</f>
        <v>0</v>
      </c>
      <c r="AR187" s="22" t="s">
        <v>140</v>
      </c>
      <c r="AT187" s="22" t="s">
        <v>135</v>
      </c>
      <c r="AU187" s="22" t="s">
        <v>84</v>
      </c>
      <c r="AY187" s="22" t="s">
        <v>133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24</v>
      </c>
      <c r="BK187" s="202">
        <f>ROUND(I187*H187,2)</f>
        <v>0</v>
      </c>
      <c r="BL187" s="22" t="s">
        <v>140</v>
      </c>
      <c r="BM187" s="22" t="s">
        <v>511</v>
      </c>
    </row>
    <row r="188" spans="2:47" s="1" customFormat="1" ht="27">
      <c r="B188" s="39"/>
      <c r="C188" s="61"/>
      <c r="D188" s="203" t="s">
        <v>142</v>
      </c>
      <c r="E188" s="61"/>
      <c r="F188" s="204" t="s">
        <v>241</v>
      </c>
      <c r="G188" s="61"/>
      <c r="H188" s="61"/>
      <c r="I188" s="161"/>
      <c r="J188" s="61"/>
      <c r="K188" s="61"/>
      <c r="L188" s="59"/>
      <c r="M188" s="205"/>
      <c r="N188" s="40"/>
      <c r="O188" s="40"/>
      <c r="P188" s="40"/>
      <c r="Q188" s="40"/>
      <c r="R188" s="40"/>
      <c r="S188" s="40"/>
      <c r="T188" s="76"/>
      <c r="AT188" s="22" t="s">
        <v>142</v>
      </c>
      <c r="AU188" s="22" t="s">
        <v>84</v>
      </c>
    </row>
    <row r="189" spans="2:51" s="11" customFormat="1" ht="27">
      <c r="B189" s="206"/>
      <c r="C189" s="207"/>
      <c r="D189" s="208" t="s">
        <v>144</v>
      </c>
      <c r="E189" s="209" t="s">
        <v>22</v>
      </c>
      <c r="F189" s="210" t="s">
        <v>417</v>
      </c>
      <c r="G189" s="207"/>
      <c r="H189" s="211">
        <v>142.4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144</v>
      </c>
      <c r="AU189" s="217" t="s">
        <v>84</v>
      </c>
      <c r="AV189" s="11" t="s">
        <v>84</v>
      </c>
      <c r="AW189" s="11" t="s">
        <v>38</v>
      </c>
      <c r="AX189" s="11" t="s">
        <v>75</v>
      </c>
      <c r="AY189" s="217" t="s">
        <v>133</v>
      </c>
    </row>
    <row r="190" spans="2:65" s="1" customFormat="1" ht="22.5" customHeight="1">
      <c r="B190" s="39"/>
      <c r="C190" s="232" t="s">
        <v>325</v>
      </c>
      <c r="D190" s="232" t="s">
        <v>243</v>
      </c>
      <c r="E190" s="233" t="s">
        <v>244</v>
      </c>
      <c r="F190" s="234" t="s">
        <v>245</v>
      </c>
      <c r="G190" s="235" t="s">
        <v>198</v>
      </c>
      <c r="H190" s="236">
        <v>6.315</v>
      </c>
      <c r="I190" s="237"/>
      <c r="J190" s="238">
        <f>ROUND(I190*H190,2)</f>
        <v>0</v>
      </c>
      <c r="K190" s="234" t="s">
        <v>139</v>
      </c>
      <c r="L190" s="239"/>
      <c r="M190" s="240" t="s">
        <v>22</v>
      </c>
      <c r="N190" s="241" t="s">
        <v>46</v>
      </c>
      <c r="O190" s="40"/>
      <c r="P190" s="200">
        <f>O190*H190</f>
        <v>0</v>
      </c>
      <c r="Q190" s="200">
        <v>1</v>
      </c>
      <c r="R190" s="200">
        <f>Q190*H190</f>
        <v>6.315</v>
      </c>
      <c r="S190" s="200">
        <v>0</v>
      </c>
      <c r="T190" s="201">
        <f>S190*H190</f>
        <v>0</v>
      </c>
      <c r="AR190" s="22" t="s">
        <v>181</v>
      </c>
      <c r="AT190" s="22" t="s">
        <v>243</v>
      </c>
      <c r="AU190" s="22" t="s">
        <v>84</v>
      </c>
      <c r="AY190" s="22" t="s">
        <v>133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24</v>
      </c>
      <c r="BK190" s="202">
        <f>ROUND(I190*H190,2)</f>
        <v>0</v>
      </c>
      <c r="BL190" s="22" t="s">
        <v>140</v>
      </c>
      <c r="BM190" s="22" t="s">
        <v>512</v>
      </c>
    </row>
    <row r="191" spans="2:47" s="1" customFormat="1" ht="13.5">
      <c r="B191" s="39"/>
      <c r="C191" s="61"/>
      <c r="D191" s="203" t="s">
        <v>142</v>
      </c>
      <c r="E191" s="61"/>
      <c r="F191" s="204" t="s">
        <v>245</v>
      </c>
      <c r="G191" s="61"/>
      <c r="H191" s="61"/>
      <c r="I191" s="161"/>
      <c r="J191" s="61"/>
      <c r="K191" s="61"/>
      <c r="L191" s="59"/>
      <c r="M191" s="205"/>
      <c r="N191" s="40"/>
      <c r="O191" s="40"/>
      <c r="P191" s="40"/>
      <c r="Q191" s="40"/>
      <c r="R191" s="40"/>
      <c r="S191" s="40"/>
      <c r="T191" s="76"/>
      <c r="AT191" s="22" t="s">
        <v>142</v>
      </c>
      <c r="AU191" s="22" t="s">
        <v>84</v>
      </c>
    </row>
    <row r="192" spans="2:47" s="1" customFormat="1" ht="27">
      <c r="B192" s="39"/>
      <c r="C192" s="61"/>
      <c r="D192" s="203" t="s">
        <v>247</v>
      </c>
      <c r="E192" s="61"/>
      <c r="F192" s="242" t="s">
        <v>248</v>
      </c>
      <c r="G192" s="61"/>
      <c r="H192" s="61"/>
      <c r="I192" s="161"/>
      <c r="J192" s="61"/>
      <c r="K192" s="61"/>
      <c r="L192" s="59"/>
      <c r="M192" s="205"/>
      <c r="N192" s="40"/>
      <c r="O192" s="40"/>
      <c r="P192" s="40"/>
      <c r="Q192" s="40"/>
      <c r="R192" s="40"/>
      <c r="S192" s="40"/>
      <c r="T192" s="76"/>
      <c r="AT192" s="22" t="s">
        <v>247</v>
      </c>
      <c r="AU192" s="22" t="s">
        <v>84</v>
      </c>
    </row>
    <row r="193" spans="2:51" s="11" customFormat="1" ht="27">
      <c r="B193" s="206"/>
      <c r="C193" s="207"/>
      <c r="D193" s="208" t="s">
        <v>144</v>
      </c>
      <c r="E193" s="209" t="s">
        <v>22</v>
      </c>
      <c r="F193" s="210" t="s">
        <v>513</v>
      </c>
      <c r="G193" s="207"/>
      <c r="H193" s="211">
        <v>6.315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144</v>
      </c>
      <c r="AU193" s="217" t="s">
        <v>84</v>
      </c>
      <c r="AV193" s="11" t="s">
        <v>84</v>
      </c>
      <c r="AW193" s="11" t="s">
        <v>38</v>
      </c>
      <c r="AX193" s="11" t="s">
        <v>75</v>
      </c>
      <c r="AY193" s="217" t="s">
        <v>133</v>
      </c>
    </row>
    <row r="194" spans="2:65" s="1" customFormat="1" ht="22.5" customHeight="1">
      <c r="B194" s="39"/>
      <c r="C194" s="191" t="s">
        <v>331</v>
      </c>
      <c r="D194" s="191" t="s">
        <v>135</v>
      </c>
      <c r="E194" s="192" t="s">
        <v>250</v>
      </c>
      <c r="F194" s="193" t="s">
        <v>251</v>
      </c>
      <c r="G194" s="194" t="s">
        <v>138</v>
      </c>
      <c r="H194" s="195">
        <v>17.8</v>
      </c>
      <c r="I194" s="196"/>
      <c r="J194" s="197">
        <f>ROUND(I194*H194,2)</f>
        <v>0</v>
      </c>
      <c r="K194" s="193" t="s">
        <v>139</v>
      </c>
      <c r="L194" s="59"/>
      <c r="M194" s="198" t="s">
        <v>22</v>
      </c>
      <c r="N194" s="199" t="s">
        <v>46</v>
      </c>
      <c r="O194" s="40"/>
      <c r="P194" s="200">
        <f>O194*H194</f>
        <v>0</v>
      </c>
      <c r="Q194" s="200">
        <v>0.1837</v>
      </c>
      <c r="R194" s="200">
        <f>Q194*H194</f>
        <v>3.26986</v>
      </c>
      <c r="S194" s="200">
        <v>0</v>
      </c>
      <c r="T194" s="201">
        <f>S194*H194</f>
        <v>0</v>
      </c>
      <c r="AR194" s="22" t="s">
        <v>140</v>
      </c>
      <c r="AT194" s="22" t="s">
        <v>135</v>
      </c>
      <c r="AU194" s="22" t="s">
        <v>84</v>
      </c>
      <c r="AY194" s="22" t="s">
        <v>133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24</v>
      </c>
      <c r="BK194" s="202">
        <f>ROUND(I194*H194,2)</f>
        <v>0</v>
      </c>
      <c r="BL194" s="22" t="s">
        <v>140</v>
      </c>
      <c r="BM194" s="22" t="s">
        <v>514</v>
      </c>
    </row>
    <row r="195" spans="2:47" s="1" customFormat="1" ht="27">
      <c r="B195" s="39"/>
      <c r="C195" s="61"/>
      <c r="D195" s="203" t="s">
        <v>142</v>
      </c>
      <c r="E195" s="61"/>
      <c r="F195" s="204" t="s">
        <v>253</v>
      </c>
      <c r="G195" s="61"/>
      <c r="H195" s="61"/>
      <c r="I195" s="161"/>
      <c r="J195" s="61"/>
      <c r="K195" s="61"/>
      <c r="L195" s="59"/>
      <c r="M195" s="205"/>
      <c r="N195" s="40"/>
      <c r="O195" s="40"/>
      <c r="P195" s="40"/>
      <c r="Q195" s="40"/>
      <c r="R195" s="40"/>
      <c r="S195" s="40"/>
      <c r="T195" s="76"/>
      <c r="AT195" s="22" t="s">
        <v>142</v>
      </c>
      <c r="AU195" s="22" t="s">
        <v>84</v>
      </c>
    </row>
    <row r="196" spans="2:51" s="11" customFormat="1" ht="27">
      <c r="B196" s="206"/>
      <c r="C196" s="207"/>
      <c r="D196" s="203" t="s">
        <v>144</v>
      </c>
      <c r="E196" s="229" t="s">
        <v>22</v>
      </c>
      <c r="F196" s="230" t="s">
        <v>415</v>
      </c>
      <c r="G196" s="207"/>
      <c r="H196" s="231">
        <v>17.8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144</v>
      </c>
      <c r="AU196" s="217" t="s">
        <v>84</v>
      </c>
      <c r="AV196" s="11" t="s">
        <v>84</v>
      </c>
      <c r="AW196" s="11" t="s">
        <v>38</v>
      </c>
      <c r="AX196" s="11" t="s">
        <v>75</v>
      </c>
      <c r="AY196" s="217" t="s">
        <v>133</v>
      </c>
    </row>
    <row r="197" spans="2:63" s="10" customFormat="1" ht="29.85" customHeight="1">
      <c r="B197" s="174"/>
      <c r="C197" s="175"/>
      <c r="D197" s="188" t="s">
        <v>74</v>
      </c>
      <c r="E197" s="189" t="s">
        <v>181</v>
      </c>
      <c r="F197" s="189" t="s">
        <v>254</v>
      </c>
      <c r="G197" s="175"/>
      <c r="H197" s="175"/>
      <c r="I197" s="178"/>
      <c r="J197" s="190">
        <f>BK197</f>
        <v>0</v>
      </c>
      <c r="K197" s="175"/>
      <c r="L197" s="180"/>
      <c r="M197" s="181"/>
      <c r="N197" s="182"/>
      <c r="O197" s="182"/>
      <c r="P197" s="183">
        <f>SUM(P198:P215)</f>
        <v>0</v>
      </c>
      <c r="Q197" s="182"/>
      <c r="R197" s="183">
        <f>SUM(R198:R215)</f>
        <v>10.05716</v>
      </c>
      <c r="S197" s="182"/>
      <c r="T197" s="184">
        <f>SUM(T198:T215)</f>
        <v>1.3499999999999999</v>
      </c>
      <c r="AR197" s="185" t="s">
        <v>24</v>
      </c>
      <c r="AT197" s="186" t="s">
        <v>74</v>
      </c>
      <c r="AU197" s="186" t="s">
        <v>24</v>
      </c>
      <c r="AY197" s="185" t="s">
        <v>133</v>
      </c>
      <c r="BK197" s="187">
        <f>SUM(BK198:BK215)</f>
        <v>0</v>
      </c>
    </row>
    <row r="198" spans="2:65" s="1" customFormat="1" ht="22.5" customHeight="1">
      <c r="B198" s="39"/>
      <c r="C198" s="191" t="s">
        <v>337</v>
      </c>
      <c r="D198" s="191" t="s">
        <v>135</v>
      </c>
      <c r="E198" s="192" t="s">
        <v>256</v>
      </c>
      <c r="F198" s="193" t="s">
        <v>257</v>
      </c>
      <c r="G198" s="194" t="s">
        <v>258</v>
      </c>
      <c r="H198" s="195">
        <v>9</v>
      </c>
      <c r="I198" s="196"/>
      <c r="J198" s="197">
        <f>ROUND(I198*H198,2)</f>
        <v>0</v>
      </c>
      <c r="K198" s="193" t="s">
        <v>139</v>
      </c>
      <c r="L198" s="59"/>
      <c r="M198" s="198" t="s">
        <v>22</v>
      </c>
      <c r="N198" s="199" t="s">
        <v>46</v>
      </c>
      <c r="O198" s="40"/>
      <c r="P198" s="200">
        <f>O198*H198</f>
        <v>0</v>
      </c>
      <c r="Q198" s="200">
        <v>0.00936</v>
      </c>
      <c r="R198" s="200">
        <f>Q198*H198</f>
        <v>0.08424000000000001</v>
      </c>
      <c r="S198" s="200">
        <v>0</v>
      </c>
      <c r="T198" s="201">
        <f>S198*H198</f>
        <v>0</v>
      </c>
      <c r="AR198" s="22" t="s">
        <v>140</v>
      </c>
      <c r="AT198" s="22" t="s">
        <v>135</v>
      </c>
      <c r="AU198" s="22" t="s">
        <v>84</v>
      </c>
      <c r="AY198" s="22" t="s">
        <v>133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24</v>
      </c>
      <c r="BK198" s="202">
        <f>ROUND(I198*H198,2)</f>
        <v>0</v>
      </c>
      <c r="BL198" s="22" t="s">
        <v>140</v>
      </c>
      <c r="BM198" s="22" t="s">
        <v>515</v>
      </c>
    </row>
    <row r="199" spans="2:47" s="1" customFormat="1" ht="13.5">
      <c r="B199" s="39"/>
      <c r="C199" s="61"/>
      <c r="D199" s="203" t="s">
        <v>142</v>
      </c>
      <c r="E199" s="61"/>
      <c r="F199" s="204" t="s">
        <v>260</v>
      </c>
      <c r="G199" s="61"/>
      <c r="H199" s="61"/>
      <c r="I199" s="161"/>
      <c r="J199" s="61"/>
      <c r="K199" s="61"/>
      <c r="L199" s="59"/>
      <c r="M199" s="205"/>
      <c r="N199" s="40"/>
      <c r="O199" s="40"/>
      <c r="P199" s="40"/>
      <c r="Q199" s="40"/>
      <c r="R199" s="40"/>
      <c r="S199" s="40"/>
      <c r="T199" s="76"/>
      <c r="AT199" s="22" t="s">
        <v>142</v>
      </c>
      <c r="AU199" s="22" t="s">
        <v>84</v>
      </c>
    </row>
    <row r="200" spans="2:51" s="11" customFormat="1" ht="13.5">
      <c r="B200" s="206"/>
      <c r="C200" s="207"/>
      <c r="D200" s="208" t="s">
        <v>144</v>
      </c>
      <c r="E200" s="209" t="s">
        <v>22</v>
      </c>
      <c r="F200" s="210" t="s">
        <v>516</v>
      </c>
      <c r="G200" s="207"/>
      <c r="H200" s="211">
        <v>9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144</v>
      </c>
      <c r="AU200" s="217" t="s">
        <v>84</v>
      </c>
      <c r="AV200" s="11" t="s">
        <v>84</v>
      </c>
      <c r="AW200" s="11" t="s">
        <v>38</v>
      </c>
      <c r="AX200" s="11" t="s">
        <v>75</v>
      </c>
      <c r="AY200" s="217" t="s">
        <v>133</v>
      </c>
    </row>
    <row r="201" spans="2:65" s="1" customFormat="1" ht="31.5" customHeight="1">
      <c r="B201" s="39"/>
      <c r="C201" s="232" t="s">
        <v>342</v>
      </c>
      <c r="D201" s="232" t="s">
        <v>243</v>
      </c>
      <c r="E201" s="233" t="s">
        <v>263</v>
      </c>
      <c r="F201" s="234" t="s">
        <v>264</v>
      </c>
      <c r="G201" s="235" t="s">
        <v>258</v>
      </c>
      <c r="H201" s="236">
        <v>9</v>
      </c>
      <c r="I201" s="237"/>
      <c r="J201" s="238">
        <f>ROUND(I201*H201,2)</f>
        <v>0</v>
      </c>
      <c r="K201" s="234" t="s">
        <v>22</v>
      </c>
      <c r="L201" s="239"/>
      <c r="M201" s="240" t="s">
        <v>22</v>
      </c>
      <c r="N201" s="241" t="s">
        <v>46</v>
      </c>
      <c r="O201" s="40"/>
      <c r="P201" s="200">
        <f>O201*H201</f>
        <v>0</v>
      </c>
      <c r="Q201" s="200">
        <v>0.105</v>
      </c>
      <c r="R201" s="200">
        <f>Q201*H201</f>
        <v>0.945</v>
      </c>
      <c r="S201" s="200">
        <v>0</v>
      </c>
      <c r="T201" s="201">
        <f>S201*H201</f>
        <v>0</v>
      </c>
      <c r="AR201" s="22" t="s">
        <v>181</v>
      </c>
      <c r="AT201" s="22" t="s">
        <v>243</v>
      </c>
      <c r="AU201" s="22" t="s">
        <v>84</v>
      </c>
      <c r="AY201" s="22" t="s">
        <v>133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24</v>
      </c>
      <c r="BK201" s="202">
        <f>ROUND(I201*H201,2)</f>
        <v>0</v>
      </c>
      <c r="BL201" s="22" t="s">
        <v>140</v>
      </c>
      <c r="BM201" s="22" t="s">
        <v>517</v>
      </c>
    </row>
    <row r="202" spans="2:47" s="1" customFormat="1" ht="27">
      <c r="B202" s="39"/>
      <c r="C202" s="61"/>
      <c r="D202" s="203" t="s">
        <v>142</v>
      </c>
      <c r="E202" s="61"/>
      <c r="F202" s="204" t="s">
        <v>264</v>
      </c>
      <c r="G202" s="61"/>
      <c r="H202" s="61"/>
      <c r="I202" s="161"/>
      <c r="J202" s="61"/>
      <c r="K202" s="61"/>
      <c r="L202" s="59"/>
      <c r="M202" s="205"/>
      <c r="N202" s="40"/>
      <c r="O202" s="40"/>
      <c r="P202" s="40"/>
      <c r="Q202" s="40"/>
      <c r="R202" s="40"/>
      <c r="S202" s="40"/>
      <c r="T202" s="76"/>
      <c r="AT202" s="22" t="s">
        <v>142</v>
      </c>
      <c r="AU202" s="22" t="s">
        <v>84</v>
      </c>
    </row>
    <row r="203" spans="2:51" s="11" customFormat="1" ht="13.5">
      <c r="B203" s="206"/>
      <c r="C203" s="207"/>
      <c r="D203" s="208" t="s">
        <v>144</v>
      </c>
      <c r="E203" s="209" t="s">
        <v>22</v>
      </c>
      <c r="F203" s="210" t="s">
        <v>516</v>
      </c>
      <c r="G203" s="207"/>
      <c r="H203" s="211">
        <v>9</v>
      </c>
      <c r="I203" s="212"/>
      <c r="J203" s="207"/>
      <c r="K203" s="207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144</v>
      </c>
      <c r="AU203" s="217" t="s">
        <v>84</v>
      </c>
      <c r="AV203" s="11" t="s">
        <v>84</v>
      </c>
      <c r="AW203" s="11" t="s">
        <v>38</v>
      </c>
      <c r="AX203" s="11" t="s">
        <v>75</v>
      </c>
      <c r="AY203" s="217" t="s">
        <v>133</v>
      </c>
    </row>
    <row r="204" spans="2:65" s="1" customFormat="1" ht="22.5" customHeight="1">
      <c r="B204" s="39"/>
      <c r="C204" s="191" t="s">
        <v>348</v>
      </c>
      <c r="D204" s="191" t="s">
        <v>135</v>
      </c>
      <c r="E204" s="192" t="s">
        <v>267</v>
      </c>
      <c r="F204" s="193" t="s">
        <v>268</v>
      </c>
      <c r="G204" s="194" t="s">
        <v>258</v>
      </c>
      <c r="H204" s="195">
        <v>9</v>
      </c>
      <c r="I204" s="196"/>
      <c r="J204" s="197">
        <f>ROUND(I204*H204,2)</f>
        <v>0</v>
      </c>
      <c r="K204" s="193" t="s">
        <v>139</v>
      </c>
      <c r="L204" s="59"/>
      <c r="M204" s="198" t="s">
        <v>22</v>
      </c>
      <c r="N204" s="199" t="s">
        <v>46</v>
      </c>
      <c r="O204" s="40"/>
      <c r="P204" s="200">
        <f>O204*H204</f>
        <v>0</v>
      </c>
      <c r="Q204" s="200">
        <v>0</v>
      </c>
      <c r="R204" s="200">
        <f>Q204*H204</f>
        <v>0</v>
      </c>
      <c r="S204" s="200">
        <v>0.15</v>
      </c>
      <c r="T204" s="201">
        <f>S204*H204</f>
        <v>1.3499999999999999</v>
      </c>
      <c r="AR204" s="22" t="s">
        <v>140</v>
      </c>
      <c r="AT204" s="22" t="s">
        <v>135</v>
      </c>
      <c r="AU204" s="22" t="s">
        <v>84</v>
      </c>
      <c r="AY204" s="22" t="s">
        <v>133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24</v>
      </c>
      <c r="BK204" s="202">
        <f>ROUND(I204*H204,2)</f>
        <v>0</v>
      </c>
      <c r="BL204" s="22" t="s">
        <v>140</v>
      </c>
      <c r="BM204" s="22" t="s">
        <v>518</v>
      </c>
    </row>
    <row r="205" spans="2:47" s="1" customFormat="1" ht="13.5">
      <c r="B205" s="39"/>
      <c r="C205" s="61"/>
      <c r="D205" s="203" t="s">
        <v>142</v>
      </c>
      <c r="E205" s="61"/>
      <c r="F205" s="204" t="s">
        <v>270</v>
      </c>
      <c r="G205" s="61"/>
      <c r="H205" s="61"/>
      <c r="I205" s="161"/>
      <c r="J205" s="61"/>
      <c r="K205" s="61"/>
      <c r="L205" s="59"/>
      <c r="M205" s="205"/>
      <c r="N205" s="40"/>
      <c r="O205" s="40"/>
      <c r="P205" s="40"/>
      <c r="Q205" s="40"/>
      <c r="R205" s="40"/>
      <c r="S205" s="40"/>
      <c r="T205" s="76"/>
      <c r="AT205" s="22" t="s">
        <v>142</v>
      </c>
      <c r="AU205" s="22" t="s">
        <v>84</v>
      </c>
    </row>
    <row r="206" spans="2:51" s="11" customFormat="1" ht="13.5">
      <c r="B206" s="206"/>
      <c r="C206" s="207"/>
      <c r="D206" s="208" t="s">
        <v>144</v>
      </c>
      <c r="E206" s="209" t="s">
        <v>22</v>
      </c>
      <c r="F206" s="210" t="s">
        <v>516</v>
      </c>
      <c r="G206" s="207"/>
      <c r="H206" s="211">
        <v>9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144</v>
      </c>
      <c r="AU206" s="217" t="s">
        <v>84</v>
      </c>
      <c r="AV206" s="11" t="s">
        <v>84</v>
      </c>
      <c r="AW206" s="11" t="s">
        <v>38</v>
      </c>
      <c r="AX206" s="11" t="s">
        <v>75</v>
      </c>
      <c r="AY206" s="217" t="s">
        <v>133</v>
      </c>
    </row>
    <row r="207" spans="2:65" s="1" customFormat="1" ht="22.5" customHeight="1">
      <c r="B207" s="39"/>
      <c r="C207" s="191" t="s">
        <v>353</v>
      </c>
      <c r="D207" s="191" t="s">
        <v>135</v>
      </c>
      <c r="E207" s="192" t="s">
        <v>272</v>
      </c>
      <c r="F207" s="193" t="s">
        <v>273</v>
      </c>
      <c r="G207" s="194" t="s">
        <v>258</v>
      </c>
      <c r="H207" s="195">
        <v>9</v>
      </c>
      <c r="I207" s="196"/>
      <c r="J207" s="197">
        <f>ROUND(I207*H207,2)</f>
        <v>0</v>
      </c>
      <c r="K207" s="193" t="s">
        <v>22</v>
      </c>
      <c r="L207" s="59"/>
      <c r="M207" s="198" t="s">
        <v>22</v>
      </c>
      <c r="N207" s="199" t="s">
        <v>46</v>
      </c>
      <c r="O207" s="40"/>
      <c r="P207" s="200">
        <f>O207*H207</f>
        <v>0</v>
      </c>
      <c r="Q207" s="200">
        <v>0.42368</v>
      </c>
      <c r="R207" s="200">
        <f>Q207*H207</f>
        <v>3.81312</v>
      </c>
      <c r="S207" s="200">
        <v>0</v>
      </c>
      <c r="T207" s="201">
        <f>S207*H207</f>
        <v>0</v>
      </c>
      <c r="AR207" s="22" t="s">
        <v>140</v>
      </c>
      <c r="AT207" s="22" t="s">
        <v>135</v>
      </c>
      <c r="AU207" s="22" t="s">
        <v>84</v>
      </c>
      <c r="AY207" s="22" t="s">
        <v>133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2" t="s">
        <v>24</v>
      </c>
      <c r="BK207" s="202">
        <f>ROUND(I207*H207,2)</f>
        <v>0</v>
      </c>
      <c r="BL207" s="22" t="s">
        <v>140</v>
      </c>
      <c r="BM207" s="22" t="s">
        <v>519</v>
      </c>
    </row>
    <row r="208" spans="2:47" s="1" customFormat="1" ht="13.5">
      <c r="B208" s="39"/>
      <c r="C208" s="61"/>
      <c r="D208" s="203" t="s">
        <v>142</v>
      </c>
      <c r="E208" s="61"/>
      <c r="F208" s="204" t="s">
        <v>273</v>
      </c>
      <c r="G208" s="61"/>
      <c r="H208" s="61"/>
      <c r="I208" s="161"/>
      <c r="J208" s="61"/>
      <c r="K208" s="61"/>
      <c r="L208" s="59"/>
      <c r="M208" s="205"/>
      <c r="N208" s="40"/>
      <c r="O208" s="40"/>
      <c r="P208" s="40"/>
      <c r="Q208" s="40"/>
      <c r="R208" s="40"/>
      <c r="S208" s="40"/>
      <c r="T208" s="76"/>
      <c r="AT208" s="22" t="s">
        <v>142</v>
      </c>
      <c r="AU208" s="22" t="s">
        <v>84</v>
      </c>
    </row>
    <row r="209" spans="2:51" s="11" customFormat="1" ht="13.5">
      <c r="B209" s="206"/>
      <c r="C209" s="207"/>
      <c r="D209" s="208" t="s">
        <v>144</v>
      </c>
      <c r="E209" s="209" t="s">
        <v>22</v>
      </c>
      <c r="F209" s="210" t="s">
        <v>520</v>
      </c>
      <c r="G209" s="207"/>
      <c r="H209" s="211">
        <v>9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144</v>
      </c>
      <c r="AU209" s="217" t="s">
        <v>84</v>
      </c>
      <c r="AV209" s="11" t="s">
        <v>84</v>
      </c>
      <c r="AW209" s="11" t="s">
        <v>38</v>
      </c>
      <c r="AX209" s="11" t="s">
        <v>75</v>
      </c>
      <c r="AY209" s="217" t="s">
        <v>133</v>
      </c>
    </row>
    <row r="210" spans="2:65" s="1" customFormat="1" ht="22.5" customHeight="1">
      <c r="B210" s="39"/>
      <c r="C210" s="191" t="s">
        <v>359</v>
      </c>
      <c r="D210" s="191" t="s">
        <v>135</v>
      </c>
      <c r="E210" s="192" t="s">
        <v>277</v>
      </c>
      <c r="F210" s="193" t="s">
        <v>278</v>
      </c>
      <c r="G210" s="194" t="s">
        <v>258</v>
      </c>
      <c r="H210" s="195">
        <v>5</v>
      </c>
      <c r="I210" s="196"/>
      <c r="J210" s="197">
        <f>ROUND(I210*H210,2)</f>
        <v>0</v>
      </c>
      <c r="K210" s="193" t="s">
        <v>22</v>
      </c>
      <c r="L210" s="59"/>
      <c r="M210" s="198" t="s">
        <v>22</v>
      </c>
      <c r="N210" s="199" t="s">
        <v>46</v>
      </c>
      <c r="O210" s="40"/>
      <c r="P210" s="200">
        <f>O210*H210</f>
        <v>0</v>
      </c>
      <c r="Q210" s="200">
        <v>0.4208</v>
      </c>
      <c r="R210" s="200">
        <f>Q210*H210</f>
        <v>2.104</v>
      </c>
      <c r="S210" s="200">
        <v>0</v>
      </c>
      <c r="T210" s="201">
        <f>S210*H210</f>
        <v>0</v>
      </c>
      <c r="AR210" s="22" t="s">
        <v>140</v>
      </c>
      <c r="AT210" s="22" t="s">
        <v>135</v>
      </c>
      <c r="AU210" s="22" t="s">
        <v>84</v>
      </c>
      <c r="AY210" s="22" t="s">
        <v>133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2" t="s">
        <v>24</v>
      </c>
      <c r="BK210" s="202">
        <f>ROUND(I210*H210,2)</f>
        <v>0</v>
      </c>
      <c r="BL210" s="22" t="s">
        <v>140</v>
      </c>
      <c r="BM210" s="22" t="s">
        <v>521</v>
      </c>
    </row>
    <row r="211" spans="2:47" s="1" customFormat="1" ht="13.5">
      <c r="B211" s="39"/>
      <c r="C211" s="61"/>
      <c r="D211" s="203" t="s">
        <v>142</v>
      </c>
      <c r="E211" s="61"/>
      <c r="F211" s="204" t="s">
        <v>278</v>
      </c>
      <c r="G211" s="61"/>
      <c r="H211" s="61"/>
      <c r="I211" s="161"/>
      <c r="J211" s="61"/>
      <c r="K211" s="61"/>
      <c r="L211" s="59"/>
      <c r="M211" s="205"/>
      <c r="N211" s="40"/>
      <c r="O211" s="40"/>
      <c r="P211" s="40"/>
      <c r="Q211" s="40"/>
      <c r="R211" s="40"/>
      <c r="S211" s="40"/>
      <c r="T211" s="76"/>
      <c r="AT211" s="22" t="s">
        <v>142</v>
      </c>
      <c r="AU211" s="22" t="s">
        <v>84</v>
      </c>
    </row>
    <row r="212" spans="2:51" s="11" customFormat="1" ht="13.5">
      <c r="B212" s="206"/>
      <c r="C212" s="207"/>
      <c r="D212" s="208" t="s">
        <v>144</v>
      </c>
      <c r="E212" s="209" t="s">
        <v>22</v>
      </c>
      <c r="F212" s="210" t="s">
        <v>522</v>
      </c>
      <c r="G212" s="207"/>
      <c r="H212" s="211">
        <v>5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144</v>
      </c>
      <c r="AU212" s="217" t="s">
        <v>84</v>
      </c>
      <c r="AV212" s="11" t="s">
        <v>84</v>
      </c>
      <c r="AW212" s="11" t="s">
        <v>38</v>
      </c>
      <c r="AX212" s="11" t="s">
        <v>75</v>
      </c>
      <c r="AY212" s="217" t="s">
        <v>133</v>
      </c>
    </row>
    <row r="213" spans="2:65" s="1" customFormat="1" ht="22.5" customHeight="1">
      <c r="B213" s="39"/>
      <c r="C213" s="191" t="s">
        <v>365</v>
      </c>
      <c r="D213" s="191" t="s">
        <v>135</v>
      </c>
      <c r="E213" s="192" t="s">
        <v>282</v>
      </c>
      <c r="F213" s="193" t="s">
        <v>283</v>
      </c>
      <c r="G213" s="194" t="s">
        <v>258</v>
      </c>
      <c r="H213" s="195">
        <v>10</v>
      </c>
      <c r="I213" s="196"/>
      <c r="J213" s="197">
        <f>ROUND(I213*H213,2)</f>
        <v>0</v>
      </c>
      <c r="K213" s="193" t="s">
        <v>22</v>
      </c>
      <c r="L213" s="59"/>
      <c r="M213" s="198" t="s">
        <v>22</v>
      </c>
      <c r="N213" s="199" t="s">
        <v>46</v>
      </c>
      <c r="O213" s="40"/>
      <c r="P213" s="200">
        <f>O213*H213</f>
        <v>0</v>
      </c>
      <c r="Q213" s="200">
        <v>0.31108</v>
      </c>
      <c r="R213" s="200">
        <f>Q213*H213</f>
        <v>3.1108000000000002</v>
      </c>
      <c r="S213" s="200">
        <v>0</v>
      </c>
      <c r="T213" s="201">
        <f>S213*H213</f>
        <v>0</v>
      </c>
      <c r="AR213" s="22" t="s">
        <v>140</v>
      </c>
      <c r="AT213" s="22" t="s">
        <v>135</v>
      </c>
      <c r="AU213" s="22" t="s">
        <v>84</v>
      </c>
      <c r="AY213" s="22" t="s">
        <v>133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24</v>
      </c>
      <c r="BK213" s="202">
        <f>ROUND(I213*H213,2)</f>
        <v>0</v>
      </c>
      <c r="BL213" s="22" t="s">
        <v>140</v>
      </c>
      <c r="BM213" s="22" t="s">
        <v>523</v>
      </c>
    </row>
    <row r="214" spans="2:47" s="1" customFormat="1" ht="13.5">
      <c r="B214" s="39"/>
      <c r="C214" s="61"/>
      <c r="D214" s="203" t="s">
        <v>142</v>
      </c>
      <c r="E214" s="61"/>
      <c r="F214" s="204" t="s">
        <v>283</v>
      </c>
      <c r="G214" s="61"/>
      <c r="H214" s="61"/>
      <c r="I214" s="161"/>
      <c r="J214" s="61"/>
      <c r="K214" s="61"/>
      <c r="L214" s="59"/>
      <c r="M214" s="205"/>
      <c r="N214" s="40"/>
      <c r="O214" s="40"/>
      <c r="P214" s="40"/>
      <c r="Q214" s="40"/>
      <c r="R214" s="40"/>
      <c r="S214" s="40"/>
      <c r="T214" s="76"/>
      <c r="AT214" s="22" t="s">
        <v>142</v>
      </c>
      <c r="AU214" s="22" t="s">
        <v>84</v>
      </c>
    </row>
    <row r="215" spans="2:51" s="11" customFormat="1" ht="13.5">
      <c r="B215" s="206"/>
      <c r="C215" s="207"/>
      <c r="D215" s="203" t="s">
        <v>144</v>
      </c>
      <c r="E215" s="229" t="s">
        <v>22</v>
      </c>
      <c r="F215" s="230" t="s">
        <v>524</v>
      </c>
      <c r="G215" s="207"/>
      <c r="H215" s="231">
        <v>10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144</v>
      </c>
      <c r="AU215" s="217" t="s">
        <v>84</v>
      </c>
      <c r="AV215" s="11" t="s">
        <v>84</v>
      </c>
      <c r="AW215" s="11" t="s">
        <v>38</v>
      </c>
      <c r="AX215" s="11" t="s">
        <v>75</v>
      </c>
      <c r="AY215" s="217" t="s">
        <v>133</v>
      </c>
    </row>
    <row r="216" spans="2:63" s="10" customFormat="1" ht="29.85" customHeight="1">
      <c r="B216" s="174"/>
      <c r="C216" s="175"/>
      <c r="D216" s="188" t="s">
        <v>74</v>
      </c>
      <c r="E216" s="189" t="s">
        <v>188</v>
      </c>
      <c r="F216" s="189" t="s">
        <v>286</v>
      </c>
      <c r="G216" s="175"/>
      <c r="H216" s="175"/>
      <c r="I216" s="178"/>
      <c r="J216" s="190">
        <f>BK216</f>
        <v>0</v>
      </c>
      <c r="K216" s="175"/>
      <c r="L216" s="180"/>
      <c r="M216" s="181"/>
      <c r="N216" s="182"/>
      <c r="O216" s="182"/>
      <c r="P216" s="183">
        <f>SUM(P217:P274)</f>
        <v>0</v>
      </c>
      <c r="Q216" s="182"/>
      <c r="R216" s="183">
        <f>SUM(R217:R274)</f>
        <v>24.950555</v>
      </c>
      <c r="S216" s="182"/>
      <c r="T216" s="184">
        <f>SUM(T217:T274)</f>
        <v>142.34967500000002</v>
      </c>
      <c r="AR216" s="185" t="s">
        <v>24</v>
      </c>
      <c r="AT216" s="186" t="s">
        <v>74</v>
      </c>
      <c r="AU216" s="186" t="s">
        <v>24</v>
      </c>
      <c r="AY216" s="185" t="s">
        <v>133</v>
      </c>
      <c r="BK216" s="187">
        <f>SUM(BK217:BK274)</f>
        <v>0</v>
      </c>
    </row>
    <row r="217" spans="2:65" s="1" customFormat="1" ht="31.5" customHeight="1">
      <c r="B217" s="39"/>
      <c r="C217" s="191" t="s">
        <v>372</v>
      </c>
      <c r="D217" s="191" t="s">
        <v>135</v>
      </c>
      <c r="E217" s="192" t="s">
        <v>288</v>
      </c>
      <c r="F217" s="193" t="s">
        <v>289</v>
      </c>
      <c r="G217" s="194" t="s">
        <v>138</v>
      </c>
      <c r="H217" s="195">
        <v>124</v>
      </c>
      <c r="I217" s="196"/>
      <c r="J217" s="197">
        <f>ROUND(I217*H217,2)</f>
        <v>0</v>
      </c>
      <c r="K217" s="193" t="s">
        <v>139</v>
      </c>
      <c r="L217" s="59"/>
      <c r="M217" s="198" t="s">
        <v>22</v>
      </c>
      <c r="N217" s="199" t="s">
        <v>46</v>
      </c>
      <c r="O217" s="40"/>
      <c r="P217" s="200">
        <f>O217*H217</f>
        <v>0</v>
      </c>
      <c r="Q217" s="200">
        <v>0.0026</v>
      </c>
      <c r="R217" s="200">
        <f>Q217*H217</f>
        <v>0.32239999999999996</v>
      </c>
      <c r="S217" s="200">
        <v>0</v>
      </c>
      <c r="T217" s="201">
        <f>S217*H217</f>
        <v>0</v>
      </c>
      <c r="AR217" s="22" t="s">
        <v>140</v>
      </c>
      <c r="AT217" s="22" t="s">
        <v>135</v>
      </c>
      <c r="AU217" s="22" t="s">
        <v>84</v>
      </c>
      <c r="AY217" s="22" t="s">
        <v>133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2" t="s">
        <v>24</v>
      </c>
      <c r="BK217" s="202">
        <f>ROUND(I217*H217,2)</f>
        <v>0</v>
      </c>
      <c r="BL217" s="22" t="s">
        <v>140</v>
      </c>
      <c r="BM217" s="22" t="s">
        <v>525</v>
      </c>
    </row>
    <row r="218" spans="2:47" s="1" customFormat="1" ht="27">
      <c r="B218" s="39"/>
      <c r="C218" s="61"/>
      <c r="D218" s="203" t="s">
        <v>142</v>
      </c>
      <c r="E218" s="61"/>
      <c r="F218" s="204" t="s">
        <v>291</v>
      </c>
      <c r="G218" s="61"/>
      <c r="H218" s="61"/>
      <c r="I218" s="161"/>
      <c r="J218" s="61"/>
      <c r="K218" s="61"/>
      <c r="L218" s="59"/>
      <c r="M218" s="205"/>
      <c r="N218" s="40"/>
      <c r="O218" s="40"/>
      <c r="P218" s="40"/>
      <c r="Q218" s="40"/>
      <c r="R218" s="40"/>
      <c r="S218" s="40"/>
      <c r="T218" s="76"/>
      <c r="AT218" s="22" t="s">
        <v>142</v>
      </c>
      <c r="AU218" s="22" t="s">
        <v>84</v>
      </c>
    </row>
    <row r="219" spans="2:51" s="11" customFormat="1" ht="13.5">
      <c r="B219" s="206"/>
      <c r="C219" s="207"/>
      <c r="D219" s="203" t="s">
        <v>144</v>
      </c>
      <c r="E219" s="229" t="s">
        <v>22</v>
      </c>
      <c r="F219" s="230" t="s">
        <v>526</v>
      </c>
      <c r="G219" s="207"/>
      <c r="H219" s="231">
        <v>6</v>
      </c>
      <c r="I219" s="212"/>
      <c r="J219" s="207"/>
      <c r="K219" s="207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144</v>
      </c>
      <c r="AU219" s="217" t="s">
        <v>84</v>
      </c>
      <c r="AV219" s="11" t="s">
        <v>84</v>
      </c>
      <c r="AW219" s="11" t="s">
        <v>38</v>
      </c>
      <c r="AX219" s="11" t="s">
        <v>75</v>
      </c>
      <c r="AY219" s="217" t="s">
        <v>133</v>
      </c>
    </row>
    <row r="220" spans="2:51" s="11" customFormat="1" ht="13.5">
      <c r="B220" s="206"/>
      <c r="C220" s="207"/>
      <c r="D220" s="208" t="s">
        <v>144</v>
      </c>
      <c r="E220" s="209" t="s">
        <v>22</v>
      </c>
      <c r="F220" s="210" t="s">
        <v>527</v>
      </c>
      <c r="G220" s="207"/>
      <c r="H220" s="211">
        <v>118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144</v>
      </c>
      <c r="AU220" s="217" t="s">
        <v>84</v>
      </c>
      <c r="AV220" s="11" t="s">
        <v>84</v>
      </c>
      <c r="AW220" s="11" t="s">
        <v>38</v>
      </c>
      <c r="AX220" s="11" t="s">
        <v>75</v>
      </c>
      <c r="AY220" s="217" t="s">
        <v>133</v>
      </c>
    </row>
    <row r="221" spans="2:65" s="1" customFormat="1" ht="22.5" customHeight="1">
      <c r="B221" s="39"/>
      <c r="C221" s="191" t="s">
        <v>377</v>
      </c>
      <c r="D221" s="191" t="s">
        <v>135</v>
      </c>
      <c r="E221" s="192" t="s">
        <v>295</v>
      </c>
      <c r="F221" s="193" t="s">
        <v>296</v>
      </c>
      <c r="G221" s="194" t="s">
        <v>138</v>
      </c>
      <c r="H221" s="195">
        <v>124</v>
      </c>
      <c r="I221" s="196"/>
      <c r="J221" s="197">
        <f>ROUND(I221*H221,2)</f>
        <v>0</v>
      </c>
      <c r="K221" s="193" t="s">
        <v>139</v>
      </c>
      <c r="L221" s="59"/>
      <c r="M221" s="198" t="s">
        <v>22</v>
      </c>
      <c r="N221" s="199" t="s">
        <v>46</v>
      </c>
      <c r="O221" s="40"/>
      <c r="P221" s="200">
        <f>O221*H221</f>
        <v>0</v>
      </c>
      <c r="Q221" s="200">
        <v>1E-05</v>
      </c>
      <c r="R221" s="200">
        <f>Q221*H221</f>
        <v>0.00124</v>
      </c>
      <c r="S221" s="200">
        <v>0</v>
      </c>
      <c r="T221" s="201">
        <f>S221*H221</f>
        <v>0</v>
      </c>
      <c r="AR221" s="22" t="s">
        <v>140</v>
      </c>
      <c r="AT221" s="22" t="s">
        <v>135</v>
      </c>
      <c r="AU221" s="22" t="s">
        <v>84</v>
      </c>
      <c r="AY221" s="22" t="s">
        <v>133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24</v>
      </c>
      <c r="BK221" s="202">
        <f>ROUND(I221*H221,2)</f>
        <v>0</v>
      </c>
      <c r="BL221" s="22" t="s">
        <v>140</v>
      </c>
      <c r="BM221" s="22" t="s">
        <v>528</v>
      </c>
    </row>
    <row r="222" spans="2:47" s="1" customFormat="1" ht="27">
      <c r="B222" s="39"/>
      <c r="C222" s="61"/>
      <c r="D222" s="203" t="s">
        <v>142</v>
      </c>
      <c r="E222" s="61"/>
      <c r="F222" s="204" t="s">
        <v>298</v>
      </c>
      <c r="G222" s="61"/>
      <c r="H222" s="61"/>
      <c r="I222" s="161"/>
      <c r="J222" s="61"/>
      <c r="K222" s="61"/>
      <c r="L222" s="59"/>
      <c r="M222" s="205"/>
      <c r="N222" s="40"/>
      <c r="O222" s="40"/>
      <c r="P222" s="40"/>
      <c r="Q222" s="40"/>
      <c r="R222" s="40"/>
      <c r="S222" s="40"/>
      <c r="T222" s="76"/>
      <c r="AT222" s="22" t="s">
        <v>142</v>
      </c>
      <c r="AU222" s="22" t="s">
        <v>84</v>
      </c>
    </row>
    <row r="223" spans="2:51" s="11" customFormat="1" ht="13.5">
      <c r="B223" s="206"/>
      <c r="C223" s="207"/>
      <c r="D223" s="203" t="s">
        <v>144</v>
      </c>
      <c r="E223" s="229" t="s">
        <v>22</v>
      </c>
      <c r="F223" s="230" t="s">
        <v>526</v>
      </c>
      <c r="G223" s="207"/>
      <c r="H223" s="231">
        <v>6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144</v>
      </c>
      <c r="AU223" s="217" t="s">
        <v>84</v>
      </c>
      <c r="AV223" s="11" t="s">
        <v>84</v>
      </c>
      <c r="AW223" s="11" t="s">
        <v>38</v>
      </c>
      <c r="AX223" s="11" t="s">
        <v>75</v>
      </c>
      <c r="AY223" s="217" t="s">
        <v>133</v>
      </c>
    </row>
    <row r="224" spans="2:51" s="11" customFormat="1" ht="13.5">
      <c r="B224" s="206"/>
      <c r="C224" s="207"/>
      <c r="D224" s="208" t="s">
        <v>144</v>
      </c>
      <c r="E224" s="209" t="s">
        <v>22</v>
      </c>
      <c r="F224" s="210" t="s">
        <v>527</v>
      </c>
      <c r="G224" s="207"/>
      <c r="H224" s="211">
        <v>118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144</v>
      </c>
      <c r="AU224" s="217" t="s">
        <v>84</v>
      </c>
      <c r="AV224" s="11" t="s">
        <v>84</v>
      </c>
      <c r="AW224" s="11" t="s">
        <v>38</v>
      </c>
      <c r="AX224" s="11" t="s">
        <v>75</v>
      </c>
      <c r="AY224" s="217" t="s">
        <v>133</v>
      </c>
    </row>
    <row r="225" spans="2:65" s="1" customFormat="1" ht="22.5" customHeight="1">
      <c r="B225" s="39"/>
      <c r="C225" s="191" t="s">
        <v>384</v>
      </c>
      <c r="D225" s="191" t="s">
        <v>135</v>
      </c>
      <c r="E225" s="192" t="s">
        <v>300</v>
      </c>
      <c r="F225" s="193" t="s">
        <v>301</v>
      </c>
      <c r="G225" s="194" t="s">
        <v>170</v>
      </c>
      <c r="H225" s="195">
        <v>35.6</v>
      </c>
      <c r="I225" s="196"/>
      <c r="J225" s="197">
        <f>ROUND(I225*H225,2)</f>
        <v>0</v>
      </c>
      <c r="K225" s="193" t="s">
        <v>139</v>
      </c>
      <c r="L225" s="59"/>
      <c r="M225" s="198" t="s">
        <v>22</v>
      </c>
      <c r="N225" s="199" t="s">
        <v>46</v>
      </c>
      <c r="O225" s="40"/>
      <c r="P225" s="200">
        <f>O225*H225</f>
        <v>0</v>
      </c>
      <c r="Q225" s="200">
        <v>0.16849</v>
      </c>
      <c r="R225" s="200">
        <f>Q225*H225</f>
        <v>5.998244000000001</v>
      </c>
      <c r="S225" s="200">
        <v>0</v>
      </c>
      <c r="T225" s="201">
        <f>S225*H225</f>
        <v>0</v>
      </c>
      <c r="AR225" s="22" t="s">
        <v>140</v>
      </c>
      <c r="AT225" s="22" t="s">
        <v>135</v>
      </c>
      <c r="AU225" s="22" t="s">
        <v>84</v>
      </c>
      <c r="AY225" s="22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24</v>
      </c>
      <c r="BK225" s="202">
        <f>ROUND(I225*H225,2)</f>
        <v>0</v>
      </c>
      <c r="BL225" s="22" t="s">
        <v>140</v>
      </c>
      <c r="BM225" s="22" t="s">
        <v>529</v>
      </c>
    </row>
    <row r="226" spans="2:47" s="1" customFormat="1" ht="27">
      <c r="B226" s="39"/>
      <c r="C226" s="61"/>
      <c r="D226" s="203" t="s">
        <v>142</v>
      </c>
      <c r="E226" s="61"/>
      <c r="F226" s="204" t="s">
        <v>303</v>
      </c>
      <c r="G226" s="61"/>
      <c r="H226" s="61"/>
      <c r="I226" s="161"/>
      <c r="J226" s="61"/>
      <c r="K226" s="61"/>
      <c r="L226" s="59"/>
      <c r="M226" s="205"/>
      <c r="N226" s="40"/>
      <c r="O226" s="40"/>
      <c r="P226" s="40"/>
      <c r="Q226" s="40"/>
      <c r="R226" s="40"/>
      <c r="S226" s="40"/>
      <c r="T226" s="76"/>
      <c r="AT226" s="22" t="s">
        <v>142</v>
      </c>
      <c r="AU226" s="22" t="s">
        <v>84</v>
      </c>
    </row>
    <row r="227" spans="2:51" s="11" customFormat="1" ht="27">
      <c r="B227" s="206"/>
      <c r="C227" s="207"/>
      <c r="D227" s="208" t="s">
        <v>144</v>
      </c>
      <c r="E227" s="209" t="s">
        <v>22</v>
      </c>
      <c r="F227" s="210" t="s">
        <v>425</v>
      </c>
      <c r="G227" s="207"/>
      <c r="H227" s="211">
        <v>35.6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84</v>
      </c>
      <c r="AV227" s="11" t="s">
        <v>84</v>
      </c>
      <c r="AW227" s="11" t="s">
        <v>38</v>
      </c>
      <c r="AX227" s="11" t="s">
        <v>75</v>
      </c>
      <c r="AY227" s="217" t="s">
        <v>133</v>
      </c>
    </row>
    <row r="228" spans="2:65" s="1" customFormat="1" ht="22.5" customHeight="1">
      <c r="B228" s="39"/>
      <c r="C228" s="232" t="s">
        <v>389</v>
      </c>
      <c r="D228" s="232" t="s">
        <v>243</v>
      </c>
      <c r="E228" s="233" t="s">
        <v>305</v>
      </c>
      <c r="F228" s="234" t="s">
        <v>306</v>
      </c>
      <c r="G228" s="235" t="s">
        <v>170</v>
      </c>
      <c r="H228" s="236">
        <v>1.816</v>
      </c>
      <c r="I228" s="237"/>
      <c r="J228" s="238">
        <f>ROUND(I228*H228,2)</f>
        <v>0</v>
      </c>
      <c r="K228" s="234" t="s">
        <v>139</v>
      </c>
      <c r="L228" s="239"/>
      <c r="M228" s="240" t="s">
        <v>22</v>
      </c>
      <c r="N228" s="241" t="s">
        <v>46</v>
      </c>
      <c r="O228" s="40"/>
      <c r="P228" s="200">
        <f>O228*H228</f>
        <v>0</v>
      </c>
      <c r="Q228" s="200">
        <v>0.125</v>
      </c>
      <c r="R228" s="200">
        <f>Q228*H228</f>
        <v>0.227</v>
      </c>
      <c r="S228" s="200">
        <v>0</v>
      </c>
      <c r="T228" s="201">
        <f>S228*H228</f>
        <v>0</v>
      </c>
      <c r="AR228" s="22" t="s">
        <v>181</v>
      </c>
      <c r="AT228" s="22" t="s">
        <v>243</v>
      </c>
      <c r="AU228" s="22" t="s">
        <v>84</v>
      </c>
      <c r="AY228" s="22" t="s">
        <v>133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24</v>
      </c>
      <c r="BK228" s="202">
        <f>ROUND(I228*H228,2)</f>
        <v>0</v>
      </c>
      <c r="BL228" s="22" t="s">
        <v>140</v>
      </c>
      <c r="BM228" s="22" t="s">
        <v>530</v>
      </c>
    </row>
    <row r="229" spans="2:47" s="1" customFormat="1" ht="27">
      <c r="B229" s="39"/>
      <c r="C229" s="61"/>
      <c r="D229" s="203" t="s">
        <v>142</v>
      </c>
      <c r="E229" s="61"/>
      <c r="F229" s="204" t="s">
        <v>308</v>
      </c>
      <c r="G229" s="61"/>
      <c r="H229" s="61"/>
      <c r="I229" s="161"/>
      <c r="J229" s="61"/>
      <c r="K229" s="61"/>
      <c r="L229" s="59"/>
      <c r="M229" s="205"/>
      <c r="N229" s="40"/>
      <c r="O229" s="40"/>
      <c r="P229" s="40"/>
      <c r="Q229" s="40"/>
      <c r="R229" s="40"/>
      <c r="S229" s="40"/>
      <c r="T229" s="76"/>
      <c r="AT229" s="22" t="s">
        <v>142</v>
      </c>
      <c r="AU229" s="22" t="s">
        <v>84</v>
      </c>
    </row>
    <row r="230" spans="2:51" s="11" customFormat="1" ht="27">
      <c r="B230" s="206"/>
      <c r="C230" s="207"/>
      <c r="D230" s="208" t="s">
        <v>144</v>
      </c>
      <c r="E230" s="209" t="s">
        <v>22</v>
      </c>
      <c r="F230" s="210" t="s">
        <v>531</v>
      </c>
      <c r="G230" s="207"/>
      <c r="H230" s="211">
        <v>1.816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144</v>
      </c>
      <c r="AU230" s="217" t="s">
        <v>84</v>
      </c>
      <c r="AV230" s="11" t="s">
        <v>84</v>
      </c>
      <c r="AW230" s="11" t="s">
        <v>38</v>
      </c>
      <c r="AX230" s="11" t="s">
        <v>75</v>
      </c>
      <c r="AY230" s="217" t="s">
        <v>133</v>
      </c>
    </row>
    <row r="231" spans="2:65" s="1" customFormat="1" ht="31.5" customHeight="1">
      <c r="B231" s="39"/>
      <c r="C231" s="191" t="s">
        <v>394</v>
      </c>
      <c r="D231" s="191" t="s">
        <v>135</v>
      </c>
      <c r="E231" s="192" t="s">
        <v>311</v>
      </c>
      <c r="F231" s="193" t="s">
        <v>312</v>
      </c>
      <c r="G231" s="194" t="s">
        <v>170</v>
      </c>
      <c r="H231" s="195">
        <v>1306.9</v>
      </c>
      <c r="I231" s="196"/>
      <c r="J231" s="197">
        <f>ROUND(I231*H231,2)</f>
        <v>0</v>
      </c>
      <c r="K231" s="193" t="s">
        <v>139</v>
      </c>
      <c r="L231" s="59"/>
      <c r="M231" s="198" t="s">
        <v>22</v>
      </c>
      <c r="N231" s="199" t="s">
        <v>46</v>
      </c>
      <c r="O231" s="40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2" t="s">
        <v>140</v>
      </c>
      <c r="AT231" s="22" t="s">
        <v>135</v>
      </c>
      <c r="AU231" s="22" t="s">
        <v>84</v>
      </c>
      <c r="AY231" s="22" t="s">
        <v>133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2" t="s">
        <v>24</v>
      </c>
      <c r="BK231" s="202">
        <f>ROUND(I231*H231,2)</f>
        <v>0</v>
      </c>
      <c r="BL231" s="22" t="s">
        <v>140</v>
      </c>
      <c r="BM231" s="22" t="s">
        <v>532</v>
      </c>
    </row>
    <row r="232" spans="2:47" s="1" customFormat="1" ht="27">
      <c r="B232" s="39"/>
      <c r="C232" s="61"/>
      <c r="D232" s="203" t="s">
        <v>142</v>
      </c>
      <c r="E232" s="61"/>
      <c r="F232" s="204" t="s">
        <v>314</v>
      </c>
      <c r="G232" s="61"/>
      <c r="H232" s="61"/>
      <c r="I232" s="161"/>
      <c r="J232" s="61"/>
      <c r="K232" s="61"/>
      <c r="L232" s="59"/>
      <c r="M232" s="205"/>
      <c r="N232" s="40"/>
      <c r="O232" s="40"/>
      <c r="P232" s="40"/>
      <c r="Q232" s="40"/>
      <c r="R232" s="40"/>
      <c r="S232" s="40"/>
      <c r="T232" s="76"/>
      <c r="AT232" s="22" t="s">
        <v>142</v>
      </c>
      <c r="AU232" s="22" t="s">
        <v>84</v>
      </c>
    </row>
    <row r="233" spans="2:51" s="11" customFormat="1" ht="13.5">
      <c r="B233" s="206"/>
      <c r="C233" s="207"/>
      <c r="D233" s="208" t="s">
        <v>144</v>
      </c>
      <c r="E233" s="209" t="s">
        <v>22</v>
      </c>
      <c r="F233" s="210" t="s">
        <v>533</v>
      </c>
      <c r="G233" s="207"/>
      <c r="H233" s="211">
        <v>1306.9</v>
      </c>
      <c r="I233" s="212"/>
      <c r="J233" s="207"/>
      <c r="K233" s="207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144</v>
      </c>
      <c r="AU233" s="217" t="s">
        <v>84</v>
      </c>
      <c r="AV233" s="11" t="s">
        <v>84</v>
      </c>
      <c r="AW233" s="11" t="s">
        <v>38</v>
      </c>
      <c r="AX233" s="11" t="s">
        <v>75</v>
      </c>
      <c r="AY233" s="217" t="s">
        <v>133</v>
      </c>
    </row>
    <row r="234" spans="2:65" s="1" customFormat="1" ht="22.5" customHeight="1">
      <c r="B234" s="39"/>
      <c r="C234" s="191" t="s">
        <v>400</v>
      </c>
      <c r="D234" s="191" t="s">
        <v>135</v>
      </c>
      <c r="E234" s="192" t="s">
        <v>317</v>
      </c>
      <c r="F234" s="193" t="s">
        <v>318</v>
      </c>
      <c r="G234" s="194" t="s">
        <v>170</v>
      </c>
      <c r="H234" s="195">
        <v>1306.9</v>
      </c>
      <c r="I234" s="196"/>
      <c r="J234" s="197">
        <f>ROUND(I234*H234,2)</f>
        <v>0</v>
      </c>
      <c r="K234" s="193" t="s">
        <v>139</v>
      </c>
      <c r="L234" s="59"/>
      <c r="M234" s="198" t="s">
        <v>22</v>
      </c>
      <c r="N234" s="199" t="s">
        <v>46</v>
      </c>
      <c r="O234" s="40"/>
      <c r="P234" s="200">
        <f>O234*H234</f>
        <v>0</v>
      </c>
      <c r="Q234" s="200">
        <v>9E-05</v>
      </c>
      <c r="R234" s="200">
        <f>Q234*H234</f>
        <v>0.11762100000000002</v>
      </c>
      <c r="S234" s="200">
        <v>0</v>
      </c>
      <c r="T234" s="201">
        <f>S234*H234</f>
        <v>0</v>
      </c>
      <c r="AR234" s="22" t="s">
        <v>140</v>
      </c>
      <c r="AT234" s="22" t="s">
        <v>135</v>
      </c>
      <c r="AU234" s="22" t="s">
        <v>84</v>
      </c>
      <c r="AY234" s="22" t="s">
        <v>133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24</v>
      </c>
      <c r="BK234" s="202">
        <f>ROUND(I234*H234,2)</f>
        <v>0</v>
      </c>
      <c r="BL234" s="22" t="s">
        <v>140</v>
      </c>
      <c r="BM234" s="22" t="s">
        <v>534</v>
      </c>
    </row>
    <row r="235" spans="2:47" s="1" customFormat="1" ht="27">
      <c r="B235" s="39"/>
      <c r="C235" s="61"/>
      <c r="D235" s="203" t="s">
        <v>142</v>
      </c>
      <c r="E235" s="61"/>
      <c r="F235" s="204" t="s">
        <v>320</v>
      </c>
      <c r="G235" s="61"/>
      <c r="H235" s="61"/>
      <c r="I235" s="161"/>
      <c r="J235" s="61"/>
      <c r="K235" s="61"/>
      <c r="L235" s="59"/>
      <c r="M235" s="205"/>
      <c r="N235" s="40"/>
      <c r="O235" s="40"/>
      <c r="P235" s="40"/>
      <c r="Q235" s="40"/>
      <c r="R235" s="40"/>
      <c r="S235" s="40"/>
      <c r="T235" s="76"/>
      <c r="AT235" s="22" t="s">
        <v>142</v>
      </c>
      <c r="AU235" s="22" t="s">
        <v>84</v>
      </c>
    </row>
    <row r="236" spans="2:51" s="11" customFormat="1" ht="13.5">
      <c r="B236" s="206"/>
      <c r="C236" s="207"/>
      <c r="D236" s="208" t="s">
        <v>144</v>
      </c>
      <c r="E236" s="209" t="s">
        <v>22</v>
      </c>
      <c r="F236" s="210" t="s">
        <v>533</v>
      </c>
      <c r="G236" s="207"/>
      <c r="H236" s="211">
        <v>1306.9</v>
      </c>
      <c r="I236" s="212"/>
      <c r="J236" s="207"/>
      <c r="K236" s="207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144</v>
      </c>
      <c r="AU236" s="217" t="s">
        <v>84</v>
      </c>
      <c r="AV236" s="11" t="s">
        <v>84</v>
      </c>
      <c r="AW236" s="11" t="s">
        <v>38</v>
      </c>
      <c r="AX236" s="11" t="s">
        <v>75</v>
      </c>
      <c r="AY236" s="217" t="s">
        <v>133</v>
      </c>
    </row>
    <row r="237" spans="2:65" s="1" customFormat="1" ht="22.5" customHeight="1">
      <c r="B237" s="39"/>
      <c r="C237" s="232" t="s">
        <v>408</v>
      </c>
      <c r="D237" s="232" t="s">
        <v>243</v>
      </c>
      <c r="E237" s="233" t="s">
        <v>322</v>
      </c>
      <c r="F237" s="234" t="s">
        <v>323</v>
      </c>
      <c r="G237" s="235" t="s">
        <v>170</v>
      </c>
      <c r="H237" s="236">
        <v>1306.9</v>
      </c>
      <c r="I237" s="237"/>
      <c r="J237" s="238">
        <f>ROUND(I237*H237,2)</f>
        <v>0</v>
      </c>
      <c r="K237" s="234" t="s">
        <v>22</v>
      </c>
      <c r="L237" s="239"/>
      <c r="M237" s="240" t="s">
        <v>22</v>
      </c>
      <c r="N237" s="241" t="s">
        <v>46</v>
      </c>
      <c r="O237" s="40"/>
      <c r="P237" s="200">
        <f>O237*H237</f>
        <v>0</v>
      </c>
      <c r="Q237" s="200">
        <v>0.0132</v>
      </c>
      <c r="R237" s="200">
        <f>Q237*H237</f>
        <v>17.25108</v>
      </c>
      <c r="S237" s="200">
        <v>0</v>
      </c>
      <c r="T237" s="201">
        <f>S237*H237</f>
        <v>0</v>
      </c>
      <c r="AR237" s="22" t="s">
        <v>181</v>
      </c>
      <c r="AT237" s="22" t="s">
        <v>243</v>
      </c>
      <c r="AU237" s="22" t="s">
        <v>84</v>
      </c>
      <c r="AY237" s="22" t="s">
        <v>133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2" t="s">
        <v>24</v>
      </c>
      <c r="BK237" s="202">
        <f>ROUND(I237*H237,2)</f>
        <v>0</v>
      </c>
      <c r="BL237" s="22" t="s">
        <v>140</v>
      </c>
      <c r="BM237" s="22" t="s">
        <v>535</v>
      </c>
    </row>
    <row r="238" spans="2:47" s="1" customFormat="1" ht="13.5">
      <c r="B238" s="39"/>
      <c r="C238" s="61"/>
      <c r="D238" s="203" t="s">
        <v>142</v>
      </c>
      <c r="E238" s="61"/>
      <c r="F238" s="204" t="s">
        <v>323</v>
      </c>
      <c r="G238" s="61"/>
      <c r="H238" s="61"/>
      <c r="I238" s="161"/>
      <c r="J238" s="61"/>
      <c r="K238" s="61"/>
      <c r="L238" s="59"/>
      <c r="M238" s="205"/>
      <c r="N238" s="40"/>
      <c r="O238" s="40"/>
      <c r="P238" s="40"/>
      <c r="Q238" s="40"/>
      <c r="R238" s="40"/>
      <c r="S238" s="40"/>
      <c r="T238" s="76"/>
      <c r="AT238" s="22" t="s">
        <v>142</v>
      </c>
      <c r="AU238" s="22" t="s">
        <v>84</v>
      </c>
    </row>
    <row r="239" spans="2:51" s="11" customFormat="1" ht="13.5">
      <c r="B239" s="206"/>
      <c r="C239" s="207"/>
      <c r="D239" s="208" t="s">
        <v>144</v>
      </c>
      <c r="E239" s="209" t="s">
        <v>22</v>
      </c>
      <c r="F239" s="210" t="s">
        <v>533</v>
      </c>
      <c r="G239" s="207"/>
      <c r="H239" s="211">
        <v>1306.9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144</v>
      </c>
      <c r="AU239" s="217" t="s">
        <v>84</v>
      </c>
      <c r="AV239" s="11" t="s">
        <v>84</v>
      </c>
      <c r="AW239" s="11" t="s">
        <v>38</v>
      </c>
      <c r="AX239" s="11" t="s">
        <v>75</v>
      </c>
      <c r="AY239" s="217" t="s">
        <v>133</v>
      </c>
    </row>
    <row r="240" spans="2:65" s="1" customFormat="1" ht="22.5" customHeight="1">
      <c r="B240" s="39"/>
      <c r="C240" s="191" t="s">
        <v>536</v>
      </c>
      <c r="D240" s="191" t="s">
        <v>135</v>
      </c>
      <c r="E240" s="192" t="s">
        <v>326</v>
      </c>
      <c r="F240" s="193" t="s">
        <v>327</v>
      </c>
      <c r="G240" s="194" t="s">
        <v>170</v>
      </c>
      <c r="H240" s="195">
        <v>1012</v>
      </c>
      <c r="I240" s="196"/>
      <c r="J240" s="197">
        <f>ROUND(I240*H240,2)</f>
        <v>0</v>
      </c>
      <c r="K240" s="193" t="s">
        <v>139</v>
      </c>
      <c r="L240" s="59"/>
      <c r="M240" s="198" t="s">
        <v>22</v>
      </c>
      <c r="N240" s="199" t="s">
        <v>46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2" t="s">
        <v>140</v>
      </c>
      <c r="AT240" s="22" t="s">
        <v>135</v>
      </c>
      <c r="AU240" s="22" t="s">
        <v>84</v>
      </c>
      <c r="AY240" s="22" t="s">
        <v>133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24</v>
      </c>
      <c r="BK240" s="202">
        <f>ROUND(I240*H240,2)</f>
        <v>0</v>
      </c>
      <c r="BL240" s="22" t="s">
        <v>140</v>
      </c>
      <c r="BM240" s="22" t="s">
        <v>537</v>
      </c>
    </row>
    <row r="241" spans="2:47" s="1" customFormat="1" ht="13.5">
      <c r="B241" s="39"/>
      <c r="C241" s="61"/>
      <c r="D241" s="203" t="s">
        <v>142</v>
      </c>
      <c r="E241" s="61"/>
      <c r="F241" s="204" t="s">
        <v>329</v>
      </c>
      <c r="G241" s="61"/>
      <c r="H241" s="61"/>
      <c r="I241" s="161"/>
      <c r="J241" s="61"/>
      <c r="K241" s="61"/>
      <c r="L241" s="59"/>
      <c r="M241" s="205"/>
      <c r="N241" s="40"/>
      <c r="O241" s="40"/>
      <c r="P241" s="40"/>
      <c r="Q241" s="40"/>
      <c r="R241" s="40"/>
      <c r="S241" s="40"/>
      <c r="T241" s="76"/>
      <c r="AT241" s="22" t="s">
        <v>142</v>
      </c>
      <c r="AU241" s="22" t="s">
        <v>84</v>
      </c>
    </row>
    <row r="242" spans="2:51" s="11" customFormat="1" ht="13.5">
      <c r="B242" s="206"/>
      <c r="C242" s="207"/>
      <c r="D242" s="208" t="s">
        <v>144</v>
      </c>
      <c r="E242" s="209" t="s">
        <v>22</v>
      </c>
      <c r="F242" s="210" t="s">
        <v>538</v>
      </c>
      <c r="G242" s="207"/>
      <c r="H242" s="211">
        <v>1012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144</v>
      </c>
      <c r="AU242" s="217" t="s">
        <v>84</v>
      </c>
      <c r="AV242" s="11" t="s">
        <v>84</v>
      </c>
      <c r="AW242" s="11" t="s">
        <v>38</v>
      </c>
      <c r="AX242" s="11" t="s">
        <v>75</v>
      </c>
      <c r="AY242" s="217" t="s">
        <v>133</v>
      </c>
    </row>
    <row r="243" spans="2:65" s="1" customFormat="1" ht="22.5" customHeight="1">
      <c r="B243" s="39"/>
      <c r="C243" s="191" t="s">
        <v>539</v>
      </c>
      <c r="D243" s="191" t="s">
        <v>135</v>
      </c>
      <c r="E243" s="192" t="s">
        <v>332</v>
      </c>
      <c r="F243" s="193" t="s">
        <v>333</v>
      </c>
      <c r="G243" s="194" t="s">
        <v>170</v>
      </c>
      <c r="H243" s="195">
        <v>98.3</v>
      </c>
      <c r="I243" s="196"/>
      <c r="J243" s="197">
        <f>ROUND(I243*H243,2)</f>
        <v>0</v>
      </c>
      <c r="K243" s="193" t="s">
        <v>139</v>
      </c>
      <c r="L243" s="59"/>
      <c r="M243" s="198" t="s">
        <v>22</v>
      </c>
      <c r="N243" s="199" t="s">
        <v>46</v>
      </c>
      <c r="O243" s="40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AR243" s="22" t="s">
        <v>140</v>
      </c>
      <c r="AT243" s="22" t="s">
        <v>135</v>
      </c>
      <c r="AU243" s="22" t="s">
        <v>84</v>
      </c>
      <c r="AY243" s="22" t="s">
        <v>133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2" t="s">
        <v>24</v>
      </c>
      <c r="BK243" s="202">
        <f>ROUND(I243*H243,2)</f>
        <v>0</v>
      </c>
      <c r="BL243" s="22" t="s">
        <v>140</v>
      </c>
      <c r="BM243" s="22" t="s">
        <v>540</v>
      </c>
    </row>
    <row r="244" spans="2:47" s="1" customFormat="1" ht="13.5">
      <c r="B244" s="39"/>
      <c r="C244" s="61"/>
      <c r="D244" s="203" t="s">
        <v>142</v>
      </c>
      <c r="E244" s="61"/>
      <c r="F244" s="204" t="s">
        <v>335</v>
      </c>
      <c r="G244" s="61"/>
      <c r="H244" s="61"/>
      <c r="I244" s="161"/>
      <c r="J244" s="61"/>
      <c r="K244" s="61"/>
      <c r="L244" s="59"/>
      <c r="M244" s="205"/>
      <c r="N244" s="40"/>
      <c r="O244" s="40"/>
      <c r="P244" s="40"/>
      <c r="Q244" s="40"/>
      <c r="R244" s="40"/>
      <c r="S244" s="40"/>
      <c r="T244" s="76"/>
      <c r="AT244" s="22" t="s">
        <v>142</v>
      </c>
      <c r="AU244" s="22" t="s">
        <v>84</v>
      </c>
    </row>
    <row r="245" spans="2:51" s="11" customFormat="1" ht="13.5">
      <c r="B245" s="206"/>
      <c r="C245" s="207"/>
      <c r="D245" s="208" t="s">
        <v>144</v>
      </c>
      <c r="E245" s="209" t="s">
        <v>22</v>
      </c>
      <c r="F245" s="210" t="s">
        <v>541</v>
      </c>
      <c r="G245" s="207"/>
      <c r="H245" s="211">
        <v>98.3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144</v>
      </c>
      <c r="AU245" s="217" t="s">
        <v>84</v>
      </c>
      <c r="AV245" s="11" t="s">
        <v>84</v>
      </c>
      <c r="AW245" s="11" t="s">
        <v>38</v>
      </c>
      <c r="AX245" s="11" t="s">
        <v>75</v>
      </c>
      <c r="AY245" s="217" t="s">
        <v>133</v>
      </c>
    </row>
    <row r="246" spans="2:65" s="1" customFormat="1" ht="22.5" customHeight="1">
      <c r="B246" s="39"/>
      <c r="C246" s="191" t="s">
        <v>542</v>
      </c>
      <c r="D246" s="191" t="s">
        <v>135</v>
      </c>
      <c r="E246" s="192" t="s">
        <v>338</v>
      </c>
      <c r="F246" s="193" t="s">
        <v>339</v>
      </c>
      <c r="G246" s="194" t="s">
        <v>138</v>
      </c>
      <c r="H246" s="195">
        <v>974.5</v>
      </c>
      <c r="I246" s="196"/>
      <c r="J246" s="197">
        <f>ROUND(I246*H246,2)</f>
        <v>0</v>
      </c>
      <c r="K246" s="193" t="s">
        <v>22</v>
      </c>
      <c r="L246" s="59"/>
      <c r="M246" s="198" t="s">
        <v>22</v>
      </c>
      <c r="N246" s="199" t="s">
        <v>46</v>
      </c>
      <c r="O246" s="40"/>
      <c r="P246" s="200">
        <f>O246*H246</f>
        <v>0</v>
      </c>
      <c r="Q246" s="200">
        <v>0.00106</v>
      </c>
      <c r="R246" s="200">
        <f>Q246*H246</f>
        <v>1.03297</v>
      </c>
      <c r="S246" s="200">
        <v>0</v>
      </c>
      <c r="T246" s="201">
        <f>S246*H246</f>
        <v>0</v>
      </c>
      <c r="AR246" s="22" t="s">
        <v>140</v>
      </c>
      <c r="AT246" s="22" t="s">
        <v>135</v>
      </c>
      <c r="AU246" s="22" t="s">
        <v>84</v>
      </c>
      <c r="AY246" s="22" t="s">
        <v>133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2" t="s">
        <v>24</v>
      </c>
      <c r="BK246" s="202">
        <f>ROUND(I246*H246,2)</f>
        <v>0</v>
      </c>
      <c r="BL246" s="22" t="s">
        <v>140</v>
      </c>
      <c r="BM246" s="22" t="s">
        <v>543</v>
      </c>
    </row>
    <row r="247" spans="2:47" s="1" customFormat="1" ht="13.5">
      <c r="B247" s="39"/>
      <c r="C247" s="61"/>
      <c r="D247" s="203" t="s">
        <v>142</v>
      </c>
      <c r="E247" s="61"/>
      <c r="F247" s="204" t="s">
        <v>339</v>
      </c>
      <c r="G247" s="61"/>
      <c r="H247" s="61"/>
      <c r="I247" s="161"/>
      <c r="J247" s="61"/>
      <c r="K247" s="61"/>
      <c r="L247" s="59"/>
      <c r="M247" s="205"/>
      <c r="N247" s="40"/>
      <c r="O247" s="40"/>
      <c r="P247" s="40"/>
      <c r="Q247" s="40"/>
      <c r="R247" s="40"/>
      <c r="S247" s="40"/>
      <c r="T247" s="76"/>
      <c r="AT247" s="22" t="s">
        <v>142</v>
      </c>
      <c r="AU247" s="22" t="s">
        <v>84</v>
      </c>
    </row>
    <row r="248" spans="2:51" s="11" customFormat="1" ht="13.5">
      <c r="B248" s="206"/>
      <c r="C248" s="207"/>
      <c r="D248" s="208" t="s">
        <v>144</v>
      </c>
      <c r="E248" s="209" t="s">
        <v>22</v>
      </c>
      <c r="F248" s="210" t="s">
        <v>544</v>
      </c>
      <c r="G248" s="207"/>
      <c r="H248" s="211">
        <v>974.5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144</v>
      </c>
      <c r="AU248" s="217" t="s">
        <v>84</v>
      </c>
      <c r="AV248" s="11" t="s">
        <v>84</v>
      </c>
      <c r="AW248" s="11" t="s">
        <v>38</v>
      </c>
      <c r="AX248" s="11" t="s">
        <v>75</v>
      </c>
      <c r="AY248" s="217" t="s">
        <v>133</v>
      </c>
    </row>
    <row r="249" spans="2:65" s="1" customFormat="1" ht="22.5" customHeight="1">
      <c r="B249" s="39"/>
      <c r="C249" s="191" t="s">
        <v>545</v>
      </c>
      <c r="D249" s="191" t="s">
        <v>135</v>
      </c>
      <c r="E249" s="192" t="s">
        <v>343</v>
      </c>
      <c r="F249" s="193" t="s">
        <v>344</v>
      </c>
      <c r="G249" s="194" t="s">
        <v>345</v>
      </c>
      <c r="H249" s="195">
        <v>11</v>
      </c>
      <c r="I249" s="196"/>
      <c r="J249" s="197">
        <f>ROUND(I249*H249,2)</f>
        <v>0</v>
      </c>
      <c r="K249" s="193" t="s">
        <v>22</v>
      </c>
      <c r="L249" s="59"/>
      <c r="M249" s="198" t="s">
        <v>22</v>
      </c>
      <c r="N249" s="199" t="s">
        <v>46</v>
      </c>
      <c r="O249" s="40"/>
      <c r="P249" s="200">
        <f>O249*H249</f>
        <v>0</v>
      </c>
      <c r="Q249" s="200">
        <v>0</v>
      </c>
      <c r="R249" s="200">
        <f>Q249*H249</f>
        <v>0</v>
      </c>
      <c r="S249" s="200">
        <v>0.258</v>
      </c>
      <c r="T249" s="201">
        <f>S249*H249</f>
        <v>2.838</v>
      </c>
      <c r="AR249" s="22" t="s">
        <v>140</v>
      </c>
      <c r="AT249" s="22" t="s">
        <v>135</v>
      </c>
      <c r="AU249" s="22" t="s">
        <v>84</v>
      </c>
      <c r="AY249" s="22" t="s">
        <v>133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2" t="s">
        <v>24</v>
      </c>
      <c r="BK249" s="202">
        <f>ROUND(I249*H249,2)</f>
        <v>0</v>
      </c>
      <c r="BL249" s="22" t="s">
        <v>140</v>
      </c>
      <c r="BM249" s="22" t="s">
        <v>546</v>
      </c>
    </row>
    <row r="250" spans="2:47" s="1" customFormat="1" ht="13.5">
      <c r="B250" s="39"/>
      <c r="C250" s="61"/>
      <c r="D250" s="203" t="s">
        <v>142</v>
      </c>
      <c r="E250" s="61"/>
      <c r="F250" s="204" t="s">
        <v>344</v>
      </c>
      <c r="G250" s="61"/>
      <c r="H250" s="61"/>
      <c r="I250" s="161"/>
      <c r="J250" s="61"/>
      <c r="K250" s="61"/>
      <c r="L250" s="59"/>
      <c r="M250" s="205"/>
      <c r="N250" s="40"/>
      <c r="O250" s="40"/>
      <c r="P250" s="40"/>
      <c r="Q250" s="40"/>
      <c r="R250" s="40"/>
      <c r="S250" s="40"/>
      <c r="T250" s="76"/>
      <c r="AT250" s="22" t="s">
        <v>142</v>
      </c>
      <c r="AU250" s="22" t="s">
        <v>84</v>
      </c>
    </row>
    <row r="251" spans="2:51" s="11" customFormat="1" ht="13.5">
      <c r="B251" s="206"/>
      <c r="C251" s="207"/>
      <c r="D251" s="208" t="s">
        <v>144</v>
      </c>
      <c r="E251" s="209" t="s">
        <v>22</v>
      </c>
      <c r="F251" s="210" t="s">
        <v>547</v>
      </c>
      <c r="G251" s="207"/>
      <c r="H251" s="211">
        <v>11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144</v>
      </c>
      <c r="AU251" s="217" t="s">
        <v>84</v>
      </c>
      <c r="AV251" s="11" t="s">
        <v>84</v>
      </c>
      <c r="AW251" s="11" t="s">
        <v>38</v>
      </c>
      <c r="AX251" s="11" t="s">
        <v>75</v>
      </c>
      <c r="AY251" s="217" t="s">
        <v>133</v>
      </c>
    </row>
    <row r="252" spans="2:65" s="1" customFormat="1" ht="22.5" customHeight="1">
      <c r="B252" s="39"/>
      <c r="C252" s="191" t="s">
        <v>548</v>
      </c>
      <c r="D252" s="191" t="s">
        <v>135</v>
      </c>
      <c r="E252" s="192" t="s">
        <v>549</v>
      </c>
      <c r="F252" s="193" t="s">
        <v>550</v>
      </c>
      <c r="G252" s="194" t="s">
        <v>170</v>
      </c>
      <c r="H252" s="195">
        <v>167.84</v>
      </c>
      <c r="I252" s="196"/>
      <c r="J252" s="197">
        <f>ROUND(I252*H252,2)</f>
        <v>0</v>
      </c>
      <c r="K252" s="193" t="s">
        <v>139</v>
      </c>
      <c r="L252" s="59"/>
      <c r="M252" s="198" t="s">
        <v>22</v>
      </c>
      <c r="N252" s="199" t="s">
        <v>46</v>
      </c>
      <c r="O252" s="40"/>
      <c r="P252" s="200">
        <f>O252*H252</f>
        <v>0</v>
      </c>
      <c r="Q252" s="200">
        <v>0</v>
      </c>
      <c r="R252" s="200">
        <f>Q252*H252</f>
        <v>0</v>
      </c>
      <c r="S252" s="200">
        <v>0.194</v>
      </c>
      <c r="T252" s="201">
        <f>S252*H252</f>
        <v>32.56096</v>
      </c>
      <c r="AR252" s="22" t="s">
        <v>140</v>
      </c>
      <c r="AT252" s="22" t="s">
        <v>135</v>
      </c>
      <c r="AU252" s="22" t="s">
        <v>84</v>
      </c>
      <c r="AY252" s="22" t="s">
        <v>133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2" t="s">
        <v>24</v>
      </c>
      <c r="BK252" s="202">
        <f>ROUND(I252*H252,2)</f>
        <v>0</v>
      </c>
      <c r="BL252" s="22" t="s">
        <v>140</v>
      </c>
      <c r="BM252" s="22" t="s">
        <v>551</v>
      </c>
    </row>
    <row r="253" spans="2:47" s="1" customFormat="1" ht="54">
      <c r="B253" s="39"/>
      <c r="C253" s="61"/>
      <c r="D253" s="203" t="s">
        <v>142</v>
      </c>
      <c r="E253" s="61"/>
      <c r="F253" s="204" t="s">
        <v>552</v>
      </c>
      <c r="G253" s="61"/>
      <c r="H253" s="61"/>
      <c r="I253" s="161"/>
      <c r="J253" s="61"/>
      <c r="K253" s="61"/>
      <c r="L253" s="59"/>
      <c r="M253" s="205"/>
      <c r="N253" s="40"/>
      <c r="O253" s="40"/>
      <c r="P253" s="40"/>
      <c r="Q253" s="40"/>
      <c r="R253" s="40"/>
      <c r="S253" s="40"/>
      <c r="T253" s="76"/>
      <c r="AT253" s="22" t="s">
        <v>142</v>
      </c>
      <c r="AU253" s="22" t="s">
        <v>84</v>
      </c>
    </row>
    <row r="254" spans="2:51" s="11" customFormat="1" ht="13.5">
      <c r="B254" s="206"/>
      <c r="C254" s="207"/>
      <c r="D254" s="208" t="s">
        <v>144</v>
      </c>
      <c r="E254" s="209" t="s">
        <v>22</v>
      </c>
      <c r="F254" s="210" t="s">
        <v>553</v>
      </c>
      <c r="G254" s="207"/>
      <c r="H254" s="211">
        <v>167.84</v>
      </c>
      <c r="I254" s="212"/>
      <c r="J254" s="207"/>
      <c r="K254" s="207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144</v>
      </c>
      <c r="AU254" s="217" t="s">
        <v>84</v>
      </c>
      <c r="AV254" s="11" t="s">
        <v>84</v>
      </c>
      <c r="AW254" s="11" t="s">
        <v>38</v>
      </c>
      <c r="AX254" s="11" t="s">
        <v>75</v>
      </c>
      <c r="AY254" s="217" t="s">
        <v>133</v>
      </c>
    </row>
    <row r="255" spans="2:65" s="1" customFormat="1" ht="22.5" customHeight="1">
      <c r="B255" s="39"/>
      <c r="C255" s="191" t="s">
        <v>554</v>
      </c>
      <c r="D255" s="191" t="s">
        <v>135</v>
      </c>
      <c r="E255" s="192" t="s">
        <v>555</v>
      </c>
      <c r="F255" s="193" t="s">
        <v>556</v>
      </c>
      <c r="G255" s="194" t="s">
        <v>170</v>
      </c>
      <c r="H255" s="195">
        <v>18.01</v>
      </c>
      <c r="I255" s="196"/>
      <c r="J255" s="197">
        <f>ROUND(I255*H255,2)</f>
        <v>0</v>
      </c>
      <c r="K255" s="193" t="s">
        <v>139</v>
      </c>
      <c r="L255" s="59"/>
      <c r="M255" s="198" t="s">
        <v>22</v>
      </c>
      <c r="N255" s="199" t="s">
        <v>46</v>
      </c>
      <c r="O255" s="40"/>
      <c r="P255" s="200">
        <f>O255*H255</f>
        <v>0</v>
      </c>
      <c r="Q255" s="200">
        <v>0</v>
      </c>
      <c r="R255" s="200">
        <f>Q255*H255</f>
        <v>0</v>
      </c>
      <c r="S255" s="200">
        <v>0.086</v>
      </c>
      <c r="T255" s="201">
        <f>S255*H255</f>
        <v>1.54886</v>
      </c>
      <c r="AR255" s="22" t="s">
        <v>140</v>
      </c>
      <c r="AT255" s="22" t="s">
        <v>135</v>
      </c>
      <c r="AU255" s="22" t="s">
        <v>84</v>
      </c>
      <c r="AY255" s="22" t="s">
        <v>133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2" t="s">
        <v>24</v>
      </c>
      <c r="BK255" s="202">
        <f>ROUND(I255*H255,2)</f>
        <v>0</v>
      </c>
      <c r="BL255" s="22" t="s">
        <v>140</v>
      </c>
      <c r="BM255" s="22" t="s">
        <v>557</v>
      </c>
    </row>
    <row r="256" spans="2:47" s="1" customFormat="1" ht="40.5">
      <c r="B256" s="39"/>
      <c r="C256" s="61"/>
      <c r="D256" s="203" t="s">
        <v>142</v>
      </c>
      <c r="E256" s="61"/>
      <c r="F256" s="204" t="s">
        <v>558</v>
      </c>
      <c r="G256" s="61"/>
      <c r="H256" s="61"/>
      <c r="I256" s="161"/>
      <c r="J256" s="61"/>
      <c r="K256" s="61"/>
      <c r="L256" s="59"/>
      <c r="M256" s="205"/>
      <c r="N256" s="40"/>
      <c r="O256" s="40"/>
      <c r="P256" s="40"/>
      <c r="Q256" s="40"/>
      <c r="R256" s="40"/>
      <c r="S256" s="40"/>
      <c r="T256" s="76"/>
      <c r="AT256" s="22" t="s">
        <v>142</v>
      </c>
      <c r="AU256" s="22" t="s">
        <v>84</v>
      </c>
    </row>
    <row r="257" spans="2:51" s="11" customFormat="1" ht="13.5">
      <c r="B257" s="206"/>
      <c r="C257" s="207"/>
      <c r="D257" s="208" t="s">
        <v>144</v>
      </c>
      <c r="E257" s="209" t="s">
        <v>22</v>
      </c>
      <c r="F257" s="210" t="s">
        <v>559</v>
      </c>
      <c r="G257" s="207"/>
      <c r="H257" s="211">
        <v>18.01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144</v>
      </c>
      <c r="AU257" s="217" t="s">
        <v>84</v>
      </c>
      <c r="AV257" s="11" t="s">
        <v>84</v>
      </c>
      <c r="AW257" s="11" t="s">
        <v>38</v>
      </c>
      <c r="AX257" s="11" t="s">
        <v>75</v>
      </c>
      <c r="AY257" s="217" t="s">
        <v>133</v>
      </c>
    </row>
    <row r="258" spans="2:65" s="1" customFormat="1" ht="22.5" customHeight="1">
      <c r="B258" s="39"/>
      <c r="C258" s="191" t="s">
        <v>560</v>
      </c>
      <c r="D258" s="191" t="s">
        <v>135</v>
      </c>
      <c r="E258" s="192" t="s">
        <v>349</v>
      </c>
      <c r="F258" s="193" t="s">
        <v>350</v>
      </c>
      <c r="G258" s="194" t="s">
        <v>138</v>
      </c>
      <c r="H258" s="195">
        <v>3898</v>
      </c>
      <c r="I258" s="196"/>
      <c r="J258" s="197">
        <f>ROUND(I258*H258,2)</f>
        <v>0</v>
      </c>
      <c r="K258" s="193" t="s">
        <v>139</v>
      </c>
      <c r="L258" s="59"/>
      <c r="M258" s="198" t="s">
        <v>22</v>
      </c>
      <c r="N258" s="199" t="s">
        <v>46</v>
      </c>
      <c r="O258" s="40"/>
      <c r="P258" s="200">
        <f>O258*H258</f>
        <v>0</v>
      </c>
      <c r="Q258" s="200">
        <v>0</v>
      </c>
      <c r="R258" s="200">
        <f>Q258*H258</f>
        <v>0</v>
      </c>
      <c r="S258" s="200">
        <v>0.02</v>
      </c>
      <c r="T258" s="201">
        <f>S258*H258</f>
        <v>77.96000000000001</v>
      </c>
      <c r="AR258" s="22" t="s">
        <v>140</v>
      </c>
      <c r="AT258" s="22" t="s">
        <v>135</v>
      </c>
      <c r="AU258" s="22" t="s">
        <v>84</v>
      </c>
      <c r="AY258" s="22" t="s">
        <v>133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2" t="s">
        <v>24</v>
      </c>
      <c r="BK258" s="202">
        <f>ROUND(I258*H258,2)</f>
        <v>0</v>
      </c>
      <c r="BL258" s="22" t="s">
        <v>140</v>
      </c>
      <c r="BM258" s="22" t="s">
        <v>561</v>
      </c>
    </row>
    <row r="259" spans="2:47" s="1" customFormat="1" ht="40.5">
      <c r="B259" s="39"/>
      <c r="C259" s="61"/>
      <c r="D259" s="203" t="s">
        <v>142</v>
      </c>
      <c r="E259" s="61"/>
      <c r="F259" s="204" t="s">
        <v>352</v>
      </c>
      <c r="G259" s="61"/>
      <c r="H259" s="61"/>
      <c r="I259" s="161"/>
      <c r="J259" s="61"/>
      <c r="K259" s="61"/>
      <c r="L259" s="59"/>
      <c r="M259" s="205"/>
      <c r="N259" s="40"/>
      <c r="O259" s="40"/>
      <c r="P259" s="40"/>
      <c r="Q259" s="40"/>
      <c r="R259" s="40"/>
      <c r="S259" s="40"/>
      <c r="T259" s="76"/>
      <c r="AT259" s="22" t="s">
        <v>142</v>
      </c>
      <c r="AU259" s="22" t="s">
        <v>84</v>
      </c>
    </row>
    <row r="260" spans="2:51" s="11" customFormat="1" ht="13.5">
      <c r="B260" s="206"/>
      <c r="C260" s="207"/>
      <c r="D260" s="208" t="s">
        <v>144</v>
      </c>
      <c r="E260" s="209" t="s">
        <v>22</v>
      </c>
      <c r="F260" s="210" t="s">
        <v>507</v>
      </c>
      <c r="G260" s="207"/>
      <c r="H260" s="211">
        <v>3898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144</v>
      </c>
      <c r="AU260" s="217" t="s">
        <v>84</v>
      </c>
      <c r="AV260" s="11" t="s">
        <v>84</v>
      </c>
      <c r="AW260" s="11" t="s">
        <v>38</v>
      </c>
      <c r="AX260" s="11" t="s">
        <v>75</v>
      </c>
      <c r="AY260" s="217" t="s">
        <v>133</v>
      </c>
    </row>
    <row r="261" spans="2:65" s="1" customFormat="1" ht="22.5" customHeight="1">
      <c r="B261" s="39"/>
      <c r="C261" s="191" t="s">
        <v>562</v>
      </c>
      <c r="D261" s="191" t="s">
        <v>135</v>
      </c>
      <c r="E261" s="192" t="s">
        <v>563</v>
      </c>
      <c r="F261" s="193" t="s">
        <v>564</v>
      </c>
      <c r="G261" s="194" t="s">
        <v>138</v>
      </c>
      <c r="H261" s="195">
        <v>435.585</v>
      </c>
      <c r="I261" s="196"/>
      <c r="J261" s="197">
        <f>ROUND(I261*H261,2)</f>
        <v>0</v>
      </c>
      <c r="K261" s="193" t="s">
        <v>22</v>
      </c>
      <c r="L261" s="59"/>
      <c r="M261" s="198" t="s">
        <v>22</v>
      </c>
      <c r="N261" s="199" t="s">
        <v>46</v>
      </c>
      <c r="O261" s="40"/>
      <c r="P261" s="200">
        <f>O261*H261</f>
        <v>0</v>
      </c>
      <c r="Q261" s="200">
        <v>0</v>
      </c>
      <c r="R261" s="200">
        <f>Q261*H261</f>
        <v>0</v>
      </c>
      <c r="S261" s="200">
        <v>0.063</v>
      </c>
      <c r="T261" s="201">
        <f>S261*H261</f>
        <v>27.441855</v>
      </c>
      <c r="AR261" s="22" t="s">
        <v>140</v>
      </c>
      <c r="AT261" s="22" t="s">
        <v>135</v>
      </c>
      <c r="AU261" s="22" t="s">
        <v>84</v>
      </c>
      <c r="AY261" s="22" t="s">
        <v>133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22" t="s">
        <v>24</v>
      </c>
      <c r="BK261" s="202">
        <f>ROUND(I261*H261,2)</f>
        <v>0</v>
      </c>
      <c r="BL261" s="22" t="s">
        <v>140</v>
      </c>
      <c r="BM261" s="22" t="s">
        <v>565</v>
      </c>
    </row>
    <row r="262" spans="2:47" s="1" customFormat="1" ht="40.5">
      <c r="B262" s="39"/>
      <c r="C262" s="61"/>
      <c r="D262" s="203" t="s">
        <v>142</v>
      </c>
      <c r="E262" s="61"/>
      <c r="F262" s="204" t="s">
        <v>566</v>
      </c>
      <c r="G262" s="61"/>
      <c r="H262" s="61"/>
      <c r="I262" s="161"/>
      <c r="J262" s="61"/>
      <c r="K262" s="61"/>
      <c r="L262" s="59"/>
      <c r="M262" s="205"/>
      <c r="N262" s="40"/>
      <c r="O262" s="40"/>
      <c r="P262" s="40"/>
      <c r="Q262" s="40"/>
      <c r="R262" s="40"/>
      <c r="S262" s="40"/>
      <c r="T262" s="76"/>
      <c r="AT262" s="22" t="s">
        <v>142</v>
      </c>
      <c r="AU262" s="22" t="s">
        <v>84</v>
      </c>
    </row>
    <row r="263" spans="2:47" s="1" customFormat="1" ht="27">
      <c r="B263" s="39"/>
      <c r="C263" s="61"/>
      <c r="D263" s="203" t="s">
        <v>247</v>
      </c>
      <c r="E263" s="61"/>
      <c r="F263" s="242" t="s">
        <v>567</v>
      </c>
      <c r="G263" s="61"/>
      <c r="H263" s="61"/>
      <c r="I263" s="161"/>
      <c r="J263" s="61"/>
      <c r="K263" s="61"/>
      <c r="L263" s="59"/>
      <c r="M263" s="205"/>
      <c r="N263" s="40"/>
      <c r="O263" s="40"/>
      <c r="P263" s="40"/>
      <c r="Q263" s="40"/>
      <c r="R263" s="40"/>
      <c r="S263" s="40"/>
      <c r="T263" s="76"/>
      <c r="AT263" s="22" t="s">
        <v>247</v>
      </c>
      <c r="AU263" s="22" t="s">
        <v>84</v>
      </c>
    </row>
    <row r="264" spans="2:51" s="11" customFormat="1" ht="27">
      <c r="B264" s="206"/>
      <c r="C264" s="207"/>
      <c r="D264" s="208" t="s">
        <v>144</v>
      </c>
      <c r="E264" s="209" t="s">
        <v>22</v>
      </c>
      <c r="F264" s="210" t="s">
        <v>568</v>
      </c>
      <c r="G264" s="207"/>
      <c r="H264" s="211">
        <v>435.585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144</v>
      </c>
      <c r="AU264" s="217" t="s">
        <v>84</v>
      </c>
      <c r="AV264" s="11" t="s">
        <v>84</v>
      </c>
      <c r="AW264" s="11" t="s">
        <v>38</v>
      </c>
      <c r="AX264" s="11" t="s">
        <v>75</v>
      </c>
      <c r="AY264" s="217" t="s">
        <v>133</v>
      </c>
    </row>
    <row r="265" spans="2:65" s="1" customFormat="1" ht="22.5" customHeight="1">
      <c r="B265" s="39"/>
      <c r="C265" s="191" t="s">
        <v>569</v>
      </c>
      <c r="D265" s="191" t="s">
        <v>135</v>
      </c>
      <c r="E265" s="192" t="s">
        <v>354</v>
      </c>
      <c r="F265" s="193" t="s">
        <v>355</v>
      </c>
      <c r="G265" s="194" t="s">
        <v>170</v>
      </c>
      <c r="H265" s="195">
        <v>434.345</v>
      </c>
      <c r="I265" s="196"/>
      <c r="J265" s="197">
        <f>ROUND(I265*H265,2)</f>
        <v>0</v>
      </c>
      <c r="K265" s="193" t="s">
        <v>139</v>
      </c>
      <c r="L265" s="59"/>
      <c r="M265" s="198" t="s">
        <v>22</v>
      </c>
      <c r="N265" s="199" t="s">
        <v>46</v>
      </c>
      <c r="O265" s="40"/>
      <c r="P265" s="200">
        <f>O265*H265</f>
        <v>0</v>
      </c>
      <c r="Q265" s="200">
        <v>0</v>
      </c>
      <c r="R265" s="200">
        <f>Q265*H265</f>
        <v>0</v>
      </c>
      <c r="S265" s="200">
        <v>0</v>
      </c>
      <c r="T265" s="201">
        <f>S265*H265</f>
        <v>0</v>
      </c>
      <c r="AR265" s="22" t="s">
        <v>140</v>
      </c>
      <c r="AT265" s="22" t="s">
        <v>135</v>
      </c>
      <c r="AU265" s="22" t="s">
        <v>84</v>
      </c>
      <c r="AY265" s="22" t="s">
        <v>133</v>
      </c>
      <c r="BE265" s="202">
        <f>IF(N265="základní",J265,0)</f>
        <v>0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22" t="s">
        <v>24</v>
      </c>
      <c r="BK265" s="202">
        <f>ROUND(I265*H265,2)</f>
        <v>0</v>
      </c>
      <c r="BL265" s="22" t="s">
        <v>140</v>
      </c>
      <c r="BM265" s="22" t="s">
        <v>570</v>
      </c>
    </row>
    <row r="266" spans="2:47" s="1" customFormat="1" ht="40.5">
      <c r="B266" s="39"/>
      <c r="C266" s="61"/>
      <c r="D266" s="203" t="s">
        <v>142</v>
      </c>
      <c r="E266" s="61"/>
      <c r="F266" s="204" t="s">
        <v>357</v>
      </c>
      <c r="G266" s="61"/>
      <c r="H266" s="61"/>
      <c r="I266" s="161"/>
      <c r="J266" s="61"/>
      <c r="K266" s="61"/>
      <c r="L266" s="59"/>
      <c r="M266" s="205"/>
      <c r="N266" s="40"/>
      <c r="O266" s="40"/>
      <c r="P266" s="40"/>
      <c r="Q266" s="40"/>
      <c r="R266" s="40"/>
      <c r="S266" s="40"/>
      <c r="T266" s="76"/>
      <c r="AT266" s="22" t="s">
        <v>142</v>
      </c>
      <c r="AU266" s="22" t="s">
        <v>84</v>
      </c>
    </row>
    <row r="267" spans="2:51" s="11" customFormat="1" ht="27">
      <c r="B267" s="206"/>
      <c r="C267" s="207"/>
      <c r="D267" s="203" t="s">
        <v>144</v>
      </c>
      <c r="E267" s="229" t="s">
        <v>22</v>
      </c>
      <c r="F267" s="230" t="s">
        <v>430</v>
      </c>
      <c r="G267" s="207"/>
      <c r="H267" s="231">
        <v>399.51</v>
      </c>
      <c r="I267" s="212"/>
      <c r="J267" s="207"/>
      <c r="K267" s="207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144</v>
      </c>
      <c r="AU267" s="217" t="s">
        <v>84</v>
      </c>
      <c r="AV267" s="11" t="s">
        <v>84</v>
      </c>
      <c r="AW267" s="11" t="s">
        <v>38</v>
      </c>
      <c r="AX267" s="11" t="s">
        <v>75</v>
      </c>
      <c r="AY267" s="217" t="s">
        <v>133</v>
      </c>
    </row>
    <row r="268" spans="2:51" s="11" customFormat="1" ht="27">
      <c r="B268" s="206"/>
      <c r="C268" s="207"/>
      <c r="D268" s="208" t="s">
        <v>144</v>
      </c>
      <c r="E268" s="209" t="s">
        <v>22</v>
      </c>
      <c r="F268" s="210" t="s">
        <v>571</v>
      </c>
      <c r="G268" s="207"/>
      <c r="H268" s="211">
        <v>34.835</v>
      </c>
      <c r="I268" s="212"/>
      <c r="J268" s="207"/>
      <c r="K268" s="207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144</v>
      </c>
      <c r="AU268" s="217" t="s">
        <v>84</v>
      </c>
      <c r="AV268" s="11" t="s">
        <v>84</v>
      </c>
      <c r="AW268" s="11" t="s">
        <v>38</v>
      </c>
      <c r="AX268" s="11" t="s">
        <v>75</v>
      </c>
      <c r="AY268" s="217" t="s">
        <v>133</v>
      </c>
    </row>
    <row r="269" spans="2:65" s="1" customFormat="1" ht="22.5" customHeight="1">
      <c r="B269" s="39"/>
      <c r="C269" s="191" t="s">
        <v>572</v>
      </c>
      <c r="D269" s="191" t="s">
        <v>135</v>
      </c>
      <c r="E269" s="192" t="s">
        <v>360</v>
      </c>
      <c r="F269" s="193" t="s">
        <v>361</v>
      </c>
      <c r="G269" s="194" t="s">
        <v>138</v>
      </c>
      <c r="H269" s="195">
        <v>116.198</v>
      </c>
      <c r="I269" s="196"/>
      <c r="J269" s="197">
        <f>ROUND(I269*H269,2)</f>
        <v>0</v>
      </c>
      <c r="K269" s="193" t="s">
        <v>139</v>
      </c>
      <c r="L269" s="59"/>
      <c r="M269" s="198" t="s">
        <v>22</v>
      </c>
      <c r="N269" s="199" t="s">
        <v>46</v>
      </c>
      <c r="O269" s="40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AR269" s="22" t="s">
        <v>140</v>
      </c>
      <c r="AT269" s="22" t="s">
        <v>135</v>
      </c>
      <c r="AU269" s="22" t="s">
        <v>84</v>
      </c>
      <c r="AY269" s="22" t="s">
        <v>133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22" t="s">
        <v>24</v>
      </c>
      <c r="BK269" s="202">
        <f>ROUND(I269*H269,2)</f>
        <v>0</v>
      </c>
      <c r="BL269" s="22" t="s">
        <v>140</v>
      </c>
      <c r="BM269" s="22" t="s">
        <v>573</v>
      </c>
    </row>
    <row r="270" spans="2:47" s="1" customFormat="1" ht="40.5">
      <c r="B270" s="39"/>
      <c r="C270" s="61"/>
      <c r="D270" s="203" t="s">
        <v>142</v>
      </c>
      <c r="E270" s="61"/>
      <c r="F270" s="204" t="s">
        <v>363</v>
      </c>
      <c r="G270" s="61"/>
      <c r="H270" s="61"/>
      <c r="I270" s="161"/>
      <c r="J270" s="61"/>
      <c r="K270" s="61"/>
      <c r="L270" s="59"/>
      <c r="M270" s="205"/>
      <c r="N270" s="40"/>
      <c r="O270" s="40"/>
      <c r="P270" s="40"/>
      <c r="Q270" s="40"/>
      <c r="R270" s="40"/>
      <c r="S270" s="40"/>
      <c r="T270" s="76"/>
      <c r="AT270" s="22" t="s">
        <v>142</v>
      </c>
      <c r="AU270" s="22" t="s">
        <v>84</v>
      </c>
    </row>
    <row r="271" spans="2:51" s="11" customFormat="1" ht="27">
      <c r="B271" s="206"/>
      <c r="C271" s="207"/>
      <c r="D271" s="208" t="s">
        <v>144</v>
      </c>
      <c r="E271" s="209" t="s">
        <v>22</v>
      </c>
      <c r="F271" s="210" t="s">
        <v>574</v>
      </c>
      <c r="G271" s="207"/>
      <c r="H271" s="211">
        <v>116.198</v>
      </c>
      <c r="I271" s="212"/>
      <c r="J271" s="207"/>
      <c r="K271" s="207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144</v>
      </c>
      <c r="AU271" s="217" t="s">
        <v>84</v>
      </c>
      <c r="AV271" s="11" t="s">
        <v>84</v>
      </c>
      <c r="AW271" s="11" t="s">
        <v>38</v>
      </c>
      <c r="AX271" s="11" t="s">
        <v>75</v>
      </c>
      <c r="AY271" s="217" t="s">
        <v>133</v>
      </c>
    </row>
    <row r="272" spans="2:65" s="1" customFormat="1" ht="22.5" customHeight="1">
      <c r="B272" s="39"/>
      <c r="C272" s="191" t="s">
        <v>575</v>
      </c>
      <c r="D272" s="191" t="s">
        <v>135</v>
      </c>
      <c r="E272" s="192" t="s">
        <v>366</v>
      </c>
      <c r="F272" s="193" t="s">
        <v>367</v>
      </c>
      <c r="G272" s="194" t="s">
        <v>138</v>
      </c>
      <c r="H272" s="195">
        <v>17.8</v>
      </c>
      <c r="I272" s="196"/>
      <c r="J272" s="197">
        <f>ROUND(I272*H272,2)</f>
        <v>0</v>
      </c>
      <c r="K272" s="193" t="s">
        <v>139</v>
      </c>
      <c r="L272" s="59"/>
      <c r="M272" s="198" t="s">
        <v>22</v>
      </c>
      <c r="N272" s="199" t="s">
        <v>46</v>
      </c>
      <c r="O272" s="40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AR272" s="22" t="s">
        <v>140</v>
      </c>
      <c r="AT272" s="22" t="s">
        <v>135</v>
      </c>
      <c r="AU272" s="22" t="s">
        <v>84</v>
      </c>
      <c r="AY272" s="22" t="s">
        <v>133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2" t="s">
        <v>24</v>
      </c>
      <c r="BK272" s="202">
        <f>ROUND(I272*H272,2)</f>
        <v>0</v>
      </c>
      <c r="BL272" s="22" t="s">
        <v>140</v>
      </c>
      <c r="BM272" s="22" t="s">
        <v>576</v>
      </c>
    </row>
    <row r="273" spans="2:47" s="1" customFormat="1" ht="40.5">
      <c r="B273" s="39"/>
      <c r="C273" s="61"/>
      <c r="D273" s="203" t="s">
        <v>142</v>
      </c>
      <c r="E273" s="61"/>
      <c r="F273" s="204" t="s">
        <v>369</v>
      </c>
      <c r="G273" s="61"/>
      <c r="H273" s="61"/>
      <c r="I273" s="161"/>
      <c r="J273" s="61"/>
      <c r="K273" s="61"/>
      <c r="L273" s="59"/>
      <c r="M273" s="205"/>
      <c r="N273" s="40"/>
      <c r="O273" s="40"/>
      <c r="P273" s="40"/>
      <c r="Q273" s="40"/>
      <c r="R273" s="40"/>
      <c r="S273" s="40"/>
      <c r="T273" s="76"/>
      <c r="AT273" s="22" t="s">
        <v>142</v>
      </c>
      <c r="AU273" s="22" t="s">
        <v>84</v>
      </c>
    </row>
    <row r="274" spans="2:51" s="11" customFormat="1" ht="27">
      <c r="B274" s="206"/>
      <c r="C274" s="207"/>
      <c r="D274" s="203" t="s">
        <v>144</v>
      </c>
      <c r="E274" s="229" t="s">
        <v>22</v>
      </c>
      <c r="F274" s="230" t="s">
        <v>415</v>
      </c>
      <c r="G274" s="207"/>
      <c r="H274" s="231">
        <v>17.8</v>
      </c>
      <c r="I274" s="212"/>
      <c r="J274" s="207"/>
      <c r="K274" s="207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144</v>
      </c>
      <c r="AU274" s="217" t="s">
        <v>84</v>
      </c>
      <c r="AV274" s="11" t="s">
        <v>84</v>
      </c>
      <c r="AW274" s="11" t="s">
        <v>38</v>
      </c>
      <c r="AX274" s="11" t="s">
        <v>75</v>
      </c>
      <c r="AY274" s="217" t="s">
        <v>133</v>
      </c>
    </row>
    <row r="275" spans="2:63" s="10" customFormat="1" ht="29.85" customHeight="1">
      <c r="B275" s="174"/>
      <c r="C275" s="175"/>
      <c r="D275" s="188" t="s">
        <v>74</v>
      </c>
      <c r="E275" s="189" t="s">
        <v>370</v>
      </c>
      <c r="F275" s="189" t="s">
        <v>371</v>
      </c>
      <c r="G275" s="175"/>
      <c r="H275" s="175"/>
      <c r="I275" s="178"/>
      <c r="J275" s="190">
        <f>BK275</f>
        <v>0</v>
      </c>
      <c r="K275" s="175"/>
      <c r="L275" s="180"/>
      <c r="M275" s="181"/>
      <c r="N275" s="182"/>
      <c r="O275" s="182"/>
      <c r="P275" s="183">
        <f>SUM(P276:P302)</f>
        <v>0</v>
      </c>
      <c r="Q275" s="182"/>
      <c r="R275" s="183">
        <f>SUM(R276:R302)</f>
        <v>0</v>
      </c>
      <c r="S275" s="182"/>
      <c r="T275" s="184">
        <f>SUM(T276:T302)</f>
        <v>0</v>
      </c>
      <c r="AR275" s="185" t="s">
        <v>24</v>
      </c>
      <c r="AT275" s="186" t="s">
        <v>74</v>
      </c>
      <c r="AU275" s="186" t="s">
        <v>24</v>
      </c>
      <c r="AY275" s="185" t="s">
        <v>133</v>
      </c>
      <c r="BK275" s="187">
        <f>SUM(BK276:BK302)</f>
        <v>0</v>
      </c>
    </row>
    <row r="276" spans="2:65" s="1" customFormat="1" ht="31.5" customHeight="1">
      <c r="B276" s="39"/>
      <c r="C276" s="191" t="s">
        <v>577</v>
      </c>
      <c r="D276" s="191" t="s">
        <v>135</v>
      </c>
      <c r="E276" s="192" t="s">
        <v>373</v>
      </c>
      <c r="F276" s="193" t="s">
        <v>374</v>
      </c>
      <c r="G276" s="194" t="s">
        <v>198</v>
      </c>
      <c r="H276" s="195">
        <v>325.556</v>
      </c>
      <c r="I276" s="196"/>
      <c r="J276" s="197">
        <f>ROUND(I276*H276,2)</f>
        <v>0</v>
      </c>
      <c r="K276" s="193" t="s">
        <v>22</v>
      </c>
      <c r="L276" s="59"/>
      <c r="M276" s="198" t="s">
        <v>22</v>
      </c>
      <c r="N276" s="199" t="s">
        <v>46</v>
      </c>
      <c r="O276" s="40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AR276" s="22" t="s">
        <v>140</v>
      </c>
      <c r="AT276" s="22" t="s">
        <v>135</v>
      </c>
      <c r="AU276" s="22" t="s">
        <v>84</v>
      </c>
      <c r="AY276" s="22" t="s">
        <v>133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22" t="s">
        <v>24</v>
      </c>
      <c r="BK276" s="202">
        <f>ROUND(I276*H276,2)</f>
        <v>0</v>
      </c>
      <c r="BL276" s="22" t="s">
        <v>140</v>
      </c>
      <c r="BM276" s="22" t="s">
        <v>578</v>
      </c>
    </row>
    <row r="277" spans="2:47" s="1" customFormat="1" ht="13.5">
      <c r="B277" s="39"/>
      <c r="C277" s="61"/>
      <c r="D277" s="203" t="s">
        <v>142</v>
      </c>
      <c r="E277" s="61"/>
      <c r="F277" s="204" t="s">
        <v>374</v>
      </c>
      <c r="G277" s="61"/>
      <c r="H277" s="61"/>
      <c r="I277" s="161"/>
      <c r="J277" s="61"/>
      <c r="K277" s="61"/>
      <c r="L277" s="59"/>
      <c r="M277" s="205"/>
      <c r="N277" s="40"/>
      <c r="O277" s="40"/>
      <c r="P277" s="40"/>
      <c r="Q277" s="40"/>
      <c r="R277" s="40"/>
      <c r="S277" s="40"/>
      <c r="T277" s="76"/>
      <c r="AT277" s="22" t="s">
        <v>142</v>
      </c>
      <c r="AU277" s="22" t="s">
        <v>84</v>
      </c>
    </row>
    <row r="278" spans="2:51" s="11" customFormat="1" ht="13.5">
      <c r="B278" s="206"/>
      <c r="C278" s="207"/>
      <c r="D278" s="208" t="s">
        <v>144</v>
      </c>
      <c r="E278" s="209" t="s">
        <v>22</v>
      </c>
      <c r="F278" s="210" t="s">
        <v>579</v>
      </c>
      <c r="G278" s="207"/>
      <c r="H278" s="211">
        <v>325.556</v>
      </c>
      <c r="I278" s="212"/>
      <c r="J278" s="207"/>
      <c r="K278" s="207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144</v>
      </c>
      <c r="AU278" s="217" t="s">
        <v>84</v>
      </c>
      <c r="AV278" s="11" t="s">
        <v>84</v>
      </c>
      <c r="AW278" s="11" t="s">
        <v>38</v>
      </c>
      <c r="AX278" s="11" t="s">
        <v>75</v>
      </c>
      <c r="AY278" s="217" t="s">
        <v>133</v>
      </c>
    </row>
    <row r="279" spans="2:65" s="1" customFormat="1" ht="22.5" customHeight="1">
      <c r="B279" s="39"/>
      <c r="C279" s="191" t="s">
        <v>580</v>
      </c>
      <c r="D279" s="191" t="s">
        <v>135</v>
      </c>
      <c r="E279" s="192" t="s">
        <v>378</v>
      </c>
      <c r="F279" s="193" t="s">
        <v>379</v>
      </c>
      <c r="G279" s="194" t="s">
        <v>198</v>
      </c>
      <c r="H279" s="195">
        <v>14.62</v>
      </c>
      <c r="I279" s="196"/>
      <c r="J279" s="197">
        <f>ROUND(I279*H279,2)</f>
        <v>0</v>
      </c>
      <c r="K279" s="193" t="s">
        <v>22</v>
      </c>
      <c r="L279" s="59"/>
      <c r="M279" s="198" t="s">
        <v>22</v>
      </c>
      <c r="N279" s="199" t="s">
        <v>46</v>
      </c>
      <c r="O279" s="40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AR279" s="22" t="s">
        <v>140</v>
      </c>
      <c r="AT279" s="22" t="s">
        <v>135</v>
      </c>
      <c r="AU279" s="22" t="s">
        <v>84</v>
      </c>
      <c r="AY279" s="22" t="s">
        <v>133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2" t="s">
        <v>24</v>
      </c>
      <c r="BK279" s="202">
        <f>ROUND(I279*H279,2)</f>
        <v>0</v>
      </c>
      <c r="BL279" s="22" t="s">
        <v>140</v>
      </c>
      <c r="BM279" s="22" t="s">
        <v>581</v>
      </c>
    </row>
    <row r="280" spans="2:47" s="1" customFormat="1" ht="13.5">
      <c r="B280" s="39"/>
      <c r="C280" s="61"/>
      <c r="D280" s="203" t="s">
        <v>142</v>
      </c>
      <c r="E280" s="61"/>
      <c r="F280" s="204" t="s">
        <v>379</v>
      </c>
      <c r="G280" s="61"/>
      <c r="H280" s="61"/>
      <c r="I280" s="161"/>
      <c r="J280" s="61"/>
      <c r="K280" s="61"/>
      <c r="L280" s="59"/>
      <c r="M280" s="205"/>
      <c r="N280" s="40"/>
      <c r="O280" s="40"/>
      <c r="P280" s="40"/>
      <c r="Q280" s="40"/>
      <c r="R280" s="40"/>
      <c r="S280" s="40"/>
      <c r="T280" s="76"/>
      <c r="AT280" s="22" t="s">
        <v>142</v>
      </c>
      <c r="AU280" s="22" t="s">
        <v>84</v>
      </c>
    </row>
    <row r="281" spans="2:51" s="11" customFormat="1" ht="27">
      <c r="B281" s="206"/>
      <c r="C281" s="207"/>
      <c r="D281" s="203" t="s">
        <v>144</v>
      </c>
      <c r="E281" s="229" t="s">
        <v>22</v>
      </c>
      <c r="F281" s="230" t="s">
        <v>582</v>
      </c>
      <c r="G281" s="207"/>
      <c r="H281" s="231">
        <v>13.232</v>
      </c>
      <c r="I281" s="212"/>
      <c r="J281" s="207"/>
      <c r="K281" s="207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144</v>
      </c>
      <c r="AU281" s="217" t="s">
        <v>84</v>
      </c>
      <c r="AV281" s="11" t="s">
        <v>84</v>
      </c>
      <c r="AW281" s="11" t="s">
        <v>38</v>
      </c>
      <c r="AX281" s="11" t="s">
        <v>75</v>
      </c>
      <c r="AY281" s="217" t="s">
        <v>133</v>
      </c>
    </row>
    <row r="282" spans="2:51" s="11" customFormat="1" ht="27">
      <c r="B282" s="206"/>
      <c r="C282" s="207"/>
      <c r="D282" s="203" t="s">
        <v>144</v>
      </c>
      <c r="E282" s="229" t="s">
        <v>22</v>
      </c>
      <c r="F282" s="230" t="s">
        <v>583</v>
      </c>
      <c r="G282" s="207"/>
      <c r="H282" s="231">
        <v>0.038</v>
      </c>
      <c r="I282" s="212"/>
      <c r="J282" s="207"/>
      <c r="K282" s="207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144</v>
      </c>
      <c r="AU282" s="217" t="s">
        <v>84</v>
      </c>
      <c r="AV282" s="11" t="s">
        <v>84</v>
      </c>
      <c r="AW282" s="11" t="s">
        <v>38</v>
      </c>
      <c r="AX282" s="11" t="s">
        <v>75</v>
      </c>
      <c r="AY282" s="217" t="s">
        <v>133</v>
      </c>
    </row>
    <row r="283" spans="2:51" s="11" customFormat="1" ht="13.5">
      <c r="B283" s="206"/>
      <c r="C283" s="207"/>
      <c r="D283" s="208" t="s">
        <v>144</v>
      </c>
      <c r="E283" s="209" t="s">
        <v>22</v>
      </c>
      <c r="F283" s="210" t="s">
        <v>584</v>
      </c>
      <c r="G283" s="207"/>
      <c r="H283" s="211">
        <v>1.35</v>
      </c>
      <c r="I283" s="212"/>
      <c r="J283" s="207"/>
      <c r="K283" s="207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144</v>
      </c>
      <c r="AU283" s="217" t="s">
        <v>84</v>
      </c>
      <c r="AV283" s="11" t="s">
        <v>84</v>
      </c>
      <c r="AW283" s="11" t="s">
        <v>38</v>
      </c>
      <c r="AX283" s="11" t="s">
        <v>75</v>
      </c>
      <c r="AY283" s="217" t="s">
        <v>133</v>
      </c>
    </row>
    <row r="284" spans="2:65" s="1" customFormat="1" ht="22.5" customHeight="1">
      <c r="B284" s="39"/>
      <c r="C284" s="191" t="s">
        <v>585</v>
      </c>
      <c r="D284" s="191" t="s">
        <v>135</v>
      </c>
      <c r="E284" s="192" t="s">
        <v>586</v>
      </c>
      <c r="F284" s="193" t="s">
        <v>587</v>
      </c>
      <c r="G284" s="194" t="s">
        <v>198</v>
      </c>
      <c r="H284" s="195">
        <v>81.9</v>
      </c>
      <c r="I284" s="196"/>
      <c r="J284" s="197">
        <f>ROUND(I284*H284,2)</f>
        <v>0</v>
      </c>
      <c r="K284" s="193" t="s">
        <v>22</v>
      </c>
      <c r="L284" s="59"/>
      <c r="M284" s="198" t="s">
        <v>22</v>
      </c>
      <c r="N284" s="199" t="s">
        <v>46</v>
      </c>
      <c r="O284" s="40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2" t="s">
        <v>140</v>
      </c>
      <c r="AT284" s="22" t="s">
        <v>135</v>
      </c>
      <c r="AU284" s="22" t="s">
        <v>84</v>
      </c>
      <c r="AY284" s="22" t="s">
        <v>133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22" t="s">
        <v>24</v>
      </c>
      <c r="BK284" s="202">
        <f>ROUND(I284*H284,2)</f>
        <v>0</v>
      </c>
      <c r="BL284" s="22" t="s">
        <v>140</v>
      </c>
      <c r="BM284" s="22" t="s">
        <v>588</v>
      </c>
    </row>
    <row r="285" spans="2:47" s="1" customFormat="1" ht="13.5">
      <c r="B285" s="39"/>
      <c r="C285" s="61"/>
      <c r="D285" s="203" t="s">
        <v>142</v>
      </c>
      <c r="E285" s="61"/>
      <c r="F285" s="204" t="s">
        <v>587</v>
      </c>
      <c r="G285" s="61"/>
      <c r="H285" s="61"/>
      <c r="I285" s="161"/>
      <c r="J285" s="61"/>
      <c r="K285" s="61"/>
      <c r="L285" s="59"/>
      <c r="M285" s="205"/>
      <c r="N285" s="40"/>
      <c r="O285" s="40"/>
      <c r="P285" s="40"/>
      <c r="Q285" s="40"/>
      <c r="R285" s="40"/>
      <c r="S285" s="40"/>
      <c r="T285" s="76"/>
      <c r="AT285" s="22" t="s">
        <v>142</v>
      </c>
      <c r="AU285" s="22" t="s">
        <v>84</v>
      </c>
    </row>
    <row r="286" spans="2:51" s="11" customFormat="1" ht="27">
      <c r="B286" s="206"/>
      <c r="C286" s="207"/>
      <c r="D286" s="208" t="s">
        <v>144</v>
      </c>
      <c r="E286" s="209" t="s">
        <v>22</v>
      </c>
      <c r="F286" s="210" t="s">
        <v>589</v>
      </c>
      <c r="G286" s="207"/>
      <c r="H286" s="211">
        <v>81.9</v>
      </c>
      <c r="I286" s="212"/>
      <c r="J286" s="207"/>
      <c r="K286" s="207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144</v>
      </c>
      <c r="AU286" s="217" t="s">
        <v>84</v>
      </c>
      <c r="AV286" s="11" t="s">
        <v>84</v>
      </c>
      <c r="AW286" s="11" t="s">
        <v>38</v>
      </c>
      <c r="AX286" s="11" t="s">
        <v>75</v>
      </c>
      <c r="AY286" s="217" t="s">
        <v>133</v>
      </c>
    </row>
    <row r="287" spans="2:65" s="1" customFormat="1" ht="22.5" customHeight="1">
      <c r="B287" s="39"/>
      <c r="C287" s="191" t="s">
        <v>590</v>
      </c>
      <c r="D287" s="191" t="s">
        <v>135</v>
      </c>
      <c r="E287" s="192" t="s">
        <v>385</v>
      </c>
      <c r="F287" s="193" t="s">
        <v>386</v>
      </c>
      <c r="G287" s="194" t="s">
        <v>198</v>
      </c>
      <c r="H287" s="195">
        <v>325.556</v>
      </c>
      <c r="I287" s="196"/>
      <c r="J287" s="197">
        <f>ROUND(I287*H287,2)</f>
        <v>0</v>
      </c>
      <c r="K287" s="193" t="s">
        <v>139</v>
      </c>
      <c r="L287" s="59"/>
      <c r="M287" s="198" t="s">
        <v>22</v>
      </c>
      <c r="N287" s="199" t="s">
        <v>46</v>
      </c>
      <c r="O287" s="40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2" t="s">
        <v>140</v>
      </c>
      <c r="AT287" s="22" t="s">
        <v>135</v>
      </c>
      <c r="AU287" s="22" t="s">
        <v>84</v>
      </c>
      <c r="AY287" s="22" t="s">
        <v>133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2" t="s">
        <v>24</v>
      </c>
      <c r="BK287" s="202">
        <f>ROUND(I287*H287,2)</f>
        <v>0</v>
      </c>
      <c r="BL287" s="22" t="s">
        <v>140</v>
      </c>
      <c r="BM287" s="22" t="s">
        <v>591</v>
      </c>
    </row>
    <row r="288" spans="2:47" s="1" customFormat="1" ht="13.5">
      <c r="B288" s="39"/>
      <c r="C288" s="61"/>
      <c r="D288" s="203" t="s">
        <v>142</v>
      </c>
      <c r="E288" s="61"/>
      <c r="F288" s="204" t="s">
        <v>388</v>
      </c>
      <c r="G288" s="61"/>
      <c r="H288" s="61"/>
      <c r="I288" s="161"/>
      <c r="J288" s="61"/>
      <c r="K288" s="61"/>
      <c r="L288" s="59"/>
      <c r="M288" s="205"/>
      <c r="N288" s="40"/>
      <c r="O288" s="40"/>
      <c r="P288" s="40"/>
      <c r="Q288" s="40"/>
      <c r="R288" s="40"/>
      <c r="S288" s="40"/>
      <c r="T288" s="76"/>
      <c r="AT288" s="22" t="s">
        <v>142</v>
      </c>
      <c r="AU288" s="22" t="s">
        <v>84</v>
      </c>
    </row>
    <row r="289" spans="2:51" s="11" customFormat="1" ht="13.5">
      <c r="B289" s="206"/>
      <c r="C289" s="207"/>
      <c r="D289" s="208" t="s">
        <v>144</v>
      </c>
      <c r="E289" s="209" t="s">
        <v>22</v>
      </c>
      <c r="F289" s="210" t="s">
        <v>579</v>
      </c>
      <c r="G289" s="207"/>
      <c r="H289" s="211">
        <v>325.556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144</v>
      </c>
      <c r="AU289" s="217" t="s">
        <v>84</v>
      </c>
      <c r="AV289" s="11" t="s">
        <v>84</v>
      </c>
      <c r="AW289" s="11" t="s">
        <v>38</v>
      </c>
      <c r="AX289" s="11" t="s">
        <v>75</v>
      </c>
      <c r="AY289" s="217" t="s">
        <v>133</v>
      </c>
    </row>
    <row r="290" spans="2:65" s="1" customFormat="1" ht="22.5" customHeight="1">
      <c r="B290" s="39"/>
      <c r="C290" s="191" t="s">
        <v>592</v>
      </c>
      <c r="D290" s="191" t="s">
        <v>135</v>
      </c>
      <c r="E290" s="192" t="s">
        <v>390</v>
      </c>
      <c r="F290" s="193" t="s">
        <v>391</v>
      </c>
      <c r="G290" s="194" t="s">
        <v>198</v>
      </c>
      <c r="H290" s="195">
        <v>14.62</v>
      </c>
      <c r="I290" s="196"/>
      <c r="J290" s="197">
        <f>ROUND(I290*H290,2)</f>
        <v>0</v>
      </c>
      <c r="K290" s="193" t="s">
        <v>139</v>
      </c>
      <c r="L290" s="59"/>
      <c r="M290" s="198" t="s">
        <v>22</v>
      </c>
      <c r="N290" s="199" t="s">
        <v>46</v>
      </c>
      <c r="O290" s="40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AR290" s="22" t="s">
        <v>140</v>
      </c>
      <c r="AT290" s="22" t="s">
        <v>135</v>
      </c>
      <c r="AU290" s="22" t="s">
        <v>84</v>
      </c>
      <c r="AY290" s="22" t="s">
        <v>133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2" t="s">
        <v>24</v>
      </c>
      <c r="BK290" s="202">
        <f>ROUND(I290*H290,2)</f>
        <v>0</v>
      </c>
      <c r="BL290" s="22" t="s">
        <v>140</v>
      </c>
      <c r="BM290" s="22" t="s">
        <v>593</v>
      </c>
    </row>
    <row r="291" spans="2:47" s="1" customFormat="1" ht="13.5">
      <c r="B291" s="39"/>
      <c r="C291" s="61"/>
      <c r="D291" s="203" t="s">
        <v>142</v>
      </c>
      <c r="E291" s="61"/>
      <c r="F291" s="204" t="s">
        <v>393</v>
      </c>
      <c r="G291" s="61"/>
      <c r="H291" s="61"/>
      <c r="I291" s="161"/>
      <c r="J291" s="61"/>
      <c r="K291" s="61"/>
      <c r="L291" s="59"/>
      <c r="M291" s="205"/>
      <c r="N291" s="40"/>
      <c r="O291" s="40"/>
      <c r="P291" s="40"/>
      <c r="Q291" s="40"/>
      <c r="R291" s="40"/>
      <c r="S291" s="40"/>
      <c r="T291" s="76"/>
      <c r="AT291" s="22" t="s">
        <v>142</v>
      </c>
      <c r="AU291" s="22" t="s">
        <v>84</v>
      </c>
    </row>
    <row r="292" spans="2:51" s="11" customFormat="1" ht="27">
      <c r="B292" s="206"/>
      <c r="C292" s="207"/>
      <c r="D292" s="203" t="s">
        <v>144</v>
      </c>
      <c r="E292" s="229" t="s">
        <v>22</v>
      </c>
      <c r="F292" s="230" t="s">
        <v>582</v>
      </c>
      <c r="G292" s="207"/>
      <c r="H292" s="231">
        <v>13.232</v>
      </c>
      <c r="I292" s="212"/>
      <c r="J292" s="207"/>
      <c r="K292" s="207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144</v>
      </c>
      <c r="AU292" s="217" t="s">
        <v>84</v>
      </c>
      <c r="AV292" s="11" t="s">
        <v>84</v>
      </c>
      <c r="AW292" s="11" t="s">
        <v>38</v>
      </c>
      <c r="AX292" s="11" t="s">
        <v>75</v>
      </c>
      <c r="AY292" s="217" t="s">
        <v>133</v>
      </c>
    </row>
    <row r="293" spans="2:51" s="11" customFormat="1" ht="27">
      <c r="B293" s="206"/>
      <c r="C293" s="207"/>
      <c r="D293" s="203" t="s">
        <v>144</v>
      </c>
      <c r="E293" s="229" t="s">
        <v>22</v>
      </c>
      <c r="F293" s="230" t="s">
        <v>583</v>
      </c>
      <c r="G293" s="207"/>
      <c r="H293" s="231">
        <v>0.038</v>
      </c>
      <c r="I293" s="212"/>
      <c r="J293" s="207"/>
      <c r="K293" s="207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144</v>
      </c>
      <c r="AU293" s="217" t="s">
        <v>84</v>
      </c>
      <c r="AV293" s="11" t="s">
        <v>84</v>
      </c>
      <c r="AW293" s="11" t="s">
        <v>38</v>
      </c>
      <c r="AX293" s="11" t="s">
        <v>75</v>
      </c>
      <c r="AY293" s="217" t="s">
        <v>133</v>
      </c>
    </row>
    <row r="294" spans="2:51" s="11" customFormat="1" ht="13.5">
      <c r="B294" s="206"/>
      <c r="C294" s="207"/>
      <c r="D294" s="208" t="s">
        <v>144</v>
      </c>
      <c r="E294" s="209" t="s">
        <v>22</v>
      </c>
      <c r="F294" s="210" t="s">
        <v>584</v>
      </c>
      <c r="G294" s="207"/>
      <c r="H294" s="211">
        <v>1.35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144</v>
      </c>
      <c r="AU294" s="217" t="s">
        <v>84</v>
      </c>
      <c r="AV294" s="11" t="s">
        <v>84</v>
      </c>
      <c r="AW294" s="11" t="s">
        <v>38</v>
      </c>
      <c r="AX294" s="11" t="s">
        <v>75</v>
      </c>
      <c r="AY294" s="217" t="s">
        <v>133</v>
      </c>
    </row>
    <row r="295" spans="2:65" s="1" customFormat="1" ht="22.5" customHeight="1">
      <c r="B295" s="39"/>
      <c r="C295" s="191" t="s">
        <v>594</v>
      </c>
      <c r="D295" s="191" t="s">
        <v>135</v>
      </c>
      <c r="E295" s="192" t="s">
        <v>395</v>
      </c>
      <c r="F295" s="193" t="s">
        <v>396</v>
      </c>
      <c r="G295" s="194" t="s">
        <v>198</v>
      </c>
      <c r="H295" s="195">
        <v>196.476</v>
      </c>
      <c r="I295" s="196"/>
      <c r="J295" s="197">
        <f>ROUND(I295*H295,2)</f>
        <v>0</v>
      </c>
      <c r="K295" s="193" t="s">
        <v>139</v>
      </c>
      <c r="L295" s="59"/>
      <c r="M295" s="198" t="s">
        <v>22</v>
      </c>
      <c r="N295" s="199" t="s">
        <v>46</v>
      </c>
      <c r="O295" s="40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22" t="s">
        <v>140</v>
      </c>
      <c r="AT295" s="22" t="s">
        <v>135</v>
      </c>
      <c r="AU295" s="22" t="s">
        <v>84</v>
      </c>
      <c r="AY295" s="22" t="s">
        <v>133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22" t="s">
        <v>24</v>
      </c>
      <c r="BK295" s="202">
        <f>ROUND(I295*H295,2)</f>
        <v>0</v>
      </c>
      <c r="BL295" s="22" t="s">
        <v>140</v>
      </c>
      <c r="BM295" s="22" t="s">
        <v>595</v>
      </c>
    </row>
    <row r="296" spans="2:47" s="1" customFormat="1" ht="13.5">
      <c r="B296" s="39"/>
      <c r="C296" s="61"/>
      <c r="D296" s="203" t="s">
        <v>142</v>
      </c>
      <c r="E296" s="61"/>
      <c r="F296" s="204" t="s">
        <v>398</v>
      </c>
      <c r="G296" s="61"/>
      <c r="H296" s="61"/>
      <c r="I296" s="161"/>
      <c r="J296" s="61"/>
      <c r="K296" s="61"/>
      <c r="L296" s="59"/>
      <c r="M296" s="205"/>
      <c r="N296" s="40"/>
      <c r="O296" s="40"/>
      <c r="P296" s="40"/>
      <c r="Q296" s="40"/>
      <c r="R296" s="40"/>
      <c r="S296" s="40"/>
      <c r="T296" s="76"/>
      <c r="AT296" s="22" t="s">
        <v>142</v>
      </c>
      <c r="AU296" s="22" t="s">
        <v>84</v>
      </c>
    </row>
    <row r="297" spans="2:51" s="11" customFormat="1" ht="13.5">
      <c r="B297" s="206"/>
      <c r="C297" s="207"/>
      <c r="D297" s="203" t="s">
        <v>144</v>
      </c>
      <c r="E297" s="229" t="s">
        <v>22</v>
      </c>
      <c r="F297" s="230" t="s">
        <v>596</v>
      </c>
      <c r="G297" s="207"/>
      <c r="H297" s="231">
        <v>183.206</v>
      </c>
      <c r="I297" s="212"/>
      <c r="J297" s="207"/>
      <c r="K297" s="207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144</v>
      </c>
      <c r="AU297" s="217" t="s">
        <v>84</v>
      </c>
      <c r="AV297" s="11" t="s">
        <v>84</v>
      </c>
      <c r="AW297" s="11" t="s">
        <v>38</v>
      </c>
      <c r="AX297" s="11" t="s">
        <v>75</v>
      </c>
      <c r="AY297" s="217" t="s">
        <v>133</v>
      </c>
    </row>
    <row r="298" spans="2:51" s="11" customFormat="1" ht="27">
      <c r="B298" s="206"/>
      <c r="C298" s="207"/>
      <c r="D298" s="203" t="s">
        <v>144</v>
      </c>
      <c r="E298" s="229" t="s">
        <v>22</v>
      </c>
      <c r="F298" s="230" t="s">
        <v>582</v>
      </c>
      <c r="G298" s="207"/>
      <c r="H298" s="231">
        <v>13.232</v>
      </c>
      <c r="I298" s="212"/>
      <c r="J298" s="207"/>
      <c r="K298" s="207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144</v>
      </c>
      <c r="AU298" s="217" t="s">
        <v>84</v>
      </c>
      <c r="AV298" s="11" t="s">
        <v>84</v>
      </c>
      <c r="AW298" s="11" t="s">
        <v>38</v>
      </c>
      <c r="AX298" s="11" t="s">
        <v>75</v>
      </c>
      <c r="AY298" s="217" t="s">
        <v>133</v>
      </c>
    </row>
    <row r="299" spans="2:51" s="11" customFormat="1" ht="27">
      <c r="B299" s="206"/>
      <c r="C299" s="207"/>
      <c r="D299" s="208" t="s">
        <v>144</v>
      </c>
      <c r="E299" s="209" t="s">
        <v>22</v>
      </c>
      <c r="F299" s="210" t="s">
        <v>583</v>
      </c>
      <c r="G299" s="207"/>
      <c r="H299" s="211">
        <v>0.038</v>
      </c>
      <c r="I299" s="212"/>
      <c r="J299" s="207"/>
      <c r="K299" s="207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144</v>
      </c>
      <c r="AU299" s="217" t="s">
        <v>84</v>
      </c>
      <c r="AV299" s="11" t="s">
        <v>84</v>
      </c>
      <c r="AW299" s="11" t="s">
        <v>38</v>
      </c>
      <c r="AX299" s="11" t="s">
        <v>75</v>
      </c>
      <c r="AY299" s="217" t="s">
        <v>133</v>
      </c>
    </row>
    <row r="300" spans="2:65" s="1" customFormat="1" ht="22.5" customHeight="1">
      <c r="B300" s="39"/>
      <c r="C300" s="191" t="s">
        <v>597</v>
      </c>
      <c r="D300" s="191" t="s">
        <v>135</v>
      </c>
      <c r="E300" s="192" t="s">
        <v>401</v>
      </c>
      <c r="F300" s="193" t="s">
        <v>402</v>
      </c>
      <c r="G300" s="194" t="s">
        <v>198</v>
      </c>
      <c r="H300" s="195">
        <v>143.7</v>
      </c>
      <c r="I300" s="196"/>
      <c r="J300" s="197">
        <f>ROUND(I300*H300,2)</f>
        <v>0</v>
      </c>
      <c r="K300" s="193" t="s">
        <v>22</v>
      </c>
      <c r="L300" s="59"/>
      <c r="M300" s="198" t="s">
        <v>22</v>
      </c>
      <c r="N300" s="199" t="s">
        <v>46</v>
      </c>
      <c r="O300" s="40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2" t="s">
        <v>140</v>
      </c>
      <c r="AT300" s="22" t="s">
        <v>135</v>
      </c>
      <c r="AU300" s="22" t="s">
        <v>84</v>
      </c>
      <c r="AY300" s="22" t="s">
        <v>133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22" t="s">
        <v>24</v>
      </c>
      <c r="BK300" s="202">
        <f>ROUND(I300*H300,2)</f>
        <v>0</v>
      </c>
      <c r="BL300" s="22" t="s">
        <v>140</v>
      </c>
      <c r="BM300" s="22" t="s">
        <v>598</v>
      </c>
    </row>
    <row r="301" spans="2:47" s="1" customFormat="1" ht="13.5">
      <c r="B301" s="39"/>
      <c r="C301" s="61"/>
      <c r="D301" s="203" t="s">
        <v>142</v>
      </c>
      <c r="E301" s="61"/>
      <c r="F301" s="204" t="s">
        <v>404</v>
      </c>
      <c r="G301" s="61"/>
      <c r="H301" s="61"/>
      <c r="I301" s="161"/>
      <c r="J301" s="61"/>
      <c r="K301" s="61"/>
      <c r="L301" s="59"/>
      <c r="M301" s="205"/>
      <c r="N301" s="40"/>
      <c r="O301" s="40"/>
      <c r="P301" s="40"/>
      <c r="Q301" s="40"/>
      <c r="R301" s="40"/>
      <c r="S301" s="40"/>
      <c r="T301" s="76"/>
      <c r="AT301" s="22" t="s">
        <v>142</v>
      </c>
      <c r="AU301" s="22" t="s">
        <v>84</v>
      </c>
    </row>
    <row r="302" spans="2:51" s="11" customFormat="1" ht="13.5">
      <c r="B302" s="206"/>
      <c r="C302" s="207"/>
      <c r="D302" s="203" t="s">
        <v>144</v>
      </c>
      <c r="E302" s="229" t="s">
        <v>22</v>
      </c>
      <c r="F302" s="230" t="s">
        <v>599</v>
      </c>
      <c r="G302" s="207"/>
      <c r="H302" s="231">
        <v>143.7</v>
      </c>
      <c r="I302" s="212"/>
      <c r="J302" s="207"/>
      <c r="K302" s="207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144</v>
      </c>
      <c r="AU302" s="217" t="s">
        <v>84</v>
      </c>
      <c r="AV302" s="11" t="s">
        <v>84</v>
      </c>
      <c r="AW302" s="11" t="s">
        <v>38</v>
      </c>
      <c r="AX302" s="11" t="s">
        <v>75</v>
      </c>
      <c r="AY302" s="217" t="s">
        <v>133</v>
      </c>
    </row>
    <row r="303" spans="2:63" s="10" customFormat="1" ht="29.85" customHeight="1">
      <c r="B303" s="174"/>
      <c r="C303" s="175"/>
      <c r="D303" s="188" t="s">
        <v>74</v>
      </c>
      <c r="E303" s="189" t="s">
        <v>406</v>
      </c>
      <c r="F303" s="189" t="s">
        <v>407</v>
      </c>
      <c r="G303" s="175"/>
      <c r="H303" s="175"/>
      <c r="I303" s="178"/>
      <c r="J303" s="190">
        <f>BK303</f>
        <v>0</v>
      </c>
      <c r="K303" s="175"/>
      <c r="L303" s="180"/>
      <c r="M303" s="181"/>
      <c r="N303" s="182"/>
      <c r="O303" s="182"/>
      <c r="P303" s="183">
        <f>SUM(P304:P305)</f>
        <v>0</v>
      </c>
      <c r="Q303" s="182"/>
      <c r="R303" s="183">
        <f>SUM(R304:R305)</f>
        <v>0</v>
      </c>
      <c r="S303" s="182"/>
      <c r="T303" s="184">
        <f>SUM(T304:T305)</f>
        <v>0</v>
      </c>
      <c r="AR303" s="185" t="s">
        <v>24</v>
      </c>
      <c r="AT303" s="186" t="s">
        <v>74</v>
      </c>
      <c r="AU303" s="186" t="s">
        <v>24</v>
      </c>
      <c r="AY303" s="185" t="s">
        <v>133</v>
      </c>
      <c r="BK303" s="187">
        <f>SUM(BK304:BK305)</f>
        <v>0</v>
      </c>
    </row>
    <row r="304" spans="2:65" s="1" customFormat="1" ht="31.5" customHeight="1">
      <c r="B304" s="39"/>
      <c r="C304" s="191" t="s">
        <v>600</v>
      </c>
      <c r="D304" s="191" t="s">
        <v>135</v>
      </c>
      <c r="E304" s="192" t="s">
        <v>409</v>
      </c>
      <c r="F304" s="193" t="s">
        <v>410</v>
      </c>
      <c r="G304" s="194" t="s">
        <v>198</v>
      </c>
      <c r="H304" s="195">
        <v>171.314</v>
      </c>
      <c r="I304" s="196"/>
      <c r="J304" s="197">
        <f>ROUND(I304*H304,2)</f>
        <v>0</v>
      </c>
      <c r="K304" s="193" t="s">
        <v>139</v>
      </c>
      <c r="L304" s="59"/>
      <c r="M304" s="198" t="s">
        <v>22</v>
      </c>
      <c r="N304" s="199" t="s">
        <v>46</v>
      </c>
      <c r="O304" s="40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2" t="s">
        <v>140</v>
      </c>
      <c r="AT304" s="22" t="s">
        <v>135</v>
      </c>
      <c r="AU304" s="22" t="s">
        <v>84</v>
      </c>
      <c r="AY304" s="22" t="s">
        <v>133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22" t="s">
        <v>24</v>
      </c>
      <c r="BK304" s="202">
        <f>ROUND(I304*H304,2)</f>
        <v>0</v>
      </c>
      <c r="BL304" s="22" t="s">
        <v>140</v>
      </c>
      <c r="BM304" s="22" t="s">
        <v>601</v>
      </c>
    </row>
    <row r="305" spans="2:47" s="1" customFormat="1" ht="27">
      <c r="B305" s="39"/>
      <c r="C305" s="61"/>
      <c r="D305" s="203" t="s">
        <v>142</v>
      </c>
      <c r="E305" s="61"/>
      <c r="F305" s="204" t="s">
        <v>412</v>
      </c>
      <c r="G305" s="61"/>
      <c r="H305" s="61"/>
      <c r="I305" s="161"/>
      <c r="J305" s="61"/>
      <c r="K305" s="61"/>
      <c r="L305" s="59"/>
      <c r="M305" s="243"/>
      <c r="N305" s="244"/>
      <c r="O305" s="244"/>
      <c r="P305" s="244"/>
      <c r="Q305" s="244"/>
      <c r="R305" s="244"/>
      <c r="S305" s="244"/>
      <c r="T305" s="245"/>
      <c r="AT305" s="22" t="s">
        <v>142</v>
      </c>
      <c r="AU305" s="22" t="s">
        <v>84</v>
      </c>
    </row>
    <row r="306" spans="2:12" s="1" customFormat="1" ht="6.95" customHeight="1">
      <c r="B306" s="54"/>
      <c r="C306" s="55"/>
      <c r="D306" s="55"/>
      <c r="E306" s="55"/>
      <c r="F306" s="55"/>
      <c r="G306" s="55"/>
      <c r="H306" s="55"/>
      <c r="I306" s="137"/>
      <c r="J306" s="55"/>
      <c r="K306" s="55"/>
      <c r="L306" s="59"/>
    </row>
  </sheetData>
  <sheetProtection password="CC35" sheet="1" objects="1" scenarios="1" formatCells="0" formatColumns="0" formatRows="0" sort="0" autoFilter="0"/>
  <autoFilter ref="C82:K30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602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7" t="s">
        <v>22</v>
      </c>
      <c r="F24" s="337"/>
      <c r="G24" s="337"/>
      <c r="H24" s="33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ROUND(SUM(BE83:BE303),2)</f>
        <v>0</v>
      </c>
      <c r="G30" s="40"/>
      <c r="H30" s="40"/>
      <c r="I30" s="129">
        <v>0.21</v>
      </c>
      <c r="J30" s="128">
        <f>ROUND(ROUND((SUM(BE83:BE303)),2)*I30,2)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ROUND(SUM(BF83:BF303),2)</f>
        <v>0</v>
      </c>
      <c r="G31" s="40"/>
      <c r="H31" s="40"/>
      <c r="I31" s="129">
        <v>0.15</v>
      </c>
      <c r="J31" s="128">
        <f>ROUND(ROUND((SUM(BF83:BF303)),2)*I31,2)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ROUND(SUM(BG83:BG303),2)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ROUND(SUM(BH83:BH303),2)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ROUND(SUM(BI83:BI303),2)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103 - Oprava krytu silnice II/118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112</v>
      </c>
      <c r="E59" s="157"/>
      <c r="F59" s="157"/>
      <c r="G59" s="157"/>
      <c r="H59" s="157"/>
      <c r="I59" s="158"/>
      <c r="J59" s="159">
        <f>J160</f>
        <v>0</v>
      </c>
      <c r="K59" s="160"/>
    </row>
    <row r="60" spans="2:11" s="8" customFormat="1" ht="19.9" customHeight="1">
      <c r="B60" s="154"/>
      <c r="C60" s="155"/>
      <c r="D60" s="156" t="s">
        <v>113</v>
      </c>
      <c r="E60" s="157"/>
      <c r="F60" s="157"/>
      <c r="G60" s="157"/>
      <c r="H60" s="157"/>
      <c r="I60" s="158"/>
      <c r="J60" s="159">
        <f>J195</f>
        <v>0</v>
      </c>
      <c r="K60" s="160"/>
    </row>
    <row r="61" spans="2:11" s="8" customFormat="1" ht="19.9" customHeight="1">
      <c r="B61" s="154"/>
      <c r="C61" s="155"/>
      <c r="D61" s="156" t="s">
        <v>114</v>
      </c>
      <c r="E61" s="157"/>
      <c r="F61" s="157"/>
      <c r="G61" s="157"/>
      <c r="H61" s="157"/>
      <c r="I61" s="158"/>
      <c r="J61" s="159">
        <f>J214</f>
        <v>0</v>
      </c>
      <c r="K61" s="160"/>
    </row>
    <row r="62" spans="2:11" s="8" customFormat="1" ht="19.9" customHeight="1">
      <c r="B62" s="154"/>
      <c r="C62" s="155"/>
      <c r="D62" s="156" t="s">
        <v>115</v>
      </c>
      <c r="E62" s="157"/>
      <c r="F62" s="157"/>
      <c r="G62" s="157"/>
      <c r="H62" s="157"/>
      <c r="I62" s="158"/>
      <c r="J62" s="159">
        <f>J273</f>
        <v>0</v>
      </c>
      <c r="K62" s="160"/>
    </row>
    <row r="63" spans="2:11" s="8" customFormat="1" ht="19.9" customHeight="1">
      <c r="B63" s="154"/>
      <c r="C63" s="155"/>
      <c r="D63" s="156" t="s">
        <v>116</v>
      </c>
      <c r="E63" s="157"/>
      <c r="F63" s="157"/>
      <c r="G63" s="157"/>
      <c r="H63" s="157"/>
      <c r="I63" s="158"/>
      <c r="J63" s="159">
        <f>J301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48" t="str">
        <f>E9</f>
        <v>SO 103 - Oprava krytu silnice II/118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153.174774</v>
      </c>
      <c r="S83" s="83"/>
      <c r="T83" s="172">
        <f>T84</f>
        <v>1654.3005150000004</v>
      </c>
      <c r="AT83" s="22" t="s">
        <v>74</v>
      </c>
      <c r="AU83" s="22" t="s">
        <v>109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P85+P160+P195+P214+P273+P301</f>
        <v>0</v>
      </c>
      <c r="Q84" s="182"/>
      <c r="R84" s="183">
        <f>R85+R160+R195+R214+R273+R301</f>
        <v>153.174774</v>
      </c>
      <c r="S84" s="182"/>
      <c r="T84" s="184">
        <f>T85+T160+T195+T214+T273+T301</f>
        <v>1654.3005150000004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BK85+BK160+BK195+BK214+BK273+BK301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24</v>
      </c>
      <c r="F85" s="189" t="s">
        <v>134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SUM(P86:P159)</f>
        <v>0</v>
      </c>
      <c r="Q85" s="182"/>
      <c r="R85" s="183">
        <f>SUM(R86:R159)</f>
        <v>9.88118</v>
      </c>
      <c r="S85" s="182"/>
      <c r="T85" s="184">
        <f>SUM(T86:T159)</f>
        <v>1477.7060000000001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SUM(BK86:BK159)</f>
        <v>0</v>
      </c>
    </row>
    <row r="86" spans="2:65" s="1" customFormat="1" ht="22.5" customHeight="1">
      <c r="B86" s="39"/>
      <c r="C86" s="191" t="s">
        <v>24</v>
      </c>
      <c r="D86" s="191" t="s">
        <v>135</v>
      </c>
      <c r="E86" s="192" t="s">
        <v>136</v>
      </c>
      <c r="F86" s="193" t="s">
        <v>137</v>
      </c>
      <c r="G86" s="194" t="s">
        <v>138</v>
      </c>
      <c r="H86" s="195">
        <v>44.1</v>
      </c>
      <c r="I86" s="196"/>
      <c r="J86" s="197">
        <f>ROUND(I86*H86,2)</f>
        <v>0</v>
      </c>
      <c r="K86" s="193" t="s">
        <v>139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140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140</v>
      </c>
      <c r="BM86" s="22" t="s">
        <v>603</v>
      </c>
    </row>
    <row r="87" spans="2:47" s="1" customFormat="1" ht="40.5">
      <c r="B87" s="39"/>
      <c r="C87" s="61"/>
      <c r="D87" s="203" t="s">
        <v>142</v>
      </c>
      <c r="E87" s="61"/>
      <c r="F87" s="204" t="s">
        <v>143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51" s="11" customFormat="1" ht="27">
      <c r="B88" s="206"/>
      <c r="C88" s="207"/>
      <c r="D88" s="208" t="s">
        <v>144</v>
      </c>
      <c r="E88" s="209" t="s">
        <v>22</v>
      </c>
      <c r="F88" s="210" t="s">
        <v>604</v>
      </c>
      <c r="G88" s="207"/>
      <c r="H88" s="211">
        <v>44.1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144</v>
      </c>
      <c r="AU88" s="217" t="s">
        <v>84</v>
      </c>
      <c r="AV88" s="11" t="s">
        <v>84</v>
      </c>
      <c r="AW88" s="11" t="s">
        <v>38</v>
      </c>
      <c r="AX88" s="11" t="s">
        <v>75</v>
      </c>
      <c r="AY88" s="217" t="s">
        <v>133</v>
      </c>
    </row>
    <row r="89" spans="2:65" s="1" customFormat="1" ht="22.5" customHeight="1">
      <c r="B89" s="39"/>
      <c r="C89" s="191" t="s">
        <v>84</v>
      </c>
      <c r="D89" s="191" t="s">
        <v>135</v>
      </c>
      <c r="E89" s="192" t="s">
        <v>146</v>
      </c>
      <c r="F89" s="193" t="s">
        <v>147</v>
      </c>
      <c r="G89" s="194" t="s">
        <v>138</v>
      </c>
      <c r="H89" s="195">
        <v>59.6</v>
      </c>
      <c r="I89" s="196"/>
      <c r="J89" s="197">
        <f>ROUND(I89*H89,2)</f>
        <v>0</v>
      </c>
      <c r="K89" s="193" t="s">
        <v>22</v>
      </c>
      <c r="L89" s="59"/>
      <c r="M89" s="198" t="s">
        <v>22</v>
      </c>
      <c r="N89" s="199" t="s">
        <v>46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0.505</v>
      </c>
      <c r="T89" s="201">
        <f>S89*H89</f>
        <v>30.098000000000003</v>
      </c>
      <c r="AR89" s="22" t="s">
        <v>140</v>
      </c>
      <c r="AT89" s="22" t="s">
        <v>135</v>
      </c>
      <c r="AU89" s="22" t="s">
        <v>84</v>
      </c>
      <c r="AY89" s="22" t="s">
        <v>133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24</v>
      </c>
      <c r="BK89" s="202">
        <f>ROUND(I89*H89,2)</f>
        <v>0</v>
      </c>
      <c r="BL89" s="22" t="s">
        <v>140</v>
      </c>
      <c r="BM89" s="22" t="s">
        <v>605</v>
      </c>
    </row>
    <row r="90" spans="2:47" s="1" customFormat="1" ht="40.5">
      <c r="B90" s="39"/>
      <c r="C90" s="61"/>
      <c r="D90" s="203" t="s">
        <v>142</v>
      </c>
      <c r="E90" s="61"/>
      <c r="F90" s="204" t="s">
        <v>149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142</v>
      </c>
      <c r="AU90" s="22" t="s">
        <v>84</v>
      </c>
    </row>
    <row r="91" spans="2:51" s="11" customFormat="1" ht="27">
      <c r="B91" s="206"/>
      <c r="C91" s="207"/>
      <c r="D91" s="208" t="s">
        <v>144</v>
      </c>
      <c r="E91" s="209" t="s">
        <v>22</v>
      </c>
      <c r="F91" s="210" t="s">
        <v>606</v>
      </c>
      <c r="G91" s="207"/>
      <c r="H91" s="211">
        <v>59.6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144</v>
      </c>
      <c r="AU91" s="217" t="s">
        <v>84</v>
      </c>
      <c r="AV91" s="11" t="s">
        <v>84</v>
      </c>
      <c r="AW91" s="11" t="s">
        <v>38</v>
      </c>
      <c r="AX91" s="11" t="s">
        <v>75</v>
      </c>
      <c r="AY91" s="217" t="s">
        <v>133</v>
      </c>
    </row>
    <row r="92" spans="2:65" s="1" customFormat="1" ht="22.5" customHeight="1">
      <c r="B92" s="39"/>
      <c r="C92" s="191" t="s">
        <v>151</v>
      </c>
      <c r="D92" s="191" t="s">
        <v>135</v>
      </c>
      <c r="E92" s="192" t="s">
        <v>152</v>
      </c>
      <c r="F92" s="193" t="s">
        <v>153</v>
      </c>
      <c r="G92" s="194" t="s">
        <v>138</v>
      </c>
      <c r="H92" s="195">
        <v>642</v>
      </c>
      <c r="I92" s="196"/>
      <c r="J92" s="197">
        <f>ROUND(I92*H92,2)</f>
        <v>0</v>
      </c>
      <c r="K92" s="193" t="s">
        <v>139</v>
      </c>
      <c r="L92" s="59"/>
      <c r="M92" s="198" t="s">
        <v>22</v>
      </c>
      <c r="N92" s="199" t="s">
        <v>46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0.235</v>
      </c>
      <c r="T92" s="201">
        <f>S92*H92</f>
        <v>150.87</v>
      </c>
      <c r="AR92" s="22" t="s">
        <v>140</v>
      </c>
      <c r="AT92" s="22" t="s">
        <v>135</v>
      </c>
      <c r="AU92" s="22" t="s">
        <v>84</v>
      </c>
      <c r="AY92" s="22" t="s">
        <v>133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140</v>
      </c>
      <c r="BM92" s="22" t="s">
        <v>607</v>
      </c>
    </row>
    <row r="93" spans="2:47" s="1" customFormat="1" ht="40.5">
      <c r="B93" s="39"/>
      <c r="C93" s="61"/>
      <c r="D93" s="203" t="s">
        <v>142</v>
      </c>
      <c r="E93" s="61"/>
      <c r="F93" s="204" t="s">
        <v>155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142</v>
      </c>
      <c r="AU93" s="22" t="s">
        <v>84</v>
      </c>
    </row>
    <row r="94" spans="2:51" s="11" customFormat="1" ht="13.5">
      <c r="B94" s="206"/>
      <c r="C94" s="207"/>
      <c r="D94" s="208" t="s">
        <v>144</v>
      </c>
      <c r="E94" s="209" t="s">
        <v>22</v>
      </c>
      <c r="F94" s="210" t="s">
        <v>608</v>
      </c>
      <c r="G94" s="207"/>
      <c r="H94" s="211">
        <v>642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84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65" s="1" customFormat="1" ht="44.25" customHeight="1">
      <c r="B95" s="39"/>
      <c r="C95" s="191" t="s">
        <v>140</v>
      </c>
      <c r="D95" s="191" t="s">
        <v>135</v>
      </c>
      <c r="E95" s="192" t="s">
        <v>157</v>
      </c>
      <c r="F95" s="193" t="s">
        <v>158</v>
      </c>
      <c r="G95" s="194" t="s">
        <v>138</v>
      </c>
      <c r="H95" s="195">
        <v>642</v>
      </c>
      <c r="I95" s="196"/>
      <c r="J95" s="197">
        <f>ROUND(I95*H95,2)</f>
        <v>0</v>
      </c>
      <c r="K95" s="193" t="s">
        <v>139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0.316</v>
      </c>
      <c r="T95" s="201">
        <f>S95*H95</f>
        <v>202.872</v>
      </c>
      <c r="AR95" s="22" t="s">
        <v>140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140</v>
      </c>
      <c r="BM95" s="22" t="s">
        <v>609</v>
      </c>
    </row>
    <row r="96" spans="2:47" s="1" customFormat="1" ht="54">
      <c r="B96" s="39"/>
      <c r="C96" s="61"/>
      <c r="D96" s="203" t="s">
        <v>142</v>
      </c>
      <c r="E96" s="61"/>
      <c r="F96" s="204" t="s">
        <v>160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51" s="11" customFormat="1" ht="13.5">
      <c r="B97" s="206"/>
      <c r="C97" s="207"/>
      <c r="D97" s="208" t="s">
        <v>144</v>
      </c>
      <c r="E97" s="209" t="s">
        <v>22</v>
      </c>
      <c r="F97" s="210" t="s">
        <v>608</v>
      </c>
      <c r="G97" s="207"/>
      <c r="H97" s="211">
        <v>642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144</v>
      </c>
      <c r="AU97" s="217" t="s">
        <v>84</v>
      </c>
      <c r="AV97" s="11" t="s">
        <v>84</v>
      </c>
      <c r="AW97" s="11" t="s">
        <v>38</v>
      </c>
      <c r="AX97" s="11" t="s">
        <v>75</v>
      </c>
      <c r="AY97" s="217" t="s">
        <v>133</v>
      </c>
    </row>
    <row r="98" spans="2:65" s="1" customFormat="1" ht="57" customHeight="1">
      <c r="B98" s="39"/>
      <c r="C98" s="191" t="s">
        <v>161</v>
      </c>
      <c r="D98" s="191" t="s">
        <v>135</v>
      </c>
      <c r="E98" s="192" t="s">
        <v>162</v>
      </c>
      <c r="F98" s="193" t="s">
        <v>163</v>
      </c>
      <c r="G98" s="194" t="s">
        <v>138</v>
      </c>
      <c r="H98" s="195">
        <v>3210</v>
      </c>
      <c r="I98" s="196"/>
      <c r="J98" s="197">
        <f>ROUND(I98*H98,2)</f>
        <v>0</v>
      </c>
      <c r="K98" s="193" t="s">
        <v>22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0.00024</v>
      </c>
      <c r="R98" s="200">
        <f>Q98*H98</f>
        <v>0.7704</v>
      </c>
      <c r="S98" s="200">
        <v>0.3328</v>
      </c>
      <c r="T98" s="201">
        <f>S98*H98</f>
        <v>1068.288</v>
      </c>
      <c r="AR98" s="22" t="s">
        <v>140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140</v>
      </c>
      <c r="BM98" s="22" t="s">
        <v>610</v>
      </c>
    </row>
    <row r="99" spans="2:47" s="1" customFormat="1" ht="54">
      <c r="B99" s="39"/>
      <c r="C99" s="61"/>
      <c r="D99" s="203" t="s">
        <v>142</v>
      </c>
      <c r="E99" s="61"/>
      <c r="F99" s="204" t="s">
        <v>165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51" s="11" customFormat="1" ht="13.5">
      <c r="B100" s="206"/>
      <c r="C100" s="207"/>
      <c r="D100" s="208" t="s">
        <v>144</v>
      </c>
      <c r="E100" s="209" t="s">
        <v>22</v>
      </c>
      <c r="F100" s="210" t="s">
        <v>611</v>
      </c>
      <c r="G100" s="207"/>
      <c r="H100" s="211">
        <v>3210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144</v>
      </c>
      <c r="AU100" s="217" t="s">
        <v>84</v>
      </c>
      <c r="AV100" s="11" t="s">
        <v>84</v>
      </c>
      <c r="AW100" s="11" t="s">
        <v>38</v>
      </c>
      <c r="AX100" s="11" t="s">
        <v>75</v>
      </c>
      <c r="AY100" s="217" t="s">
        <v>133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168</v>
      </c>
      <c r="F101" s="193" t="s">
        <v>169</v>
      </c>
      <c r="G101" s="194" t="s">
        <v>170</v>
      </c>
      <c r="H101" s="195">
        <v>88.2</v>
      </c>
      <c r="I101" s="196"/>
      <c r="J101" s="197">
        <f>ROUND(I101*H101,2)</f>
        <v>0</v>
      </c>
      <c r="K101" s="193" t="s">
        <v>139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0.29</v>
      </c>
      <c r="T101" s="201">
        <f>S101*H101</f>
        <v>25.578</v>
      </c>
      <c r="AR101" s="22" t="s">
        <v>140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140</v>
      </c>
      <c r="BM101" s="22" t="s">
        <v>612</v>
      </c>
    </row>
    <row r="102" spans="2:47" s="1" customFormat="1" ht="27">
      <c r="B102" s="39"/>
      <c r="C102" s="61"/>
      <c r="D102" s="203" t="s">
        <v>142</v>
      </c>
      <c r="E102" s="61"/>
      <c r="F102" s="204" t="s">
        <v>172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51" s="12" customFormat="1" ht="27">
      <c r="B103" s="218"/>
      <c r="C103" s="219"/>
      <c r="D103" s="203" t="s">
        <v>144</v>
      </c>
      <c r="E103" s="220" t="s">
        <v>22</v>
      </c>
      <c r="F103" s="221" t="s">
        <v>613</v>
      </c>
      <c r="G103" s="219"/>
      <c r="H103" s="222" t="s">
        <v>22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144</v>
      </c>
      <c r="AU103" s="228" t="s">
        <v>84</v>
      </c>
      <c r="AV103" s="12" t="s">
        <v>24</v>
      </c>
      <c r="AW103" s="12" t="s">
        <v>38</v>
      </c>
      <c r="AX103" s="12" t="s">
        <v>75</v>
      </c>
      <c r="AY103" s="228" t="s">
        <v>133</v>
      </c>
    </row>
    <row r="104" spans="2:51" s="11" customFormat="1" ht="13.5">
      <c r="B104" s="206"/>
      <c r="C104" s="207"/>
      <c r="D104" s="208" t="s">
        <v>144</v>
      </c>
      <c r="E104" s="209" t="s">
        <v>22</v>
      </c>
      <c r="F104" s="210" t="s">
        <v>614</v>
      </c>
      <c r="G104" s="207"/>
      <c r="H104" s="211">
        <v>88.2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144</v>
      </c>
      <c r="AU104" s="217" t="s">
        <v>84</v>
      </c>
      <c r="AV104" s="11" t="s">
        <v>84</v>
      </c>
      <c r="AW104" s="11" t="s">
        <v>38</v>
      </c>
      <c r="AX104" s="11" t="s">
        <v>75</v>
      </c>
      <c r="AY104" s="217" t="s">
        <v>133</v>
      </c>
    </row>
    <row r="105" spans="2:65" s="1" customFormat="1" ht="22.5" customHeight="1">
      <c r="B105" s="39"/>
      <c r="C105" s="191" t="s">
        <v>174</v>
      </c>
      <c r="D105" s="191" t="s">
        <v>135</v>
      </c>
      <c r="E105" s="192" t="s">
        <v>431</v>
      </c>
      <c r="F105" s="193" t="s">
        <v>432</v>
      </c>
      <c r="G105" s="194" t="s">
        <v>177</v>
      </c>
      <c r="H105" s="195">
        <v>82.6</v>
      </c>
      <c r="I105" s="196"/>
      <c r="J105" s="197">
        <f>ROUND(I105*H105,2)</f>
        <v>0</v>
      </c>
      <c r="K105" s="193" t="s">
        <v>139</v>
      </c>
      <c r="L105" s="59"/>
      <c r="M105" s="198" t="s">
        <v>22</v>
      </c>
      <c r="N105" s="199" t="s">
        <v>46</v>
      </c>
      <c r="O105" s="40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140</v>
      </c>
      <c r="AT105" s="22" t="s">
        <v>135</v>
      </c>
      <c r="AU105" s="22" t="s">
        <v>84</v>
      </c>
      <c r="AY105" s="22" t="s">
        <v>133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24</v>
      </c>
      <c r="BK105" s="202">
        <f>ROUND(I105*H105,2)</f>
        <v>0</v>
      </c>
      <c r="BL105" s="22" t="s">
        <v>140</v>
      </c>
      <c r="BM105" s="22" t="s">
        <v>615</v>
      </c>
    </row>
    <row r="106" spans="2:47" s="1" customFormat="1" ht="27">
      <c r="B106" s="39"/>
      <c r="C106" s="61"/>
      <c r="D106" s="203" t="s">
        <v>142</v>
      </c>
      <c r="E106" s="61"/>
      <c r="F106" s="204" t="s">
        <v>434</v>
      </c>
      <c r="G106" s="61"/>
      <c r="H106" s="61"/>
      <c r="I106" s="161"/>
      <c r="J106" s="61"/>
      <c r="K106" s="61"/>
      <c r="L106" s="59"/>
      <c r="M106" s="205"/>
      <c r="N106" s="40"/>
      <c r="O106" s="40"/>
      <c r="P106" s="40"/>
      <c r="Q106" s="40"/>
      <c r="R106" s="40"/>
      <c r="S106" s="40"/>
      <c r="T106" s="76"/>
      <c r="AT106" s="22" t="s">
        <v>142</v>
      </c>
      <c r="AU106" s="22" t="s">
        <v>84</v>
      </c>
    </row>
    <row r="107" spans="2:51" s="11" customFormat="1" ht="13.5">
      <c r="B107" s="206"/>
      <c r="C107" s="207"/>
      <c r="D107" s="208" t="s">
        <v>144</v>
      </c>
      <c r="E107" s="209" t="s">
        <v>22</v>
      </c>
      <c r="F107" s="210" t="s">
        <v>616</v>
      </c>
      <c r="G107" s="207"/>
      <c r="H107" s="211">
        <v>82.6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144</v>
      </c>
      <c r="AU107" s="217" t="s">
        <v>84</v>
      </c>
      <c r="AV107" s="11" t="s">
        <v>84</v>
      </c>
      <c r="AW107" s="11" t="s">
        <v>38</v>
      </c>
      <c r="AX107" s="11" t="s">
        <v>75</v>
      </c>
      <c r="AY107" s="217" t="s">
        <v>133</v>
      </c>
    </row>
    <row r="108" spans="2:65" s="1" customFormat="1" ht="22.5" customHeight="1">
      <c r="B108" s="39"/>
      <c r="C108" s="191" t="s">
        <v>181</v>
      </c>
      <c r="D108" s="191" t="s">
        <v>135</v>
      </c>
      <c r="E108" s="192" t="s">
        <v>175</v>
      </c>
      <c r="F108" s="193" t="s">
        <v>176</v>
      </c>
      <c r="G108" s="194" t="s">
        <v>177</v>
      </c>
      <c r="H108" s="195">
        <v>64.2</v>
      </c>
      <c r="I108" s="196"/>
      <c r="J108" s="197">
        <f>ROUND(I108*H108,2)</f>
        <v>0</v>
      </c>
      <c r="K108" s="193" t="s">
        <v>139</v>
      </c>
      <c r="L108" s="59"/>
      <c r="M108" s="198" t="s">
        <v>22</v>
      </c>
      <c r="N108" s="199" t="s">
        <v>46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140</v>
      </c>
      <c r="AT108" s="22" t="s">
        <v>135</v>
      </c>
      <c r="AU108" s="22" t="s">
        <v>84</v>
      </c>
      <c r="AY108" s="22" t="s">
        <v>133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24</v>
      </c>
      <c r="BK108" s="202">
        <f>ROUND(I108*H108,2)</f>
        <v>0</v>
      </c>
      <c r="BL108" s="22" t="s">
        <v>140</v>
      </c>
      <c r="BM108" s="22" t="s">
        <v>617</v>
      </c>
    </row>
    <row r="109" spans="2:47" s="1" customFormat="1" ht="27">
      <c r="B109" s="39"/>
      <c r="C109" s="61"/>
      <c r="D109" s="203" t="s">
        <v>142</v>
      </c>
      <c r="E109" s="61"/>
      <c r="F109" s="204" t="s">
        <v>179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142</v>
      </c>
      <c r="AU109" s="22" t="s">
        <v>84</v>
      </c>
    </row>
    <row r="110" spans="2:51" s="11" customFormat="1" ht="13.5">
      <c r="B110" s="206"/>
      <c r="C110" s="207"/>
      <c r="D110" s="208" t="s">
        <v>144</v>
      </c>
      <c r="E110" s="209" t="s">
        <v>22</v>
      </c>
      <c r="F110" s="210" t="s">
        <v>618</v>
      </c>
      <c r="G110" s="207"/>
      <c r="H110" s="211">
        <v>64.2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144</v>
      </c>
      <c r="AU110" s="217" t="s">
        <v>84</v>
      </c>
      <c r="AV110" s="11" t="s">
        <v>84</v>
      </c>
      <c r="AW110" s="11" t="s">
        <v>38</v>
      </c>
      <c r="AX110" s="11" t="s">
        <v>75</v>
      </c>
      <c r="AY110" s="217" t="s">
        <v>133</v>
      </c>
    </row>
    <row r="111" spans="2:65" s="1" customFormat="1" ht="22.5" customHeight="1">
      <c r="B111" s="39"/>
      <c r="C111" s="191" t="s">
        <v>188</v>
      </c>
      <c r="D111" s="191" t="s">
        <v>135</v>
      </c>
      <c r="E111" s="192" t="s">
        <v>182</v>
      </c>
      <c r="F111" s="193" t="s">
        <v>183</v>
      </c>
      <c r="G111" s="194" t="s">
        <v>177</v>
      </c>
      <c r="H111" s="195">
        <v>32.1</v>
      </c>
      <c r="I111" s="196"/>
      <c r="J111" s="197">
        <f>ROUND(I111*H111,2)</f>
        <v>0</v>
      </c>
      <c r="K111" s="193" t="s">
        <v>139</v>
      </c>
      <c r="L111" s="59"/>
      <c r="M111" s="198" t="s">
        <v>22</v>
      </c>
      <c r="N111" s="199" t="s">
        <v>46</v>
      </c>
      <c r="O111" s="40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2" t="s">
        <v>140</v>
      </c>
      <c r="AT111" s="22" t="s">
        <v>135</v>
      </c>
      <c r="AU111" s="22" t="s">
        <v>84</v>
      </c>
      <c r="AY111" s="22" t="s">
        <v>133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24</v>
      </c>
      <c r="BK111" s="202">
        <f>ROUND(I111*H111,2)</f>
        <v>0</v>
      </c>
      <c r="BL111" s="22" t="s">
        <v>140</v>
      </c>
      <c r="BM111" s="22" t="s">
        <v>619</v>
      </c>
    </row>
    <row r="112" spans="2:47" s="1" customFormat="1" ht="27">
      <c r="B112" s="39"/>
      <c r="C112" s="61"/>
      <c r="D112" s="203" t="s">
        <v>142</v>
      </c>
      <c r="E112" s="61"/>
      <c r="F112" s="204" t="s">
        <v>185</v>
      </c>
      <c r="G112" s="61"/>
      <c r="H112" s="61"/>
      <c r="I112" s="161"/>
      <c r="J112" s="61"/>
      <c r="K112" s="61"/>
      <c r="L112" s="59"/>
      <c r="M112" s="205"/>
      <c r="N112" s="40"/>
      <c r="O112" s="40"/>
      <c r="P112" s="40"/>
      <c r="Q112" s="40"/>
      <c r="R112" s="40"/>
      <c r="S112" s="40"/>
      <c r="T112" s="76"/>
      <c r="AT112" s="22" t="s">
        <v>142</v>
      </c>
      <c r="AU112" s="22" t="s">
        <v>84</v>
      </c>
    </row>
    <row r="113" spans="2:51" s="12" customFormat="1" ht="13.5">
      <c r="B113" s="218"/>
      <c r="C113" s="219"/>
      <c r="D113" s="203" t="s">
        <v>144</v>
      </c>
      <c r="E113" s="220" t="s">
        <v>22</v>
      </c>
      <c r="F113" s="221" t="s">
        <v>186</v>
      </c>
      <c r="G113" s="219"/>
      <c r="H113" s="222" t="s">
        <v>22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144</v>
      </c>
      <c r="AU113" s="228" t="s">
        <v>84</v>
      </c>
      <c r="AV113" s="12" t="s">
        <v>24</v>
      </c>
      <c r="AW113" s="12" t="s">
        <v>38</v>
      </c>
      <c r="AX113" s="12" t="s">
        <v>75</v>
      </c>
      <c r="AY113" s="228" t="s">
        <v>133</v>
      </c>
    </row>
    <row r="114" spans="2:51" s="11" customFormat="1" ht="13.5">
      <c r="B114" s="206"/>
      <c r="C114" s="207"/>
      <c r="D114" s="203" t="s">
        <v>144</v>
      </c>
      <c r="E114" s="229" t="s">
        <v>22</v>
      </c>
      <c r="F114" s="230" t="s">
        <v>618</v>
      </c>
      <c r="G114" s="207"/>
      <c r="H114" s="231">
        <v>64.2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144</v>
      </c>
      <c r="AU114" s="217" t="s">
        <v>84</v>
      </c>
      <c r="AV114" s="11" t="s">
        <v>84</v>
      </c>
      <c r="AW114" s="11" t="s">
        <v>38</v>
      </c>
      <c r="AX114" s="11" t="s">
        <v>75</v>
      </c>
      <c r="AY114" s="217" t="s">
        <v>133</v>
      </c>
    </row>
    <row r="115" spans="2:51" s="11" customFormat="1" ht="13.5">
      <c r="B115" s="206"/>
      <c r="C115" s="207"/>
      <c r="D115" s="208" t="s">
        <v>144</v>
      </c>
      <c r="E115" s="207"/>
      <c r="F115" s="210" t="s">
        <v>620</v>
      </c>
      <c r="G115" s="207"/>
      <c r="H115" s="211">
        <v>32.1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144</v>
      </c>
      <c r="AU115" s="217" t="s">
        <v>84</v>
      </c>
      <c r="AV115" s="11" t="s">
        <v>84</v>
      </c>
      <c r="AW115" s="11" t="s">
        <v>6</v>
      </c>
      <c r="AX115" s="11" t="s">
        <v>24</v>
      </c>
      <c r="AY115" s="217" t="s">
        <v>133</v>
      </c>
    </row>
    <row r="116" spans="2:65" s="1" customFormat="1" ht="31.5" customHeight="1">
      <c r="B116" s="39"/>
      <c r="C116" s="191" t="s">
        <v>29</v>
      </c>
      <c r="D116" s="191" t="s">
        <v>135</v>
      </c>
      <c r="E116" s="192" t="s">
        <v>189</v>
      </c>
      <c r="F116" s="193" t="s">
        <v>190</v>
      </c>
      <c r="G116" s="194" t="s">
        <v>177</v>
      </c>
      <c r="H116" s="195">
        <v>146.8</v>
      </c>
      <c r="I116" s="196"/>
      <c r="J116" s="197">
        <f>ROUND(I116*H116,2)</f>
        <v>0</v>
      </c>
      <c r="K116" s="193" t="s">
        <v>22</v>
      </c>
      <c r="L116" s="59"/>
      <c r="M116" s="198" t="s">
        <v>22</v>
      </c>
      <c r="N116" s="199" t="s">
        <v>46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140</v>
      </c>
      <c r="AT116" s="22" t="s">
        <v>135</v>
      </c>
      <c r="AU116" s="22" t="s">
        <v>84</v>
      </c>
      <c r="AY116" s="22" t="s">
        <v>133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140</v>
      </c>
      <c r="BM116" s="22" t="s">
        <v>621</v>
      </c>
    </row>
    <row r="117" spans="2:47" s="1" customFormat="1" ht="27">
      <c r="B117" s="39"/>
      <c r="C117" s="61"/>
      <c r="D117" s="203" t="s">
        <v>142</v>
      </c>
      <c r="E117" s="61"/>
      <c r="F117" s="204" t="s">
        <v>190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142</v>
      </c>
      <c r="AU117" s="22" t="s">
        <v>84</v>
      </c>
    </row>
    <row r="118" spans="2:51" s="11" customFormat="1" ht="13.5">
      <c r="B118" s="206"/>
      <c r="C118" s="207"/>
      <c r="D118" s="203" t="s">
        <v>144</v>
      </c>
      <c r="E118" s="229" t="s">
        <v>22</v>
      </c>
      <c r="F118" s="230" t="s">
        <v>618</v>
      </c>
      <c r="G118" s="207"/>
      <c r="H118" s="231">
        <v>64.2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144</v>
      </c>
      <c r="AU118" s="217" t="s">
        <v>84</v>
      </c>
      <c r="AV118" s="11" t="s">
        <v>84</v>
      </c>
      <c r="AW118" s="11" t="s">
        <v>38</v>
      </c>
      <c r="AX118" s="11" t="s">
        <v>75</v>
      </c>
      <c r="AY118" s="217" t="s">
        <v>133</v>
      </c>
    </row>
    <row r="119" spans="2:51" s="11" customFormat="1" ht="13.5">
      <c r="B119" s="206"/>
      <c r="C119" s="207"/>
      <c r="D119" s="208" t="s">
        <v>144</v>
      </c>
      <c r="E119" s="209" t="s">
        <v>22</v>
      </c>
      <c r="F119" s="210" t="s">
        <v>616</v>
      </c>
      <c r="G119" s="207"/>
      <c r="H119" s="211">
        <v>82.6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144</v>
      </c>
      <c r="AU119" s="217" t="s">
        <v>84</v>
      </c>
      <c r="AV119" s="11" t="s">
        <v>84</v>
      </c>
      <c r="AW119" s="11" t="s">
        <v>38</v>
      </c>
      <c r="AX119" s="11" t="s">
        <v>75</v>
      </c>
      <c r="AY119" s="217" t="s">
        <v>133</v>
      </c>
    </row>
    <row r="120" spans="2:65" s="1" customFormat="1" ht="22.5" customHeight="1">
      <c r="B120" s="39"/>
      <c r="C120" s="191" t="s">
        <v>195</v>
      </c>
      <c r="D120" s="191" t="s">
        <v>135</v>
      </c>
      <c r="E120" s="192" t="s">
        <v>192</v>
      </c>
      <c r="F120" s="193" t="s">
        <v>193</v>
      </c>
      <c r="G120" s="194" t="s">
        <v>177</v>
      </c>
      <c r="H120" s="195">
        <v>146.8</v>
      </c>
      <c r="I120" s="196"/>
      <c r="J120" s="197">
        <f>ROUND(I120*H120,2)</f>
        <v>0</v>
      </c>
      <c r="K120" s="193" t="s">
        <v>139</v>
      </c>
      <c r="L120" s="59"/>
      <c r="M120" s="198" t="s">
        <v>22</v>
      </c>
      <c r="N120" s="199" t="s">
        <v>46</v>
      </c>
      <c r="O120" s="40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140</v>
      </c>
      <c r="AT120" s="22" t="s">
        <v>135</v>
      </c>
      <c r="AU120" s="22" t="s">
        <v>84</v>
      </c>
      <c r="AY120" s="22" t="s">
        <v>133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140</v>
      </c>
      <c r="BM120" s="22" t="s">
        <v>622</v>
      </c>
    </row>
    <row r="121" spans="2:47" s="1" customFormat="1" ht="13.5">
      <c r="B121" s="39"/>
      <c r="C121" s="61"/>
      <c r="D121" s="203" t="s">
        <v>142</v>
      </c>
      <c r="E121" s="61"/>
      <c r="F121" s="204" t="s">
        <v>193</v>
      </c>
      <c r="G121" s="61"/>
      <c r="H121" s="61"/>
      <c r="I121" s="161"/>
      <c r="J121" s="61"/>
      <c r="K121" s="61"/>
      <c r="L121" s="59"/>
      <c r="M121" s="205"/>
      <c r="N121" s="40"/>
      <c r="O121" s="40"/>
      <c r="P121" s="40"/>
      <c r="Q121" s="40"/>
      <c r="R121" s="40"/>
      <c r="S121" s="40"/>
      <c r="T121" s="76"/>
      <c r="AT121" s="22" t="s">
        <v>142</v>
      </c>
      <c r="AU121" s="22" t="s">
        <v>84</v>
      </c>
    </row>
    <row r="122" spans="2:51" s="11" customFormat="1" ht="13.5">
      <c r="B122" s="206"/>
      <c r="C122" s="207"/>
      <c r="D122" s="203" t="s">
        <v>144</v>
      </c>
      <c r="E122" s="229" t="s">
        <v>22</v>
      </c>
      <c r="F122" s="230" t="s">
        <v>618</v>
      </c>
      <c r="G122" s="207"/>
      <c r="H122" s="231">
        <v>64.2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144</v>
      </c>
      <c r="AU122" s="217" t="s">
        <v>84</v>
      </c>
      <c r="AV122" s="11" t="s">
        <v>84</v>
      </c>
      <c r="AW122" s="11" t="s">
        <v>38</v>
      </c>
      <c r="AX122" s="11" t="s">
        <v>75</v>
      </c>
      <c r="AY122" s="217" t="s">
        <v>133</v>
      </c>
    </row>
    <row r="123" spans="2:51" s="11" customFormat="1" ht="13.5">
      <c r="B123" s="206"/>
      <c r="C123" s="207"/>
      <c r="D123" s="208" t="s">
        <v>144</v>
      </c>
      <c r="E123" s="209" t="s">
        <v>22</v>
      </c>
      <c r="F123" s="210" t="s">
        <v>616</v>
      </c>
      <c r="G123" s="207"/>
      <c r="H123" s="211">
        <v>82.6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144</v>
      </c>
      <c r="AU123" s="217" t="s">
        <v>84</v>
      </c>
      <c r="AV123" s="11" t="s">
        <v>84</v>
      </c>
      <c r="AW123" s="11" t="s">
        <v>38</v>
      </c>
      <c r="AX123" s="11" t="s">
        <v>75</v>
      </c>
      <c r="AY123" s="217" t="s">
        <v>133</v>
      </c>
    </row>
    <row r="124" spans="2:65" s="1" customFormat="1" ht="22.5" customHeight="1">
      <c r="B124" s="39"/>
      <c r="C124" s="191" t="s">
        <v>203</v>
      </c>
      <c r="D124" s="191" t="s">
        <v>135</v>
      </c>
      <c r="E124" s="192" t="s">
        <v>196</v>
      </c>
      <c r="F124" s="193" t="s">
        <v>197</v>
      </c>
      <c r="G124" s="194" t="s">
        <v>198</v>
      </c>
      <c r="H124" s="195">
        <v>278.92</v>
      </c>
      <c r="I124" s="196"/>
      <c r="J124" s="197">
        <f>ROUND(I124*H124,2)</f>
        <v>0</v>
      </c>
      <c r="K124" s="193" t="s">
        <v>139</v>
      </c>
      <c r="L124" s="59"/>
      <c r="M124" s="198" t="s">
        <v>22</v>
      </c>
      <c r="N124" s="199" t="s">
        <v>46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140</v>
      </c>
      <c r="AT124" s="22" t="s">
        <v>135</v>
      </c>
      <c r="AU124" s="22" t="s">
        <v>84</v>
      </c>
      <c r="AY124" s="22" t="s">
        <v>133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24</v>
      </c>
      <c r="BK124" s="202">
        <f>ROUND(I124*H124,2)</f>
        <v>0</v>
      </c>
      <c r="BL124" s="22" t="s">
        <v>140</v>
      </c>
      <c r="BM124" s="22" t="s">
        <v>623</v>
      </c>
    </row>
    <row r="125" spans="2:47" s="1" customFormat="1" ht="13.5">
      <c r="B125" s="39"/>
      <c r="C125" s="61"/>
      <c r="D125" s="203" t="s">
        <v>142</v>
      </c>
      <c r="E125" s="61"/>
      <c r="F125" s="204" t="s">
        <v>200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142</v>
      </c>
      <c r="AU125" s="22" t="s">
        <v>84</v>
      </c>
    </row>
    <row r="126" spans="2:51" s="11" customFormat="1" ht="13.5">
      <c r="B126" s="206"/>
      <c r="C126" s="207"/>
      <c r="D126" s="203" t="s">
        <v>144</v>
      </c>
      <c r="E126" s="229" t="s">
        <v>22</v>
      </c>
      <c r="F126" s="230" t="s">
        <v>618</v>
      </c>
      <c r="G126" s="207"/>
      <c r="H126" s="231">
        <v>64.2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144</v>
      </c>
      <c r="AU126" s="217" t="s">
        <v>84</v>
      </c>
      <c r="AV126" s="11" t="s">
        <v>84</v>
      </c>
      <c r="AW126" s="11" t="s">
        <v>38</v>
      </c>
      <c r="AX126" s="11" t="s">
        <v>75</v>
      </c>
      <c r="AY126" s="217" t="s">
        <v>133</v>
      </c>
    </row>
    <row r="127" spans="2:51" s="11" customFormat="1" ht="13.5">
      <c r="B127" s="206"/>
      <c r="C127" s="207"/>
      <c r="D127" s="203" t="s">
        <v>144</v>
      </c>
      <c r="E127" s="229" t="s">
        <v>22</v>
      </c>
      <c r="F127" s="230" t="s">
        <v>616</v>
      </c>
      <c r="G127" s="207"/>
      <c r="H127" s="231">
        <v>82.6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144</v>
      </c>
      <c r="AU127" s="217" t="s">
        <v>84</v>
      </c>
      <c r="AV127" s="11" t="s">
        <v>84</v>
      </c>
      <c r="AW127" s="11" t="s">
        <v>38</v>
      </c>
      <c r="AX127" s="11" t="s">
        <v>75</v>
      </c>
      <c r="AY127" s="217" t="s">
        <v>133</v>
      </c>
    </row>
    <row r="128" spans="2:51" s="11" customFormat="1" ht="13.5">
      <c r="B128" s="206"/>
      <c r="C128" s="207"/>
      <c r="D128" s="208" t="s">
        <v>144</v>
      </c>
      <c r="E128" s="207"/>
      <c r="F128" s="210" t="s">
        <v>624</v>
      </c>
      <c r="G128" s="207"/>
      <c r="H128" s="211">
        <v>278.92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144</v>
      </c>
      <c r="AU128" s="217" t="s">
        <v>84</v>
      </c>
      <c r="AV128" s="11" t="s">
        <v>84</v>
      </c>
      <c r="AW128" s="11" t="s">
        <v>6</v>
      </c>
      <c r="AX128" s="11" t="s">
        <v>24</v>
      </c>
      <c r="AY128" s="217" t="s">
        <v>133</v>
      </c>
    </row>
    <row r="129" spans="2:65" s="1" customFormat="1" ht="22.5" customHeight="1">
      <c r="B129" s="39"/>
      <c r="C129" s="191" t="s">
        <v>208</v>
      </c>
      <c r="D129" s="191" t="s">
        <v>135</v>
      </c>
      <c r="E129" s="192" t="s">
        <v>444</v>
      </c>
      <c r="F129" s="193" t="s">
        <v>445</v>
      </c>
      <c r="G129" s="194" t="s">
        <v>138</v>
      </c>
      <c r="H129" s="195">
        <v>413</v>
      </c>
      <c r="I129" s="196"/>
      <c r="J129" s="197">
        <f>ROUND(I129*H129,2)</f>
        <v>0</v>
      </c>
      <c r="K129" s="193" t="s">
        <v>139</v>
      </c>
      <c r="L129" s="59"/>
      <c r="M129" s="198" t="s">
        <v>22</v>
      </c>
      <c r="N129" s="199" t="s">
        <v>46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140</v>
      </c>
      <c r="AT129" s="22" t="s">
        <v>135</v>
      </c>
      <c r="AU129" s="22" t="s">
        <v>84</v>
      </c>
      <c r="AY129" s="22" t="s">
        <v>133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140</v>
      </c>
      <c r="BM129" s="22" t="s">
        <v>625</v>
      </c>
    </row>
    <row r="130" spans="2:47" s="1" customFormat="1" ht="27">
      <c r="B130" s="39"/>
      <c r="C130" s="61"/>
      <c r="D130" s="203" t="s">
        <v>142</v>
      </c>
      <c r="E130" s="61"/>
      <c r="F130" s="204" t="s">
        <v>447</v>
      </c>
      <c r="G130" s="61"/>
      <c r="H130" s="61"/>
      <c r="I130" s="161"/>
      <c r="J130" s="61"/>
      <c r="K130" s="61"/>
      <c r="L130" s="59"/>
      <c r="M130" s="205"/>
      <c r="N130" s="40"/>
      <c r="O130" s="40"/>
      <c r="P130" s="40"/>
      <c r="Q130" s="40"/>
      <c r="R130" s="40"/>
      <c r="S130" s="40"/>
      <c r="T130" s="76"/>
      <c r="AT130" s="22" t="s">
        <v>142</v>
      </c>
      <c r="AU130" s="22" t="s">
        <v>84</v>
      </c>
    </row>
    <row r="131" spans="2:51" s="11" customFormat="1" ht="13.5">
      <c r="B131" s="206"/>
      <c r="C131" s="207"/>
      <c r="D131" s="208" t="s">
        <v>144</v>
      </c>
      <c r="E131" s="209" t="s">
        <v>22</v>
      </c>
      <c r="F131" s="210" t="s">
        <v>626</v>
      </c>
      <c r="G131" s="207"/>
      <c r="H131" s="211">
        <v>413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144</v>
      </c>
      <c r="AU131" s="217" t="s">
        <v>84</v>
      </c>
      <c r="AV131" s="11" t="s">
        <v>84</v>
      </c>
      <c r="AW131" s="11" t="s">
        <v>38</v>
      </c>
      <c r="AX131" s="11" t="s">
        <v>75</v>
      </c>
      <c r="AY131" s="217" t="s">
        <v>133</v>
      </c>
    </row>
    <row r="132" spans="2:65" s="1" customFormat="1" ht="22.5" customHeight="1">
      <c r="B132" s="39"/>
      <c r="C132" s="232" t="s">
        <v>213</v>
      </c>
      <c r="D132" s="232" t="s">
        <v>243</v>
      </c>
      <c r="E132" s="233" t="s">
        <v>449</v>
      </c>
      <c r="F132" s="234" t="s">
        <v>450</v>
      </c>
      <c r="G132" s="235" t="s">
        <v>177</v>
      </c>
      <c r="H132" s="236">
        <v>41.3</v>
      </c>
      <c r="I132" s="237"/>
      <c r="J132" s="238">
        <f>ROUND(I132*H132,2)</f>
        <v>0</v>
      </c>
      <c r="K132" s="234" t="s">
        <v>22</v>
      </c>
      <c r="L132" s="239"/>
      <c r="M132" s="240" t="s">
        <v>22</v>
      </c>
      <c r="N132" s="241" t="s">
        <v>46</v>
      </c>
      <c r="O132" s="40"/>
      <c r="P132" s="200">
        <f>O132*H132</f>
        <v>0</v>
      </c>
      <c r="Q132" s="200">
        <v>0.22</v>
      </c>
      <c r="R132" s="200">
        <f>Q132*H132</f>
        <v>9.086</v>
      </c>
      <c r="S132" s="200">
        <v>0</v>
      </c>
      <c r="T132" s="201">
        <f>S132*H132</f>
        <v>0</v>
      </c>
      <c r="AR132" s="22" t="s">
        <v>181</v>
      </c>
      <c r="AT132" s="22" t="s">
        <v>243</v>
      </c>
      <c r="AU132" s="22" t="s">
        <v>84</v>
      </c>
      <c r="AY132" s="22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140</v>
      </c>
      <c r="BM132" s="22" t="s">
        <v>627</v>
      </c>
    </row>
    <row r="133" spans="2:47" s="1" customFormat="1" ht="13.5">
      <c r="B133" s="39"/>
      <c r="C133" s="61"/>
      <c r="D133" s="203" t="s">
        <v>142</v>
      </c>
      <c r="E133" s="61"/>
      <c r="F133" s="204" t="s">
        <v>450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142</v>
      </c>
      <c r="AU133" s="22" t="s">
        <v>84</v>
      </c>
    </row>
    <row r="134" spans="2:51" s="11" customFormat="1" ht="13.5">
      <c r="B134" s="206"/>
      <c r="C134" s="207"/>
      <c r="D134" s="208" t="s">
        <v>144</v>
      </c>
      <c r="E134" s="209" t="s">
        <v>22</v>
      </c>
      <c r="F134" s="210" t="s">
        <v>628</v>
      </c>
      <c r="G134" s="207"/>
      <c r="H134" s="211">
        <v>41.3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144</v>
      </c>
      <c r="AU134" s="217" t="s">
        <v>84</v>
      </c>
      <c r="AV134" s="11" t="s">
        <v>84</v>
      </c>
      <c r="AW134" s="11" t="s">
        <v>38</v>
      </c>
      <c r="AX134" s="11" t="s">
        <v>75</v>
      </c>
      <c r="AY134" s="217" t="s">
        <v>133</v>
      </c>
    </row>
    <row r="135" spans="2:65" s="1" customFormat="1" ht="22.5" customHeight="1">
      <c r="B135" s="39"/>
      <c r="C135" s="191" t="s">
        <v>10</v>
      </c>
      <c r="D135" s="191" t="s">
        <v>135</v>
      </c>
      <c r="E135" s="192" t="s">
        <v>453</v>
      </c>
      <c r="F135" s="193" t="s">
        <v>454</v>
      </c>
      <c r="G135" s="194" t="s">
        <v>138</v>
      </c>
      <c r="H135" s="195">
        <v>413</v>
      </c>
      <c r="I135" s="196"/>
      <c r="J135" s="197">
        <f>ROUND(I135*H135,2)</f>
        <v>0</v>
      </c>
      <c r="K135" s="193" t="s">
        <v>139</v>
      </c>
      <c r="L135" s="59"/>
      <c r="M135" s="198" t="s">
        <v>22</v>
      </c>
      <c r="N135" s="199" t="s">
        <v>46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140</v>
      </c>
      <c r="AT135" s="22" t="s">
        <v>135</v>
      </c>
      <c r="AU135" s="22" t="s">
        <v>84</v>
      </c>
      <c r="AY135" s="22" t="s">
        <v>133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24</v>
      </c>
      <c r="BK135" s="202">
        <f>ROUND(I135*H135,2)</f>
        <v>0</v>
      </c>
      <c r="BL135" s="22" t="s">
        <v>140</v>
      </c>
      <c r="BM135" s="22" t="s">
        <v>629</v>
      </c>
    </row>
    <row r="136" spans="2:47" s="1" customFormat="1" ht="27">
      <c r="B136" s="39"/>
      <c r="C136" s="61"/>
      <c r="D136" s="203" t="s">
        <v>142</v>
      </c>
      <c r="E136" s="61"/>
      <c r="F136" s="204" t="s">
        <v>456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142</v>
      </c>
      <c r="AU136" s="22" t="s">
        <v>84</v>
      </c>
    </row>
    <row r="137" spans="2:51" s="11" customFormat="1" ht="13.5">
      <c r="B137" s="206"/>
      <c r="C137" s="207"/>
      <c r="D137" s="208" t="s">
        <v>144</v>
      </c>
      <c r="E137" s="209" t="s">
        <v>22</v>
      </c>
      <c r="F137" s="210" t="s">
        <v>630</v>
      </c>
      <c r="G137" s="207"/>
      <c r="H137" s="211">
        <v>413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144</v>
      </c>
      <c r="AU137" s="217" t="s">
        <v>84</v>
      </c>
      <c r="AV137" s="11" t="s">
        <v>84</v>
      </c>
      <c r="AW137" s="11" t="s">
        <v>38</v>
      </c>
      <c r="AX137" s="11" t="s">
        <v>75</v>
      </c>
      <c r="AY137" s="217" t="s">
        <v>133</v>
      </c>
    </row>
    <row r="138" spans="2:65" s="1" customFormat="1" ht="22.5" customHeight="1">
      <c r="B138" s="39"/>
      <c r="C138" s="232" t="s">
        <v>222</v>
      </c>
      <c r="D138" s="232" t="s">
        <v>243</v>
      </c>
      <c r="E138" s="233" t="s">
        <v>458</v>
      </c>
      <c r="F138" s="234" t="s">
        <v>459</v>
      </c>
      <c r="G138" s="235" t="s">
        <v>460</v>
      </c>
      <c r="H138" s="236">
        <v>12.39</v>
      </c>
      <c r="I138" s="237"/>
      <c r="J138" s="238">
        <f>ROUND(I138*H138,2)</f>
        <v>0</v>
      </c>
      <c r="K138" s="234" t="s">
        <v>139</v>
      </c>
      <c r="L138" s="239"/>
      <c r="M138" s="240" t="s">
        <v>22</v>
      </c>
      <c r="N138" s="241" t="s">
        <v>46</v>
      </c>
      <c r="O138" s="40"/>
      <c r="P138" s="200">
        <f>O138*H138</f>
        <v>0</v>
      </c>
      <c r="Q138" s="200">
        <v>0.001</v>
      </c>
      <c r="R138" s="200">
        <f>Q138*H138</f>
        <v>0.01239</v>
      </c>
      <c r="S138" s="200">
        <v>0</v>
      </c>
      <c r="T138" s="201">
        <f>S138*H138</f>
        <v>0</v>
      </c>
      <c r="AR138" s="22" t="s">
        <v>181</v>
      </c>
      <c r="AT138" s="22" t="s">
        <v>243</v>
      </c>
      <c r="AU138" s="22" t="s">
        <v>84</v>
      </c>
      <c r="AY138" s="22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24</v>
      </c>
      <c r="BK138" s="202">
        <f>ROUND(I138*H138,2)</f>
        <v>0</v>
      </c>
      <c r="BL138" s="22" t="s">
        <v>140</v>
      </c>
      <c r="BM138" s="22" t="s">
        <v>631</v>
      </c>
    </row>
    <row r="139" spans="2:47" s="1" customFormat="1" ht="13.5">
      <c r="B139" s="39"/>
      <c r="C139" s="61"/>
      <c r="D139" s="203" t="s">
        <v>142</v>
      </c>
      <c r="E139" s="61"/>
      <c r="F139" s="204" t="s">
        <v>462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142</v>
      </c>
      <c r="AU139" s="22" t="s">
        <v>84</v>
      </c>
    </row>
    <row r="140" spans="2:51" s="11" customFormat="1" ht="13.5">
      <c r="B140" s="206"/>
      <c r="C140" s="207"/>
      <c r="D140" s="208" t="s">
        <v>144</v>
      </c>
      <c r="E140" s="209" t="s">
        <v>22</v>
      </c>
      <c r="F140" s="210" t="s">
        <v>632</v>
      </c>
      <c r="G140" s="207"/>
      <c r="H140" s="211">
        <v>12.39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144</v>
      </c>
      <c r="AU140" s="217" t="s">
        <v>84</v>
      </c>
      <c r="AV140" s="11" t="s">
        <v>84</v>
      </c>
      <c r="AW140" s="11" t="s">
        <v>38</v>
      </c>
      <c r="AX140" s="11" t="s">
        <v>75</v>
      </c>
      <c r="AY140" s="217" t="s">
        <v>133</v>
      </c>
    </row>
    <row r="141" spans="2:65" s="1" customFormat="1" ht="22.5" customHeight="1">
      <c r="B141" s="39"/>
      <c r="C141" s="191" t="s">
        <v>227</v>
      </c>
      <c r="D141" s="191" t="s">
        <v>135</v>
      </c>
      <c r="E141" s="192" t="s">
        <v>464</v>
      </c>
      <c r="F141" s="193" t="s">
        <v>465</v>
      </c>
      <c r="G141" s="194" t="s">
        <v>138</v>
      </c>
      <c r="H141" s="195">
        <v>413</v>
      </c>
      <c r="I141" s="196"/>
      <c r="J141" s="197">
        <f>ROUND(I141*H141,2)</f>
        <v>0</v>
      </c>
      <c r="K141" s="193" t="s">
        <v>139</v>
      </c>
      <c r="L141" s="59"/>
      <c r="M141" s="198" t="s">
        <v>22</v>
      </c>
      <c r="N141" s="199" t="s">
        <v>46</v>
      </c>
      <c r="O141" s="40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2" t="s">
        <v>140</v>
      </c>
      <c r="AT141" s="22" t="s">
        <v>135</v>
      </c>
      <c r="AU141" s="22" t="s">
        <v>84</v>
      </c>
      <c r="AY141" s="22" t="s">
        <v>133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140</v>
      </c>
      <c r="BM141" s="22" t="s">
        <v>633</v>
      </c>
    </row>
    <row r="142" spans="2:47" s="1" customFormat="1" ht="13.5">
      <c r="B142" s="39"/>
      <c r="C142" s="61"/>
      <c r="D142" s="203" t="s">
        <v>142</v>
      </c>
      <c r="E142" s="61"/>
      <c r="F142" s="204" t="s">
        <v>467</v>
      </c>
      <c r="G142" s="61"/>
      <c r="H142" s="61"/>
      <c r="I142" s="161"/>
      <c r="J142" s="61"/>
      <c r="K142" s="61"/>
      <c r="L142" s="59"/>
      <c r="M142" s="205"/>
      <c r="N142" s="40"/>
      <c r="O142" s="40"/>
      <c r="P142" s="40"/>
      <c r="Q142" s="40"/>
      <c r="R142" s="40"/>
      <c r="S142" s="40"/>
      <c r="T142" s="76"/>
      <c r="AT142" s="22" t="s">
        <v>142</v>
      </c>
      <c r="AU142" s="22" t="s">
        <v>84</v>
      </c>
    </row>
    <row r="143" spans="2:51" s="11" customFormat="1" ht="13.5">
      <c r="B143" s="206"/>
      <c r="C143" s="207"/>
      <c r="D143" s="208" t="s">
        <v>144</v>
      </c>
      <c r="E143" s="209" t="s">
        <v>22</v>
      </c>
      <c r="F143" s="210" t="s">
        <v>630</v>
      </c>
      <c r="G143" s="207"/>
      <c r="H143" s="211">
        <v>413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144</v>
      </c>
      <c r="AU143" s="217" t="s">
        <v>84</v>
      </c>
      <c r="AV143" s="11" t="s">
        <v>84</v>
      </c>
      <c r="AW143" s="11" t="s">
        <v>38</v>
      </c>
      <c r="AX143" s="11" t="s">
        <v>75</v>
      </c>
      <c r="AY143" s="217" t="s">
        <v>133</v>
      </c>
    </row>
    <row r="144" spans="2:65" s="1" customFormat="1" ht="22.5" customHeight="1">
      <c r="B144" s="39"/>
      <c r="C144" s="191" t="s">
        <v>232</v>
      </c>
      <c r="D144" s="191" t="s">
        <v>135</v>
      </c>
      <c r="E144" s="192" t="s">
        <v>468</v>
      </c>
      <c r="F144" s="193" t="s">
        <v>469</v>
      </c>
      <c r="G144" s="194" t="s">
        <v>138</v>
      </c>
      <c r="H144" s="195">
        <v>413</v>
      </c>
      <c r="I144" s="196"/>
      <c r="J144" s="197">
        <f>ROUND(I144*H144,2)</f>
        <v>0</v>
      </c>
      <c r="K144" s="193" t="s">
        <v>139</v>
      </c>
      <c r="L144" s="59"/>
      <c r="M144" s="198" t="s">
        <v>22</v>
      </c>
      <c r="N144" s="199" t="s">
        <v>46</v>
      </c>
      <c r="O144" s="40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2" t="s">
        <v>140</v>
      </c>
      <c r="AT144" s="22" t="s">
        <v>135</v>
      </c>
      <c r="AU144" s="22" t="s">
        <v>84</v>
      </c>
      <c r="AY144" s="22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140</v>
      </c>
      <c r="BM144" s="22" t="s">
        <v>634</v>
      </c>
    </row>
    <row r="145" spans="2:47" s="1" customFormat="1" ht="13.5">
      <c r="B145" s="39"/>
      <c r="C145" s="61"/>
      <c r="D145" s="208" t="s">
        <v>142</v>
      </c>
      <c r="E145" s="61"/>
      <c r="F145" s="246" t="s">
        <v>471</v>
      </c>
      <c r="G145" s="61"/>
      <c r="H145" s="61"/>
      <c r="I145" s="161"/>
      <c r="J145" s="61"/>
      <c r="K145" s="61"/>
      <c r="L145" s="59"/>
      <c r="M145" s="205"/>
      <c r="N145" s="40"/>
      <c r="O145" s="40"/>
      <c r="P145" s="40"/>
      <c r="Q145" s="40"/>
      <c r="R145" s="40"/>
      <c r="S145" s="40"/>
      <c r="T145" s="76"/>
      <c r="AT145" s="22" t="s">
        <v>142</v>
      </c>
      <c r="AU145" s="22" t="s">
        <v>84</v>
      </c>
    </row>
    <row r="146" spans="2:65" s="1" customFormat="1" ht="22.5" customHeight="1">
      <c r="B146" s="39"/>
      <c r="C146" s="191" t="s">
        <v>237</v>
      </c>
      <c r="D146" s="191" t="s">
        <v>135</v>
      </c>
      <c r="E146" s="192" t="s">
        <v>472</v>
      </c>
      <c r="F146" s="193" t="s">
        <v>473</v>
      </c>
      <c r="G146" s="194" t="s">
        <v>138</v>
      </c>
      <c r="H146" s="195">
        <v>413</v>
      </c>
      <c r="I146" s="196"/>
      <c r="J146" s="197">
        <f>ROUND(I146*H146,2)</f>
        <v>0</v>
      </c>
      <c r="K146" s="193" t="s">
        <v>139</v>
      </c>
      <c r="L146" s="59"/>
      <c r="M146" s="198" t="s">
        <v>22</v>
      </c>
      <c r="N146" s="199" t="s">
        <v>46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2" t="s">
        <v>140</v>
      </c>
      <c r="AT146" s="22" t="s">
        <v>135</v>
      </c>
      <c r="AU146" s="22" t="s">
        <v>84</v>
      </c>
      <c r="AY146" s="22" t="s">
        <v>133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24</v>
      </c>
      <c r="BK146" s="202">
        <f>ROUND(I146*H146,2)</f>
        <v>0</v>
      </c>
      <c r="BL146" s="22" t="s">
        <v>140</v>
      </c>
      <c r="BM146" s="22" t="s">
        <v>635</v>
      </c>
    </row>
    <row r="147" spans="2:47" s="1" customFormat="1" ht="13.5">
      <c r="B147" s="39"/>
      <c r="C147" s="61"/>
      <c r="D147" s="208" t="s">
        <v>142</v>
      </c>
      <c r="E147" s="61"/>
      <c r="F147" s="246" t="s">
        <v>475</v>
      </c>
      <c r="G147" s="61"/>
      <c r="H147" s="61"/>
      <c r="I147" s="161"/>
      <c r="J147" s="61"/>
      <c r="K147" s="61"/>
      <c r="L147" s="59"/>
      <c r="M147" s="205"/>
      <c r="N147" s="40"/>
      <c r="O147" s="40"/>
      <c r="P147" s="40"/>
      <c r="Q147" s="40"/>
      <c r="R147" s="40"/>
      <c r="S147" s="40"/>
      <c r="T147" s="76"/>
      <c r="AT147" s="22" t="s">
        <v>142</v>
      </c>
      <c r="AU147" s="22" t="s">
        <v>84</v>
      </c>
    </row>
    <row r="148" spans="2:65" s="1" customFormat="1" ht="22.5" customHeight="1">
      <c r="B148" s="39"/>
      <c r="C148" s="191" t="s">
        <v>242</v>
      </c>
      <c r="D148" s="191" t="s">
        <v>135</v>
      </c>
      <c r="E148" s="192" t="s">
        <v>476</v>
      </c>
      <c r="F148" s="193" t="s">
        <v>477</v>
      </c>
      <c r="G148" s="194" t="s">
        <v>138</v>
      </c>
      <c r="H148" s="195">
        <v>413</v>
      </c>
      <c r="I148" s="196"/>
      <c r="J148" s="197">
        <f>ROUND(I148*H148,2)</f>
        <v>0</v>
      </c>
      <c r="K148" s="193" t="s">
        <v>139</v>
      </c>
      <c r="L148" s="59"/>
      <c r="M148" s="198" t="s">
        <v>22</v>
      </c>
      <c r="N148" s="199" t="s">
        <v>46</v>
      </c>
      <c r="O148" s="40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2" t="s">
        <v>140</v>
      </c>
      <c r="AT148" s="22" t="s">
        <v>135</v>
      </c>
      <c r="AU148" s="22" t="s">
        <v>84</v>
      </c>
      <c r="AY148" s="22" t="s">
        <v>133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140</v>
      </c>
      <c r="BM148" s="22" t="s">
        <v>636</v>
      </c>
    </row>
    <row r="149" spans="2:47" s="1" customFormat="1" ht="13.5">
      <c r="B149" s="39"/>
      <c r="C149" s="61"/>
      <c r="D149" s="208" t="s">
        <v>142</v>
      </c>
      <c r="E149" s="61"/>
      <c r="F149" s="246" t="s">
        <v>479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142</v>
      </c>
      <c r="AU149" s="22" t="s">
        <v>84</v>
      </c>
    </row>
    <row r="150" spans="2:65" s="1" customFormat="1" ht="22.5" customHeight="1">
      <c r="B150" s="39"/>
      <c r="C150" s="191" t="s">
        <v>9</v>
      </c>
      <c r="D150" s="191" t="s">
        <v>135</v>
      </c>
      <c r="E150" s="192" t="s">
        <v>480</v>
      </c>
      <c r="F150" s="193" t="s">
        <v>481</v>
      </c>
      <c r="G150" s="194" t="s">
        <v>138</v>
      </c>
      <c r="H150" s="195">
        <v>413</v>
      </c>
      <c r="I150" s="196"/>
      <c r="J150" s="197">
        <f>ROUND(I150*H150,2)</f>
        <v>0</v>
      </c>
      <c r="K150" s="193" t="s">
        <v>139</v>
      </c>
      <c r="L150" s="59"/>
      <c r="M150" s="198" t="s">
        <v>22</v>
      </c>
      <c r="N150" s="199" t="s">
        <v>46</v>
      </c>
      <c r="O150" s="40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2" t="s">
        <v>140</v>
      </c>
      <c r="AT150" s="22" t="s">
        <v>135</v>
      </c>
      <c r="AU150" s="22" t="s">
        <v>84</v>
      </c>
      <c r="AY150" s="22" t="s">
        <v>133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24</v>
      </c>
      <c r="BK150" s="202">
        <f>ROUND(I150*H150,2)</f>
        <v>0</v>
      </c>
      <c r="BL150" s="22" t="s">
        <v>140</v>
      </c>
      <c r="BM150" s="22" t="s">
        <v>637</v>
      </c>
    </row>
    <row r="151" spans="2:47" s="1" customFormat="1" ht="13.5">
      <c r="B151" s="39"/>
      <c r="C151" s="61"/>
      <c r="D151" s="208" t="s">
        <v>142</v>
      </c>
      <c r="E151" s="61"/>
      <c r="F151" s="246" t="s">
        <v>483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142</v>
      </c>
      <c r="AU151" s="22" t="s">
        <v>84</v>
      </c>
    </row>
    <row r="152" spans="2:65" s="1" customFormat="1" ht="22.5" customHeight="1">
      <c r="B152" s="39"/>
      <c r="C152" s="191" t="s">
        <v>255</v>
      </c>
      <c r="D152" s="191" t="s">
        <v>135</v>
      </c>
      <c r="E152" s="192" t="s">
        <v>484</v>
      </c>
      <c r="F152" s="193" t="s">
        <v>485</v>
      </c>
      <c r="G152" s="194" t="s">
        <v>198</v>
      </c>
      <c r="H152" s="195">
        <v>0.012</v>
      </c>
      <c r="I152" s="196"/>
      <c r="J152" s="197">
        <f>ROUND(I152*H152,2)</f>
        <v>0</v>
      </c>
      <c r="K152" s="193" t="s">
        <v>139</v>
      </c>
      <c r="L152" s="59"/>
      <c r="M152" s="198" t="s">
        <v>22</v>
      </c>
      <c r="N152" s="199" t="s">
        <v>46</v>
      </c>
      <c r="O152" s="40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2" t="s">
        <v>140</v>
      </c>
      <c r="AT152" s="22" t="s">
        <v>135</v>
      </c>
      <c r="AU152" s="22" t="s">
        <v>84</v>
      </c>
      <c r="AY152" s="22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24</v>
      </c>
      <c r="BK152" s="202">
        <f>ROUND(I152*H152,2)</f>
        <v>0</v>
      </c>
      <c r="BL152" s="22" t="s">
        <v>140</v>
      </c>
      <c r="BM152" s="22" t="s">
        <v>638</v>
      </c>
    </row>
    <row r="153" spans="2:47" s="1" customFormat="1" ht="13.5">
      <c r="B153" s="39"/>
      <c r="C153" s="61"/>
      <c r="D153" s="203" t="s">
        <v>142</v>
      </c>
      <c r="E153" s="61"/>
      <c r="F153" s="204" t="s">
        <v>487</v>
      </c>
      <c r="G153" s="61"/>
      <c r="H153" s="61"/>
      <c r="I153" s="161"/>
      <c r="J153" s="61"/>
      <c r="K153" s="61"/>
      <c r="L153" s="59"/>
      <c r="M153" s="205"/>
      <c r="N153" s="40"/>
      <c r="O153" s="40"/>
      <c r="P153" s="40"/>
      <c r="Q153" s="40"/>
      <c r="R153" s="40"/>
      <c r="S153" s="40"/>
      <c r="T153" s="76"/>
      <c r="AT153" s="22" t="s">
        <v>142</v>
      </c>
      <c r="AU153" s="22" t="s">
        <v>84</v>
      </c>
    </row>
    <row r="154" spans="2:51" s="11" customFormat="1" ht="13.5">
      <c r="B154" s="206"/>
      <c r="C154" s="207"/>
      <c r="D154" s="208" t="s">
        <v>144</v>
      </c>
      <c r="E154" s="209" t="s">
        <v>22</v>
      </c>
      <c r="F154" s="210" t="s">
        <v>639</v>
      </c>
      <c r="G154" s="207"/>
      <c r="H154" s="211">
        <v>0.012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144</v>
      </c>
      <c r="AU154" s="217" t="s">
        <v>84</v>
      </c>
      <c r="AV154" s="11" t="s">
        <v>84</v>
      </c>
      <c r="AW154" s="11" t="s">
        <v>38</v>
      </c>
      <c r="AX154" s="11" t="s">
        <v>75</v>
      </c>
      <c r="AY154" s="217" t="s">
        <v>133</v>
      </c>
    </row>
    <row r="155" spans="2:65" s="1" customFormat="1" ht="22.5" customHeight="1">
      <c r="B155" s="39"/>
      <c r="C155" s="232" t="s">
        <v>262</v>
      </c>
      <c r="D155" s="232" t="s">
        <v>243</v>
      </c>
      <c r="E155" s="233" t="s">
        <v>489</v>
      </c>
      <c r="F155" s="234" t="s">
        <v>490</v>
      </c>
      <c r="G155" s="235" t="s">
        <v>460</v>
      </c>
      <c r="H155" s="236">
        <v>12.39</v>
      </c>
      <c r="I155" s="237"/>
      <c r="J155" s="238">
        <f>ROUND(I155*H155,2)</f>
        <v>0</v>
      </c>
      <c r="K155" s="234" t="s">
        <v>22</v>
      </c>
      <c r="L155" s="239"/>
      <c r="M155" s="240" t="s">
        <v>22</v>
      </c>
      <c r="N155" s="241" t="s">
        <v>46</v>
      </c>
      <c r="O155" s="40"/>
      <c r="P155" s="200">
        <f>O155*H155</f>
        <v>0</v>
      </c>
      <c r="Q155" s="200">
        <v>0.001</v>
      </c>
      <c r="R155" s="200">
        <f>Q155*H155</f>
        <v>0.01239</v>
      </c>
      <c r="S155" s="200">
        <v>0</v>
      </c>
      <c r="T155" s="201">
        <f>S155*H155</f>
        <v>0</v>
      </c>
      <c r="AR155" s="22" t="s">
        <v>181</v>
      </c>
      <c r="AT155" s="22" t="s">
        <v>243</v>
      </c>
      <c r="AU155" s="22" t="s">
        <v>84</v>
      </c>
      <c r="AY155" s="22" t="s">
        <v>133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24</v>
      </c>
      <c r="BK155" s="202">
        <f>ROUND(I155*H155,2)</f>
        <v>0</v>
      </c>
      <c r="BL155" s="22" t="s">
        <v>140</v>
      </c>
      <c r="BM155" s="22" t="s">
        <v>640</v>
      </c>
    </row>
    <row r="156" spans="2:47" s="1" customFormat="1" ht="13.5">
      <c r="B156" s="39"/>
      <c r="C156" s="61"/>
      <c r="D156" s="203" t="s">
        <v>142</v>
      </c>
      <c r="E156" s="61"/>
      <c r="F156" s="204" t="s">
        <v>492</v>
      </c>
      <c r="G156" s="61"/>
      <c r="H156" s="61"/>
      <c r="I156" s="161"/>
      <c r="J156" s="61"/>
      <c r="K156" s="61"/>
      <c r="L156" s="59"/>
      <c r="M156" s="205"/>
      <c r="N156" s="40"/>
      <c r="O156" s="40"/>
      <c r="P156" s="40"/>
      <c r="Q156" s="40"/>
      <c r="R156" s="40"/>
      <c r="S156" s="40"/>
      <c r="T156" s="76"/>
      <c r="AT156" s="22" t="s">
        <v>142</v>
      </c>
      <c r="AU156" s="22" t="s">
        <v>84</v>
      </c>
    </row>
    <row r="157" spans="2:51" s="11" customFormat="1" ht="13.5">
      <c r="B157" s="206"/>
      <c r="C157" s="207"/>
      <c r="D157" s="208" t="s">
        <v>144</v>
      </c>
      <c r="E157" s="209" t="s">
        <v>22</v>
      </c>
      <c r="F157" s="210" t="s">
        <v>632</v>
      </c>
      <c r="G157" s="207"/>
      <c r="H157" s="211">
        <v>12.39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144</v>
      </c>
      <c r="AU157" s="217" t="s">
        <v>84</v>
      </c>
      <c r="AV157" s="11" t="s">
        <v>84</v>
      </c>
      <c r="AW157" s="11" t="s">
        <v>38</v>
      </c>
      <c r="AX157" s="11" t="s">
        <v>75</v>
      </c>
      <c r="AY157" s="217" t="s">
        <v>133</v>
      </c>
    </row>
    <row r="158" spans="2:65" s="1" customFormat="1" ht="22.5" customHeight="1">
      <c r="B158" s="39"/>
      <c r="C158" s="191" t="s">
        <v>266</v>
      </c>
      <c r="D158" s="191" t="s">
        <v>135</v>
      </c>
      <c r="E158" s="192" t="s">
        <v>493</v>
      </c>
      <c r="F158" s="193" t="s">
        <v>494</v>
      </c>
      <c r="G158" s="194" t="s">
        <v>138</v>
      </c>
      <c r="H158" s="195">
        <v>413</v>
      </c>
      <c r="I158" s="196"/>
      <c r="J158" s="197">
        <f>ROUND(I158*H158,2)</f>
        <v>0</v>
      </c>
      <c r="K158" s="193" t="s">
        <v>139</v>
      </c>
      <c r="L158" s="59"/>
      <c r="M158" s="198" t="s">
        <v>22</v>
      </c>
      <c r="N158" s="199" t="s">
        <v>46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140</v>
      </c>
      <c r="AT158" s="22" t="s">
        <v>135</v>
      </c>
      <c r="AU158" s="22" t="s">
        <v>84</v>
      </c>
      <c r="AY158" s="22" t="s">
        <v>133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24</v>
      </c>
      <c r="BK158" s="202">
        <f>ROUND(I158*H158,2)</f>
        <v>0</v>
      </c>
      <c r="BL158" s="22" t="s">
        <v>140</v>
      </c>
      <c r="BM158" s="22" t="s">
        <v>641</v>
      </c>
    </row>
    <row r="159" spans="2:47" s="1" customFormat="1" ht="13.5">
      <c r="B159" s="39"/>
      <c r="C159" s="61"/>
      <c r="D159" s="203" t="s">
        <v>142</v>
      </c>
      <c r="E159" s="61"/>
      <c r="F159" s="204" t="s">
        <v>496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142</v>
      </c>
      <c r="AU159" s="22" t="s">
        <v>84</v>
      </c>
    </row>
    <row r="160" spans="2:63" s="10" customFormat="1" ht="29.85" customHeight="1">
      <c r="B160" s="174"/>
      <c r="C160" s="175"/>
      <c r="D160" s="188" t="s">
        <v>74</v>
      </c>
      <c r="E160" s="189" t="s">
        <v>161</v>
      </c>
      <c r="F160" s="189" t="s">
        <v>202</v>
      </c>
      <c r="G160" s="175"/>
      <c r="H160" s="175"/>
      <c r="I160" s="178"/>
      <c r="J160" s="190">
        <f>BK160</f>
        <v>0</v>
      </c>
      <c r="K160" s="175"/>
      <c r="L160" s="180"/>
      <c r="M160" s="181"/>
      <c r="N160" s="182"/>
      <c r="O160" s="182"/>
      <c r="P160" s="183">
        <f>SUM(P161:P194)</f>
        <v>0</v>
      </c>
      <c r="Q160" s="182"/>
      <c r="R160" s="183">
        <f>SUM(R161:R194)</f>
        <v>89.052486</v>
      </c>
      <c r="S160" s="182"/>
      <c r="T160" s="184">
        <f>SUM(T161:T194)</f>
        <v>0</v>
      </c>
      <c r="AR160" s="185" t="s">
        <v>24</v>
      </c>
      <c r="AT160" s="186" t="s">
        <v>74</v>
      </c>
      <c r="AU160" s="186" t="s">
        <v>24</v>
      </c>
      <c r="AY160" s="185" t="s">
        <v>133</v>
      </c>
      <c r="BK160" s="187">
        <f>SUM(BK161:BK194)</f>
        <v>0</v>
      </c>
    </row>
    <row r="161" spans="2:65" s="1" customFormat="1" ht="22.5" customHeight="1">
      <c r="B161" s="39"/>
      <c r="C161" s="191" t="s">
        <v>271</v>
      </c>
      <c r="D161" s="191" t="s">
        <v>135</v>
      </c>
      <c r="E161" s="192" t="s">
        <v>204</v>
      </c>
      <c r="F161" s="193" t="s">
        <v>205</v>
      </c>
      <c r="G161" s="194" t="s">
        <v>138</v>
      </c>
      <c r="H161" s="195">
        <v>642</v>
      </c>
      <c r="I161" s="196"/>
      <c r="J161" s="197">
        <f>ROUND(I161*H161,2)</f>
        <v>0</v>
      </c>
      <c r="K161" s="193" t="s">
        <v>139</v>
      </c>
      <c r="L161" s="59"/>
      <c r="M161" s="198" t="s">
        <v>22</v>
      </c>
      <c r="N161" s="199" t="s">
        <v>46</v>
      </c>
      <c r="O161" s="40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2" t="s">
        <v>140</v>
      </c>
      <c r="AT161" s="22" t="s">
        <v>135</v>
      </c>
      <c r="AU161" s="22" t="s">
        <v>84</v>
      </c>
      <c r="AY161" s="22" t="s">
        <v>133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24</v>
      </c>
      <c r="BK161" s="202">
        <f>ROUND(I161*H161,2)</f>
        <v>0</v>
      </c>
      <c r="BL161" s="22" t="s">
        <v>140</v>
      </c>
      <c r="BM161" s="22" t="s">
        <v>642</v>
      </c>
    </row>
    <row r="162" spans="2:47" s="1" customFormat="1" ht="13.5">
      <c r="B162" s="39"/>
      <c r="C162" s="61"/>
      <c r="D162" s="203" t="s">
        <v>142</v>
      </c>
      <c r="E162" s="61"/>
      <c r="F162" s="204" t="s">
        <v>207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142</v>
      </c>
      <c r="AU162" s="22" t="s">
        <v>84</v>
      </c>
    </row>
    <row r="163" spans="2:51" s="11" customFormat="1" ht="13.5">
      <c r="B163" s="206"/>
      <c r="C163" s="207"/>
      <c r="D163" s="208" t="s">
        <v>144</v>
      </c>
      <c r="E163" s="209" t="s">
        <v>22</v>
      </c>
      <c r="F163" s="210" t="s">
        <v>608</v>
      </c>
      <c r="G163" s="207"/>
      <c r="H163" s="211">
        <v>642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144</v>
      </c>
      <c r="AU163" s="217" t="s">
        <v>84</v>
      </c>
      <c r="AV163" s="11" t="s">
        <v>84</v>
      </c>
      <c r="AW163" s="11" t="s">
        <v>38</v>
      </c>
      <c r="AX163" s="11" t="s">
        <v>75</v>
      </c>
      <c r="AY163" s="217" t="s">
        <v>133</v>
      </c>
    </row>
    <row r="164" spans="2:65" s="1" customFormat="1" ht="22.5" customHeight="1">
      <c r="B164" s="39"/>
      <c r="C164" s="191" t="s">
        <v>276</v>
      </c>
      <c r="D164" s="191" t="s">
        <v>135</v>
      </c>
      <c r="E164" s="192" t="s">
        <v>209</v>
      </c>
      <c r="F164" s="193" t="s">
        <v>210</v>
      </c>
      <c r="G164" s="194" t="s">
        <v>138</v>
      </c>
      <c r="H164" s="195">
        <v>642</v>
      </c>
      <c r="I164" s="196"/>
      <c r="J164" s="197">
        <f>ROUND(I164*H164,2)</f>
        <v>0</v>
      </c>
      <c r="K164" s="193" t="s">
        <v>139</v>
      </c>
      <c r="L164" s="59"/>
      <c r="M164" s="198" t="s">
        <v>22</v>
      </c>
      <c r="N164" s="199" t="s">
        <v>46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140</v>
      </c>
      <c r="AT164" s="22" t="s">
        <v>135</v>
      </c>
      <c r="AU164" s="22" t="s">
        <v>84</v>
      </c>
      <c r="AY164" s="22" t="s">
        <v>133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140</v>
      </c>
      <c r="BM164" s="22" t="s">
        <v>643</v>
      </c>
    </row>
    <row r="165" spans="2:47" s="1" customFormat="1" ht="27">
      <c r="B165" s="39"/>
      <c r="C165" s="61"/>
      <c r="D165" s="203" t="s">
        <v>142</v>
      </c>
      <c r="E165" s="61"/>
      <c r="F165" s="204" t="s">
        <v>212</v>
      </c>
      <c r="G165" s="61"/>
      <c r="H165" s="61"/>
      <c r="I165" s="161"/>
      <c r="J165" s="61"/>
      <c r="K165" s="61"/>
      <c r="L165" s="59"/>
      <c r="M165" s="205"/>
      <c r="N165" s="40"/>
      <c r="O165" s="40"/>
      <c r="P165" s="40"/>
      <c r="Q165" s="40"/>
      <c r="R165" s="40"/>
      <c r="S165" s="40"/>
      <c r="T165" s="76"/>
      <c r="AT165" s="22" t="s">
        <v>142</v>
      </c>
      <c r="AU165" s="22" t="s">
        <v>84</v>
      </c>
    </row>
    <row r="166" spans="2:51" s="11" customFormat="1" ht="13.5">
      <c r="B166" s="206"/>
      <c r="C166" s="207"/>
      <c r="D166" s="208" t="s">
        <v>144</v>
      </c>
      <c r="E166" s="209" t="s">
        <v>22</v>
      </c>
      <c r="F166" s="210" t="s">
        <v>608</v>
      </c>
      <c r="G166" s="207"/>
      <c r="H166" s="211">
        <v>642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144</v>
      </c>
      <c r="AU166" s="217" t="s">
        <v>84</v>
      </c>
      <c r="AV166" s="11" t="s">
        <v>84</v>
      </c>
      <c r="AW166" s="11" t="s">
        <v>38</v>
      </c>
      <c r="AX166" s="11" t="s">
        <v>75</v>
      </c>
      <c r="AY166" s="217" t="s">
        <v>133</v>
      </c>
    </row>
    <row r="167" spans="2:65" s="1" customFormat="1" ht="22.5" customHeight="1">
      <c r="B167" s="39"/>
      <c r="C167" s="191" t="s">
        <v>281</v>
      </c>
      <c r="D167" s="191" t="s">
        <v>135</v>
      </c>
      <c r="E167" s="192" t="s">
        <v>499</v>
      </c>
      <c r="F167" s="193" t="s">
        <v>500</v>
      </c>
      <c r="G167" s="194" t="s">
        <v>138</v>
      </c>
      <c r="H167" s="195">
        <v>318.5</v>
      </c>
      <c r="I167" s="196"/>
      <c r="J167" s="197">
        <f>ROUND(I167*H167,2)</f>
        <v>0</v>
      </c>
      <c r="K167" s="193" t="s">
        <v>139</v>
      </c>
      <c r="L167" s="59"/>
      <c r="M167" s="198" t="s">
        <v>22</v>
      </c>
      <c r="N167" s="199" t="s">
        <v>46</v>
      </c>
      <c r="O167" s="40"/>
      <c r="P167" s="200">
        <f>O167*H167</f>
        <v>0</v>
      </c>
      <c r="Q167" s="200">
        <v>0.18776</v>
      </c>
      <c r="R167" s="200">
        <f>Q167*H167</f>
        <v>59.80156</v>
      </c>
      <c r="S167" s="200">
        <v>0</v>
      </c>
      <c r="T167" s="201">
        <f>S167*H167</f>
        <v>0</v>
      </c>
      <c r="AR167" s="22" t="s">
        <v>140</v>
      </c>
      <c r="AT167" s="22" t="s">
        <v>135</v>
      </c>
      <c r="AU167" s="22" t="s">
        <v>84</v>
      </c>
      <c r="AY167" s="22" t="s">
        <v>133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140</v>
      </c>
      <c r="BM167" s="22" t="s">
        <v>644</v>
      </c>
    </row>
    <row r="168" spans="2:47" s="1" customFormat="1" ht="27">
      <c r="B168" s="39"/>
      <c r="C168" s="61"/>
      <c r="D168" s="203" t="s">
        <v>142</v>
      </c>
      <c r="E168" s="61"/>
      <c r="F168" s="204" t="s">
        <v>502</v>
      </c>
      <c r="G168" s="61"/>
      <c r="H168" s="61"/>
      <c r="I168" s="161"/>
      <c r="J168" s="61"/>
      <c r="K168" s="61"/>
      <c r="L168" s="59"/>
      <c r="M168" s="205"/>
      <c r="N168" s="40"/>
      <c r="O168" s="40"/>
      <c r="P168" s="40"/>
      <c r="Q168" s="40"/>
      <c r="R168" s="40"/>
      <c r="S168" s="40"/>
      <c r="T168" s="76"/>
      <c r="AT168" s="22" t="s">
        <v>142</v>
      </c>
      <c r="AU168" s="22" t="s">
        <v>84</v>
      </c>
    </row>
    <row r="169" spans="2:51" s="11" customFormat="1" ht="13.5">
      <c r="B169" s="206"/>
      <c r="C169" s="207"/>
      <c r="D169" s="208" t="s">
        <v>144</v>
      </c>
      <c r="E169" s="209" t="s">
        <v>22</v>
      </c>
      <c r="F169" s="210" t="s">
        <v>645</v>
      </c>
      <c r="G169" s="207"/>
      <c r="H169" s="211">
        <v>318.5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144</v>
      </c>
      <c r="AU169" s="217" t="s">
        <v>84</v>
      </c>
      <c r="AV169" s="11" t="s">
        <v>84</v>
      </c>
      <c r="AW169" s="11" t="s">
        <v>38</v>
      </c>
      <c r="AX169" s="11" t="s">
        <v>75</v>
      </c>
      <c r="AY169" s="217" t="s">
        <v>133</v>
      </c>
    </row>
    <row r="170" spans="2:65" s="1" customFormat="1" ht="22.5" customHeight="1">
      <c r="B170" s="39"/>
      <c r="C170" s="191" t="s">
        <v>287</v>
      </c>
      <c r="D170" s="191" t="s">
        <v>135</v>
      </c>
      <c r="E170" s="192" t="s">
        <v>214</v>
      </c>
      <c r="F170" s="193" t="s">
        <v>215</v>
      </c>
      <c r="G170" s="194" t="s">
        <v>138</v>
      </c>
      <c r="H170" s="195">
        <v>6420</v>
      </c>
      <c r="I170" s="196"/>
      <c r="J170" s="197">
        <f>ROUND(I170*H170,2)</f>
        <v>0</v>
      </c>
      <c r="K170" s="193" t="s">
        <v>22</v>
      </c>
      <c r="L170" s="59"/>
      <c r="M170" s="198" t="s">
        <v>22</v>
      </c>
      <c r="N170" s="199" t="s">
        <v>46</v>
      </c>
      <c r="O170" s="40"/>
      <c r="P170" s="200">
        <f>O170*H170</f>
        <v>0</v>
      </c>
      <c r="Q170" s="200">
        <v>0.00071</v>
      </c>
      <c r="R170" s="200">
        <f>Q170*H170</f>
        <v>4.5582</v>
      </c>
      <c r="S170" s="200">
        <v>0</v>
      </c>
      <c r="T170" s="201">
        <f>S170*H170</f>
        <v>0</v>
      </c>
      <c r="AR170" s="22" t="s">
        <v>140</v>
      </c>
      <c r="AT170" s="22" t="s">
        <v>135</v>
      </c>
      <c r="AU170" s="22" t="s">
        <v>84</v>
      </c>
      <c r="AY170" s="22" t="s">
        <v>133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24</v>
      </c>
      <c r="BK170" s="202">
        <f>ROUND(I170*H170,2)</f>
        <v>0</v>
      </c>
      <c r="BL170" s="22" t="s">
        <v>140</v>
      </c>
      <c r="BM170" s="22" t="s">
        <v>646</v>
      </c>
    </row>
    <row r="171" spans="2:47" s="1" customFormat="1" ht="13.5">
      <c r="B171" s="39"/>
      <c r="C171" s="61"/>
      <c r="D171" s="203" t="s">
        <v>142</v>
      </c>
      <c r="E171" s="61"/>
      <c r="F171" s="204" t="s">
        <v>215</v>
      </c>
      <c r="G171" s="61"/>
      <c r="H171" s="61"/>
      <c r="I171" s="161"/>
      <c r="J171" s="61"/>
      <c r="K171" s="61"/>
      <c r="L171" s="59"/>
      <c r="M171" s="205"/>
      <c r="N171" s="40"/>
      <c r="O171" s="40"/>
      <c r="P171" s="40"/>
      <c r="Q171" s="40"/>
      <c r="R171" s="40"/>
      <c r="S171" s="40"/>
      <c r="T171" s="76"/>
      <c r="AT171" s="22" t="s">
        <v>142</v>
      </c>
      <c r="AU171" s="22" t="s">
        <v>84</v>
      </c>
    </row>
    <row r="172" spans="2:51" s="11" customFormat="1" ht="13.5">
      <c r="B172" s="206"/>
      <c r="C172" s="207"/>
      <c r="D172" s="208" t="s">
        <v>144</v>
      </c>
      <c r="E172" s="209" t="s">
        <v>22</v>
      </c>
      <c r="F172" s="210" t="s">
        <v>647</v>
      </c>
      <c r="G172" s="207"/>
      <c r="H172" s="211">
        <v>6420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144</v>
      </c>
      <c r="AU172" s="217" t="s">
        <v>84</v>
      </c>
      <c r="AV172" s="11" t="s">
        <v>84</v>
      </c>
      <c r="AW172" s="11" t="s">
        <v>38</v>
      </c>
      <c r="AX172" s="11" t="s">
        <v>75</v>
      </c>
      <c r="AY172" s="217" t="s">
        <v>133</v>
      </c>
    </row>
    <row r="173" spans="2:65" s="1" customFormat="1" ht="22.5" customHeight="1">
      <c r="B173" s="39"/>
      <c r="C173" s="191" t="s">
        <v>294</v>
      </c>
      <c r="D173" s="191" t="s">
        <v>135</v>
      </c>
      <c r="E173" s="192" t="s">
        <v>218</v>
      </c>
      <c r="F173" s="193" t="s">
        <v>648</v>
      </c>
      <c r="G173" s="194" t="s">
        <v>138</v>
      </c>
      <c r="H173" s="195">
        <v>3210</v>
      </c>
      <c r="I173" s="196"/>
      <c r="J173" s="197">
        <f>ROUND(I173*H173,2)</f>
        <v>0</v>
      </c>
      <c r="K173" s="193" t="s">
        <v>22</v>
      </c>
      <c r="L173" s="59"/>
      <c r="M173" s="198" t="s">
        <v>22</v>
      </c>
      <c r="N173" s="199" t="s">
        <v>46</v>
      </c>
      <c r="O173" s="40"/>
      <c r="P173" s="200">
        <f>O173*H173</f>
        <v>0</v>
      </c>
      <c r="Q173" s="200">
        <v>0.00071</v>
      </c>
      <c r="R173" s="200">
        <f>Q173*H173</f>
        <v>2.2791</v>
      </c>
      <c r="S173" s="200">
        <v>0</v>
      </c>
      <c r="T173" s="201">
        <f>S173*H173</f>
        <v>0</v>
      </c>
      <c r="AR173" s="22" t="s">
        <v>140</v>
      </c>
      <c r="AT173" s="22" t="s">
        <v>135</v>
      </c>
      <c r="AU173" s="22" t="s">
        <v>84</v>
      </c>
      <c r="AY173" s="22" t="s">
        <v>133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24</v>
      </c>
      <c r="BK173" s="202">
        <f>ROUND(I173*H173,2)</f>
        <v>0</v>
      </c>
      <c r="BL173" s="22" t="s">
        <v>140</v>
      </c>
      <c r="BM173" s="22" t="s">
        <v>649</v>
      </c>
    </row>
    <row r="174" spans="2:47" s="1" customFormat="1" ht="13.5">
      <c r="B174" s="39"/>
      <c r="C174" s="61"/>
      <c r="D174" s="203" t="s">
        <v>142</v>
      </c>
      <c r="E174" s="61"/>
      <c r="F174" s="204" t="s">
        <v>648</v>
      </c>
      <c r="G174" s="61"/>
      <c r="H174" s="61"/>
      <c r="I174" s="161"/>
      <c r="J174" s="61"/>
      <c r="K174" s="61"/>
      <c r="L174" s="59"/>
      <c r="M174" s="205"/>
      <c r="N174" s="40"/>
      <c r="O174" s="40"/>
      <c r="P174" s="40"/>
      <c r="Q174" s="40"/>
      <c r="R174" s="40"/>
      <c r="S174" s="40"/>
      <c r="T174" s="76"/>
      <c r="AT174" s="22" t="s">
        <v>142</v>
      </c>
      <c r="AU174" s="22" t="s">
        <v>84</v>
      </c>
    </row>
    <row r="175" spans="2:51" s="11" customFormat="1" ht="13.5">
      <c r="B175" s="206"/>
      <c r="C175" s="207"/>
      <c r="D175" s="208" t="s">
        <v>144</v>
      </c>
      <c r="E175" s="209" t="s">
        <v>22</v>
      </c>
      <c r="F175" s="210" t="s">
        <v>650</v>
      </c>
      <c r="G175" s="207"/>
      <c r="H175" s="211">
        <v>3210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144</v>
      </c>
      <c r="AU175" s="217" t="s">
        <v>84</v>
      </c>
      <c r="AV175" s="11" t="s">
        <v>84</v>
      </c>
      <c r="AW175" s="11" t="s">
        <v>38</v>
      </c>
      <c r="AX175" s="11" t="s">
        <v>75</v>
      </c>
      <c r="AY175" s="217" t="s">
        <v>133</v>
      </c>
    </row>
    <row r="176" spans="2:65" s="1" customFormat="1" ht="22.5" customHeight="1">
      <c r="B176" s="39"/>
      <c r="C176" s="191" t="s">
        <v>299</v>
      </c>
      <c r="D176" s="191" t="s">
        <v>135</v>
      </c>
      <c r="E176" s="192" t="s">
        <v>223</v>
      </c>
      <c r="F176" s="193" t="s">
        <v>224</v>
      </c>
      <c r="G176" s="194" t="s">
        <v>138</v>
      </c>
      <c r="H176" s="195">
        <v>3210</v>
      </c>
      <c r="I176" s="196"/>
      <c r="J176" s="197">
        <f>ROUND(I176*H176,2)</f>
        <v>0</v>
      </c>
      <c r="K176" s="193" t="s">
        <v>22</v>
      </c>
      <c r="L176" s="59"/>
      <c r="M176" s="198" t="s">
        <v>22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2" t="s">
        <v>140</v>
      </c>
      <c r="AT176" s="22" t="s">
        <v>135</v>
      </c>
      <c r="AU176" s="22" t="s">
        <v>84</v>
      </c>
      <c r="AY176" s="22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140</v>
      </c>
      <c r="BM176" s="22" t="s">
        <v>651</v>
      </c>
    </row>
    <row r="177" spans="2:47" s="1" customFormat="1" ht="13.5">
      <c r="B177" s="39"/>
      <c r="C177" s="61"/>
      <c r="D177" s="203" t="s">
        <v>142</v>
      </c>
      <c r="E177" s="61"/>
      <c r="F177" s="204" t="s">
        <v>224</v>
      </c>
      <c r="G177" s="61"/>
      <c r="H177" s="61"/>
      <c r="I177" s="161"/>
      <c r="J177" s="61"/>
      <c r="K177" s="61"/>
      <c r="L177" s="59"/>
      <c r="M177" s="205"/>
      <c r="N177" s="40"/>
      <c r="O177" s="40"/>
      <c r="P177" s="40"/>
      <c r="Q177" s="40"/>
      <c r="R177" s="40"/>
      <c r="S177" s="40"/>
      <c r="T177" s="76"/>
      <c r="AT177" s="22" t="s">
        <v>142</v>
      </c>
      <c r="AU177" s="22" t="s">
        <v>84</v>
      </c>
    </row>
    <row r="178" spans="2:51" s="11" customFormat="1" ht="13.5">
      <c r="B178" s="206"/>
      <c r="C178" s="207"/>
      <c r="D178" s="208" t="s">
        <v>144</v>
      </c>
      <c r="E178" s="209" t="s">
        <v>22</v>
      </c>
      <c r="F178" s="210" t="s">
        <v>652</v>
      </c>
      <c r="G178" s="207"/>
      <c r="H178" s="211">
        <v>3210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144</v>
      </c>
      <c r="AU178" s="217" t="s">
        <v>84</v>
      </c>
      <c r="AV178" s="11" t="s">
        <v>84</v>
      </c>
      <c r="AW178" s="11" t="s">
        <v>38</v>
      </c>
      <c r="AX178" s="11" t="s">
        <v>75</v>
      </c>
      <c r="AY178" s="217" t="s">
        <v>133</v>
      </c>
    </row>
    <row r="179" spans="2:65" s="1" customFormat="1" ht="22.5" customHeight="1">
      <c r="B179" s="39"/>
      <c r="C179" s="191" t="s">
        <v>304</v>
      </c>
      <c r="D179" s="191" t="s">
        <v>135</v>
      </c>
      <c r="E179" s="192" t="s">
        <v>233</v>
      </c>
      <c r="F179" s="193" t="s">
        <v>234</v>
      </c>
      <c r="G179" s="194" t="s">
        <v>138</v>
      </c>
      <c r="H179" s="195">
        <v>3210</v>
      </c>
      <c r="I179" s="196"/>
      <c r="J179" s="197">
        <f>ROUND(I179*H179,2)</f>
        <v>0</v>
      </c>
      <c r="K179" s="193" t="s">
        <v>22</v>
      </c>
      <c r="L179" s="59"/>
      <c r="M179" s="198" t="s">
        <v>22</v>
      </c>
      <c r="N179" s="199" t="s">
        <v>46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140</v>
      </c>
      <c r="AT179" s="22" t="s">
        <v>135</v>
      </c>
      <c r="AU179" s="22" t="s">
        <v>84</v>
      </c>
      <c r="AY179" s="22" t="s">
        <v>133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24</v>
      </c>
      <c r="BK179" s="202">
        <f>ROUND(I179*H179,2)</f>
        <v>0</v>
      </c>
      <c r="BL179" s="22" t="s">
        <v>140</v>
      </c>
      <c r="BM179" s="22" t="s">
        <v>653</v>
      </c>
    </row>
    <row r="180" spans="2:47" s="1" customFormat="1" ht="27">
      <c r="B180" s="39"/>
      <c r="C180" s="61"/>
      <c r="D180" s="203" t="s">
        <v>142</v>
      </c>
      <c r="E180" s="61"/>
      <c r="F180" s="204" t="s">
        <v>236</v>
      </c>
      <c r="G180" s="61"/>
      <c r="H180" s="61"/>
      <c r="I180" s="161"/>
      <c r="J180" s="61"/>
      <c r="K180" s="61"/>
      <c r="L180" s="59"/>
      <c r="M180" s="205"/>
      <c r="N180" s="40"/>
      <c r="O180" s="40"/>
      <c r="P180" s="40"/>
      <c r="Q180" s="40"/>
      <c r="R180" s="40"/>
      <c r="S180" s="40"/>
      <c r="T180" s="76"/>
      <c r="AT180" s="22" t="s">
        <v>142</v>
      </c>
      <c r="AU180" s="22" t="s">
        <v>84</v>
      </c>
    </row>
    <row r="181" spans="2:51" s="11" customFormat="1" ht="13.5">
      <c r="B181" s="206"/>
      <c r="C181" s="207"/>
      <c r="D181" s="208" t="s">
        <v>144</v>
      </c>
      <c r="E181" s="209" t="s">
        <v>22</v>
      </c>
      <c r="F181" s="210" t="s">
        <v>650</v>
      </c>
      <c r="G181" s="207"/>
      <c r="H181" s="211">
        <v>3210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144</v>
      </c>
      <c r="AU181" s="217" t="s">
        <v>84</v>
      </c>
      <c r="AV181" s="11" t="s">
        <v>84</v>
      </c>
      <c r="AW181" s="11" t="s">
        <v>38</v>
      </c>
      <c r="AX181" s="11" t="s">
        <v>75</v>
      </c>
      <c r="AY181" s="217" t="s">
        <v>133</v>
      </c>
    </row>
    <row r="182" spans="2:65" s="1" customFormat="1" ht="31.5" customHeight="1">
      <c r="B182" s="39"/>
      <c r="C182" s="191" t="s">
        <v>310</v>
      </c>
      <c r="D182" s="191" t="s">
        <v>135</v>
      </c>
      <c r="E182" s="192" t="s">
        <v>228</v>
      </c>
      <c r="F182" s="193" t="s">
        <v>229</v>
      </c>
      <c r="G182" s="194" t="s">
        <v>138</v>
      </c>
      <c r="H182" s="195">
        <v>3210</v>
      </c>
      <c r="I182" s="196"/>
      <c r="J182" s="197">
        <f>ROUND(I182*H182,2)</f>
        <v>0</v>
      </c>
      <c r="K182" s="193" t="s">
        <v>139</v>
      </c>
      <c r="L182" s="59"/>
      <c r="M182" s="198" t="s">
        <v>22</v>
      </c>
      <c r="N182" s="199" t="s">
        <v>46</v>
      </c>
      <c r="O182" s="40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2" t="s">
        <v>140</v>
      </c>
      <c r="AT182" s="22" t="s">
        <v>135</v>
      </c>
      <c r="AU182" s="22" t="s">
        <v>84</v>
      </c>
      <c r="AY182" s="22" t="s">
        <v>133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140</v>
      </c>
      <c r="BM182" s="22" t="s">
        <v>654</v>
      </c>
    </row>
    <row r="183" spans="2:47" s="1" customFormat="1" ht="27">
      <c r="B183" s="39"/>
      <c r="C183" s="61"/>
      <c r="D183" s="203" t="s">
        <v>142</v>
      </c>
      <c r="E183" s="61"/>
      <c r="F183" s="204" t="s">
        <v>231</v>
      </c>
      <c r="G183" s="61"/>
      <c r="H183" s="61"/>
      <c r="I183" s="161"/>
      <c r="J183" s="61"/>
      <c r="K183" s="61"/>
      <c r="L183" s="59"/>
      <c r="M183" s="205"/>
      <c r="N183" s="40"/>
      <c r="O183" s="40"/>
      <c r="P183" s="40"/>
      <c r="Q183" s="40"/>
      <c r="R183" s="40"/>
      <c r="S183" s="40"/>
      <c r="T183" s="76"/>
      <c r="AT183" s="22" t="s">
        <v>142</v>
      </c>
      <c r="AU183" s="22" t="s">
        <v>84</v>
      </c>
    </row>
    <row r="184" spans="2:51" s="11" customFormat="1" ht="13.5">
      <c r="B184" s="206"/>
      <c r="C184" s="207"/>
      <c r="D184" s="208" t="s">
        <v>144</v>
      </c>
      <c r="E184" s="209" t="s">
        <v>22</v>
      </c>
      <c r="F184" s="210" t="s">
        <v>650</v>
      </c>
      <c r="G184" s="207"/>
      <c r="H184" s="211">
        <v>3210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144</v>
      </c>
      <c r="AU184" s="217" t="s">
        <v>84</v>
      </c>
      <c r="AV184" s="11" t="s">
        <v>84</v>
      </c>
      <c r="AW184" s="11" t="s">
        <v>38</v>
      </c>
      <c r="AX184" s="11" t="s">
        <v>75</v>
      </c>
      <c r="AY184" s="217" t="s">
        <v>133</v>
      </c>
    </row>
    <row r="185" spans="2:65" s="1" customFormat="1" ht="22.5" customHeight="1">
      <c r="B185" s="39"/>
      <c r="C185" s="191" t="s">
        <v>316</v>
      </c>
      <c r="D185" s="191" t="s">
        <v>135</v>
      </c>
      <c r="E185" s="192" t="s">
        <v>238</v>
      </c>
      <c r="F185" s="193" t="s">
        <v>239</v>
      </c>
      <c r="G185" s="194" t="s">
        <v>138</v>
      </c>
      <c r="H185" s="195">
        <v>59.6</v>
      </c>
      <c r="I185" s="196"/>
      <c r="J185" s="197">
        <f>ROUND(I185*H185,2)</f>
        <v>0</v>
      </c>
      <c r="K185" s="193" t="s">
        <v>139</v>
      </c>
      <c r="L185" s="59"/>
      <c r="M185" s="198" t="s">
        <v>22</v>
      </c>
      <c r="N185" s="199" t="s">
        <v>46</v>
      </c>
      <c r="O185" s="40"/>
      <c r="P185" s="200">
        <f>O185*H185</f>
        <v>0</v>
      </c>
      <c r="Q185" s="200">
        <v>0.19536</v>
      </c>
      <c r="R185" s="200">
        <f>Q185*H185</f>
        <v>11.643456</v>
      </c>
      <c r="S185" s="200">
        <v>0</v>
      </c>
      <c r="T185" s="201">
        <f>S185*H185</f>
        <v>0</v>
      </c>
      <c r="AR185" s="22" t="s">
        <v>140</v>
      </c>
      <c r="AT185" s="22" t="s">
        <v>135</v>
      </c>
      <c r="AU185" s="22" t="s">
        <v>84</v>
      </c>
      <c r="AY185" s="22" t="s">
        <v>133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24</v>
      </c>
      <c r="BK185" s="202">
        <f>ROUND(I185*H185,2)</f>
        <v>0</v>
      </c>
      <c r="BL185" s="22" t="s">
        <v>140</v>
      </c>
      <c r="BM185" s="22" t="s">
        <v>655</v>
      </c>
    </row>
    <row r="186" spans="2:47" s="1" customFormat="1" ht="27">
      <c r="B186" s="39"/>
      <c r="C186" s="61"/>
      <c r="D186" s="203" t="s">
        <v>142</v>
      </c>
      <c r="E186" s="61"/>
      <c r="F186" s="204" t="s">
        <v>241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142</v>
      </c>
      <c r="AU186" s="22" t="s">
        <v>84</v>
      </c>
    </row>
    <row r="187" spans="2:51" s="11" customFormat="1" ht="27">
      <c r="B187" s="206"/>
      <c r="C187" s="207"/>
      <c r="D187" s="208" t="s">
        <v>144</v>
      </c>
      <c r="E187" s="209" t="s">
        <v>22</v>
      </c>
      <c r="F187" s="210" t="s">
        <v>606</v>
      </c>
      <c r="G187" s="207"/>
      <c r="H187" s="211">
        <v>59.6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144</v>
      </c>
      <c r="AU187" s="217" t="s">
        <v>84</v>
      </c>
      <c r="AV187" s="11" t="s">
        <v>84</v>
      </c>
      <c r="AW187" s="11" t="s">
        <v>38</v>
      </c>
      <c r="AX187" s="11" t="s">
        <v>75</v>
      </c>
      <c r="AY187" s="217" t="s">
        <v>133</v>
      </c>
    </row>
    <row r="188" spans="2:65" s="1" customFormat="1" ht="22.5" customHeight="1">
      <c r="B188" s="39"/>
      <c r="C188" s="232" t="s">
        <v>321</v>
      </c>
      <c r="D188" s="232" t="s">
        <v>243</v>
      </c>
      <c r="E188" s="233" t="s">
        <v>244</v>
      </c>
      <c r="F188" s="234" t="s">
        <v>245</v>
      </c>
      <c r="G188" s="235" t="s">
        <v>198</v>
      </c>
      <c r="H188" s="236">
        <v>2.669</v>
      </c>
      <c r="I188" s="237"/>
      <c r="J188" s="238">
        <f>ROUND(I188*H188,2)</f>
        <v>0</v>
      </c>
      <c r="K188" s="234" t="s">
        <v>139</v>
      </c>
      <c r="L188" s="239"/>
      <c r="M188" s="240" t="s">
        <v>22</v>
      </c>
      <c r="N188" s="241" t="s">
        <v>46</v>
      </c>
      <c r="O188" s="40"/>
      <c r="P188" s="200">
        <f>O188*H188</f>
        <v>0</v>
      </c>
      <c r="Q188" s="200">
        <v>1</v>
      </c>
      <c r="R188" s="200">
        <f>Q188*H188</f>
        <v>2.669</v>
      </c>
      <c r="S188" s="200">
        <v>0</v>
      </c>
      <c r="T188" s="201">
        <f>S188*H188</f>
        <v>0</v>
      </c>
      <c r="AR188" s="22" t="s">
        <v>181</v>
      </c>
      <c r="AT188" s="22" t="s">
        <v>243</v>
      </c>
      <c r="AU188" s="22" t="s">
        <v>84</v>
      </c>
      <c r="AY188" s="22" t="s">
        <v>133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24</v>
      </c>
      <c r="BK188" s="202">
        <f>ROUND(I188*H188,2)</f>
        <v>0</v>
      </c>
      <c r="BL188" s="22" t="s">
        <v>140</v>
      </c>
      <c r="BM188" s="22" t="s">
        <v>656</v>
      </c>
    </row>
    <row r="189" spans="2:47" s="1" customFormat="1" ht="13.5">
      <c r="B189" s="39"/>
      <c r="C189" s="61"/>
      <c r="D189" s="203" t="s">
        <v>142</v>
      </c>
      <c r="E189" s="61"/>
      <c r="F189" s="204" t="s">
        <v>245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142</v>
      </c>
      <c r="AU189" s="22" t="s">
        <v>84</v>
      </c>
    </row>
    <row r="190" spans="2:47" s="1" customFormat="1" ht="27">
      <c r="B190" s="39"/>
      <c r="C190" s="61"/>
      <c r="D190" s="203" t="s">
        <v>247</v>
      </c>
      <c r="E190" s="61"/>
      <c r="F190" s="242" t="s">
        <v>248</v>
      </c>
      <c r="G190" s="61"/>
      <c r="H190" s="61"/>
      <c r="I190" s="161"/>
      <c r="J190" s="61"/>
      <c r="K190" s="61"/>
      <c r="L190" s="59"/>
      <c r="M190" s="205"/>
      <c r="N190" s="40"/>
      <c r="O190" s="40"/>
      <c r="P190" s="40"/>
      <c r="Q190" s="40"/>
      <c r="R190" s="40"/>
      <c r="S190" s="40"/>
      <c r="T190" s="76"/>
      <c r="AT190" s="22" t="s">
        <v>247</v>
      </c>
      <c r="AU190" s="22" t="s">
        <v>84</v>
      </c>
    </row>
    <row r="191" spans="2:51" s="11" customFormat="1" ht="27">
      <c r="B191" s="206"/>
      <c r="C191" s="207"/>
      <c r="D191" s="208" t="s">
        <v>144</v>
      </c>
      <c r="E191" s="209" t="s">
        <v>22</v>
      </c>
      <c r="F191" s="210" t="s">
        <v>657</v>
      </c>
      <c r="G191" s="207"/>
      <c r="H191" s="211">
        <v>2.669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144</v>
      </c>
      <c r="AU191" s="217" t="s">
        <v>84</v>
      </c>
      <c r="AV191" s="11" t="s">
        <v>84</v>
      </c>
      <c r="AW191" s="11" t="s">
        <v>38</v>
      </c>
      <c r="AX191" s="11" t="s">
        <v>75</v>
      </c>
      <c r="AY191" s="217" t="s">
        <v>133</v>
      </c>
    </row>
    <row r="192" spans="2:65" s="1" customFormat="1" ht="22.5" customHeight="1">
      <c r="B192" s="39"/>
      <c r="C192" s="191" t="s">
        <v>325</v>
      </c>
      <c r="D192" s="191" t="s">
        <v>135</v>
      </c>
      <c r="E192" s="192" t="s">
        <v>250</v>
      </c>
      <c r="F192" s="193" t="s">
        <v>251</v>
      </c>
      <c r="G192" s="194" t="s">
        <v>138</v>
      </c>
      <c r="H192" s="195">
        <v>44.1</v>
      </c>
      <c r="I192" s="196"/>
      <c r="J192" s="197">
        <f>ROUND(I192*H192,2)</f>
        <v>0</v>
      </c>
      <c r="K192" s="193" t="s">
        <v>139</v>
      </c>
      <c r="L192" s="59"/>
      <c r="M192" s="198" t="s">
        <v>22</v>
      </c>
      <c r="N192" s="199" t="s">
        <v>46</v>
      </c>
      <c r="O192" s="40"/>
      <c r="P192" s="200">
        <f>O192*H192</f>
        <v>0</v>
      </c>
      <c r="Q192" s="200">
        <v>0.1837</v>
      </c>
      <c r="R192" s="200">
        <f>Q192*H192</f>
        <v>8.10117</v>
      </c>
      <c r="S192" s="200">
        <v>0</v>
      </c>
      <c r="T192" s="201">
        <f>S192*H192</f>
        <v>0</v>
      </c>
      <c r="AR192" s="22" t="s">
        <v>140</v>
      </c>
      <c r="AT192" s="22" t="s">
        <v>135</v>
      </c>
      <c r="AU192" s="22" t="s">
        <v>84</v>
      </c>
      <c r="AY192" s="22" t="s">
        <v>133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24</v>
      </c>
      <c r="BK192" s="202">
        <f>ROUND(I192*H192,2)</f>
        <v>0</v>
      </c>
      <c r="BL192" s="22" t="s">
        <v>140</v>
      </c>
      <c r="BM192" s="22" t="s">
        <v>658</v>
      </c>
    </row>
    <row r="193" spans="2:47" s="1" customFormat="1" ht="27">
      <c r="B193" s="39"/>
      <c r="C193" s="61"/>
      <c r="D193" s="203" t="s">
        <v>142</v>
      </c>
      <c r="E193" s="61"/>
      <c r="F193" s="204" t="s">
        <v>253</v>
      </c>
      <c r="G193" s="61"/>
      <c r="H193" s="61"/>
      <c r="I193" s="161"/>
      <c r="J193" s="61"/>
      <c r="K193" s="61"/>
      <c r="L193" s="59"/>
      <c r="M193" s="205"/>
      <c r="N193" s="40"/>
      <c r="O193" s="40"/>
      <c r="P193" s="40"/>
      <c r="Q193" s="40"/>
      <c r="R193" s="40"/>
      <c r="S193" s="40"/>
      <c r="T193" s="76"/>
      <c r="AT193" s="22" t="s">
        <v>142</v>
      </c>
      <c r="AU193" s="22" t="s">
        <v>84</v>
      </c>
    </row>
    <row r="194" spans="2:51" s="11" customFormat="1" ht="27">
      <c r="B194" s="206"/>
      <c r="C194" s="207"/>
      <c r="D194" s="203" t="s">
        <v>144</v>
      </c>
      <c r="E194" s="229" t="s">
        <v>22</v>
      </c>
      <c r="F194" s="230" t="s">
        <v>604</v>
      </c>
      <c r="G194" s="207"/>
      <c r="H194" s="231">
        <v>44.1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144</v>
      </c>
      <c r="AU194" s="217" t="s">
        <v>84</v>
      </c>
      <c r="AV194" s="11" t="s">
        <v>84</v>
      </c>
      <c r="AW194" s="11" t="s">
        <v>38</v>
      </c>
      <c r="AX194" s="11" t="s">
        <v>75</v>
      </c>
      <c r="AY194" s="217" t="s">
        <v>133</v>
      </c>
    </row>
    <row r="195" spans="2:63" s="10" customFormat="1" ht="29.85" customHeight="1">
      <c r="B195" s="174"/>
      <c r="C195" s="175"/>
      <c r="D195" s="188" t="s">
        <v>74</v>
      </c>
      <c r="E195" s="189" t="s">
        <v>181</v>
      </c>
      <c r="F195" s="189" t="s">
        <v>254</v>
      </c>
      <c r="G195" s="175"/>
      <c r="H195" s="175"/>
      <c r="I195" s="178"/>
      <c r="J195" s="190">
        <f>BK195</f>
        <v>0</v>
      </c>
      <c r="K195" s="175"/>
      <c r="L195" s="180"/>
      <c r="M195" s="181"/>
      <c r="N195" s="182"/>
      <c r="O195" s="182"/>
      <c r="P195" s="183">
        <f>SUM(P196:P213)</f>
        <v>0</v>
      </c>
      <c r="Q195" s="182"/>
      <c r="R195" s="183">
        <f>SUM(R196:R213)</f>
        <v>14.55532</v>
      </c>
      <c r="S195" s="182"/>
      <c r="T195" s="184">
        <f>SUM(T196:T213)</f>
        <v>2.4</v>
      </c>
      <c r="AR195" s="185" t="s">
        <v>24</v>
      </c>
      <c r="AT195" s="186" t="s">
        <v>74</v>
      </c>
      <c r="AU195" s="186" t="s">
        <v>24</v>
      </c>
      <c r="AY195" s="185" t="s">
        <v>133</v>
      </c>
      <c r="BK195" s="187">
        <f>SUM(BK196:BK213)</f>
        <v>0</v>
      </c>
    </row>
    <row r="196" spans="2:65" s="1" customFormat="1" ht="22.5" customHeight="1">
      <c r="B196" s="39"/>
      <c r="C196" s="191" t="s">
        <v>331</v>
      </c>
      <c r="D196" s="191" t="s">
        <v>135</v>
      </c>
      <c r="E196" s="192" t="s">
        <v>256</v>
      </c>
      <c r="F196" s="193" t="s">
        <v>257</v>
      </c>
      <c r="G196" s="194" t="s">
        <v>258</v>
      </c>
      <c r="H196" s="195">
        <v>16</v>
      </c>
      <c r="I196" s="196"/>
      <c r="J196" s="197">
        <f>ROUND(I196*H196,2)</f>
        <v>0</v>
      </c>
      <c r="K196" s="193" t="s">
        <v>139</v>
      </c>
      <c r="L196" s="59"/>
      <c r="M196" s="198" t="s">
        <v>22</v>
      </c>
      <c r="N196" s="199" t="s">
        <v>46</v>
      </c>
      <c r="O196" s="40"/>
      <c r="P196" s="200">
        <f>O196*H196</f>
        <v>0</v>
      </c>
      <c r="Q196" s="200">
        <v>0.00936</v>
      </c>
      <c r="R196" s="200">
        <f>Q196*H196</f>
        <v>0.14976</v>
      </c>
      <c r="S196" s="200">
        <v>0</v>
      </c>
      <c r="T196" s="201">
        <f>S196*H196</f>
        <v>0</v>
      </c>
      <c r="AR196" s="22" t="s">
        <v>140</v>
      </c>
      <c r="AT196" s="22" t="s">
        <v>135</v>
      </c>
      <c r="AU196" s="22" t="s">
        <v>84</v>
      </c>
      <c r="AY196" s="22" t="s">
        <v>133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24</v>
      </c>
      <c r="BK196" s="202">
        <f>ROUND(I196*H196,2)</f>
        <v>0</v>
      </c>
      <c r="BL196" s="22" t="s">
        <v>140</v>
      </c>
      <c r="BM196" s="22" t="s">
        <v>659</v>
      </c>
    </row>
    <row r="197" spans="2:47" s="1" customFormat="1" ht="13.5">
      <c r="B197" s="39"/>
      <c r="C197" s="61"/>
      <c r="D197" s="203" t="s">
        <v>142</v>
      </c>
      <c r="E197" s="61"/>
      <c r="F197" s="204" t="s">
        <v>260</v>
      </c>
      <c r="G197" s="61"/>
      <c r="H197" s="61"/>
      <c r="I197" s="161"/>
      <c r="J197" s="61"/>
      <c r="K197" s="61"/>
      <c r="L197" s="59"/>
      <c r="M197" s="205"/>
      <c r="N197" s="40"/>
      <c r="O197" s="40"/>
      <c r="P197" s="40"/>
      <c r="Q197" s="40"/>
      <c r="R197" s="40"/>
      <c r="S197" s="40"/>
      <c r="T197" s="76"/>
      <c r="AT197" s="22" t="s">
        <v>142</v>
      </c>
      <c r="AU197" s="22" t="s">
        <v>84</v>
      </c>
    </row>
    <row r="198" spans="2:51" s="11" customFormat="1" ht="13.5">
      <c r="B198" s="206"/>
      <c r="C198" s="207"/>
      <c r="D198" s="208" t="s">
        <v>144</v>
      </c>
      <c r="E198" s="209" t="s">
        <v>22</v>
      </c>
      <c r="F198" s="210" t="s">
        <v>660</v>
      </c>
      <c r="G198" s="207"/>
      <c r="H198" s="211">
        <v>16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144</v>
      </c>
      <c r="AU198" s="217" t="s">
        <v>84</v>
      </c>
      <c r="AV198" s="11" t="s">
        <v>84</v>
      </c>
      <c r="AW198" s="11" t="s">
        <v>38</v>
      </c>
      <c r="AX198" s="11" t="s">
        <v>75</v>
      </c>
      <c r="AY198" s="217" t="s">
        <v>133</v>
      </c>
    </row>
    <row r="199" spans="2:65" s="1" customFormat="1" ht="31.5" customHeight="1">
      <c r="B199" s="39"/>
      <c r="C199" s="232" t="s">
        <v>337</v>
      </c>
      <c r="D199" s="232" t="s">
        <v>243</v>
      </c>
      <c r="E199" s="233" t="s">
        <v>263</v>
      </c>
      <c r="F199" s="234" t="s">
        <v>264</v>
      </c>
      <c r="G199" s="235" t="s">
        <v>258</v>
      </c>
      <c r="H199" s="236">
        <v>16</v>
      </c>
      <c r="I199" s="237"/>
      <c r="J199" s="238">
        <f>ROUND(I199*H199,2)</f>
        <v>0</v>
      </c>
      <c r="K199" s="234" t="s">
        <v>22</v>
      </c>
      <c r="L199" s="239"/>
      <c r="M199" s="240" t="s">
        <v>22</v>
      </c>
      <c r="N199" s="241" t="s">
        <v>46</v>
      </c>
      <c r="O199" s="40"/>
      <c r="P199" s="200">
        <f>O199*H199</f>
        <v>0</v>
      </c>
      <c r="Q199" s="200">
        <v>0.105</v>
      </c>
      <c r="R199" s="200">
        <f>Q199*H199</f>
        <v>1.68</v>
      </c>
      <c r="S199" s="200">
        <v>0</v>
      </c>
      <c r="T199" s="201">
        <f>S199*H199</f>
        <v>0</v>
      </c>
      <c r="AR199" s="22" t="s">
        <v>181</v>
      </c>
      <c r="AT199" s="22" t="s">
        <v>243</v>
      </c>
      <c r="AU199" s="22" t="s">
        <v>84</v>
      </c>
      <c r="AY199" s="22" t="s">
        <v>133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24</v>
      </c>
      <c r="BK199" s="202">
        <f>ROUND(I199*H199,2)</f>
        <v>0</v>
      </c>
      <c r="BL199" s="22" t="s">
        <v>140</v>
      </c>
      <c r="BM199" s="22" t="s">
        <v>661</v>
      </c>
    </row>
    <row r="200" spans="2:47" s="1" customFormat="1" ht="27">
      <c r="B200" s="39"/>
      <c r="C200" s="61"/>
      <c r="D200" s="203" t="s">
        <v>142</v>
      </c>
      <c r="E200" s="61"/>
      <c r="F200" s="204" t="s">
        <v>264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142</v>
      </c>
      <c r="AU200" s="22" t="s">
        <v>84</v>
      </c>
    </row>
    <row r="201" spans="2:51" s="11" customFormat="1" ht="13.5">
      <c r="B201" s="206"/>
      <c r="C201" s="207"/>
      <c r="D201" s="208" t="s">
        <v>144</v>
      </c>
      <c r="E201" s="209" t="s">
        <v>22</v>
      </c>
      <c r="F201" s="210" t="s">
        <v>660</v>
      </c>
      <c r="G201" s="207"/>
      <c r="H201" s="211">
        <v>16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144</v>
      </c>
      <c r="AU201" s="217" t="s">
        <v>84</v>
      </c>
      <c r="AV201" s="11" t="s">
        <v>84</v>
      </c>
      <c r="AW201" s="11" t="s">
        <v>38</v>
      </c>
      <c r="AX201" s="11" t="s">
        <v>75</v>
      </c>
      <c r="AY201" s="217" t="s">
        <v>133</v>
      </c>
    </row>
    <row r="202" spans="2:65" s="1" customFormat="1" ht="22.5" customHeight="1">
      <c r="B202" s="39"/>
      <c r="C202" s="191" t="s">
        <v>342</v>
      </c>
      <c r="D202" s="191" t="s">
        <v>135</v>
      </c>
      <c r="E202" s="192" t="s">
        <v>267</v>
      </c>
      <c r="F202" s="193" t="s">
        <v>268</v>
      </c>
      <c r="G202" s="194" t="s">
        <v>258</v>
      </c>
      <c r="H202" s="195">
        <v>16</v>
      </c>
      <c r="I202" s="196"/>
      <c r="J202" s="197">
        <f>ROUND(I202*H202,2)</f>
        <v>0</v>
      </c>
      <c r="K202" s="193" t="s">
        <v>139</v>
      </c>
      <c r="L202" s="59"/>
      <c r="M202" s="198" t="s">
        <v>22</v>
      </c>
      <c r="N202" s="199" t="s">
        <v>46</v>
      </c>
      <c r="O202" s="40"/>
      <c r="P202" s="200">
        <f>O202*H202</f>
        <v>0</v>
      </c>
      <c r="Q202" s="200">
        <v>0</v>
      </c>
      <c r="R202" s="200">
        <f>Q202*H202</f>
        <v>0</v>
      </c>
      <c r="S202" s="200">
        <v>0.15</v>
      </c>
      <c r="T202" s="201">
        <f>S202*H202</f>
        <v>2.4</v>
      </c>
      <c r="AR202" s="22" t="s">
        <v>140</v>
      </c>
      <c r="AT202" s="22" t="s">
        <v>135</v>
      </c>
      <c r="AU202" s="22" t="s">
        <v>84</v>
      </c>
      <c r="AY202" s="22" t="s">
        <v>133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24</v>
      </c>
      <c r="BK202" s="202">
        <f>ROUND(I202*H202,2)</f>
        <v>0</v>
      </c>
      <c r="BL202" s="22" t="s">
        <v>140</v>
      </c>
      <c r="BM202" s="22" t="s">
        <v>662</v>
      </c>
    </row>
    <row r="203" spans="2:47" s="1" customFormat="1" ht="13.5">
      <c r="B203" s="39"/>
      <c r="C203" s="61"/>
      <c r="D203" s="203" t="s">
        <v>142</v>
      </c>
      <c r="E203" s="61"/>
      <c r="F203" s="204" t="s">
        <v>270</v>
      </c>
      <c r="G203" s="61"/>
      <c r="H203" s="61"/>
      <c r="I203" s="161"/>
      <c r="J203" s="61"/>
      <c r="K203" s="61"/>
      <c r="L203" s="59"/>
      <c r="M203" s="205"/>
      <c r="N203" s="40"/>
      <c r="O203" s="40"/>
      <c r="P203" s="40"/>
      <c r="Q203" s="40"/>
      <c r="R203" s="40"/>
      <c r="S203" s="40"/>
      <c r="T203" s="76"/>
      <c r="AT203" s="22" t="s">
        <v>142</v>
      </c>
      <c r="AU203" s="22" t="s">
        <v>84</v>
      </c>
    </row>
    <row r="204" spans="2:51" s="11" customFormat="1" ht="13.5">
      <c r="B204" s="206"/>
      <c r="C204" s="207"/>
      <c r="D204" s="208" t="s">
        <v>144</v>
      </c>
      <c r="E204" s="209" t="s">
        <v>22</v>
      </c>
      <c r="F204" s="210" t="s">
        <v>660</v>
      </c>
      <c r="G204" s="207"/>
      <c r="H204" s="211">
        <v>16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144</v>
      </c>
      <c r="AU204" s="217" t="s">
        <v>84</v>
      </c>
      <c r="AV204" s="11" t="s">
        <v>84</v>
      </c>
      <c r="AW204" s="11" t="s">
        <v>38</v>
      </c>
      <c r="AX204" s="11" t="s">
        <v>75</v>
      </c>
      <c r="AY204" s="217" t="s">
        <v>133</v>
      </c>
    </row>
    <row r="205" spans="2:65" s="1" customFormat="1" ht="22.5" customHeight="1">
      <c r="B205" s="39"/>
      <c r="C205" s="191" t="s">
        <v>348</v>
      </c>
      <c r="D205" s="191" t="s">
        <v>135</v>
      </c>
      <c r="E205" s="192" t="s">
        <v>272</v>
      </c>
      <c r="F205" s="193" t="s">
        <v>273</v>
      </c>
      <c r="G205" s="194" t="s">
        <v>258</v>
      </c>
      <c r="H205" s="195">
        <v>16</v>
      </c>
      <c r="I205" s="196"/>
      <c r="J205" s="197">
        <f>ROUND(I205*H205,2)</f>
        <v>0</v>
      </c>
      <c r="K205" s="193" t="s">
        <v>22</v>
      </c>
      <c r="L205" s="59"/>
      <c r="M205" s="198" t="s">
        <v>22</v>
      </c>
      <c r="N205" s="199" t="s">
        <v>46</v>
      </c>
      <c r="O205" s="40"/>
      <c r="P205" s="200">
        <f>O205*H205</f>
        <v>0</v>
      </c>
      <c r="Q205" s="200">
        <v>0.42368</v>
      </c>
      <c r="R205" s="200">
        <f>Q205*H205</f>
        <v>6.77888</v>
      </c>
      <c r="S205" s="200">
        <v>0</v>
      </c>
      <c r="T205" s="201">
        <f>S205*H205</f>
        <v>0</v>
      </c>
      <c r="AR205" s="22" t="s">
        <v>140</v>
      </c>
      <c r="AT205" s="22" t="s">
        <v>135</v>
      </c>
      <c r="AU205" s="22" t="s">
        <v>84</v>
      </c>
      <c r="AY205" s="22" t="s">
        <v>133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24</v>
      </c>
      <c r="BK205" s="202">
        <f>ROUND(I205*H205,2)</f>
        <v>0</v>
      </c>
      <c r="BL205" s="22" t="s">
        <v>140</v>
      </c>
      <c r="BM205" s="22" t="s">
        <v>663</v>
      </c>
    </row>
    <row r="206" spans="2:47" s="1" customFormat="1" ht="13.5">
      <c r="B206" s="39"/>
      <c r="C206" s="61"/>
      <c r="D206" s="203" t="s">
        <v>142</v>
      </c>
      <c r="E206" s="61"/>
      <c r="F206" s="204" t="s">
        <v>273</v>
      </c>
      <c r="G206" s="61"/>
      <c r="H206" s="61"/>
      <c r="I206" s="161"/>
      <c r="J206" s="61"/>
      <c r="K206" s="61"/>
      <c r="L206" s="59"/>
      <c r="M206" s="205"/>
      <c r="N206" s="40"/>
      <c r="O206" s="40"/>
      <c r="P206" s="40"/>
      <c r="Q206" s="40"/>
      <c r="R206" s="40"/>
      <c r="S206" s="40"/>
      <c r="T206" s="76"/>
      <c r="AT206" s="22" t="s">
        <v>142</v>
      </c>
      <c r="AU206" s="22" t="s">
        <v>84</v>
      </c>
    </row>
    <row r="207" spans="2:51" s="11" customFormat="1" ht="13.5">
      <c r="B207" s="206"/>
      <c r="C207" s="207"/>
      <c r="D207" s="208" t="s">
        <v>144</v>
      </c>
      <c r="E207" s="209" t="s">
        <v>22</v>
      </c>
      <c r="F207" s="210" t="s">
        <v>664</v>
      </c>
      <c r="G207" s="207"/>
      <c r="H207" s="211">
        <v>16</v>
      </c>
      <c r="I207" s="212"/>
      <c r="J207" s="207"/>
      <c r="K207" s="207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144</v>
      </c>
      <c r="AU207" s="217" t="s">
        <v>84</v>
      </c>
      <c r="AV207" s="11" t="s">
        <v>84</v>
      </c>
      <c r="AW207" s="11" t="s">
        <v>38</v>
      </c>
      <c r="AX207" s="11" t="s">
        <v>75</v>
      </c>
      <c r="AY207" s="217" t="s">
        <v>133</v>
      </c>
    </row>
    <row r="208" spans="2:65" s="1" customFormat="1" ht="22.5" customHeight="1">
      <c r="B208" s="39"/>
      <c r="C208" s="191" t="s">
        <v>353</v>
      </c>
      <c r="D208" s="191" t="s">
        <v>135</v>
      </c>
      <c r="E208" s="192" t="s">
        <v>277</v>
      </c>
      <c r="F208" s="193" t="s">
        <v>278</v>
      </c>
      <c r="G208" s="194" t="s">
        <v>258</v>
      </c>
      <c r="H208" s="195">
        <v>6</v>
      </c>
      <c r="I208" s="196"/>
      <c r="J208" s="197">
        <f>ROUND(I208*H208,2)</f>
        <v>0</v>
      </c>
      <c r="K208" s="193" t="s">
        <v>22</v>
      </c>
      <c r="L208" s="59"/>
      <c r="M208" s="198" t="s">
        <v>22</v>
      </c>
      <c r="N208" s="199" t="s">
        <v>46</v>
      </c>
      <c r="O208" s="40"/>
      <c r="P208" s="200">
        <f>O208*H208</f>
        <v>0</v>
      </c>
      <c r="Q208" s="200">
        <v>0.4208</v>
      </c>
      <c r="R208" s="200">
        <f>Q208*H208</f>
        <v>2.5248</v>
      </c>
      <c r="S208" s="200">
        <v>0</v>
      </c>
      <c r="T208" s="201">
        <f>S208*H208</f>
        <v>0</v>
      </c>
      <c r="AR208" s="22" t="s">
        <v>140</v>
      </c>
      <c r="AT208" s="22" t="s">
        <v>135</v>
      </c>
      <c r="AU208" s="22" t="s">
        <v>84</v>
      </c>
      <c r="AY208" s="22" t="s">
        <v>133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2" t="s">
        <v>24</v>
      </c>
      <c r="BK208" s="202">
        <f>ROUND(I208*H208,2)</f>
        <v>0</v>
      </c>
      <c r="BL208" s="22" t="s">
        <v>140</v>
      </c>
      <c r="BM208" s="22" t="s">
        <v>665</v>
      </c>
    </row>
    <row r="209" spans="2:47" s="1" customFormat="1" ht="13.5">
      <c r="B209" s="39"/>
      <c r="C209" s="61"/>
      <c r="D209" s="203" t="s">
        <v>142</v>
      </c>
      <c r="E209" s="61"/>
      <c r="F209" s="204" t="s">
        <v>278</v>
      </c>
      <c r="G209" s="61"/>
      <c r="H209" s="61"/>
      <c r="I209" s="161"/>
      <c r="J209" s="61"/>
      <c r="K209" s="61"/>
      <c r="L209" s="59"/>
      <c r="M209" s="205"/>
      <c r="N209" s="40"/>
      <c r="O209" s="40"/>
      <c r="P209" s="40"/>
      <c r="Q209" s="40"/>
      <c r="R209" s="40"/>
      <c r="S209" s="40"/>
      <c r="T209" s="76"/>
      <c r="AT209" s="22" t="s">
        <v>142</v>
      </c>
      <c r="AU209" s="22" t="s">
        <v>84</v>
      </c>
    </row>
    <row r="210" spans="2:51" s="11" customFormat="1" ht="13.5">
      <c r="B210" s="206"/>
      <c r="C210" s="207"/>
      <c r="D210" s="208" t="s">
        <v>144</v>
      </c>
      <c r="E210" s="209" t="s">
        <v>22</v>
      </c>
      <c r="F210" s="210" t="s">
        <v>666</v>
      </c>
      <c r="G210" s="207"/>
      <c r="H210" s="211">
        <v>6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144</v>
      </c>
      <c r="AU210" s="217" t="s">
        <v>84</v>
      </c>
      <c r="AV210" s="11" t="s">
        <v>84</v>
      </c>
      <c r="AW210" s="11" t="s">
        <v>38</v>
      </c>
      <c r="AX210" s="11" t="s">
        <v>75</v>
      </c>
      <c r="AY210" s="217" t="s">
        <v>133</v>
      </c>
    </row>
    <row r="211" spans="2:65" s="1" customFormat="1" ht="22.5" customHeight="1">
      <c r="B211" s="39"/>
      <c r="C211" s="191" t="s">
        <v>359</v>
      </c>
      <c r="D211" s="191" t="s">
        <v>135</v>
      </c>
      <c r="E211" s="192" t="s">
        <v>282</v>
      </c>
      <c r="F211" s="193" t="s">
        <v>283</v>
      </c>
      <c r="G211" s="194" t="s">
        <v>258</v>
      </c>
      <c r="H211" s="195">
        <v>11</v>
      </c>
      <c r="I211" s="196"/>
      <c r="J211" s="197">
        <f>ROUND(I211*H211,2)</f>
        <v>0</v>
      </c>
      <c r="K211" s="193" t="s">
        <v>22</v>
      </c>
      <c r="L211" s="59"/>
      <c r="M211" s="198" t="s">
        <v>22</v>
      </c>
      <c r="N211" s="199" t="s">
        <v>46</v>
      </c>
      <c r="O211" s="40"/>
      <c r="P211" s="200">
        <f>O211*H211</f>
        <v>0</v>
      </c>
      <c r="Q211" s="200">
        <v>0.31108</v>
      </c>
      <c r="R211" s="200">
        <f>Q211*H211</f>
        <v>3.4218800000000003</v>
      </c>
      <c r="S211" s="200">
        <v>0</v>
      </c>
      <c r="T211" s="201">
        <f>S211*H211</f>
        <v>0</v>
      </c>
      <c r="AR211" s="22" t="s">
        <v>140</v>
      </c>
      <c r="AT211" s="22" t="s">
        <v>135</v>
      </c>
      <c r="AU211" s="22" t="s">
        <v>84</v>
      </c>
      <c r="AY211" s="22" t="s">
        <v>133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24</v>
      </c>
      <c r="BK211" s="202">
        <f>ROUND(I211*H211,2)</f>
        <v>0</v>
      </c>
      <c r="BL211" s="22" t="s">
        <v>140</v>
      </c>
      <c r="BM211" s="22" t="s">
        <v>667</v>
      </c>
    </row>
    <row r="212" spans="2:47" s="1" customFormat="1" ht="13.5">
      <c r="B212" s="39"/>
      <c r="C212" s="61"/>
      <c r="D212" s="203" t="s">
        <v>142</v>
      </c>
      <c r="E212" s="61"/>
      <c r="F212" s="204" t="s">
        <v>283</v>
      </c>
      <c r="G212" s="61"/>
      <c r="H212" s="61"/>
      <c r="I212" s="161"/>
      <c r="J212" s="61"/>
      <c r="K212" s="61"/>
      <c r="L212" s="59"/>
      <c r="M212" s="205"/>
      <c r="N212" s="40"/>
      <c r="O212" s="40"/>
      <c r="P212" s="40"/>
      <c r="Q212" s="40"/>
      <c r="R212" s="40"/>
      <c r="S212" s="40"/>
      <c r="T212" s="76"/>
      <c r="AT212" s="22" t="s">
        <v>142</v>
      </c>
      <c r="AU212" s="22" t="s">
        <v>84</v>
      </c>
    </row>
    <row r="213" spans="2:51" s="11" customFormat="1" ht="13.5">
      <c r="B213" s="206"/>
      <c r="C213" s="207"/>
      <c r="D213" s="203" t="s">
        <v>144</v>
      </c>
      <c r="E213" s="229" t="s">
        <v>22</v>
      </c>
      <c r="F213" s="230" t="s">
        <v>668</v>
      </c>
      <c r="G213" s="207"/>
      <c r="H213" s="231">
        <v>11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144</v>
      </c>
      <c r="AU213" s="217" t="s">
        <v>84</v>
      </c>
      <c r="AV213" s="11" t="s">
        <v>84</v>
      </c>
      <c r="AW213" s="11" t="s">
        <v>38</v>
      </c>
      <c r="AX213" s="11" t="s">
        <v>75</v>
      </c>
      <c r="AY213" s="217" t="s">
        <v>133</v>
      </c>
    </row>
    <row r="214" spans="2:63" s="10" customFormat="1" ht="29.85" customHeight="1">
      <c r="B214" s="174"/>
      <c r="C214" s="175"/>
      <c r="D214" s="188" t="s">
        <v>74</v>
      </c>
      <c r="E214" s="189" t="s">
        <v>188</v>
      </c>
      <c r="F214" s="189" t="s">
        <v>286</v>
      </c>
      <c r="G214" s="175"/>
      <c r="H214" s="175"/>
      <c r="I214" s="178"/>
      <c r="J214" s="190">
        <f>BK214</f>
        <v>0</v>
      </c>
      <c r="K214" s="175"/>
      <c r="L214" s="180"/>
      <c r="M214" s="181"/>
      <c r="N214" s="182"/>
      <c r="O214" s="182"/>
      <c r="P214" s="183">
        <f>SUM(P215:P272)</f>
        <v>0</v>
      </c>
      <c r="Q214" s="182"/>
      <c r="R214" s="183">
        <f>SUM(R215:R272)</f>
        <v>39.685788</v>
      </c>
      <c r="S214" s="182"/>
      <c r="T214" s="184">
        <f>SUM(T215:T272)</f>
        <v>174.19451500000002</v>
      </c>
      <c r="AR214" s="185" t="s">
        <v>24</v>
      </c>
      <c r="AT214" s="186" t="s">
        <v>74</v>
      </c>
      <c r="AU214" s="186" t="s">
        <v>24</v>
      </c>
      <c r="AY214" s="185" t="s">
        <v>133</v>
      </c>
      <c r="BK214" s="187">
        <f>SUM(BK215:BK272)</f>
        <v>0</v>
      </c>
    </row>
    <row r="215" spans="2:65" s="1" customFormat="1" ht="31.5" customHeight="1">
      <c r="B215" s="39"/>
      <c r="C215" s="191" t="s">
        <v>365</v>
      </c>
      <c r="D215" s="191" t="s">
        <v>135</v>
      </c>
      <c r="E215" s="192" t="s">
        <v>288</v>
      </c>
      <c r="F215" s="193" t="s">
        <v>289</v>
      </c>
      <c r="G215" s="194" t="s">
        <v>138</v>
      </c>
      <c r="H215" s="195">
        <v>107</v>
      </c>
      <c r="I215" s="196"/>
      <c r="J215" s="197">
        <f>ROUND(I215*H215,2)</f>
        <v>0</v>
      </c>
      <c r="K215" s="193" t="s">
        <v>139</v>
      </c>
      <c r="L215" s="59"/>
      <c r="M215" s="198" t="s">
        <v>22</v>
      </c>
      <c r="N215" s="199" t="s">
        <v>46</v>
      </c>
      <c r="O215" s="40"/>
      <c r="P215" s="200">
        <f>O215*H215</f>
        <v>0</v>
      </c>
      <c r="Q215" s="200">
        <v>0.0026</v>
      </c>
      <c r="R215" s="200">
        <f>Q215*H215</f>
        <v>0.2782</v>
      </c>
      <c r="S215" s="200">
        <v>0</v>
      </c>
      <c r="T215" s="201">
        <f>S215*H215</f>
        <v>0</v>
      </c>
      <c r="AR215" s="22" t="s">
        <v>140</v>
      </c>
      <c r="AT215" s="22" t="s">
        <v>135</v>
      </c>
      <c r="AU215" s="22" t="s">
        <v>84</v>
      </c>
      <c r="AY215" s="22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24</v>
      </c>
      <c r="BK215" s="202">
        <f>ROUND(I215*H215,2)</f>
        <v>0</v>
      </c>
      <c r="BL215" s="22" t="s">
        <v>140</v>
      </c>
      <c r="BM215" s="22" t="s">
        <v>669</v>
      </c>
    </row>
    <row r="216" spans="2:47" s="1" customFormat="1" ht="27">
      <c r="B216" s="39"/>
      <c r="C216" s="61"/>
      <c r="D216" s="203" t="s">
        <v>142</v>
      </c>
      <c r="E216" s="61"/>
      <c r="F216" s="204" t="s">
        <v>291</v>
      </c>
      <c r="G216" s="61"/>
      <c r="H216" s="61"/>
      <c r="I216" s="161"/>
      <c r="J216" s="61"/>
      <c r="K216" s="61"/>
      <c r="L216" s="59"/>
      <c r="M216" s="205"/>
      <c r="N216" s="40"/>
      <c r="O216" s="40"/>
      <c r="P216" s="40"/>
      <c r="Q216" s="40"/>
      <c r="R216" s="40"/>
      <c r="S216" s="40"/>
      <c r="T216" s="76"/>
      <c r="AT216" s="22" t="s">
        <v>142</v>
      </c>
      <c r="AU216" s="22" t="s">
        <v>84</v>
      </c>
    </row>
    <row r="217" spans="2:51" s="11" customFormat="1" ht="13.5">
      <c r="B217" s="206"/>
      <c r="C217" s="207"/>
      <c r="D217" s="208" t="s">
        <v>144</v>
      </c>
      <c r="E217" s="209" t="s">
        <v>22</v>
      </c>
      <c r="F217" s="210" t="s">
        <v>670</v>
      </c>
      <c r="G217" s="207"/>
      <c r="H217" s="211">
        <v>107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144</v>
      </c>
      <c r="AU217" s="217" t="s">
        <v>84</v>
      </c>
      <c r="AV217" s="11" t="s">
        <v>84</v>
      </c>
      <c r="AW217" s="11" t="s">
        <v>38</v>
      </c>
      <c r="AX217" s="11" t="s">
        <v>75</v>
      </c>
      <c r="AY217" s="217" t="s">
        <v>133</v>
      </c>
    </row>
    <row r="218" spans="2:65" s="1" customFormat="1" ht="22.5" customHeight="1">
      <c r="B218" s="39"/>
      <c r="C218" s="191" t="s">
        <v>372</v>
      </c>
      <c r="D218" s="191" t="s">
        <v>135</v>
      </c>
      <c r="E218" s="192" t="s">
        <v>295</v>
      </c>
      <c r="F218" s="193" t="s">
        <v>296</v>
      </c>
      <c r="G218" s="194" t="s">
        <v>138</v>
      </c>
      <c r="H218" s="195">
        <v>107</v>
      </c>
      <c r="I218" s="196"/>
      <c r="J218" s="197">
        <f>ROUND(I218*H218,2)</f>
        <v>0</v>
      </c>
      <c r="K218" s="193" t="s">
        <v>139</v>
      </c>
      <c r="L218" s="59"/>
      <c r="M218" s="198" t="s">
        <v>22</v>
      </c>
      <c r="N218" s="199" t="s">
        <v>46</v>
      </c>
      <c r="O218" s="40"/>
      <c r="P218" s="200">
        <f>O218*H218</f>
        <v>0</v>
      </c>
      <c r="Q218" s="200">
        <v>1E-05</v>
      </c>
      <c r="R218" s="200">
        <f>Q218*H218</f>
        <v>0.00107</v>
      </c>
      <c r="S218" s="200">
        <v>0</v>
      </c>
      <c r="T218" s="201">
        <f>S218*H218</f>
        <v>0</v>
      </c>
      <c r="AR218" s="22" t="s">
        <v>140</v>
      </c>
      <c r="AT218" s="22" t="s">
        <v>135</v>
      </c>
      <c r="AU218" s="22" t="s">
        <v>84</v>
      </c>
      <c r="AY218" s="22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24</v>
      </c>
      <c r="BK218" s="202">
        <f>ROUND(I218*H218,2)</f>
        <v>0</v>
      </c>
      <c r="BL218" s="22" t="s">
        <v>140</v>
      </c>
      <c r="BM218" s="22" t="s">
        <v>671</v>
      </c>
    </row>
    <row r="219" spans="2:47" s="1" customFormat="1" ht="27">
      <c r="B219" s="39"/>
      <c r="C219" s="61"/>
      <c r="D219" s="203" t="s">
        <v>142</v>
      </c>
      <c r="E219" s="61"/>
      <c r="F219" s="204" t="s">
        <v>298</v>
      </c>
      <c r="G219" s="61"/>
      <c r="H219" s="61"/>
      <c r="I219" s="161"/>
      <c r="J219" s="61"/>
      <c r="K219" s="61"/>
      <c r="L219" s="59"/>
      <c r="M219" s="205"/>
      <c r="N219" s="40"/>
      <c r="O219" s="40"/>
      <c r="P219" s="40"/>
      <c r="Q219" s="40"/>
      <c r="R219" s="40"/>
      <c r="S219" s="40"/>
      <c r="T219" s="76"/>
      <c r="AT219" s="22" t="s">
        <v>142</v>
      </c>
      <c r="AU219" s="22" t="s">
        <v>84</v>
      </c>
    </row>
    <row r="220" spans="2:51" s="11" customFormat="1" ht="13.5">
      <c r="B220" s="206"/>
      <c r="C220" s="207"/>
      <c r="D220" s="208" t="s">
        <v>144</v>
      </c>
      <c r="E220" s="209" t="s">
        <v>22</v>
      </c>
      <c r="F220" s="210" t="s">
        <v>670</v>
      </c>
      <c r="G220" s="207"/>
      <c r="H220" s="211">
        <v>107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144</v>
      </c>
      <c r="AU220" s="217" t="s">
        <v>84</v>
      </c>
      <c r="AV220" s="11" t="s">
        <v>84</v>
      </c>
      <c r="AW220" s="11" t="s">
        <v>38</v>
      </c>
      <c r="AX220" s="11" t="s">
        <v>75</v>
      </c>
      <c r="AY220" s="217" t="s">
        <v>133</v>
      </c>
    </row>
    <row r="221" spans="2:65" s="1" customFormat="1" ht="22.5" customHeight="1">
      <c r="B221" s="39"/>
      <c r="C221" s="191" t="s">
        <v>377</v>
      </c>
      <c r="D221" s="191" t="s">
        <v>135</v>
      </c>
      <c r="E221" s="192" t="s">
        <v>300</v>
      </c>
      <c r="F221" s="193" t="s">
        <v>301</v>
      </c>
      <c r="G221" s="194" t="s">
        <v>170</v>
      </c>
      <c r="H221" s="195">
        <v>88.2</v>
      </c>
      <c r="I221" s="196"/>
      <c r="J221" s="197">
        <f>ROUND(I221*H221,2)</f>
        <v>0</v>
      </c>
      <c r="K221" s="193" t="s">
        <v>139</v>
      </c>
      <c r="L221" s="59"/>
      <c r="M221" s="198" t="s">
        <v>22</v>
      </c>
      <c r="N221" s="199" t="s">
        <v>46</v>
      </c>
      <c r="O221" s="40"/>
      <c r="P221" s="200">
        <f>O221*H221</f>
        <v>0</v>
      </c>
      <c r="Q221" s="200">
        <v>0.16849</v>
      </c>
      <c r="R221" s="200">
        <f>Q221*H221</f>
        <v>14.860818</v>
      </c>
      <c r="S221" s="200">
        <v>0</v>
      </c>
      <c r="T221" s="201">
        <f>S221*H221</f>
        <v>0</v>
      </c>
      <c r="AR221" s="22" t="s">
        <v>140</v>
      </c>
      <c r="AT221" s="22" t="s">
        <v>135</v>
      </c>
      <c r="AU221" s="22" t="s">
        <v>84</v>
      </c>
      <c r="AY221" s="22" t="s">
        <v>133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24</v>
      </c>
      <c r="BK221" s="202">
        <f>ROUND(I221*H221,2)</f>
        <v>0</v>
      </c>
      <c r="BL221" s="22" t="s">
        <v>140</v>
      </c>
      <c r="BM221" s="22" t="s">
        <v>672</v>
      </c>
    </row>
    <row r="222" spans="2:47" s="1" customFormat="1" ht="27">
      <c r="B222" s="39"/>
      <c r="C222" s="61"/>
      <c r="D222" s="203" t="s">
        <v>142</v>
      </c>
      <c r="E222" s="61"/>
      <c r="F222" s="204" t="s">
        <v>303</v>
      </c>
      <c r="G222" s="61"/>
      <c r="H222" s="61"/>
      <c r="I222" s="161"/>
      <c r="J222" s="61"/>
      <c r="K222" s="61"/>
      <c r="L222" s="59"/>
      <c r="M222" s="205"/>
      <c r="N222" s="40"/>
      <c r="O222" s="40"/>
      <c r="P222" s="40"/>
      <c r="Q222" s="40"/>
      <c r="R222" s="40"/>
      <c r="S222" s="40"/>
      <c r="T222" s="76"/>
      <c r="AT222" s="22" t="s">
        <v>142</v>
      </c>
      <c r="AU222" s="22" t="s">
        <v>84</v>
      </c>
    </row>
    <row r="223" spans="2:51" s="12" customFormat="1" ht="27">
      <c r="B223" s="218"/>
      <c r="C223" s="219"/>
      <c r="D223" s="203" t="s">
        <v>144</v>
      </c>
      <c r="E223" s="220" t="s">
        <v>22</v>
      </c>
      <c r="F223" s="221" t="s">
        <v>613</v>
      </c>
      <c r="G223" s="219"/>
      <c r="H223" s="222" t="s">
        <v>22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144</v>
      </c>
      <c r="AU223" s="228" t="s">
        <v>84</v>
      </c>
      <c r="AV223" s="12" t="s">
        <v>24</v>
      </c>
      <c r="AW223" s="12" t="s">
        <v>38</v>
      </c>
      <c r="AX223" s="12" t="s">
        <v>75</v>
      </c>
      <c r="AY223" s="228" t="s">
        <v>133</v>
      </c>
    </row>
    <row r="224" spans="2:51" s="11" customFormat="1" ht="13.5">
      <c r="B224" s="206"/>
      <c r="C224" s="207"/>
      <c r="D224" s="208" t="s">
        <v>144</v>
      </c>
      <c r="E224" s="209" t="s">
        <v>22</v>
      </c>
      <c r="F224" s="210" t="s">
        <v>614</v>
      </c>
      <c r="G224" s="207"/>
      <c r="H224" s="211">
        <v>88.2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144</v>
      </c>
      <c r="AU224" s="217" t="s">
        <v>84</v>
      </c>
      <c r="AV224" s="11" t="s">
        <v>84</v>
      </c>
      <c r="AW224" s="11" t="s">
        <v>38</v>
      </c>
      <c r="AX224" s="11" t="s">
        <v>75</v>
      </c>
      <c r="AY224" s="217" t="s">
        <v>133</v>
      </c>
    </row>
    <row r="225" spans="2:65" s="1" customFormat="1" ht="22.5" customHeight="1">
      <c r="B225" s="39"/>
      <c r="C225" s="232" t="s">
        <v>384</v>
      </c>
      <c r="D225" s="232" t="s">
        <v>243</v>
      </c>
      <c r="E225" s="233" t="s">
        <v>305</v>
      </c>
      <c r="F225" s="234" t="s">
        <v>306</v>
      </c>
      <c r="G225" s="235" t="s">
        <v>170</v>
      </c>
      <c r="H225" s="236">
        <v>73.14</v>
      </c>
      <c r="I225" s="237"/>
      <c r="J225" s="238">
        <f>ROUND(I225*H225,2)</f>
        <v>0</v>
      </c>
      <c r="K225" s="234" t="s">
        <v>139</v>
      </c>
      <c r="L225" s="239"/>
      <c r="M225" s="240" t="s">
        <v>22</v>
      </c>
      <c r="N225" s="241" t="s">
        <v>46</v>
      </c>
      <c r="O225" s="40"/>
      <c r="P225" s="200">
        <f>O225*H225</f>
        <v>0</v>
      </c>
      <c r="Q225" s="200">
        <v>0.125</v>
      </c>
      <c r="R225" s="200">
        <f>Q225*H225</f>
        <v>9.1425</v>
      </c>
      <c r="S225" s="200">
        <v>0</v>
      </c>
      <c r="T225" s="201">
        <f>S225*H225</f>
        <v>0</v>
      </c>
      <c r="AR225" s="22" t="s">
        <v>181</v>
      </c>
      <c r="AT225" s="22" t="s">
        <v>243</v>
      </c>
      <c r="AU225" s="22" t="s">
        <v>84</v>
      </c>
      <c r="AY225" s="22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24</v>
      </c>
      <c r="BK225" s="202">
        <f>ROUND(I225*H225,2)</f>
        <v>0</v>
      </c>
      <c r="BL225" s="22" t="s">
        <v>140</v>
      </c>
      <c r="BM225" s="22" t="s">
        <v>673</v>
      </c>
    </row>
    <row r="226" spans="2:47" s="1" customFormat="1" ht="27">
      <c r="B226" s="39"/>
      <c r="C226" s="61"/>
      <c r="D226" s="203" t="s">
        <v>142</v>
      </c>
      <c r="E226" s="61"/>
      <c r="F226" s="204" t="s">
        <v>308</v>
      </c>
      <c r="G226" s="61"/>
      <c r="H226" s="61"/>
      <c r="I226" s="161"/>
      <c r="J226" s="61"/>
      <c r="K226" s="61"/>
      <c r="L226" s="59"/>
      <c r="M226" s="205"/>
      <c r="N226" s="40"/>
      <c r="O226" s="40"/>
      <c r="P226" s="40"/>
      <c r="Q226" s="40"/>
      <c r="R226" s="40"/>
      <c r="S226" s="40"/>
      <c r="T226" s="76"/>
      <c r="AT226" s="22" t="s">
        <v>142</v>
      </c>
      <c r="AU226" s="22" t="s">
        <v>84</v>
      </c>
    </row>
    <row r="227" spans="2:51" s="11" customFormat="1" ht="27">
      <c r="B227" s="206"/>
      <c r="C227" s="207"/>
      <c r="D227" s="203" t="s">
        <v>144</v>
      </c>
      <c r="E227" s="229" t="s">
        <v>22</v>
      </c>
      <c r="F227" s="230" t="s">
        <v>674</v>
      </c>
      <c r="G227" s="207"/>
      <c r="H227" s="231">
        <v>4.542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84</v>
      </c>
      <c r="AV227" s="11" t="s">
        <v>84</v>
      </c>
      <c r="AW227" s="11" t="s">
        <v>38</v>
      </c>
      <c r="AX227" s="11" t="s">
        <v>75</v>
      </c>
      <c r="AY227" s="217" t="s">
        <v>133</v>
      </c>
    </row>
    <row r="228" spans="2:51" s="11" customFormat="1" ht="13.5">
      <c r="B228" s="206"/>
      <c r="C228" s="207"/>
      <c r="D228" s="208" t="s">
        <v>144</v>
      </c>
      <c r="E228" s="209" t="s">
        <v>22</v>
      </c>
      <c r="F228" s="210" t="s">
        <v>675</v>
      </c>
      <c r="G228" s="207"/>
      <c r="H228" s="211">
        <v>68.598</v>
      </c>
      <c r="I228" s="212"/>
      <c r="J228" s="207"/>
      <c r="K228" s="207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144</v>
      </c>
      <c r="AU228" s="217" t="s">
        <v>84</v>
      </c>
      <c r="AV228" s="11" t="s">
        <v>84</v>
      </c>
      <c r="AW228" s="11" t="s">
        <v>38</v>
      </c>
      <c r="AX228" s="11" t="s">
        <v>75</v>
      </c>
      <c r="AY228" s="217" t="s">
        <v>133</v>
      </c>
    </row>
    <row r="229" spans="2:65" s="1" customFormat="1" ht="31.5" customHeight="1">
      <c r="B229" s="39"/>
      <c r="C229" s="191" t="s">
        <v>389</v>
      </c>
      <c r="D229" s="191" t="s">
        <v>135</v>
      </c>
      <c r="E229" s="192" t="s">
        <v>311</v>
      </c>
      <c r="F229" s="193" t="s">
        <v>312</v>
      </c>
      <c r="G229" s="194" t="s">
        <v>170</v>
      </c>
      <c r="H229" s="195">
        <v>1095</v>
      </c>
      <c r="I229" s="196"/>
      <c r="J229" s="197">
        <f>ROUND(I229*H229,2)</f>
        <v>0</v>
      </c>
      <c r="K229" s="193" t="s">
        <v>139</v>
      </c>
      <c r="L229" s="59"/>
      <c r="M229" s="198" t="s">
        <v>22</v>
      </c>
      <c r="N229" s="199" t="s">
        <v>46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140</v>
      </c>
      <c r="AT229" s="22" t="s">
        <v>135</v>
      </c>
      <c r="AU229" s="22" t="s">
        <v>84</v>
      </c>
      <c r="AY229" s="22" t="s">
        <v>133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24</v>
      </c>
      <c r="BK229" s="202">
        <f>ROUND(I229*H229,2)</f>
        <v>0</v>
      </c>
      <c r="BL229" s="22" t="s">
        <v>140</v>
      </c>
      <c r="BM229" s="22" t="s">
        <v>676</v>
      </c>
    </row>
    <row r="230" spans="2:47" s="1" customFormat="1" ht="27">
      <c r="B230" s="39"/>
      <c r="C230" s="61"/>
      <c r="D230" s="203" t="s">
        <v>142</v>
      </c>
      <c r="E230" s="61"/>
      <c r="F230" s="204" t="s">
        <v>314</v>
      </c>
      <c r="G230" s="61"/>
      <c r="H230" s="61"/>
      <c r="I230" s="161"/>
      <c r="J230" s="61"/>
      <c r="K230" s="61"/>
      <c r="L230" s="59"/>
      <c r="M230" s="205"/>
      <c r="N230" s="40"/>
      <c r="O230" s="40"/>
      <c r="P230" s="40"/>
      <c r="Q230" s="40"/>
      <c r="R230" s="40"/>
      <c r="S230" s="40"/>
      <c r="T230" s="76"/>
      <c r="AT230" s="22" t="s">
        <v>142</v>
      </c>
      <c r="AU230" s="22" t="s">
        <v>84</v>
      </c>
    </row>
    <row r="231" spans="2:51" s="11" customFormat="1" ht="13.5">
      <c r="B231" s="206"/>
      <c r="C231" s="207"/>
      <c r="D231" s="208" t="s">
        <v>144</v>
      </c>
      <c r="E231" s="209" t="s">
        <v>22</v>
      </c>
      <c r="F231" s="210" t="s">
        <v>677</v>
      </c>
      <c r="G231" s="207"/>
      <c r="H231" s="211">
        <v>1095</v>
      </c>
      <c r="I231" s="212"/>
      <c r="J231" s="207"/>
      <c r="K231" s="207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144</v>
      </c>
      <c r="AU231" s="217" t="s">
        <v>84</v>
      </c>
      <c r="AV231" s="11" t="s">
        <v>84</v>
      </c>
      <c r="AW231" s="11" t="s">
        <v>38</v>
      </c>
      <c r="AX231" s="11" t="s">
        <v>75</v>
      </c>
      <c r="AY231" s="217" t="s">
        <v>133</v>
      </c>
    </row>
    <row r="232" spans="2:65" s="1" customFormat="1" ht="22.5" customHeight="1">
      <c r="B232" s="39"/>
      <c r="C232" s="191" t="s">
        <v>394</v>
      </c>
      <c r="D232" s="191" t="s">
        <v>135</v>
      </c>
      <c r="E232" s="192" t="s">
        <v>317</v>
      </c>
      <c r="F232" s="193" t="s">
        <v>318</v>
      </c>
      <c r="G232" s="194" t="s">
        <v>170</v>
      </c>
      <c r="H232" s="195">
        <v>1095</v>
      </c>
      <c r="I232" s="196"/>
      <c r="J232" s="197">
        <f>ROUND(I232*H232,2)</f>
        <v>0</v>
      </c>
      <c r="K232" s="193" t="s">
        <v>139</v>
      </c>
      <c r="L232" s="59"/>
      <c r="M232" s="198" t="s">
        <v>22</v>
      </c>
      <c r="N232" s="199" t="s">
        <v>46</v>
      </c>
      <c r="O232" s="40"/>
      <c r="P232" s="200">
        <f>O232*H232</f>
        <v>0</v>
      </c>
      <c r="Q232" s="200">
        <v>9E-05</v>
      </c>
      <c r="R232" s="200">
        <f>Q232*H232</f>
        <v>0.09855000000000001</v>
      </c>
      <c r="S232" s="200">
        <v>0</v>
      </c>
      <c r="T232" s="201">
        <f>S232*H232</f>
        <v>0</v>
      </c>
      <c r="AR232" s="22" t="s">
        <v>140</v>
      </c>
      <c r="AT232" s="22" t="s">
        <v>135</v>
      </c>
      <c r="AU232" s="22" t="s">
        <v>84</v>
      </c>
      <c r="AY232" s="22" t="s">
        <v>133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24</v>
      </c>
      <c r="BK232" s="202">
        <f>ROUND(I232*H232,2)</f>
        <v>0</v>
      </c>
      <c r="BL232" s="22" t="s">
        <v>140</v>
      </c>
      <c r="BM232" s="22" t="s">
        <v>678</v>
      </c>
    </row>
    <row r="233" spans="2:47" s="1" customFormat="1" ht="27">
      <c r="B233" s="39"/>
      <c r="C233" s="61"/>
      <c r="D233" s="203" t="s">
        <v>142</v>
      </c>
      <c r="E233" s="61"/>
      <c r="F233" s="204" t="s">
        <v>320</v>
      </c>
      <c r="G233" s="61"/>
      <c r="H233" s="61"/>
      <c r="I233" s="161"/>
      <c r="J233" s="61"/>
      <c r="K233" s="61"/>
      <c r="L233" s="59"/>
      <c r="M233" s="205"/>
      <c r="N233" s="40"/>
      <c r="O233" s="40"/>
      <c r="P233" s="40"/>
      <c r="Q233" s="40"/>
      <c r="R233" s="40"/>
      <c r="S233" s="40"/>
      <c r="T233" s="76"/>
      <c r="AT233" s="22" t="s">
        <v>142</v>
      </c>
      <c r="AU233" s="22" t="s">
        <v>84</v>
      </c>
    </row>
    <row r="234" spans="2:51" s="11" customFormat="1" ht="13.5">
      <c r="B234" s="206"/>
      <c r="C234" s="207"/>
      <c r="D234" s="208" t="s">
        <v>144</v>
      </c>
      <c r="E234" s="209" t="s">
        <v>22</v>
      </c>
      <c r="F234" s="210" t="s">
        <v>677</v>
      </c>
      <c r="G234" s="207"/>
      <c r="H234" s="211">
        <v>1095</v>
      </c>
      <c r="I234" s="212"/>
      <c r="J234" s="207"/>
      <c r="K234" s="207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144</v>
      </c>
      <c r="AU234" s="217" t="s">
        <v>84</v>
      </c>
      <c r="AV234" s="11" t="s">
        <v>84</v>
      </c>
      <c r="AW234" s="11" t="s">
        <v>38</v>
      </c>
      <c r="AX234" s="11" t="s">
        <v>75</v>
      </c>
      <c r="AY234" s="217" t="s">
        <v>133</v>
      </c>
    </row>
    <row r="235" spans="2:65" s="1" customFormat="1" ht="22.5" customHeight="1">
      <c r="B235" s="39"/>
      <c r="C235" s="232" t="s">
        <v>400</v>
      </c>
      <c r="D235" s="232" t="s">
        <v>243</v>
      </c>
      <c r="E235" s="233" t="s">
        <v>322</v>
      </c>
      <c r="F235" s="234" t="s">
        <v>323</v>
      </c>
      <c r="G235" s="235" t="s">
        <v>170</v>
      </c>
      <c r="H235" s="236">
        <v>1095</v>
      </c>
      <c r="I235" s="237"/>
      <c r="J235" s="238">
        <f>ROUND(I235*H235,2)</f>
        <v>0</v>
      </c>
      <c r="K235" s="234" t="s">
        <v>22</v>
      </c>
      <c r="L235" s="239"/>
      <c r="M235" s="240" t="s">
        <v>22</v>
      </c>
      <c r="N235" s="241" t="s">
        <v>46</v>
      </c>
      <c r="O235" s="40"/>
      <c r="P235" s="200">
        <f>O235*H235</f>
        <v>0</v>
      </c>
      <c r="Q235" s="200">
        <v>0.0132</v>
      </c>
      <c r="R235" s="200">
        <f>Q235*H235</f>
        <v>14.454</v>
      </c>
      <c r="S235" s="200">
        <v>0</v>
      </c>
      <c r="T235" s="201">
        <f>S235*H235</f>
        <v>0</v>
      </c>
      <c r="AR235" s="22" t="s">
        <v>181</v>
      </c>
      <c r="AT235" s="22" t="s">
        <v>243</v>
      </c>
      <c r="AU235" s="22" t="s">
        <v>84</v>
      </c>
      <c r="AY235" s="22" t="s">
        <v>133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2" t="s">
        <v>24</v>
      </c>
      <c r="BK235" s="202">
        <f>ROUND(I235*H235,2)</f>
        <v>0</v>
      </c>
      <c r="BL235" s="22" t="s">
        <v>140</v>
      </c>
      <c r="BM235" s="22" t="s">
        <v>679</v>
      </c>
    </row>
    <row r="236" spans="2:47" s="1" customFormat="1" ht="13.5">
      <c r="B236" s="39"/>
      <c r="C236" s="61"/>
      <c r="D236" s="203" t="s">
        <v>142</v>
      </c>
      <c r="E236" s="61"/>
      <c r="F236" s="204" t="s">
        <v>323</v>
      </c>
      <c r="G236" s="61"/>
      <c r="H236" s="61"/>
      <c r="I236" s="161"/>
      <c r="J236" s="61"/>
      <c r="K236" s="61"/>
      <c r="L236" s="59"/>
      <c r="M236" s="205"/>
      <c r="N236" s="40"/>
      <c r="O236" s="40"/>
      <c r="P236" s="40"/>
      <c r="Q236" s="40"/>
      <c r="R236" s="40"/>
      <c r="S236" s="40"/>
      <c r="T236" s="76"/>
      <c r="AT236" s="22" t="s">
        <v>142</v>
      </c>
      <c r="AU236" s="22" t="s">
        <v>84</v>
      </c>
    </row>
    <row r="237" spans="2:51" s="11" customFormat="1" ht="13.5">
      <c r="B237" s="206"/>
      <c r="C237" s="207"/>
      <c r="D237" s="208" t="s">
        <v>144</v>
      </c>
      <c r="E237" s="209" t="s">
        <v>22</v>
      </c>
      <c r="F237" s="210" t="s">
        <v>677</v>
      </c>
      <c r="G237" s="207"/>
      <c r="H237" s="211">
        <v>1095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144</v>
      </c>
      <c r="AU237" s="217" t="s">
        <v>84</v>
      </c>
      <c r="AV237" s="11" t="s">
        <v>84</v>
      </c>
      <c r="AW237" s="11" t="s">
        <v>38</v>
      </c>
      <c r="AX237" s="11" t="s">
        <v>75</v>
      </c>
      <c r="AY237" s="217" t="s">
        <v>133</v>
      </c>
    </row>
    <row r="238" spans="2:65" s="1" customFormat="1" ht="22.5" customHeight="1">
      <c r="B238" s="39"/>
      <c r="C238" s="191" t="s">
        <v>408</v>
      </c>
      <c r="D238" s="191" t="s">
        <v>135</v>
      </c>
      <c r="E238" s="192" t="s">
        <v>326</v>
      </c>
      <c r="F238" s="193" t="s">
        <v>327</v>
      </c>
      <c r="G238" s="194" t="s">
        <v>170</v>
      </c>
      <c r="H238" s="195">
        <v>1059</v>
      </c>
      <c r="I238" s="196"/>
      <c r="J238" s="197">
        <f>ROUND(I238*H238,2)</f>
        <v>0</v>
      </c>
      <c r="K238" s="193" t="s">
        <v>139</v>
      </c>
      <c r="L238" s="59"/>
      <c r="M238" s="198" t="s">
        <v>22</v>
      </c>
      <c r="N238" s="199" t="s">
        <v>46</v>
      </c>
      <c r="O238" s="40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2" t="s">
        <v>140</v>
      </c>
      <c r="AT238" s="22" t="s">
        <v>135</v>
      </c>
      <c r="AU238" s="22" t="s">
        <v>84</v>
      </c>
      <c r="AY238" s="22" t="s">
        <v>133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2" t="s">
        <v>24</v>
      </c>
      <c r="BK238" s="202">
        <f>ROUND(I238*H238,2)</f>
        <v>0</v>
      </c>
      <c r="BL238" s="22" t="s">
        <v>140</v>
      </c>
      <c r="BM238" s="22" t="s">
        <v>680</v>
      </c>
    </row>
    <row r="239" spans="2:47" s="1" customFormat="1" ht="13.5">
      <c r="B239" s="39"/>
      <c r="C239" s="61"/>
      <c r="D239" s="203" t="s">
        <v>142</v>
      </c>
      <c r="E239" s="61"/>
      <c r="F239" s="204" t="s">
        <v>329</v>
      </c>
      <c r="G239" s="61"/>
      <c r="H239" s="61"/>
      <c r="I239" s="161"/>
      <c r="J239" s="61"/>
      <c r="K239" s="61"/>
      <c r="L239" s="59"/>
      <c r="M239" s="205"/>
      <c r="N239" s="40"/>
      <c r="O239" s="40"/>
      <c r="P239" s="40"/>
      <c r="Q239" s="40"/>
      <c r="R239" s="40"/>
      <c r="S239" s="40"/>
      <c r="T239" s="76"/>
      <c r="AT239" s="22" t="s">
        <v>142</v>
      </c>
      <c r="AU239" s="22" t="s">
        <v>84</v>
      </c>
    </row>
    <row r="240" spans="2:51" s="11" customFormat="1" ht="13.5">
      <c r="B240" s="206"/>
      <c r="C240" s="207"/>
      <c r="D240" s="208" t="s">
        <v>144</v>
      </c>
      <c r="E240" s="209" t="s">
        <v>22</v>
      </c>
      <c r="F240" s="210" t="s">
        <v>681</v>
      </c>
      <c r="G240" s="207"/>
      <c r="H240" s="211">
        <v>1059</v>
      </c>
      <c r="I240" s="212"/>
      <c r="J240" s="207"/>
      <c r="K240" s="207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144</v>
      </c>
      <c r="AU240" s="217" t="s">
        <v>84</v>
      </c>
      <c r="AV240" s="11" t="s">
        <v>84</v>
      </c>
      <c r="AW240" s="11" t="s">
        <v>38</v>
      </c>
      <c r="AX240" s="11" t="s">
        <v>75</v>
      </c>
      <c r="AY240" s="217" t="s">
        <v>133</v>
      </c>
    </row>
    <row r="241" spans="2:65" s="1" customFormat="1" ht="22.5" customHeight="1">
      <c r="B241" s="39"/>
      <c r="C241" s="191" t="s">
        <v>536</v>
      </c>
      <c r="D241" s="191" t="s">
        <v>135</v>
      </c>
      <c r="E241" s="192" t="s">
        <v>332</v>
      </c>
      <c r="F241" s="193" t="s">
        <v>333</v>
      </c>
      <c r="G241" s="194" t="s">
        <v>170</v>
      </c>
      <c r="H241" s="195">
        <v>12</v>
      </c>
      <c r="I241" s="196"/>
      <c r="J241" s="197">
        <f>ROUND(I241*H241,2)</f>
        <v>0</v>
      </c>
      <c r="K241" s="193" t="s">
        <v>139</v>
      </c>
      <c r="L241" s="59"/>
      <c r="M241" s="198" t="s">
        <v>22</v>
      </c>
      <c r="N241" s="199" t="s">
        <v>46</v>
      </c>
      <c r="O241" s="40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2" t="s">
        <v>140</v>
      </c>
      <c r="AT241" s="22" t="s">
        <v>135</v>
      </c>
      <c r="AU241" s="22" t="s">
        <v>84</v>
      </c>
      <c r="AY241" s="22" t="s">
        <v>133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2" t="s">
        <v>24</v>
      </c>
      <c r="BK241" s="202">
        <f>ROUND(I241*H241,2)</f>
        <v>0</v>
      </c>
      <c r="BL241" s="22" t="s">
        <v>140</v>
      </c>
      <c r="BM241" s="22" t="s">
        <v>682</v>
      </c>
    </row>
    <row r="242" spans="2:47" s="1" customFormat="1" ht="13.5">
      <c r="B242" s="39"/>
      <c r="C242" s="61"/>
      <c r="D242" s="203" t="s">
        <v>142</v>
      </c>
      <c r="E242" s="61"/>
      <c r="F242" s="204" t="s">
        <v>335</v>
      </c>
      <c r="G242" s="61"/>
      <c r="H242" s="61"/>
      <c r="I242" s="161"/>
      <c r="J242" s="61"/>
      <c r="K242" s="61"/>
      <c r="L242" s="59"/>
      <c r="M242" s="205"/>
      <c r="N242" s="40"/>
      <c r="O242" s="40"/>
      <c r="P242" s="40"/>
      <c r="Q242" s="40"/>
      <c r="R242" s="40"/>
      <c r="S242" s="40"/>
      <c r="T242" s="76"/>
      <c r="AT242" s="22" t="s">
        <v>142</v>
      </c>
      <c r="AU242" s="22" t="s">
        <v>84</v>
      </c>
    </row>
    <row r="243" spans="2:51" s="11" customFormat="1" ht="13.5">
      <c r="B243" s="206"/>
      <c r="C243" s="207"/>
      <c r="D243" s="208" t="s">
        <v>144</v>
      </c>
      <c r="E243" s="209" t="s">
        <v>22</v>
      </c>
      <c r="F243" s="210" t="s">
        <v>683</v>
      </c>
      <c r="G243" s="207"/>
      <c r="H243" s="211">
        <v>12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144</v>
      </c>
      <c r="AU243" s="217" t="s">
        <v>84</v>
      </c>
      <c r="AV243" s="11" t="s">
        <v>84</v>
      </c>
      <c r="AW243" s="11" t="s">
        <v>38</v>
      </c>
      <c r="AX243" s="11" t="s">
        <v>75</v>
      </c>
      <c r="AY243" s="217" t="s">
        <v>133</v>
      </c>
    </row>
    <row r="244" spans="2:65" s="1" customFormat="1" ht="22.5" customHeight="1">
      <c r="B244" s="39"/>
      <c r="C244" s="191" t="s">
        <v>539</v>
      </c>
      <c r="D244" s="191" t="s">
        <v>135</v>
      </c>
      <c r="E244" s="192" t="s">
        <v>338</v>
      </c>
      <c r="F244" s="193" t="s">
        <v>339</v>
      </c>
      <c r="G244" s="194" t="s">
        <v>138</v>
      </c>
      <c r="H244" s="195">
        <v>802.5</v>
      </c>
      <c r="I244" s="196"/>
      <c r="J244" s="197">
        <f>ROUND(I244*H244,2)</f>
        <v>0</v>
      </c>
      <c r="K244" s="193" t="s">
        <v>22</v>
      </c>
      <c r="L244" s="59"/>
      <c r="M244" s="198" t="s">
        <v>22</v>
      </c>
      <c r="N244" s="199" t="s">
        <v>46</v>
      </c>
      <c r="O244" s="40"/>
      <c r="P244" s="200">
        <f>O244*H244</f>
        <v>0</v>
      </c>
      <c r="Q244" s="200">
        <v>0.00106</v>
      </c>
      <c r="R244" s="200">
        <f>Q244*H244</f>
        <v>0.85065</v>
      </c>
      <c r="S244" s="200">
        <v>0</v>
      </c>
      <c r="T244" s="201">
        <f>S244*H244</f>
        <v>0</v>
      </c>
      <c r="AR244" s="22" t="s">
        <v>140</v>
      </c>
      <c r="AT244" s="22" t="s">
        <v>135</v>
      </c>
      <c r="AU244" s="22" t="s">
        <v>84</v>
      </c>
      <c r="AY244" s="22" t="s">
        <v>133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24</v>
      </c>
      <c r="BK244" s="202">
        <f>ROUND(I244*H244,2)</f>
        <v>0</v>
      </c>
      <c r="BL244" s="22" t="s">
        <v>140</v>
      </c>
      <c r="BM244" s="22" t="s">
        <v>684</v>
      </c>
    </row>
    <row r="245" spans="2:47" s="1" customFormat="1" ht="13.5">
      <c r="B245" s="39"/>
      <c r="C245" s="61"/>
      <c r="D245" s="203" t="s">
        <v>142</v>
      </c>
      <c r="E245" s="61"/>
      <c r="F245" s="204" t="s">
        <v>339</v>
      </c>
      <c r="G245" s="61"/>
      <c r="H245" s="61"/>
      <c r="I245" s="161"/>
      <c r="J245" s="61"/>
      <c r="K245" s="61"/>
      <c r="L245" s="59"/>
      <c r="M245" s="205"/>
      <c r="N245" s="40"/>
      <c r="O245" s="40"/>
      <c r="P245" s="40"/>
      <c r="Q245" s="40"/>
      <c r="R245" s="40"/>
      <c r="S245" s="40"/>
      <c r="T245" s="76"/>
      <c r="AT245" s="22" t="s">
        <v>142</v>
      </c>
      <c r="AU245" s="22" t="s">
        <v>84</v>
      </c>
    </row>
    <row r="246" spans="2:51" s="11" customFormat="1" ht="13.5">
      <c r="B246" s="206"/>
      <c r="C246" s="207"/>
      <c r="D246" s="208" t="s">
        <v>144</v>
      </c>
      <c r="E246" s="209" t="s">
        <v>22</v>
      </c>
      <c r="F246" s="210" t="s">
        <v>685</v>
      </c>
      <c r="G246" s="207"/>
      <c r="H246" s="211">
        <v>802.5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144</v>
      </c>
      <c r="AU246" s="217" t="s">
        <v>84</v>
      </c>
      <c r="AV246" s="11" t="s">
        <v>84</v>
      </c>
      <c r="AW246" s="11" t="s">
        <v>38</v>
      </c>
      <c r="AX246" s="11" t="s">
        <v>75</v>
      </c>
      <c r="AY246" s="217" t="s">
        <v>133</v>
      </c>
    </row>
    <row r="247" spans="2:65" s="1" customFormat="1" ht="22.5" customHeight="1">
      <c r="B247" s="39"/>
      <c r="C247" s="191" t="s">
        <v>542</v>
      </c>
      <c r="D247" s="191" t="s">
        <v>135</v>
      </c>
      <c r="E247" s="192" t="s">
        <v>343</v>
      </c>
      <c r="F247" s="193" t="s">
        <v>344</v>
      </c>
      <c r="G247" s="194" t="s">
        <v>345</v>
      </c>
      <c r="H247" s="195">
        <v>12</v>
      </c>
      <c r="I247" s="196"/>
      <c r="J247" s="197">
        <f>ROUND(I247*H247,2)</f>
        <v>0</v>
      </c>
      <c r="K247" s="193" t="s">
        <v>22</v>
      </c>
      <c r="L247" s="59"/>
      <c r="M247" s="198" t="s">
        <v>22</v>
      </c>
      <c r="N247" s="199" t="s">
        <v>46</v>
      </c>
      <c r="O247" s="40"/>
      <c r="P247" s="200">
        <f>O247*H247</f>
        <v>0</v>
      </c>
      <c r="Q247" s="200">
        <v>0</v>
      </c>
      <c r="R247" s="200">
        <f>Q247*H247</f>
        <v>0</v>
      </c>
      <c r="S247" s="200">
        <v>0.258</v>
      </c>
      <c r="T247" s="201">
        <f>S247*H247</f>
        <v>3.096</v>
      </c>
      <c r="AR247" s="22" t="s">
        <v>140</v>
      </c>
      <c r="AT247" s="22" t="s">
        <v>135</v>
      </c>
      <c r="AU247" s="22" t="s">
        <v>84</v>
      </c>
      <c r="AY247" s="22" t="s">
        <v>133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2" t="s">
        <v>24</v>
      </c>
      <c r="BK247" s="202">
        <f>ROUND(I247*H247,2)</f>
        <v>0</v>
      </c>
      <c r="BL247" s="22" t="s">
        <v>140</v>
      </c>
      <c r="BM247" s="22" t="s">
        <v>686</v>
      </c>
    </row>
    <row r="248" spans="2:47" s="1" customFormat="1" ht="13.5">
      <c r="B248" s="39"/>
      <c r="C248" s="61"/>
      <c r="D248" s="203" t="s">
        <v>142</v>
      </c>
      <c r="E248" s="61"/>
      <c r="F248" s="204" t="s">
        <v>344</v>
      </c>
      <c r="G248" s="61"/>
      <c r="H248" s="61"/>
      <c r="I248" s="161"/>
      <c r="J248" s="61"/>
      <c r="K248" s="61"/>
      <c r="L248" s="59"/>
      <c r="M248" s="205"/>
      <c r="N248" s="40"/>
      <c r="O248" s="40"/>
      <c r="P248" s="40"/>
      <c r="Q248" s="40"/>
      <c r="R248" s="40"/>
      <c r="S248" s="40"/>
      <c r="T248" s="76"/>
      <c r="AT248" s="22" t="s">
        <v>142</v>
      </c>
      <c r="AU248" s="22" t="s">
        <v>84</v>
      </c>
    </row>
    <row r="249" spans="2:51" s="11" customFormat="1" ht="13.5">
      <c r="B249" s="206"/>
      <c r="C249" s="207"/>
      <c r="D249" s="208" t="s">
        <v>144</v>
      </c>
      <c r="E249" s="209" t="s">
        <v>22</v>
      </c>
      <c r="F249" s="210" t="s">
        <v>687</v>
      </c>
      <c r="G249" s="207"/>
      <c r="H249" s="211">
        <v>12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144</v>
      </c>
      <c r="AU249" s="217" t="s">
        <v>84</v>
      </c>
      <c r="AV249" s="11" t="s">
        <v>84</v>
      </c>
      <c r="AW249" s="11" t="s">
        <v>38</v>
      </c>
      <c r="AX249" s="11" t="s">
        <v>75</v>
      </c>
      <c r="AY249" s="217" t="s">
        <v>133</v>
      </c>
    </row>
    <row r="250" spans="2:65" s="1" customFormat="1" ht="22.5" customHeight="1">
      <c r="B250" s="39"/>
      <c r="C250" s="191" t="s">
        <v>545</v>
      </c>
      <c r="D250" s="191" t="s">
        <v>135</v>
      </c>
      <c r="E250" s="192" t="s">
        <v>549</v>
      </c>
      <c r="F250" s="193" t="s">
        <v>550</v>
      </c>
      <c r="G250" s="194" t="s">
        <v>170</v>
      </c>
      <c r="H250" s="195">
        <v>417.97</v>
      </c>
      <c r="I250" s="196"/>
      <c r="J250" s="197">
        <f>ROUND(I250*H250,2)</f>
        <v>0</v>
      </c>
      <c r="K250" s="193" t="s">
        <v>139</v>
      </c>
      <c r="L250" s="59"/>
      <c r="M250" s="198" t="s">
        <v>22</v>
      </c>
      <c r="N250" s="199" t="s">
        <v>46</v>
      </c>
      <c r="O250" s="40"/>
      <c r="P250" s="200">
        <f>O250*H250</f>
        <v>0</v>
      </c>
      <c r="Q250" s="200">
        <v>0</v>
      </c>
      <c r="R250" s="200">
        <f>Q250*H250</f>
        <v>0</v>
      </c>
      <c r="S250" s="200">
        <v>0.194</v>
      </c>
      <c r="T250" s="201">
        <f>S250*H250</f>
        <v>81.08618000000001</v>
      </c>
      <c r="AR250" s="22" t="s">
        <v>140</v>
      </c>
      <c r="AT250" s="22" t="s">
        <v>135</v>
      </c>
      <c r="AU250" s="22" t="s">
        <v>84</v>
      </c>
      <c r="AY250" s="22" t="s">
        <v>133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2" t="s">
        <v>24</v>
      </c>
      <c r="BK250" s="202">
        <f>ROUND(I250*H250,2)</f>
        <v>0</v>
      </c>
      <c r="BL250" s="22" t="s">
        <v>140</v>
      </c>
      <c r="BM250" s="22" t="s">
        <v>688</v>
      </c>
    </row>
    <row r="251" spans="2:47" s="1" customFormat="1" ht="54">
      <c r="B251" s="39"/>
      <c r="C251" s="61"/>
      <c r="D251" s="203" t="s">
        <v>142</v>
      </c>
      <c r="E251" s="61"/>
      <c r="F251" s="204" t="s">
        <v>552</v>
      </c>
      <c r="G251" s="61"/>
      <c r="H251" s="61"/>
      <c r="I251" s="161"/>
      <c r="J251" s="61"/>
      <c r="K251" s="61"/>
      <c r="L251" s="59"/>
      <c r="M251" s="205"/>
      <c r="N251" s="40"/>
      <c r="O251" s="40"/>
      <c r="P251" s="40"/>
      <c r="Q251" s="40"/>
      <c r="R251" s="40"/>
      <c r="S251" s="40"/>
      <c r="T251" s="76"/>
      <c r="AT251" s="22" t="s">
        <v>142</v>
      </c>
      <c r="AU251" s="22" t="s">
        <v>84</v>
      </c>
    </row>
    <row r="252" spans="2:51" s="11" customFormat="1" ht="27">
      <c r="B252" s="206"/>
      <c r="C252" s="207"/>
      <c r="D252" s="208" t="s">
        <v>144</v>
      </c>
      <c r="E252" s="209" t="s">
        <v>22</v>
      </c>
      <c r="F252" s="210" t="s">
        <v>689</v>
      </c>
      <c r="G252" s="207"/>
      <c r="H252" s="211">
        <v>417.97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144</v>
      </c>
      <c r="AU252" s="217" t="s">
        <v>84</v>
      </c>
      <c r="AV252" s="11" t="s">
        <v>84</v>
      </c>
      <c r="AW252" s="11" t="s">
        <v>38</v>
      </c>
      <c r="AX252" s="11" t="s">
        <v>75</v>
      </c>
      <c r="AY252" s="217" t="s">
        <v>133</v>
      </c>
    </row>
    <row r="253" spans="2:65" s="1" customFormat="1" ht="22.5" customHeight="1">
      <c r="B253" s="39"/>
      <c r="C253" s="191" t="s">
        <v>548</v>
      </c>
      <c r="D253" s="191" t="s">
        <v>135</v>
      </c>
      <c r="E253" s="192" t="s">
        <v>555</v>
      </c>
      <c r="F253" s="193" t="s">
        <v>556</v>
      </c>
      <c r="G253" s="194" t="s">
        <v>170</v>
      </c>
      <c r="H253" s="195">
        <v>66.82</v>
      </c>
      <c r="I253" s="196"/>
      <c r="J253" s="197">
        <f>ROUND(I253*H253,2)</f>
        <v>0</v>
      </c>
      <c r="K253" s="193" t="s">
        <v>139</v>
      </c>
      <c r="L253" s="59"/>
      <c r="M253" s="198" t="s">
        <v>22</v>
      </c>
      <c r="N253" s="199" t="s">
        <v>46</v>
      </c>
      <c r="O253" s="40"/>
      <c r="P253" s="200">
        <f>O253*H253</f>
        <v>0</v>
      </c>
      <c r="Q253" s="200">
        <v>0</v>
      </c>
      <c r="R253" s="200">
        <f>Q253*H253</f>
        <v>0</v>
      </c>
      <c r="S253" s="200">
        <v>0.086</v>
      </c>
      <c r="T253" s="201">
        <f>S253*H253</f>
        <v>5.7465199999999985</v>
      </c>
      <c r="AR253" s="22" t="s">
        <v>140</v>
      </c>
      <c r="AT253" s="22" t="s">
        <v>135</v>
      </c>
      <c r="AU253" s="22" t="s">
        <v>84</v>
      </c>
      <c r="AY253" s="22" t="s">
        <v>133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2" t="s">
        <v>24</v>
      </c>
      <c r="BK253" s="202">
        <f>ROUND(I253*H253,2)</f>
        <v>0</v>
      </c>
      <c r="BL253" s="22" t="s">
        <v>140</v>
      </c>
      <c r="BM253" s="22" t="s">
        <v>690</v>
      </c>
    </row>
    <row r="254" spans="2:47" s="1" customFormat="1" ht="40.5">
      <c r="B254" s="39"/>
      <c r="C254" s="61"/>
      <c r="D254" s="203" t="s">
        <v>142</v>
      </c>
      <c r="E254" s="61"/>
      <c r="F254" s="204" t="s">
        <v>558</v>
      </c>
      <c r="G254" s="61"/>
      <c r="H254" s="61"/>
      <c r="I254" s="161"/>
      <c r="J254" s="61"/>
      <c r="K254" s="61"/>
      <c r="L254" s="59"/>
      <c r="M254" s="205"/>
      <c r="N254" s="40"/>
      <c r="O254" s="40"/>
      <c r="P254" s="40"/>
      <c r="Q254" s="40"/>
      <c r="R254" s="40"/>
      <c r="S254" s="40"/>
      <c r="T254" s="76"/>
      <c r="AT254" s="22" t="s">
        <v>142</v>
      </c>
      <c r="AU254" s="22" t="s">
        <v>84</v>
      </c>
    </row>
    <row r="255" spans="2:51" s="11" customFormat="1" ht="13.5">
      <c r="B255" s="206"/>
      <c r="C255" s="207"/>
      <c r="D255" s="208" t="s">
        <v>144</v>
      </c>
      <c r="E255" s="209" t="s">
        <v>22</v>
      </c>
      <c r="F255" s="210" t="s">
        <v>691</v>
      </c>
      <c r="G255" s="207"/>
      <c r="H255" s="211">
        <v>66.82</v>
      </c>
      <c r="I255" s="212"/>
      <c r="J255" s="207"/>
      <c r="K255" s="207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144</v>
      </c>
      <c r="AU255" s="217" t="s">
        <v>84</v>
      </c>
      <c r="AV255" s="11" t="s">
        <v>84</v>
      </c>
      <c r="AW255" s="11" t="s">
        <v>38</v>
      </c>
      <c r="AX255" s="11" t="s">
        <v>75</v>
      </c>
      <c r="AY255" s="217" t="s">
        <v>133</v>
      </c>
    </row>
    <row r="256" spans="2:65" s="1" customFormat="1" ht="22.5" customHeight="1">
      <c r="B256" s="39"/>
      <c r="C256" s="191" t="s">
        <v>554</v>
      </c>
      <c r="D256" s="191" t="s">
        <v>135</v>
      </c>
      <c r="E256" s="192" t="s">
        <v>349</v>
      </c>
      <c r="F256" s="193" t="s">
        <v>350</v>
      </c>
      <c r="G256" s="194" t="s">
        <v>138</v>
      </c>
      <c r="H256" s="195">
        <v>3210</v>
      </c>
      <c r="I256" s="196"/>
      <c r="J256" s="197">
        <f>ROUND(I256*H256,2)</f>
        <v>0</v>
      </c>
      <c r="K256" s="193" t="s">
        <v>139</v>
      </c>
      <c r="L256" s="59"/>
      <c r="M256" s="198" t="s">
        <v>22</v>
      </c>
      <c r="N256" s="199" t="s">
        <v>46</v>
      </c>
      <c r="O256" s="40"/>
      <c r="P256" s="200">
        <f>O256*H256</f>
        <v>0</v>
      </c>
      <c r="Q256" s="200">
        <v>0</v>
      </c>
      <c r="R256" s="200">
        <f>Q256*H256</f>
        <v>0</v>
      </c>
      <c r="S256" s="200">
        <v>0.02</v>
      </c>
      <c r="T256" s="201">
        <f>S256*H256</f>
        <v>64.2</v>
      </c>
      <c r="AR256" s="22" t="s">
        <v>140</v>
      </c>
      <c r="AT256" s="22" t="s">
        <v>135</v>
      </c>
      <c r="AU256" s="22" t="s">
        <v>84</v>
      </c>
      <c r="AY256" s="22" t="s">
        <v>133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2" t="s">
        <v>24</v>
      </c>
      <c r="BK256" s="202">
        <f>ROUND(I256*H256,2)</f>
        <v>0</v>
      </c>
      <c r="BL256" s="22" t="s">
        <v>140</v>
      </c>
      <c r="BM256" s="22" t="s">
        <v>692</v>
      </c>
    </row>
    <row r="257" spans="2:47" s="1" customFormat="1" ht="40.5">
      <c r="B257" s="39"/>
      <c r="C257" s="61"/>
      <c r="D257" s="203" t="s">
        <v>142</v>
      </c>
      <c r="E257" s="61"/>
      <c r="F257" s="204" t="s">
        <v>352</v>
      </c>
      <c r="G257" s="61"/>
      <c r="H257" s="61"/>
      <c r="I257" s="161"/>
      <c r="J257" s="61"/>
      <c r="K257" s="61"/>
      <c r="L257" s="59"/>
      <c r="M257" s="205"/>
      <c r="N257" s="40"/>
      <c r="O257" s="40"/>
      <c r="P257" s="40"/>
      <c r="Q257" s="40"/>
      <c r="R257" s="40"/>
      <c r="S257" s="40"/>
      <c r="T257" s="76"/>
      <c r="AT257" s="22" t="s">
        <v>142</v>
      </c>
      <c r="AU257" s="22" t="s">
        <v>84</v>
      </c>
    </row>
    <row r="258" spans="2:51" s="11" customFormat="1" ht="13.5">
      <c r="B258" s="206"/>
      <c r="C258" s="207"/>
      <c r="D258" s="208" t="s">
        <v>144</v>
      </c>
      <c r="E258" s="209" t="s">
        <v>22</v>
      </c>
      <c r="F258" s="210" t="s">
        <v>650</v>
      </c>
      <c r="G258" s="207"/>
      <c r="H258" s="211">
        <v>3210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144</v>
      </c>
      <c r="AU258" s="217" t="s">
        <v>84</v>
      </c>
      <c r="AV258" s="11" t="s">
        <v>84</v>
      </c>
      <c r="AW258" s="11" t="s">
        <v>38</v>
      </c>
      <c r="AX258" s="11" t="s">
        <v>75</v>
      </c>
      <c r="AY258" s="217" t="s">
        <v>133</v>
      </c>
    </row>
    <row r="259" spans="2:65" s="1" customFormat="1" ht="22.5" customHeight="1">
      <c r="B259" s="39"/>
      <c r="C259" s="191" t="s">
        <v>560</v>
      </c>
      <c r="D259" s="191" t="s">
        <v>135</v>
      </c>
      <c r="E259" s="192" t="s">
        <v>693</v>
      </c>
      <c r="F259" s="193" t="s">
        <v>564</v>
      </c>
      <c r="G259" s="194" t="s">
        <v>138</v>
      </c>
      <c r="H259" s="195">
        <v>318.505</v>
      </c>
      <c r="I259" s="196"/>
      <c r="J259" s="197">
        <f>ROUND(I259*H259,2)</f>
        <v>0</v>
      </c>
      <c r="K259" s="193" t="s">
        <v>139</v>
      </c>
      <c r="L259" s="59"/>
      <c r="M259" s="198" t="s">
        <v>22</v>
      </c>
      <c r="N259" s="199" t="s">
        <v>46</v>
      </c>
      <c r="O259" s="40"/>
      <c r="P259" s="200">
        <f>O259*H259</f>
        <v>0</v>
      </c>
      <c r="Q259" s="200">
        <v>0</v>
      </c>
      <c r="R259" s="200">
        <f>Q259*H259</f>
        <v>0</v>
      </c>
      <c r="S259" s="200">
        <v>0.063</v>
      </c>
      <c r="T259" s="201">
        <f>S259*H259</f>
        <v>20.065815</v>
      </c>
      <c r="AR259" s="22" t="s">
        <v>140</v>
      </c>
      <c r="AT259" s="22" t="s">
        <v>135</v>
      </c>
      <c r="AU259" s="22" t="s">
        <v>84</v>
      </c>
      <c r="AY259" s="22" t="s">
        <v>133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2" t="s">
        <v>24</v>
      </c>
      <c r="BK259" s="202">
        <f>ROUND(I259*H259,2)</f>
        <v>0</v>
      </c>
      <c r="BL259" s="22" t="s">
        <v>140</v>
      </c>
      <c r="BM259" s="22" t="s">
        <v>694</v>
      </c>
    </row>
    <row r="260" spans="2:47" s="1" customFormat="1" ht="40.5">
      <c r="B260" s="39"/>
      <c r="C260" s="61"/>
      <c r="D260" s="203" t="s">
        <v>142</v>
      </c>
      <c r="E260" s="61"/>
      <c r="F260" s="204" t="s">
        <v>566</v>
      </c>
      <c r="G260" s="61"/>
      <c r="H260" s="61"/>
      <c r="I260" s="161"/>
      <c r="J260" s="61"/>
      <c r="K260" s="61"/>
      <c r="L260" s="59"/>
      <c r="M260" s="205"/>
      <c r="N260" s="40"/>
      <c r="O260" s="40"/>
      <c r="P260" s="40"/>
      <c r="Q260" s="40"/>
      <c r="R260" s="40"/>
      <c r="S260" s="40"/>
      <c r="T260" s="76"/>
      <c r="AT260" s="22" t="s">
        <v>142</v>
      </c>
      <c r="AU260" s="22" t="s">
        <v>84</v>
      </c>
    </row>
    <row r="261" spans="2:47" s="1" customFormat="1" ht="27">
      <c r="B261" s="39"/>
      <c r="C261" s="61"/>
      <c r="D261" s="203" t="s">
        <v>247</v>
      </c>
      <c r="E261" s="61"/>
      <c r="F261" s="242" t="s">
        <v>567</v>
      </c>
      <c r="G261" s="61"/>
      <c r="H261" s="61"/>
      <c r="I261" s="161"/>
      <c r="J261" s="61"/>
      <c r="K261" s="61"/>
      <c r="L261" s="59"/>
      <c r="M261" s="205"/>
      <c r="N261" s="40"/>
      <c r="O261" s="40"/>
      <c r="P261" s="40"/>
      <c r="Q261" s="40"/>
      <c r="R261" s="40"/>
      <c r="S261" s="40"/>
      <c r="T261" s="76"/>
      <c r="AT261" s="22" t="s">
        <v>247</v>
      </c>
      <c r="AU261" s="22" t="s">
        <v>84</v>
      </c>
    </row>
    <row r="262" spans="2:51" s="11" customFormat="1" ht="40.5">
      <c r="B262" s="206"/>
      <c r="C262" s="207"/>
      <c r="D262" s="208" t="s">
        <v>144</v>
      </c>
      <c r="E262" s="209" t="s">
        <v>22</v>
      </c>
      <c r="F262" s="210" t="s">
        <v>695</v>
      </c>
      <c r="G262" s="207"/>
      <c r="H262" s="211">
        <v>318.505</v>
      </c>
      <c r="I262" s="212"/>
      <c r="J262" s="207"/>
      <c r="K262" s="207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144</v>
      </c>
      <c r="AU262" s="217" t="s">
        <v>84</v>
      </c>
      <c r="AV262" s="11" t="s">
        <v>84</v>
      </c>
      <c r="AW262" s="11" t="s">
        <v>38</v>
      </c>
      <c r="AX262" s="11" t="s">
        <v>75</v>
      </c>
      <c r="AY262" s="217" t="s">
        <v>133</v>
      </c>
    </row>
    <row r="263" spans="2:65" s="1" customFormat="1" ht="22.5" customHeight="1">
      <c r="B263" s="39"/>
      <c r="C263" s="191" t="s">
        <v>562</v>
      </c>
      <c r="D263" s="191" t="s">
        <v>135</v>
      </c>
      <c r="E263" s="192" t="s">
        <v>354</v>
      </c>
      <c r="F263" s="193" t="s">
        <v>355</v>
      </c>
      <c r="G263" s="194" t="s">
        <v>170</v>
      </c>
      <c r="H263" s="195">
        <v>86.304</v>
      </c>
      <c r="I263" s="196"/>
      <c r="J263" s="197">
        <f>ROUND(I263*H263,2)</f>
        <v>0</v>
      </c>
      <c r="K263" s="193" t="s">
        <v>139</v>
      </c>
      <c r="L263" s="59"/>
      <c r="M263" s="198" t="s">
        <v>22</v>
      </c>
      <c r="N263" s="199" t="s">
        <v>46</v>
      </c>
      <c r="O263" s="40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AR263" s="22" t="s">
        <v>140</v>
      </c>
      <c r="AT263" s="22" t="s">
        <v>135</v>
      </c>
      <c r="AU263" s="22" t="s">
        <v>84</v>
      </c>
      <c r="AY263" s="22" t="s">
        <v>133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2" t="s">
        <v>24</v>
      </c>
      <c r="BK263" s="202">
        <f>ROUND(I263*H263,2)</f>
        <v>0</v>
      </c>
      <c r="BL263" s="22" t="s">
        <v>140</v>
      </c>
      <c r="BM263" s="22" t="s">
        <v>696</v>
      </c>
    </row>
    <row r="264" spans="2:47" s="1" customFormat="1" ht="40.5">
      <c r="B264" s="39"/>
      <c r="C264" s="61"/>
      <c r="D264" s="203" t="s">
        <v>142</v>
      </c>
      <c r="E264" s="61"/>
      <c r="F264" s="204" t="s">
        <v>357</v>
      </c>
      <c r="G264" s="61"/>
      <c r="H264" s="61"/>
      <c r="I264" s="161"/>
      <c r="J264" s="61"/>
      <c r="K264" s="61"/>
      <c r="L264" s="59"/>
      <c r="M264" s="205"/>
      <c r="N264" s="40"/>
      <c r="O264" s="40"/>
      <c r="P264" s="40"/>
      <c r="Q264" s="40"/>
      <c r="R264" s="40"/>
      <c r="S264" s="40"/>
      <c r="T264" s="76"/>
      <c r="AT264" s="22" t="s">
        <v>142</v>
      </c>
      <c r="AU264" s="22" t="s">
        <v>84</v>
      </c>
    </row>
    <row r="265" spans="2:51" s="12" customFormat="1" ht="27">
      <c r="B265" s="218"/>
      <c r="C265" s="219"/>
      <c r="D265" s="203" t="s">
        <v>144</v>
      </c>
      <c r="E265" s="220" t="s">
        <v>22</v>
      </c>
      <c r="F265" s="221" t="s">
        <v>613</v>
      </c>
      <c r="G265" s="219"/>
      <c r="H265" s="222" t="s">
        <v>22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144</v>
      </c>
      <c r="AU265" s="228" t="s">
        <v>84</v>
      </c>
      <c r="AV265" s="12" t="s">
        <v>24</v>
      </c>
      <c r="AW265" s="12" t="s">
        <v>38</v>
      </c>
      <c r="AX265" s="12" t="s">
        <v>75</v>
      </c>
      <c r="AY265" s="228" t="s">
        <v>133</v>
      </c>
    </row>
    <row r="266" spans="2:51" s="11" customFormat="1" ht="13.5">
      <c r="B266" s="206"/>
      <c r="C266" s="207"/>
      <c r="D266" s="208" t="s">
        <v>144</v>
      </c>
      <c r="E266" s="209" t="s">
        <v>22</v>
      </c>
      <c r="F266" s="210" t="s">
        <v>697</v>
      </c>
      <c r="G266" s="207"/>
      <c r="H266" s="211">
        <v>86.304</v>
      </c>
      <c r="I266" s="212"/>
      <c r="J266" s="207"/>
      <c r="K266" s="207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144</v>
      </c>
      <c r="AU266" s="217" t="s">
        <v>84</v>
      </c>
      <c r="AV266" s="11" t="s">
        <v>84</v>
      </c>
      <c r="AW266" s="11" t="s">
        <v>38</v>
      </c>
      <c r="AX266" s="11" t="s">
        <v>75</v>
      </c>
      <c r="AY266" s="217" t="s">
        <v>133</v>
      </c>
    </row>
    <row r="267" spans="2:65" s="1" customFormat="1" ht="22.5" customHeight="1">
      <c r="B267" s="39"/>
      <c r="C267" s="191" t="s">
        <v>569</v>
      </c>
      <c r="D267" s="191" t="s">
        <v>135</v>
      </c>
      <c r="E267" s="192" t="s">
        <v>360</v>
      </c>
      <c r="F267" s="193" t="s">
        <v>361</v>
      </c>
      <c r="G267" s="194" t="s">
        <v>138</v>
      </c>
      <c r="H267" s="195">
        <v>49.11</v>
      </c>
      <c r="I267" s="196"/>
      <c r="J267" s="197">
        <f>ROUND(I267*H267,2)</f>
        <v>0</v>
      </c>
      <c r="K267" s="193" t="s">
        <v>139</v>
      </c>
      <c r="L267" s="59"/>
      <c r="M267" s="198" t="s">
        <v>22</v>
      </c>
      <c r="N267" s="199" t="s">
        <v>46</v>
      </c>
      <c r="O267" s="40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AR267" s="22" t="s">
        <v>140</v>
      </c>
      <c r="AT267" s="22" t="s">
        <v>135</v>
      </c>
      <c r="AU267" s="22" t="s">
        <v>84</v>
      </c>
      <c r="AY267" s="22" t="s">
        <v>133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2" t="s">
        <v>24</v>
      </c>
      <c r="BK267" s="202">
        <f>ROUND(I267*H267,2)</f>
        <v>0</v>
      </c>
      <c r="BL267" s="22" t="s">
        <v>140</v>
      </c>
      <c r="BM267" s="22" t="s">
        <v>698</v>
      </c>
    </row>
    <row r="268" spans="2:47" s="1" customFormat="1" ht="40.5">
      <c r="B268" s="39"/>
      <c r="C268" s="61"/>
      <c r="D268" s="203" t="s">
        <v>142</v>
      </c>
      <c r="E268" s="61"/>
      <c r="F268" s="204" t="s">
        <v>363</v>
      </c>
      <c r="G268" s="61"/>
      <c r="H268" s="61"/>
      <c r="I268" s="161"/>
      <c r="J268" s="61"/>
      <c r="K268" s="61"/>
      <c r="L268" s="59"/>
      <c r="M268" s="205"/>
      <c r="N268" s="40"/>
      <c r="O268" s="40"/>
      <c r="P268" s="40"/>
      <c r="Q268" s="40"/>
      <c r="R268" s="40"/>
      <c r="S268" s="40"/>
      <c r="T268" s="76"/>
      <c r="AT268" s="22" t="s">
        <v>142</v>
      </c>
      <c r="AU268" s="22" t="s">
        <v>84</v>
      </c>
    </row>
    <row r="269" spans="2:51" s="11" customFormat="1" ht="27">
      <c r="B269" s="206"/>
      <c r="C269" s="207"/>
      <c r="D269" s="208" t="s">
        <v>144</v>
      </c>
      <c r="E269" s="209" t="s">
        <v>22</v>
      </c>
      <c r="F269" s="210" t="s">
        <v>699</v>
      </c>
      <c r="G269" s="207"/>
      <c r="H269" s="211">
        <v>49.11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144</v>
      </c>
      <c r="AU269" s="217" t="s">
        <v>84</v>
      </c>
      <c r="AV269" s="11" t="s">
        <v>84</v>
      </c>
      <c r="AW269" s="11" t="s">
        <v>38</v>
      </c>
      <c r="AX269" s="11" t="s">
        <v>75</v>
      </c>
      <c r="AY269" s="217" t="s">
        <v>133</v>
      </c>
    </row>
    <row r="270" spans="2:65" s="1" customFormat="1" ht="22.5" customHeight="1">
      <c r="B270" s="39"/>
      <c r="C270" s="191" t="s">
        <v>572</v>
      </c>
      <c r="D270" s="191" t="s">
        <v>135</v>
      </c>
      <c r="E270" s="192" t="s">
        <v>366</v>
      </c>
      <c r="F270" s="193" t="s">
        <v>367</v>
      </c>
      <c r="G270" s="194" t="s">
        <v>138</v>
      </c>
      <c r="H270" s="195">
        <v>44.1</v>
      </c>
      <c r="I270" s="196"/>
      <c r="J270" s="197">
        <f>ROUND(I270*H270,2)</f>
        <v>0</v>
      </c>
      <c r="K270" s="193" t="s">
        <v>139</v>
      </c>
      <c r="L270" s="59"/>
      <c r="M270" s="198" t="s">
        <v>22</v>
      </c>
      <c r="N270" s="199" t="s">
        <v>46</v>
      </c>
      <c r="O270" s="40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AR270" s="22" t="s">
        <v>140</v>
      </c>
      <c r="AT270" s="22" t="s">
        <v>135</v>
      </c>
      <c r="AU270" s="22" t="s">
        <v>84</v>
      </c>
      <c r="AY270" s="22" t="s">
        <v>133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2" t="s">
        <v>24</v>
      </c>
      <c r="BK270" s="202">
        <f>ROUND(I270*H270,2)</f>
        <v>0</v>
      </c>
      <c r="BL270" s="22" t="s">
        <v>140</v>
      </c>
      <c r="BM270" s="22" t="s">
        <v>700</v>
      </c>
    </row>
    <row r="271" spans="2:47" s="1" customFormat="1" ht="40.5">
      <c r="B271" s="39"/>
      <c r="C271" s="61"/>
      <c r="D271" s="203" t="s">
        <v>142</v>
      </c>
      <c r="E271" s="61"/>
      <c r="F271" s="204" t="s">
        <v>369</v>
      </c>
      <c r="G271" s="61"/>
      <c r="H271" s="61"/>
      <c r="I271" s="161"/>
      <c r="J271" s="61"/>
      <c r="K271" s="61"/>
      <c r="L271" s="59"/>
      <c r="M271" s="205"/>
      <c r="N271" s="40"/>
      <c r="O271" s="40"/>
      <c r="P271" s="40"/>
      <c r="Q271" s="40"/>
      <c r="R271" s="40"/>
      <c r="S271" s="40"/>
      <c r="T271" s="76"/>
      <c r="AT271" s="22" t="s">
        <v>142</v>
      </c>
      <c r="AU271" s="22" t="s">
        <v>84</v>
      </c>
    </row>
    <row r="272" spans="2:51" s="11" customFormat="1" ht="27">
      <c r="B272" s="206"/>
      <c r="C272" s="207"/>
      <c r="D272" s="203" t="s">
        <v>144</v>
      </c>
      <c r="E272" s="229" t="s">
        <v>22</v>
      </c>
      <c r="F272" s="230" t="s">
        <v>604</v>
      </c>
      <c r="G272" s="207"/>
      <c r="H272" s="231">
        <v>44.1</v>
      </c>
      <c r="I272" s="212"/>
      <c r="J272" s="207"/>
      <c r="K272" s="207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144</v>
      </c>
      <c r="AU272" s="217" t="s">
        <v>84</v>
      </c>
      <c r="AV272" s="11" t="s">
        <v>84</v>
      </c>
      <c r="AW272" s="11" t="s">
        <v>38</v>
      </c>
      <c r="AX272" s="11" t="s">
        <v>75</v>
      </c>
      <c r="AY272" s="217" t="s">
        <v>133</v>
      </c>
    </row>
    <row r="273" spans="2:63" s="10" customFormat="1" ht="29.85" customHeight="1">
      <c r="B273" s="174"/>
      <c r="C273" s="175"/>
      <c r="D273" s="188" t="s">
        <v>74</v>
      </c>
      <c r="E273" s="189" t="s">
        <v>370</v>
      </c>
      <c r="F273" s="189" t="s">
        <v>371</v>
      </c>
      <c r="G273" s="175"/>
      <c r="H273" s="175"/>
      <c r="I273" s="178"/>
      <c r="J273" s="190">
        <f>BK273</f>
        <v>0</v>
      </c>
      <c r="K273" s="175"/>
      <c r="L273" s="180"/>
      <c r="M273" s="181"/>
      <c r="N273" s="182"/>
      <c r="O273" s="182"/>
      <c r="P273" s="183">
        <f>SUM(P274:P300)</f>
        <v>0</v>
      </c>
      <c r="Q273" s="182"/>
      <c r="R273" s="183">
        <f>SUM(R274:R300)</f>
        <v>0</v>
      </c>
      <c r="S273" s="182"/>
      <c r="T273" s="184">
        <f>SUM(T274:T300)</f>
        <v>0</v>
      </c>
      <c r="AR273" s="185" t="s">
        <v>24</v>
      </c>
      <c r="AT273" s="186" t="s">
        <v>74</v>
      </c>
      <c r="AU273" s="186" t="s">
        <v>24</v>
      </c>
      <c r="AY273" s="185" t="s">
        <v>133</v>
      </c>
      <c r="BK273" s="187">
        <f>SUM(BK274:BK300)</f>
        <v>0</v>
      </c>
    </row>
    <row r="274" spans="2:65" s="1" customFormat="1" ht="31.5" customHeight="1">
      <c r="B274" s="39"/>
      <c r="C274" s="191" t="s">
        <v>575</v>
      </c>
      <c r="D274" s="191" t="s">
        <v>135</v>
      </c>
      <c r="E274" s="192" t="s">
        <v>373</v>
      </c>
      <c r="F274" s="193" t="s">
        <v>374</v>
      </c>
      <c r="G274" s="194" t="s">
        <v>198</v>
      </c>
      <c r="H274" s="195">
        <v>325.065</v>
      </c>
      <c r="I274" s="196"/>
      <c r="J274" s="197">
        <f>ROUND(I274*H274,2)</f>
        <v>0</v>
      </c>
      <c r="K274" s="193" t="s">
        <v>22</v>
      </c>
      <c r="L274" s="59"/>
      <c r="M274" s="198" t="s">
        <v>22</v>
      </c>
      <c r="N274" s="199" t="s">
        <v>46</v>
      </c>
      <c r="O274" s="40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AR274" s="22" t="s">
        <v>140</v>
      </c>
      <c r="AT274" s="22" t="s">
        <v>135</v>
      </c>
      <c r="AU274" s="22" t="s">
        <v>84</v>
      </c>
      <c r="AY274" s="22" t="s">
        <v>133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2" t="s">
        <v>24</v>
      </c>
      <c r="BK274" s="202">
        <f>ROUND(I274*H274,2)</f>
        <v>0</v>
      </c>
      <c r="BL274" s="22" t="s">
        <v>140</v>
      </c>
      <c r="BM274" s="22" t="s">
        <v>701</v>
      </c>
    </row>
    <row r="275" spans="2:47" s="1" customFormat="1" ht="13.5">
      <c r="B275" s="39"/>
      <c r="C275" s="61"/>
      <c r="D275" s="203" t="s">
        <v>142</v>
      </c>
      <c r="E275" s="61"/>
      <c r="F275" s="204" t="s">
        <v>374</v>
      </c>
      <c r="G275" s="61"/>
      <c r="H275" s="61"/>
      <c r="I275" s="161"/>
      <c r="J275" s="61"/>
      <c r="K275" s="61"/>
      <c r="L275" s="59"/>
      <c r="M275" s="205"/>
      <c r="N275" s="40"/>
      <c r="O275" s="40"/>
      <c r="P275" s="40"/>
      <c r="Q275" s="40"/>
      <c r="R275" s="40"/>
      <c r="S275" s="40"/>
      <c r="T275" s="76"/>
      <c r="AT275" s="22" t="s">
        <v>142</v>
      </c>
      <c r="AU275" s="22" t="s">
        <v>84</v>
      </c>
    </row>
    <row r="276" spans="2:51" s="11" customFormat="1" ht="13.5">
      <c r="B276" s="206"/>
      <c r="C276" s="207"/>
      <c r="D276" s="208" t="s">
        <v>144</v>
      </c>
      <c r="E276" s="209" t="s">
        <v>22</v>
      </c>
      <c r="F276" s="210" t="s">
        <v>702</v>
      </c>
      <c r="G276" s="207"/>
      <c r="H276" s="211">
        <v>325.065</v>
      </c>
      <c r="I276" s="212"/>
      <c r="J276" s="207"/>
      <c r="K276" s="207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144</v>
      </c>
      <c r="AU276" s="217" t="s">
        <v>84</v>
      </c>
      <c r="AV276" s="11" t="s">
        <v>84</v>
      </c>
      <c r="AW276" s="11" t="s">
        <v>38</v>
      </c>
      <c r="AX276" s="11" t="s">
        <v>75</v>
      </c>
      <c r="AY276" s="217" t="s">
        <v>133</v>
      </c>
    </row>
    <row r="277" spans="2:65" s="1" customFormat="1" ht="22.5" customHeight="1">
      <c r="B277" s="39"/>
      <c r="C277" s="191" t="s">
        <v>577</v>
      </c>
      <c r="D277" s="191" t="s">
        <v>135</v>
      </c>
      <c r="E277" s="192" t="s">
        <v>378</v>
      </c>
      <c r="F277" s="193" t="s">
        <v>379</v>
      </c>
      <c r="G277" s="194" t="s">
        <v>198</v>
      </c>
      <c r="H277" s="195">
        <v>7.792</v>
      </c>
      <c r="I277" s="196"/>
      <c r="J277" s="197">
        <f>ROUND(I277*H277,2)</f>
        <v>0</v>
      </c>
      <c r="K277" s="193" t="s">
        <v>22</v>
      </c>
      <c r="L277" s="59"/>
      <c r="M277" s="198" t="s">
        <v>22</v>
      </c>
      <c r="N277" s="199" t="s">
        <v>46</v>
      </c>
      <c r="O277" s="40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AR277" s="22" t="s">
        <v>140</v>
      </c>
      <c r="AT277" s="22" t="s">
        <v>135</v>
      </c>
      <c r="AU277" s="22" t="s">
        <v>84</v>
      </c>
      <c r="AY277" s="22" t="s">
        <v>133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2" t="s">
        <v>24</v>
      </c>
      <c r="BK277" s="202">
        <f>ROUND(I277*H277,2)</f>
        <v>0</v>
      </c>
      <c r="BL277" s="22" t="s">
        <v>140</v>
      </c>
      <c r="BM277" s="22" t="s">
        <v>703</v>
      </c>
    </row>
    <row r="278" spans="2:47" s="1" customFormat="1" ht="13.5">
      <c r="B278" s="39"/>
      <c r="C278" s="61"/>
      <c r="D278" s="203" t="s">
        <v>142</v>
      </c>
      <c r="E278" s="61"/>
      <c r="F278" s="204" t="s">
        <v>379</v>
      </c>
      <c r="G278" s="61"/>
      <c r="H278" s="61"/>
      <c r="I278" s="161"/>
      <c r="J278" s="61"/>
      <c r="K278" s="61"/>
      <c r="L278" s="59"/>
      <c r="M278" s="205"/>
      <c r="N278" s="40"/>
      <c r="O278" s="40"/>
      <c r="P278" s="40"/>
      <c r="Q278" s="40"/>
      <c r="R278" s="40"/>
      <c r="S278" s="40"/>
      <c r="T278" s="76"/>
      <c r="AT278" s="22" t="s">
        <v>142</v>
      </c>
      <c r="AU278" s="22" t="s">
        <v>84</v>
      </c>
    </row>
    <row r="279" spans="2:51" s="12" customFormat="1" ht="27">
      <c r="B279" s="218"/>
      <c r="C279" s="219"/>
      <c r="D279" s="203" t="s">
        <v>144</v>
      </c>
      <c r="E279" s="220" t="s">
        <v>22</v>
      </c>
      <c r="F279" s="221" t="s">
        <v>613</v>
      </c>
      <c r="G279" s="219"/>
      <c r="H279" s="222" t="s">
        <v>22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144</v>
      </c>
      <c r="AU279" s="228" t="s">
        <v>84</v>
      </c>
      <c r="AV279" s="12" t="s">
        <v>24</v>
      </c>
      <c r="AW279" s="12" t="s">
        <v>38</v>
      </c>
      <c r="AX279" s="12" t="s">
        <v>75</v>
      </c>
      <c r="AY279" s="228" t="s">
        <v>133</v>
      </c>
    </row>
    <row r="280" spans="2:51" s="11" customFormat="1" ht="13.5">
      <c r="B280" s="206"/>
      <c r="C280" s="207"/>
      <c r="D280" s="203" t="s">
        <v>144</v>
      </c>
      <c r="E280" s="229" t="s">
        <v>22</v>
      </c>
      <c r="F280" s="230" t="s">
        <v>704</v>
      </c>
      <c r="G280" s="207"/>
      <c r="H280" s="231">
        <v>0.095</v>
      </c>
      <c r="I280" s="212"/>
      <c r="J280" s="207"/>
      <c r="K280" s="207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144</v>
      </c>
      <c r="AU280" s="217" t="s">
        <v>84</v>
      </c>
      <c r="AV280" s="11" t="s">
        <v>84</v>
      </c>
      <c r="AW280" s="11" t="s">
        <v>38</v>
      </c>
      <c r="AX280" s="11" t="s">
        <v>75</v>
      </c>
      <c r="AY280" s="217" t="s">
        <v>133</v>
      </c>
    </row>
    <row r="281" spans="2:51" s="11" customFormat="1" ht="27">
      <c r="B281" s="206"/>
      <c r="C281" s="207"/>
      <c r="D281" s="203" t="s">
        <v>144</v>
      </c>
      <c r="E281" s="229" t="s">
        <v>22</v>
      </c>
      <c r="F281" s="230" t="s">
        <v>705</v>
      </c>
      <c r="G281" s="207"/>
      <c r="H281" s="231">
        <v>5.297</v>
      </c>
      <c r="I281" s="212"/>
      <c r="J281" s="207"/>
      <c r="K281" s="207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144</v>
      </c>
      <c r="AU281" s="217" t="s">
        <v>84</v>
      </c>
      <c r="AV281" s="11" t="s">
        <v>84</v>
      </c>
      <c r="AW281" s="11" t="s">
        <v>38</v>
      </c>
      <c r="AX281" s="11" t="s">
        <v>75</v>
      </c>
      <c r="AY281" s="217" t="s">
        <v>133</v>
      </c>
    </row>
    <row r="282" spans="2:51" s="11" customFormat="1" ht="13.5">
      <c r="B282" s="206"/>
      <c r="C282" s="207"/>
      <c r="D282" s="208" t="s">
        <v>144</v>
      </c>
      <c r="E282" s="209" t="s">
        <v>22</v>
      </c>
      <c r="F282" s="210" t="s">
        <v>706</v>
      </c>
      <c r="G282" s="207"/>
      <c r="H282" s="211">
        <v>2.4</v>
      </c>
      <c r="I282" s="212"/>
      <c r="J282" s="207"/>
      <c r="K282" s="207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144</v>
      </c>
      <c r="AU282" s="217" t="s">
        <v>84</v>
      </c>
      <c r="AV282" s="11" t="s">
        <v>84</v>
      </c>
      <c r="AW282" s="11" t="s">
        <v>38</v>
      </c>
      <c r="AX282" s="11" t="s">
        <v>75</v>
      </c>
      <c r="AY282" s="217" t="s">
        <v>133</v>
      </c>
    </row>
    <row r="283" spans="2:65" s="1" customFormat="1" ht="22.5" customHeight="1">
      <c r="B283" s="39"/>
      <c r="C283" s="191" t="s">
        <v>580</v>
      </c>
      <c r="D283" s="191" t="s">
        <v>135</v>
      </c>
      <c r="E283" s="192" t="s">
        <v>385</v>
      </c>
      <c r="F283" s="193" t="s">
        <v>386</v>
      </c>
      <c r="G283" s="194" t="s">
        <v>198</v>
      </c>
      <c r="H283" s="195">
        <v>325.065</v>
      </c>
      <c r="I283" s="196"/>
      <c r="J283" s="197">
        <f>ROUND(I283*H283,2)</f>
        <v>0</v>
      </c>
      <c r="K283" s="193" t="s">
        <v>139</v>
      </c>
      <c r="L283" s="59"/>
      <c r="M283" s="198" t="s">
        <v>22</v>
      </c>
      <c r="N283" s="199" t="s">
        <v>46</v>
      </c>
      <c r="O283" s="40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2" t="s">
        <v>140</v>
      </c>
      <c r="AT283" s="22" t="s">
        <v>135</v>
      </c>
      <c r="AU283" s="22" t="s">
        <v>84</v>
      </c>
      <c r="AY283" s="22" t="s">
        <v>133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2" t="s">
        <v>24</v>
      </c>
      <c r="BK283" s="202">
        <f>ROUND(I283*H283,2)</f>
        <v>0</v>
      </c>
      <c r="BL283" s="22" t="s">
        <v>140</v>
      </c>
      <c r="BM283" s="22" t="s">
        <v>707</v>
      </c>
    </row>
    <row r="284" spans="2:47" s="1" customFormat="1" ht="13.5">
      <c r="B284" s="39"/>
      <c r="C284" s="61"/>
      <c r="D284" s="203" t="s">
        <v>142</v>
      </c>
      <c r="E284" s="61"/>
      <c r="F284" s="204" t="s">
        <v>388</v>
      </c>
      <c r="G284" s="61"/>
      <c r="H284" s="61"/>
      <c r="I284" s="161"/>
      <c r="J284" s="61"/>
      <c r="K284" s="61"/>
      <c r="L284" s="59"/>
      <c r="M284" s="205"/>
      <c r="N284" s="40"/>
      <c r="O284" s="40"/>
      <c r="P284" s="40"/>
      <c r="Q284" s="40"/>
      <c r="R284" s="40"/>
      <c r="S284" s="40"/>
      <c r="T284" s="76"/>
      <c r="AT284" s="22" t="s">
        <v>142</v>
      </c>
      <c r="AU284" s="22" t="s">
        <v>84</v>
      </c>
    </row>
    <row r="285" spans="2:51" s="11" customFormat="1" ht="13.5">
      <c r="B285" s="206"/>
      <c r="C285" s="207"/>
      <c r="D285" s="208" t="s">
        <v>144</v>
      </c>
      <c r="E285" s="209" t="s">
        <v>22</v>
      </c>
      <c r="F285" s="210" t="s">
        <v>702</v>
      </c>
      <c r="G285" s="207"/>
      <c r="H285" s="211">
        <v>325.065</v>
      </c>
      <c r="I285" s="212"/>
      <c r="J285" s="207"/>
      <c r="K285" s="207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144</v>
      </c>
      <c r="AU285" s="217" t="s">
        <v>84</v>
      </c>
      <c r="AV285" s="11" t="s">
        <v>84</v>
      </c>
      <c r="AW285" s="11" t="s">
        <v>38</v>
      </c>
      <c r="AX285" s="11" t="s">
        <v>75</v>
      </c>
      <c r="AY285" s="217" t="s">
        <v>133</v>
      </c>
    </row>
    <row r="286" spans="2:65" s="1" customFormat="1" ht="22.5" customHeight="1">
      <c r="B286" s="39"/>
      <c r="C286" s="191" t="s">
        <v>585</v>
      </c>
      <c r="D286" s="191" t="s">
        <v>135</v>
      </c>
      <c r="E286" s="192" t="s">
        <v>390</v>
      </c>
      <c r="F286" s="193" t="s">
        <v>391</v>
      </c>
      <c r="G286" s="194" t="s">
        <v>198</v>
      </c>
      <c r="H286" s="195">
        <v>7.792</v>
      </c>
      <c r="I286" s="196"/>
      <c r="J286" s="197">
        <f>ROUND(I286*H286,2)</f>
        <v>0</v>
      </c>
      <c r="K286" s="193" t="s">
        <v>139</v>
      </c>
      <c r="L286" s="59"/>
      <c r="M286" s="198" t="s">
        <v>22</v>
      </c>
      <c r="N286" s="199" t="s">
        <v>46</v>
      </c>
      <c r="O286" s="40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AR286" s="22" t="s">
        <v>140</v>
      </c>
      <c r="AT286" s="22" t="s">
        <v>135</v>
      </c>
      <c r="AU286" s="22" t="s">
        <v>84</v>
      </c>
      <c r="AY286" s="22" t="s">
        <v>133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2" t="s">
        <v>24</v>
      </c>
      <c r="BK286" s="202">
        <f>ROUND(I286*H286,2)</f>
        <v>0</v>
      </c>
      <c r="BL286" s="22" t="s">
        <v>140</v>
      </c>
      <c r="BM286" s="22" t="s">
        <v>708</v>
      </c>
    </row>
    <row r="287" spans="2:47" s="1" customFormat="1" ht="13.5">
      <c r="B287" s="39"/>
      <c r="C287" s="61"/>
      <c r="D287" s="203" t="s">
        <v>142</v>
      </c>
      <c r="E287" s="61"/>
      <c r="F287" s="204" t="s">
        <v>393</v>
      </c>
      <c r="G287" s="61"/>
      <c r="H287" s="61"/>
      <c r="I287" s="161"/>
      <c r="J287" s="61"/>
      <c r="K287" s="61"/>
      <c r="L287" s="59"/>
      <c r="M287" s="205"/>
      <c r="N287" s="40"/>
      <c r="O287" s="40"/>
      <c r="P287" s="40"/>
      <c r="Q287" s="40"/>
      <c r="R287" s="40"/>
      <c r="S287" s="40"/>
      <c r="T287" s="76"/>
      <c r="AT287" s="22" t="s">
        <v>142</v>
      </c>
      <c r="AU287" s="22" t="s">
        <v>84</v>
      </c>
    </row>
    <row r="288" spans="2:51" s="12" customFormat="1" ht="27">
      <c r="B288" s="218"/>
      <c r="C288" s="219"/>
      <c r="D288" s="203" t="s">
        <v>144</v>
      </c>
      <c r="E288" s="220" t="s">
        <v>22</v>
      </c>
      <c r="F288" s="221" t="s">
        <v>613</v>
      </c>
      <c r="G288" s="219"/>
      <c r="H288" s="222" t="s">
        <v>22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144</v>
      </c>
      <c r="AU288" s="228" t="s">
        <v>84</v>
      </c>
      <c r="AV288" s="12" t="s">
        <v>24</v>
      </c>
      <c r="AW288" s="12" t="s">
        <v>38</v>
      </c>
      <c r="AX288" s="12" t="s">
        <v>75</v>
      </c>
      <c r="AY288" s="228" t="s">
        <v>133</v>
      </c>
    </row>
    <row r="289" spans="2:51" s="11" customFormat="1" ht="13.5">
      <c r="B289" s="206"/>
      <c r="C289" s="207"/>
      <c r="D289" s="203" t="s">
        <v>144</v>
      </c>
      <c r="E289" s="229" t="s">
        <v>22</v>
      </c>
      <c r="F289" s="230" t="s">
        <v>704</v>
      </c>
      <c r="G289" s="207"/>
      <c r="H289" s="231">
        <v>0.095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144</v>
      </c>
      <c r="AU289" s="217" t="s">
        <v>84</v>
      </c>
      <c r="AV289" s="11" t="s">
        <v>84</v>
      </c>
      <c r="AW289" s="11" t="s">
        <v>38</v>
      </c>
      <c r="AX289" s="11" t="s">
        <v>75</v>
      </c>
      <c r="AY289" s="217" t="s">
        <v>133</v>
      </c>
    </row>
    <row r="290" spans="2:51" s="11" customFormat="1" ht="27">
      <c r="B290" s="206"/>
      <c r="C290" s="207"/>
      <c r="D290" s="203" t="s">
        <v>144</v>
      </c>
      <c r="E290" s="229" t="s">
        <v>22</v>
      </c>
      <c r="F290" s="230" t="s">
        <v>705</v>
      </c>
      <c r="G290" s="207"/>
      <c r="H290" s="231">
        <v>5.297</v>
      </c>
      <c r="I290" s="212"/>
      <c r="J290" s="207"/>
      <c r="K290" s="207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144</v>
      </c>
      <c r="AU290" s="217" t="s">
        <v>84</v>
      </c>
      <c r="AV290" s="11" t="s">
        <v>84</v>
      </c>
      <c r="AW290" s="11" t="s">
        <v>38</v>
      </c>
      <c r="AX290" s="11" t="s">
        <v>75</v>
      </c>
      <c r="AY290" s="217" t="s">
        <v>133</v>
      </c>
    </row>
    <row r="291" spans="2:51" s="11" customFormat="1" ht="13.5">
      <c r="B291" s="206"/>
      <c r="C291" s="207"/>
      <c r="D291" s="208" t="s">
        <v>144</v>
      </c>
      <c r="E291" s="209" t="s">
        <v>22</v>
      </c>
      <c r="F291" s="210" t="s">
        <v>706</v>
      </c>
      <c r="G291" s="207"/>
      <c r="H291" s="211">
        <v>2.4</v>
      </c>
      <c r="I291" s="212"/>
      <c r="J291" s="207"/>
      <c r="K291" s="207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144</v>
      </c>
      <c r="AU291" s="217" t="s">
        <v>84</v>
      </c>
      <c r="AV291" s="11" t="s">
        <v>84</v>
      </c>
      <c r="AW291" s="11" t="s">
        <v>38</v>
      </c>
      <c r="AX291" s="11" t="s">
        <v>75</v>
      </c>
      <c r="AY291" s="217" t="s">
        <v>133</v>
      </c>
    </row>
    <row r="292" spans="2:65" s="1" customFormat="1" ht="22.5" customHeight="1">
      <c r="B292" s="39"/>
      <c r="C292" s="191" t="s">
        <v>590</v>
      </c>
      <c r="D292" s="191" t="s">
        <v>135</v>
      </c>
      <c r="E292" s="192" t="s">
        <v>395</v>
      </c>
      <c r="F292" s="193" t="s">
        <v>396</v>
      </c>
      <c r="G292" s="194" t="s">
        <v>198</v>
      </c>
      <c r="H292" s="195">
        <v>156.262</v>
      </c>
      <c r="I292" s="196"/>
      <c r="J292" s="197">
        <f>ROUND(I292*H292,2)</f>
        <v>0</v>
      </c>
      <c r="K292" s="193" t="s">
        <v>139</v>
      </c>
      <c r="L292" s="59"/>
      <c r="M292" s="198" t="s">
        <v>22</v>
      </c>
      <c r="N292" s="199" t="s">
        <v>46</v>
      </c>
      <c r="O292" s="40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AR292" s="22" t="s">
        <v>140</v>
      </c>
      <c r="AT292" s="22" t="s">
        <v>135</v>
      </c>
      <c r="AU292" s="22" t="s">
        <v>84</v>
      </c>
      <c r="AY292" s="22" t="s">
        <v>133</v>
      </c>
      <c r="BE292" s="202">
        <f>IF(N292="základní",J292,0)</f>
        <v>0</v>
      </c>
      <c r="BF292" s="202">
        <f>IF(N292="snížená",J292,0)</f>
        <v>0</v>
      </c>
      <c r="BG292" s="202">
        <f>IF(N292="zákl. přenesená",J292,0)</f>
        <v>0</v>
      </c>
      <c r="BH292" s="202">
        <f>IF(N292="sníž. přenesená",J292,0)</f>
        <v>0</v>
      </c>
      <c r="BI292" s="202">
        <f>IF(N292="nulová",J292,0)</f>
        <v>0</v>
      </c>
      <c r="BJ292" s="22" t="s">
        <v>24</v>
      </c>
      <c r="BK292" s="202">
        <f>ROUND(I292*H292,2)</f>
        <v>0</v>
      </c>
      <c r="BL292" s="22" t="s">
        <v>140</v>
      </c>
      <c r="BM292" s="22" t="s">
        <v>709</v>
      </c>
    </row>
    <row r="293" spans="2:47" s="1" customFormat="1" ht="13.5">
      <c r="B293" s="39"/>
      <c r="C293" s="61"/>
      <c r="D293" s="203" t="s">
        <v>142</v>
      </c>
      <c r="E293" s="61"/>
      <c r="F293" s="204" t="s">
        <v>398</v>
      </c>
      <c r="G293" s="61"/>
      <c r="H293" s="61"/>
      <c r="I293" s="161"/>
      <c r="J293" s="61"/>
      <c r="K293" s="61"/>
      <c r="L293" s="59"/>
      <c r="M293" s="205"/>
      <c r="N293" s="40"/>
      <c r="O293" s="40"/>
      <c r="P293" s="40"/>
      <c r="Q293" s="40"/>
      <c r="R293" s="40"/>
      <c r="S293" s="40"/>
      <c r="T293" s="76"/>
      <c r="AT293" s="22" t="s">
        <v>142</v>
      </c>
      <c r="AU293" s="22" t="s">
        <v>84</v>
      </c>
    </row>
    <row r="294" spans="2:51" s="11" customFormat="1" ht="13.5">
      <c r="B294" s="206"/>
      <c r="C294" s="207"/>
      <c r="D294" s="203" t="s">
        <v>144</v>
      </c>
      <c r="E294" s="229" t="s">
        <v>22</v>
      </c>
      <c r="F294" s="230" t="s">
        <v>710</v>
      </c>
      <c r="G294" s="207"/>
      <c r="H294" s="231">
        <v>150.87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144</v>
      </c>
      <c r="AU294" s="217" t="s">
        <v>84</v>
      </c>
      <c r="AV294" s="11" t="s">
        <v>84</v>
      </c>
      <c r="AW294" s="11" t="s">
        <v>38</v>
      </c>
      <c r="AX294" s="11" t="s">
        <v>75</v>
      </c>
      <c r="AY294" s="217" t="s">
        <v>133</v>
      </c>
    </row>
    <row r="295" spans="2:51" s="12" customFormat="1" ht="27">
      <c r="B295" s="218"/>
      <c r="C295" s="219"/>
      <c r="D295" s="203" t="s">
        <v>144</v>
      </c>
      <c r="E295" s="220" t="s">
        <v>22</v>
      </c>
      <c r="F295" s="221" t="s">
        <v>613</v>
      </c>
      <c r="G295" s="219"/>
      <c r="H295" s="222" t="s">
        <v>22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144</v>
      </c>
      <c r="AU295" s="228" t="s">
        <v>84</v>
      </c>
      <c r="AV295" s="12" t="s">
        <v>24</v>
      </c>
      <c r="AW295" s="12" t="s">
        <v>38</v>
      </c>
      <c r="AX295" s="12" t="s">
        <v>75</v>
      </c>
      <c r="AY295" s="228" t="s">
        <v>133</v>
      </c>
    </row>
    <row r="296" spans="2:51" s="11" customFormat="1" ht="13.5">
      <c r="B296" s="206"/>
      <c r="C296" s="207"/>
      <c r="D296" s="203" t="s">
        <v>144</v>
      </c>
      <c r="E296" s="229" t="s">
        <v>22</v>
      </c>
      <c r="F296" s="230" t="s">
        <v>704</v>
      </c>
      <c r="G296" s="207"/>
      <c r="H296" s="231">
        <v>0.095</v>
      </c>
      <c r="I296" s="212"/>
      <c r="J296" s="207"/>
      <c r="K296" s="207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144</v>
      </c>
      <c r="AU296" s="217" t="s">
        <v>84</v>
      </c>
      <c r="AV296" s="11" t="s">
        <v>84</v>
      </c>
      <c r="AW296" s="11" t="s">
        <v>38</v>
      </c>
      <c r="AX296" s="11" t="s">
        <v>75</v>
      </c>
      <c r="AY296" s="217" t="s">
        <v>133</v>
      </c>
    </row>
    <row r="297" spans="2:51" s="11" customFormat="1" ht="27">
      <c r="B297" s="206"/>
      <c r="C297" s="207"/>
      <c r="D297" s="208" t="s">
        <v>144</v>
      </c>
      <c r="E297" s="209" t="s">
        <v>22</v>
      </c>
      <c r="F297" s="210" t="s">
        <v>705</v>
      </c>
      <c r="G297" s="207"/>
      <c r="H297" s="211">
        <v>5.297</v>
      </c>
      <c r="I297" s="212"/>
      <c r="J297" s="207"/>
      <c r="K297" s="207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144</v>
      </c>
      <c r="AU297" s="217" t="s">
        <v>84</v>
      </c>
      <c r="AV297" s="11" t="s">
        <v>84</v>
      </c>
      <c r="AW297" s="11" t="s">
        <v>38</v>
      </c>
      <c r="AX297" s="11" t="s">
        <v>75</v>
      </c>
      <c r="AY297" s="217" t="s">
        <v>133</v>
      </c>
    </row>
    <row r="298" spans="2:65" s="1" customFormat="1" ht="22.5" customHeight="1">
      <c r="B298" s="39"/>
      <c r="C298" s="191" t="s">
        <v>592</v>
      </c>
      <c r="D298" s="191" t="s">
        <v>135</v>
      </c>
      <c r="E298" s="192" t="s">
        <v>401</v>
      </c>
      <c r="F298" s="193" t="s">
        <v>402</v>
      </c>
      <c r="G298" s="194" t="s">
        <v>198</v>
      </c>
      <c r="H298" s="195">
        <v>176.595</v>
      </c>
      <c r="I298" s="196"/>
      <c r="J298" s="197">
        <f>ROUND(I298*H298,2)</f>
        <v>0</v>
      </c>
      <c r="K298" s="193" t="s">
        <v>22</v>
      </c>
      <c r="L298" s="59"/>
      <c r="M298" s="198" t="s">
        <v>22</v>
      </c>
      <c r="N298" s="199" t="s">
        <v>46</v>
      </c>
      <c r="O298" s="40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AR298" s="22" t="s">
        <v>140</v>
      </c>
      <c r="AT298" s="22" t="s">
        <v>135</v>
      </c>
      <c r="AU298" s="22" t="s">
        <v>84</v>
      </c>
      <c r="AY298" s="22" t="s">
        <v>133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22" t="s">
        <v>24</v>
      </c>
      <c r="BK298" s="202">
        <f>ROUND(I298*H298,2)</f>
        <v>0</v>
      </c>
      <c r="BL298" s="22" t="s">
        <v>140</v>
      </c>
      <c r="BM298" s="22" t="s">
        <v>711</v>
      </c>
    </row>
    <row r="299" spans="2:47" s="1" customFormat="1" ht="13.5">
      <c r="B299" s="39"/>
      <c r="C299" s="61"/>
      <c r="D299" s="203" t="s">
        <v>142</v>
      </c>
      <c r="E299" s="61"/>
      <c r="F299" s="204" t="s">
        <v>404</v>
      </c>
      <c r="G299" s="61"/>
      <c r="H299" s="61"/>
      <c r="I299" s="161"/>
      <c r="J299" s="61"/>
      <c r="K299" s="61"/>
      <c r="L299" s="59"/>
      <c r="M299" s="205"/>
      <c r="N299" s="40"/>
      <c r="O299" s="40"/>
      <c r="P299" s="40"/>
      <c r="Q299" s="40"/>
      <c r="R299" s="40"/>
      <c r="S299" s="40"/>
      <c r="T299" s="76"/>
      <c r="AT299" s="22" t="s">
        <v>142</v>
      </c>
      <c r="AU299" s="22" t="s">
        <v>84</v>
      </c>
    </row>
    <row r="300" spans="2:51" s="11" customFormat="1" ht="13.5">
      <c r="B300" s="206"/>
      <c r="C300" s="207"/>
      <c r="D300" s="203" t="s">
        <v>144</v>
      </c>
      <c r="E300" s="229" t="s">
        <v>22</v>
      </c>
      <c r="F300" s="230" t="s">
        <v>712</v>
      </c>
      <c r="G300" s="207"/>
      <c r="H300" s="231">
        <v>176.595</v>
      </c>
      <c r="I300" s="212"/>
      <c r="J300" s="207"/>
      <c r="K300" s="207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144</v>
      </c>
      <c r="AU300" s="217" t="s">
        <v>84</v>
      </c>
      <c r="AV300" s="11" t="s">
        <v>84</v>
      </c>
      <c r="AW300" s="11" t="s">
        <v>38</v>
      </c>
      <c r="AX300" s="11" t="s">
        <v>75</v>
      </c>
      <c r="AY300" s="217" t="s">
        <v>133</v>
      </c>
    </row>
    <row r="301" spans="2:63" s="10" customFormat="1" ht="29.85" customHeight="1">
      <c r="B301" s="174"/>
      <c r="C301" s="175"/>
      <c r="D301" s="188" t="s">
        <v>74</v>
      </c>
      <c r="E301" s="189" t="s">
        <v>406</v>
      </c>
      <c r="F301" s="189" t="s">
        <v>407</v>
      </c>
      <c r="G301" s="175"/>
      <c r="H301" s="175"/>
      <c r="I301" s="178"/>
      <c r="J301" s="190">
        <f>BK301</f>
        <v>0</v>
      </c>
      <c r="K301" s="175"/>
      <c r="L301" s="180"/>
      <c r="M301" s="181"/>
      <c r="N301" s="182"/>
      <c r="O301" s="182"/>
      <c r="P301" s="183">
        <f>SUM(P302:P303)</f>
        <v>0</v>
      </c>
      <c r="Q301" s="182"/>
      <c r="R301" s="183">
        <f>SUM(R302:R303)</f>
        <v>0</v>
      </c>
      <c r="S301" s="182"/>
      <c r="T301" s="184">
        <f>SUM(T302:T303)</f>
        <v>0</v>
      </c>
      <c r="AR301" s="185" t="s">
        <v>24</v>
      </c>
      <c r="AT301" s="186" t="s">
        <v>74</v>
      </c>
      <c r="AU301" s="186" t="s">
        <v>24</v>
      </c>
      <c r="AY301" s="185" t="s">
        <v>133</v>
      </c>
      <c r="BK301" s="187">
        <f>SUM(BK302:BK303)</f>
        <v>0</v>
      </c>
    </row>
    <row r="302" spans="2:65" s="1" customFormat="1" ht="31.5" customHeight="1">
      <c r="B302" s="39"/>
      <c r="C302" s="191" t="s">
        <v>594</v>
      </c>
      <c r="D302" s="191" t="s">
        <v>135</v>
      </c>
      <c r="E302" s="192" t="s">
        <v>409</v>
      </c>
      <c r="F302" s="193" t="s">
        <v>410</v>
      </c>
      <c r="G302" s="194" t="s">
        <v>198</v>
      </c>
      <c r="H302" s="195">
        <v>153.175</v>
      </c>
      <c r="I302" s="196"/>
      <c r="J302" s="197">
        <f>ROUND(I302*H302,2)</f>
        <v>0</v>
      </c>
      <c r="K302" s="193" t="s">
        <v>139</v>
      </c>
      <c r="L302" s="59"/>
      <c r="M302" s="198" t="s">
        <v>22</v>
      </c>
      <c r="N302" s="199" t="s">
        <v>46</v>
      </c>
      <c r="O302" s="40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2" t="s">
        <v>140</v>
      </c>
      <c r="AT302" s="22" t="s">
        <v>135</v>
      </c>
      <c r="AU302" s="22" t="s">
        <v>84</v>
      </c>
      <c r="AY302" s="22" t="s">
        <v>133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22" t="s">
        <v>24</v>
      </c>
      <c r="BK302" s="202">
        <f>ROUND(I302*H302,2)</f>
        <v>0</v>
      </c>
      <c r="BL302" s="22" t="s">
        <v>140</v>
      </c>
      <c r="BM302" s="22" t="s">
        <v>713</v>
      </c>
    </row>
    <row r="303" spans="2:47" s="1" customFormat="1" ht="27">
      <c r="B303" s="39"/>
      <c r="C303" s="61"/>
      <c r="D303" s="203" t="s">
        <v>142</v>
      </c>
      <c r="E303" s="61"/>
      <c r="F303" s="204" t="s">
        <v>412</v>
      </c>
      <c r="G303" s="61"/>
      <c r="H303" s="61"/>
      <c r="I303" s="161"/>
      <c r="J303" s="61"/>
      <c r="K303" s="61"/>
      <c r="L303" s="59"/>
      <c r="M303" s="243"/>
      <c r="N303" s="244"/>
      <c r="O303" s="244"/>
      <c r="P303" s="244"/>
      <c r="Q303" s="244"/>
      <c r="R303" s="244"/>
      <c r="S303" s="244"/>
      <c r="T303" s="245"/>
      <c r="AT303" s="22" t="s">
        <v>142</v>
      </c>
      <c r="AU303" s="22" t="s">
        <v>84</v>
      </c>
    </row>
    <row r="304" spans="2:12" s="1" customFormat="1" ht="6.95" customHeight="1">
      <c r="B304" s="54"/>
      <c r="C304" s="55"/>
      <c r="D304" s="55"/>
      <c r="E304" s="55"/>
      <c r="F304" s="55"/>
      <c r="G304" s="55"/>
      <c r="H304" s="55"/>
      <c r="I304" s="137"/>
      <c r="J304" s="55"/>
      <c r="K304" s="55"/>
      <c r="L304" s="59"/>
    </row>
  </sheetData>
  <sheetProtection password="CC35" sheet="1" objects="1" scenarios="1" formatCells="0" formatColumns="0" formatRows="0" sort="0" autoFilter="0"/>
  <autoFilter ref="C82:K30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714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7" t="s">
        <v>22</v>
      </c>
      <c r="F24" s="337"/>
      <c r="G24" s="337"/>
      <c r="H24" s="33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ROUND(J79,2)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ROUND(SUM(BE79:BE247),2)</f>
        <v>0</v>
      </c>
      <c r="G30" s="40"/>
      <c r="H30" s="40"/>
      <c r="I30" s="129">
        <v>0.21</v>
      </c>
      <c r="J30" s="128">
        <f>ROUND(ROUND((SUM(BE79:BE247)),2)*I30,2)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ROUND(SUM(BF79:BF247),2)</f>
        <v>0</v>
      </c>
      <c r="G31" s="40"/>
      <c r="H31" s="40"/>
      <c r="I31" s="129">
        <v>0.15</v>
      </c>
      <c r="J31" s="128">
        <f>ROUND(ROUND((SUM(BF79:BF247)),2)*I31,2)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ROUND(SUM(BG79:BG247),2)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ROUND(SUM(BH79:BH247),2)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ROUND(SUM(BI79:BI247),2)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181 - Dopravní opatření po dobu výstavby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J79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715</v>
      </c>
      <c r="E57" s="150"/>
      <c r="F57" s="150"/>
      <c r="G57" s="150"/>
      <c r="H57" s="150"/>
      <c r="I57" s="151"/>
      <c r="J57" s="152">
        <f>J80</f>
        <v>0</v>
      </c>
      <c r="K57" s="153"/>
    </row>
    <row r="58" spans="2:11" s="7" customFormat="1" ht="24.95" customHeight="1">
      <c r="B58" s="147"/>
      <c r="C58" s="148"/>
      <c r="D58" s="149" t="s">
        <v>716</v>
      </c>
      <c r="E58" s="150"/>
      <c r="F58" s="150"/>
      <c r="G58" s="150"/>
      <c r="H58" s="150"/>
      <c r="I58" s="151"/>
      <c r="J58" s="152">
        <f>J136</f>
        <v>0</v>
      </c>
      <c r="K58" s="153"/>
    </row>
    <row r="59" spans="2:11" s="7" customFormat="1" ht="24.95" customHeight="1">
      <c r="B59" s="147"/>
      <c r="C59" s="148"/>
      <c r="D59" s="149" t="s">
        <v>717</v>
      </c>
      <c r="E59" s="150"/>
      <c r="F59" s="150"/>
      <c r="G59" s="150"/>
      <c r="H59" s="150"/>
      <c r="I59" s="151"/>
      <c r="J59" s="152">
        <f>J192</f>
        <v>0</v>
      </c>
      <c r="K59" s="153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16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37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40"/>
      <c r="J65" s="58"/>
      <c r="K65" s="58"/>
      <c r="L65" s="59"/>
    </row>
    <row r="66" spans="2:12" s="1" customFormat="1" ht="36.95" customHeight="1">
      <c r="B66" s="39"/>
      <c r="C66" s="60" t="s">
        <v>117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6.95" customHeight="1">
      <c r="B67" s="39"/>
      <c r="C67" s="61"/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22.5" customHeight="1">
      <c r="B69" s="39"/>
      <c r="C69" s="61"/>
      <c r="D69" s="61"/>
      <c r="E69" s="368" t="str">
        <f>E7</f>
        <v>Ověření vlastností nové technologie - II/102 a II/118 Kamýk nad Vltavou</v>
      </c>
      <c r="F69" s="369"/>
      <c r="G69" s="369"/>
      <c r="H69" s="369"/>
      <c r="I69" s="161"/>
      <c r="J69" s="61"/>
      <c r="K69" s="61"/>
      <c r="L69" s="59"/>
    </row>
    <row r="70" spans="2:12" s="1" customFormat="1" ht="14.45" customHeight="1">
      <c r="B70" s="39"/>
      <c r="C70" s="63" t="s">
        <v>103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23.25" customHeight="1">
      <c r="B71" s="39"/>
      <c r="C71" s="61"/>
      <c r="D71" s="61"/>
      <c r="E71" s="348" t="str">
        <f>E9</f>
        <v>SO 181 - Dopravní opatření po dobu výstavby</v>
      </c>
      <c r="F71" s="370"/>
      <c r="G71" s="370"/>
      <c r="H71" s="370"/>
      <c r="I71" s="161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8" customHeight="1">
      <c r="B73" s="39"/>
      <c r="C73" s="63" t="s">
        <v>25</v>
      </c>
      <c r="D73" s="61"/>
      <c r="E73" s="61"/>
      <c r="F73" s="162" t="str">
        <f>F12</f>
        <v xml:space="preserve"> </v>
      </c>
      <c r="G73" s="61"/>
      <c r="H73" s="61"/>
      <c r="I73" s="163" t="s">
        <v>27</v>
      </c>
      <c r="J73" s="71" t="str">
        <f>IF(J12="","",J12)</f>
        <v>18.1.2017</v>
      </c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5">
      <c r="B75" s="39"/>
      <c r="C75" s="63" t="s">
        <v>31</v>
      </c>
      <c r="D75" s="61"/>
      <c r="E75" s="61"/>
      <c r="F75" s="162" t="str">
        <f>E15</f>
        <v>Krajská správa a údržba silnic Středočeského kraje</v>
      </c>
      <c r="G75" s="61"/>
      <c r="H75" s="61"/>
      <c r="I75" s="163" t="s">
        <v>37</v>
      </c>
      <c r="J75" s="162" t="str">
        <f>E21</f>
        <v xml:space="preserve"> </v>
      </c>
      <c r="K75" s="61"/>
      <c r="L75" s="59"/>
    </row>
    <row r="76" spans="2:12" s="1" customFormat="1" ht="14.45" customHeight="1">
      <c r="B76" s="39"/>
      <c r="C76" s="63" t="s">
        <v>35</v>
      </c>
      <c r="D76" s="61"/>
      <c r="E76" s="61"/>
      <c r="F76" s="162" t="str">
        <f>IF(E18="","",E18)</f>
        <v/>
      </c>
      <c r="G76" s="61"/>
      <c r="H76" s="61"/>
      <c r="I76" s="161"/>
      <c r="J76" s="61"/>
      <c r="K76" s="61"/>
      <c r="L76" s="59"/>
    </row>
    <row r="77" spans="2:12" s="1" customFormat="1" ht="10.3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20" s="9" customFormat="1" ht="29.25" customHeight="1">
      <c r="B78" s="164"/>
      <c r="C78" s="165" t="s">
        <v>118</v>
      </c>
      <c r="D78" s="166" t="s">
        <v>60</v>
      </c>
      <c r="E78" s="166" t="s">
        <v>56</v>
      </c>
      <c r="F78" s="166" t="s">
        <v>119</v>
      </c>
      <c r="G78" s="166" t="s">
        <v>120</v>
      </c>
      <c r="H78" s="166" t="s">
        <v>121</v>
      </c>
      <c r="I78" s="167" t="s">
        <v>122</v>
      </c>
      <c r="J78" s="166" t="s">
        <v>107</v>
      </c>
      <c r="K78" s="168" t="s">
        <v>123</v>
      </c>
      <c r="L78" s="169"/>
      <c r="M78" s="79" t="s">
        <v>124</v>
      </c>
      <c r="N78" s="80" t="s">
        <v>45</v>
      </c>
      <c r="O78" s="80" t="s">
        <v>125</v>
      </c>
      <c r="P78" s="80" t="s">
        <v>126</v>
      </c>
      <c r="Q78" s="80" t="s">
        <v>127</v>
      </c>
      <c r="R78" s="80" t="s">
        <v>128</v>
      </c>
      <c r="S78" s="80" t="s">
        <v>129</v>
      </c>
      <c r="T78" s="81" t="s">
        <v>130</v>
      </c>
    </row>
    <row r="79" spans="2:63" s="1" customFormat="1" ht="29.25" customHeight="1">
      <c r="B79" s="39"/>
      <c r="C79" s="85" t="s">
        <v>108</v>
      </c>
      <c r="D79" s="61"/>
      <c r="E79" s="61"/>
      <c r="F79" s="61"/>
      <c r="G79" s="61"/>
      <c r="H79" s="61"/>
      <c r="I79" s="161"/>
      <c r="J79" s="170">
        <f>BK79</f>
        <v>0</v>
      </c>
      <c r="K79" s="61"/>
      <c r="L79" s="59"/>
      <c r="M79" s="82"/>
      <c r="N79" s="83"/>
      <c r="O79" s="83"/>
      <c r="P79" s="171">
        <f>P80+P136+P192</f>
        <v>0</v>
      </c>
      <c r="Q79" s="83"/>
      <c r="R79" s="171">
        <f>R80+R136+R192</f>
        <v>0</v>
      </c>
      <c r="S79" s="83"/>
      <c r="T79" s="172">
        <f>T80+T136+T192</f>
        <v>0</v>
      </c>
      <c r="AT79" s="22" t="s">
        <v>74</v>
      </c>
      <c r="AU79" s="22" t="s">
        <v>109</v>
      </c>
      <c r="BK79" s="173">
        <f>BK80+BK136+BK192</f>
        <v>0</v>
      </c>
    </row>
    <row r="80" spans="2:63" s="10" customFormat="1" ht="37.35" customHeight="1">
      <c r="B80" s="174"/>
      <c r="C80" s="175"/>
      <c r="D80" s="188" t="s">
        <v>74</v>
      </c>
      <c r="E80" s="247" t="s">
        <v>718</v>
      </c>
      <c r="F80" s="247" t="s">
        <v>719</v>
      </c>
      <c r="G80" s="175"/>
      <c r="H80" s="175"/>
      <c r="I80" s="178"/>
      <c r="J80" s="248">
        <f>BK80</f>
        <v>0</v>
      </c>
      <c r="K80" s="175"/>
      <c r="L80" s="180"/>
      <c r="M80" s="181"/>
      <c r="N80" s="182"/>
      <c r="O80" s="182"/>
      <c r="P80" s="183">
        <f>SUM(P81:P135)</f>
        <v>0</v>
      </c>
      <c r="Q80" s="182"/>
      <c r="R80" s="183">
        <f>SUM(R81:R135)</f>
        <v>0</v>
      </c>
      <c r="S80" s="182"/>
      <c r="T80" s="184">
        <f>SUM(T81:T135)</f>
        <v>0</v>
      </c>
      <c r="AR80" s="185" t="s">
        <v>24</v>
      </c>
      <c r="AT80" s="186" t="s">
        <v>74</v>
      </c>
      <c r="AU80" s="186" t="s">
        <v>75</v>
      </c>
      <c r="AY80" s="185" t="s">
        <v>133</v>
      </c>
      <c r="BK80" s="187">
        <f>SUM(BK81:BK135)</f>
        <v>0</v>
      </c>
    </row>
    <row r="81" spans="2:65" s="1" customFormat="1" ht="22.5" customHeight="1">
      <c r="B81" s="39"/>
      <c r="C81" s="191" t="s">
        <v>24</v>
      </c>
      <c r="D81" s="191" t="s">
        <v>135</v>
      </c>
      <c r="E81" s="192" t="s">
        <v>720</v>
      </c>
      <c r="F81" s="193" t="s">
        <v>721</v>
      </c>
      <c r="G81" s="194" t="s">
        <v>258</v>
      </c>
      <c r="H81" s="195">
        <v>89</v>
      </c>
      <c r="I81" s="196"/>
      <c r="J81" s="197">
        <f>ROUND(I81*H81,2)</f>
        <v>0</v>
      </c>
      <c r="K81" s="193" t="s">
        <v>139</v>
      </c>
      <c r="L81" s="59"/>
      <c r="M81" s="198" t="s">
        <v>22</v>
      </c>
      <c r="N81" s="199" t="s">
        <v>46</v>
      </c>
      <c r="O81" s="40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2" t="s">
        <v>140</v>
      </c>
      <c r="AT81" s="22" t="s">
        <v>135</v>
      </c>
      <c r="AU81" s="22" t="s">
        <v>24</v>
      </c>
      <c r="AY81" s="22" t="s">
        <v>133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2" t="s">
        <v>24</v>
      </c>
      <c r="BK81" s="202">
        <f>ROUND(I81*H81,2)</f>
        <v>0</v>
      </c>
      <c r="BL81" s="22" t="s">
        <v>140</v>
      </c>
      <c r="BM81" s="22" t="s">
        <v>722</v>
      </c>
    </row>
    <row r="82" spans="2:47" s="1" customFormat="1" ht="27">
      <c r="B82" s="39"/>
      <c r="C82" s="61"/>
      <c r="D82" s="203" t="s">
        <v>142</v>
      </c>
      <c r="E82" s="61"/>
      <c r="F82" s="204" t="s">
        <v>723</v>
      </c>
      <c r="G82" s="61"/>
      <c r="H82" s="61"/>
      <c r="I82" s="161"/>
      <c r="J82" s="61"/>
      <c r="K82" s="61"/>
      <c r="L82" s="59"/>
      <c r="M82" s="205"/>
      <c r="N82" s="40"/>
      <c r="O82" s="40"/>
      <c r="P82" s="40"/>
      <c r="Q82" s="40"/>
      <c r="R82" s="40"/>
      <c r="S82" s="40"/>
      <c r="T82" s="76"/>
      <c r="AT82" s="22" t="s">
        <v>142</v>
      </c>
      <c r="AU82" s="22" t="s">
        <v>24</v>
      </c>
    </row>
    <row r="83" spans="2:51" s="12" customFormat="1" ht="27">
      <c r="B83" s="218"/>
      <c r="C83" s="219"/>
      <c r="D83" s="203" t="s">
        <v>144</v>
      </c>
      <c r="E83" s="220" t="s">
        <v>22</v>
      </c>
      <c r="F83" s="221" t="s">
        <v>724</v>
      </c>
      <c r="G83" s="219"/>
      <c r="H83" s="222" t="s">
        <v>22</v>
      </c>
      <c r="I83" s="223"/>
      <c r="J83" s="219"/>
      <c r="K83" s="219"/>
      <c r="L83" s="224"/>
      <c r="M83" s="225"/>
      <c r="N83" s="226"/>
      <c r="O83" s="226"/>
      <c r="P83" s="226"/>
      <c r="Q83" s="226"/>
      <c r="R83" s="226"/>
      <c r="S83" s="226"/>
      <c r="T83" s="227"/>
      <c r="AT83" s="228" t="s">
        <v>144</v>
      </c>
      <c r="AU83" s="228" t="s">
        <v>24</v>
      </c>
      <c r="AV83" s="12" t="s">
        <v>24</v>
      </c>
      <c r="AW83" s="12" t="s">
        <v>38</v>
      </c>
      <c r="AX83" s="12" t="s">
        <v>75</v>
      </c>
      <c r="AY83" s="228" t="s">
        <v>133</v>
      </c>
    </row>
    <row r="84" spans="2:51" s="11" customFormat="1" ht="13.5">
      <c r="B84" s="206"/>
      <c r="C84" s="207"/>
      <c r="D84" s="203" t="s">
        <v>144</v>
      </c>
      <c r="E84" s="229" t="s">
        <v>22</v>
      </c>
      <c r="F84" s="230" t="s">
        <v>725</v>
      </c>
      <c r="G84" s="207"/>
      <c r="H84" s="231">
        <v>35</v>
      </c>
      <c r="I84" s="212"/>
      <c r="J84" s="207"/>
      <c r="K84" s="207"/>
      <c r="L84" s="213"/>
      <c r="M84" s="214"/>
      <c r="N84" s="215"/>
      <c r="O84" s="215"/>
      <c r="P84" s="215"/>
      <c r="Q84" s="215"/>
      <c r="R84" s="215"/>
      <c r="S84" s="215"/>
      <c r="T84" s="216"/>
      <c r="AT84" s="217" t="s">
        <v>144</v>
      </c>
      <c r="AU84" s="217" t="s">
        <v>24</v>
      </c>
      <c r="AV84" s="11" t="s">
        <v>84</v>
      </c>
      <c r="AW84" s="11" t="s">
        <v>38</v>
      </c>
      <c r="AX84" s="11" t="s">
        <v>75</v>
      </c>
      <c r="AY84" s="217" t="s">
        <v>133</v>
      </c>
    </row>
    <row r="85" spans="2:51" s="12" customFormat="1" ht="13.5">
      <c r="B85" s="218"/>
      <c r="C85" s="219"/>
      <c r="D85" s="203" t="s">
        <v>144</v>
      </c>
      <c r="E85" s="220" t="s">
        <v>22</v>
      </c>
      <c r="F85" s="221" t="s">
        <v>726</v>
      </c>
      <c r="G85" s="219"/>
      <c r="H85" s="222" t="s">
        <v>22</v>
      </c>
      <c r="I85" s="223"/>
      <c r="J85" s="219"/>
      <c r="K85" s="219"/>
      <c r="L85" s="224"/>
      <c r="M85" s="225"/>
      <c r="N85" s="226"/>
      <c r="O85" s="226"/>
      <c r="P85" s="226"/>
      <c r="Q85" s="226"/>
      <c r="R85" s="226"/>
      <c r="S85" s="226"/>
      <c r="T85" s="227"/>
      <c r="AT85" s="228" t="s">
        <v>144</v>
      </c>
      <c r="AU85" s="228" t="s">
        <v>24</v>
      </c>
      <c r="AV85" s="12" t="s">
        <v>24</v>
      </c>
      <c r="AW85" s="12" t="s">
        <v>38</v>
      </c>
      <c r="AX85" s="12" t="s">
        <v>75</v>
      </c>
      <c r="AY85" s="228" t="s">
        <v>133</v>
      </c>
    </row>
    <row r="86" spans="2:51" s="11" customFormat="1" ht="13.5">
      <c r="B86" s="206"/>
      <c r="C86" s="207"/>
      <c r="D86" s="208" t="s">
        <v>144</v>
      </c>
      <c r="E86" s="209" t="s">
        <v>22</v>
      </c>
      <c r="F86" s="210" t="s">
        <v>727</v>
      </c>
      <c r="G86" s="207"/>
      <c r="H86" s="211">
        <v>54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144</v>
      </c>
      <c r="AU86" s="217" t="s">
        <v>24</v>
      </c>
      <c r="AV86" s="11" t="s">
        <v>84</v>
      </c>
      <c r="AW86" s="11" t="s">
        <v>38</v>
      </c>
      <c r="AX86" s="11" t="s">
        <v>75</v>
      </c>
      <c r="AY86" s="217" t="s">
        <v>133</v>
      </c>
    </row>
    <row r="87" spans="2:65" s="1" customFormat="1" ht="22.5" customHeight="1">
      <c r="B87" s="39"/>
      <c r="C87" s="191" t="s">
        <v>84</v>
      </c>
      <c r="D87" s="191" t="s">
        <v>135</v>
      </c>
      <c r="E87" s="192" t="s">
        <v>728</v>
      </c>
      <c r="F87" s="193" t="s">
        <v>729</v>
      </c>
      <c r="G87" s="194" t="s">
        <v>258</v>
      </c>
      <c r="H87" s="195">
        <v>24</v>
      </c>
      <c r="I87" s="196"/>
      <c r="J87" s="197">
        <f>ROUND(I87*H87,2)</f>
        <v>0</v>
      </c>
      <c r="K87" s="193" t="s">
        <v>139</v>
      </c>
      <c r="L87" s="59"/>
      <c r="M87" s="198" t="s">
        <v>22</v>
      </c>
      <c r="N87" s="199" t="s">
        <v>46</v>
      </c>
      <c r="O87" s="40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2" t="s">
        <v>140</v>
      </c>
      <c r="AT87" s="22" t="s">
        <v>135</v>
      </c>
      <c r="AU87" s="22" t="s">
        <v>24</v>
      </c>
      <c r="AY87" s="22" t="s">
        <v>133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2" t="s">
        <v>24</v>
      </c>
      <c r="BK87" s="202">
        <f>ROUND(I87*H87,2)</f>
        <v>0</v>
      </c>
      <c r="BL87" s="22" t="s">
        <v>140</v>
      </c>
      <c r="BM87" s="22" t="s">
        <v>730</v>
      </c>
    </row>
    <row r="88" spans="2:47" s="1" customFormat="1" ht="27">
      <c r="B88" s="39"/>
      <c r="C88" s="61"/>
      <c r="D88" s="203" t="s">
        <v>142</v>
      </c>
      <c r="E88" s="61"/>
      <c r="F88" s="204" t="s">
        <v>731</v>
      </c>
      <c r="G88" s="61"/>
      <c r="H88" s="61"/>
      <c r="I88" s="161"/>
      <c r="J88" s="61"/>
      <c r="K88" s="61"/>
      <c r="L88" s="59"/>
      <c r="M88" s="205"/>
      <c r="N88" s="40"/>
      <c r="O88" s="40"/>
      <c r="P88" s="40"/>
      <c r="Q88" s="40"/>
      <c r="R88" s="40"/>
      <c r="S88" s="40"/>
      <c r="T88" s="76"/>
      <c r="AT88" s="22" t="s">
        <v>142</v>
      </c>
      <c r="AU88" s="22" t="s">
        <v>24</v>
      </c>
    </row>
    <row r="89" spans="2:51" s="12" customFormat="1" ht="13.5">
      <c r="B89" s="218"/>
      <c r="C89" s="219"/>
      <c r="D89" s="203" t="s">
        <v>144</v>
      </c>
      <c r="E89" s="220" t="s">
        <v>22</v>
      </c>
      <c r="F89" s="221" t="s">
        <v>732</v>
      </c>
      <c r="G89" s="219"/>
      <c r="H89" s="222" t="s">
        <v>22</v>
      </c>
      <c r="I89" s="223"/>
      <c r="J89" s="219"/>
      <c r="K89" s="219"/>
      <c r="L89" s="224"/>
      <c r="M89" s="225"/>
      <c r="N89" s="226"/>
      <c r="O89" s="226"/>
      <c r="P89" s="226"/>
      <c r="Q89" s="226"/>
      <c r="R89" s="226"/>
      <c r="S89" s="226"/>
      <c r="T89" s="227"/>
      <c r="AT89" s="228" t="s">
        <v>144</v>
      </c>
      <c r="AU89" s="228" t="s">
        <v>24</v>
      </c>
      <c r="AV89" s="12" t="s">
        <v>24</v>
      </c>
      <c r="AW89" s="12" t="s">
        <v>38</v>
      </c>
      <c r="AX89" s="12" t="s">
        <v>75</v>
      </c>
      <c r="AY89" s="228" t="s">
        <v>133</v>
      </c>
    </row>
    <row r="90" spans="2:51" s="11" customFormat="1" ht="13.5">
      <c r="B90" s="206"/>
      <c r="C90" s="207"/>
      <c r="D90" s="208" t="s">
        <v>144</v>
      </c>
      <c r="E90" s="209" t="s">
        <v>22</v>
      </c>
      <c r="F90" s="210" t="s">
        <v>733</v>
      </c>
      <c r="G90" s="207"/>
      <c r="H90" s="211">
        <v>24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144</v>
      </c>
      <c r="AU90" s="217" t="s">
        <v>24</v>
      </c>
      <c r="AV90" s="11" t="s">
        <v>84</v>
      </c>
      <c r="AW90" s="11" t="s">
        <v>38</v>
      </c>
      <c r="AX90" s="11" t="s">
        <v>75</v>
      </c>
      <c r="AY90" s="217" t="s">
        <v>133</v>
      </c>
    </row>
    <row r="91" spans="2:65" s="1" customFormat="1" ht="22.5" customHeight="1">
      <c r="B91" s="39"/>
      <c r="C91" s="191" t="s">
        <v>151</v>
      </c>
      <c r="D91" s="191" t="s">
        <v>135</v>
      </c>
      <c r="E91" s="192" t="s">
        <v>734</v>
      </c>
      <c r="F91" s="193" t="s">
        <v>735</v>
      </c>
      <c r="G91" s="194" t="s">
        <v>258</v>
      </c>
      <c r="H91" s="195">
        <v>1018</v>
      </c>
      <c r="I91" s="196"/>
      <c r="J91" s="197">
        <f>ROUND(I91*H91,2)</f>
        <v>0</v>
      </c>
      <c r="K91" s="193" t="s">
        <v>139</v>
      </c>
      <c r="L91" s="59"/>
      <c r="M91" s="198" t="s">
        <v>22</v>
      </c>
      <c r="N91" s="199" t="s">
        <v>46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2" t="s">
        <v>140</v>
      </c>
      <c r="AT91" s="22" t="s">
        <v>135</v>
      </c>
      <c r="AU91" s="22" t="s">
        <v>24</v>
      </c>
      <c r="AY91" s="22" t="s">
        <v>133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2" t="s">
        <v>24</v>
      </c>
      <c r="BK91" s="202">
        <f>ROUND(I91*H91,2)</f>
        <v>0</v>
      </c>
      <c r="BL91" s="22" t="s">
        <v>140</v>
      </c>
      <c r="BM91" s="22" t="s">
        <v>736</v>
      </c>
    </row>
    <row r="92" spans="2:47" s="1" customFormat="1" ht="27">
      <c r="B92" s="39"/>
      <c r="C92" s="61"/>
      <c r="D92" s="203" t="s">
        <v>142</v>
      </c>
      <c r="E92" s="61"/>
      <c r="F92" s="204" t="s">
        <v>737</v>
      </c>
      <c r="G92" s="61"/>
      <c r="H92" s="61"/>
      <c r="I92" s="161"/>
      <c r="J92" s="61"/>
      <c r="K92" s="61"/>
      <c r="L92" s="59"/>
      <c r="M92" s="205"/>
      <c r="N92" s="40"/>
      <c r="O92" s="40"/>
      <c r="P92" s="40"/>
      <c r="Q92" s="40"/>
      <c r="R92" s="40"/>
      <c r="S92" s="40"/>
      <c r="T92" s="76"/>
      <c r="AT92" s="22" t="s">
        <v>142</v>
      </c>
      <c r="AU92" s="22" t="s">
        <v>24</v>
      </c>
    </row>
    <row r="93" spans="2:51" s="12" customFormat="1" ht="27">
      <c r="B93" s="218"/>
      <c r="C93" s="219"/>
      <c r="D93" s="203" t="s">
        <v>144</v>
      </c>
      <c r="E93" s="220" t="s">
        <v>22</v>
      </c>
      <c r="F93" s="221" t="s">
        <v>724</v>
      </c>
      <c r="G93" s="219"/>
      <c r="H93" s="222" t="s">
        <v>22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144</v>
      </c>
      <c r="AU93" s="228" t="s">
        <v>24</v>
      </c>
      <c r="AV93" s="12" t="s">
        <v>24</v>
      </c>
      <c r="AW93" s="12" t="s">
        <v>38</v>
      </c>
      <c r="AX93" s="12" t="s">
        <v>75</v>
      </c>
      <c r="AY93" s="228" t="s">
        <v>133</v>
      </c>
    </row>
    <row r="94" spans="2:51" s="11" customFormat="1" ht="13.5">
      <c r="B94" s="206"/>
      <c r="C94" s="207"/>
      <c r="D94" s="203" t="s">
        <v>144</v>
      </c>
      <c r="E94" s="229" t="s">
        <v>22</v>
      </c>
      <c r="F94" s="230" t="s">
        <v>738</v>
      </c>
      <c r="G94" s="207"/>
      <c r="H94" s="231">
        <v>910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24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51" s="12" customFormat="1" ht="13.5">
      <c r="B95" s="218"/>
      <c r="C95" s="219"/>
      <c r="D95" s="203" t="s">
        <v>144</v>
      </c>
      <c r="E95" s="220" t="s">
        <v>22</v>
      </c>
      <c r="F95" s="221" t="s">
        <v>726</v>
      </c>
      <c r="G95" s="219"/>
      <c r="H95" s="222" t="s">
        <v>22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144</v>
      </c>
      <c r="AU95" s="228" t="s">
        <v>24</v>
      </c>
      <c r="AV95" s="12" t="s">
        <v>24</v>
      </c>
      <c r="AW95" s="12" t="s">
        <v>38</v>
      </c>
      <c r="AX95" s="12" t="s">
        <v>75</v>
      </c>
      <c r="AY95" s="228" t="s">
        <v>133</v>
      </c>
    </row>
    <row r="96" spans="2:51" s="11" customFormat="1" ht="13.5">
      <c r="B96" s="206"/>
      <c r="C96" s="207"/>
      <c r="D96" s="208" t="s">
        <v>144</v>
      </c>
      <c r="E96" s="209" t="s">
        <v>22</v>
      </c>
      <c r="F96" s="210" t="s">
        <v>739</v>
      </c>
      <c r="G96" s="207"/>
      <c r="H96" s="211">
        <v>108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144</v>
      </c>
      <c r="AU96" s="217" t="s">
        <v>24</v>
      </c>
      <c r="AV96" s="11" t="s">
        <v>84</v>
      </c>
      <c r="AW96" s="11" t="s">
        <v>38</v>
      </c>
      <c r="AX96" s="11" t="s">
        <v>75</v>
      </c>
      <c r="AY96" s="217" t="s">
        <v>133</v>
      </c>
    </row>
    <row r="97" spans="2:65" s="1" customFormat="1" ht="22.5" customHeight="1">
      <c r="B97" s="39"/>
      <c r="C97" s="191" t="s">
        <v>140</v>
      </c>
      <c r="D97" s="191" t="s">
        <v>135</v>
      </c>
      <c r="E97" s="192" t="s">
        <v>740</v>
      </c>
      <c r="F97" s="193" t="s">
        <v>741</v>
      </c>
      <c r="G97" s="194" t="s">
        <v>258</v>
      </c>
      <c r="H97" s="195">
        <v>48</v>
      </c>
      <c r="I97" s="196"/>
      <c r="J97" s="197">
        <f>ROUND(I97*H97,2)</f>
        <v>0</v>
      </c>
      <c r="K97" s="193" t="s">
        <v>139</v>
      </c>
      <c r="L97" s="59"/>
      <c r="M97" s="198" t="s">
        <v>22</v>
      </c>
      <c r="N97" s="199" t="s">
        <v>46</v>
      </c>
      <c r="O97" s="40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2" t="s">
        <v>140</v>
      </c>
      <c r="AT97" s="22" t="s">
        <v>135</v>
      </c>
      <c r="AU97" s="22" t="s">
        <v>24</v>
      </c>
      <c r="AY97" s="22" t="s">
        <v>133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24</v>
      </c>
      <c r="BK97" s="202">
        <f>ROUND(I97*H97,2)</f>
        <v>0</v>
      </c>
      <c r="BL97" s="22" t="s">
        <v>140</v>
      </c>
      <c r="BM97" s="22" t="s">
        <v>742</v>
      </c>
    </row>
    <row r="98" spans="2:47" s="1" customFormat="1" ht="27">
      <c r="B98" s="39"/>
      <c r="C98" s="61"/>
      <c r="D98" s="203" t="s">
        <v>142</v>
      </c>
      <c r="E98" s="61"/>
      <c r="F98" s="204" t="s">
        <v>743</v>
      </c>
      <c r="G98" s="61"/>
      <c r="H98" s="61"/>
      <c r="I98" s="161"/>
      <c r="J98" s="61"/>
      <c r="K98" s="61"/>
      <c r="L98" s="59"/>
      <c r="M98" s="205"/>
      <c r="N98" s="40"/>
      <c r="O98" s="40"/>
      <c r="P98" s="40"/>
      <c r="Q98" s="40"/>
      <c r="R98" s="40"/>
      <c r="S98" s="40"/>
      <c r="T98" s="76"/>
      <c r="AT98" s="22" t="s">
        <v>142</v>
      </c>
      <c r="AU98" s="22" t="s">
        <v>24</v>
      </c>
    </row>
    <row r="99" spans="2:51" s="11" customFormat="1" ht="13.5">
      <c r="B99" s="206"/>
      <c r="C99" s="207"/>
      <c r="D99" s="208" t="s">
        <v>144</v>
      </c>
      <c r="E99" s="209" t="s">
        <v>22</v>
      </c>
      <c r="F99" s="210" t="s">
        <v>744</v>
      </c>
      <c r="G99" s="207"/>
      <c r="H99" s="211">
        <v>48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144</v>
      </c>
      <c r="AU99" s="217" t="s">
        <v>24</v>
      </c>
      <c r="AV99" s="11" t="s">
        <v>84</v>
      </c>
      <c r="AW99" s="11" t="s">
        <v>38</v>
      </c>
      <c r="AX99" s="11" t="s">
        <v>75</v>
      </c>
      <c r="AY99" s="217" t="s">
        <v>133</v>
      </c>
    </row>
    <row r="100" spans="2:65" s="1" customFormat="1" ht="22.5" customHeight="1">
      <c r="B100" s="39"/>
      <c r="C100" s="191" t="s">
        <v>161</v>
      </c>
      <c r="D100" s="191" t="s">
        <v>135</v>
      </c>
      <c r="E100" s="192" t="s">
        <v>745</v>
      </c>
      <c r="F100" s="193" t="s">
        <v>746</v>
      </c>
      <c r="G100" s="194" t="s">
        <v>258</v>
      </c>
      <c r="H100" s="195">
        <v>6</v>
      </c>
      <c r="I100" s="196"/>
      <c r="J100" s="197">
        <f>ROUND(I100*H100,2)</f>
        <v>0</v>
      </c>
      <c r="K100" s="193" t="s">
        <v>139</v>
      </c>
      <c r="L100" s="59"/>
      <c r="M100" s="198" t="s">
        <v>22</v>
      </c>
      <c r="N100" s="199" t="s">
        <v>46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140</v>
      </c>
      <c r="AT100" s="22" t="s">
        <v>135</v>
      </c>
      <c r="AU100" s="22" t="s">
        <v>24</v>
      </c>
      <c r="AY100" s="22" t="s">
        <v>133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24</v>
      </c>
      <c r="BK100" s="202">
        <f>ROUND(I100*H100,2)</f>
        <v>0</v>
      </c>
      <c r="BL100" s="22" t="s">
        <v>140</v>
      </c>
      <c r="BM100" s="22" t="s">
        <v>747</v>
      </c>
    </row>
    <row r="101" spans="2:47" s="1" customFormat="1" ht="13.5">
      <c r="B101" s="39"/>
      <c r="C101" s="61"/>
      <c r="D101" s="203" t="s">
        <v>142</v>
      </c>
      <c r="E101" s="61"/>
      <c r="F101" s="204" t="s">
        <v>748</v>
      </c>
      <c r="G101" s="61"/>
      <c r="H101" s="61"/>
      <c r="I101" s="161"/>
      <c r="J101" s="61"/>
      <c r="K101" s="61"/>
      <c r="L101" s="59"/>
      <c r="M101" s="205"/>
      <c r="N101" s="40"/>
      <c r="O101" s="40"/>
      <c r="P101" s="40"/>
      <c r="Q101" s="40"/>
      <c r="R101" s="40"/>
      <c r="S101" s="40"/>
      <c r="T101" s="76"/>
      <c r="AT101" s="22" t="s">
        <v>142</v>
      </c>
      <c r="AU101" s="22" t="s">
        <v>24</v>
      </c>
    </row>
    <row r="102" spans="2:51" s="12" customFormat="1" ht="27">
      <c r="B102" s="218"/>
      <c r="C102" s="219"/>
      <c r="D102" s="203" t="s">
        <v>144</v>
      </c>
      <c r="E102" s="220" t="s">
        <v>22</v>
      </c>
      <c r="F102" s="221" t="s">
        <v>724</v>
      </c>
      <c r="G102" s="219"/>
      <c r="H102" s="222" t="s">
        <v>22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144</v>
      </c>
      <c r="AU102" s="228" t="s">
        <v>24</v>
      </c>
      <c r="AV102" s="12" t="s">
        <v>24</v>
      </c>
      <c r="AW102" s="12" t="s">
        <v>38</v>
      </c>
      <c r="AX102" s="12" t="s">
        <v>75</v>
      </c>
      <c r="AY102" s="228" t="s">
        <v>133</v>
      </c>
    </row>
    <row r="103" spans="2:51" s="11" customFormat="1" ht="13.5">
      <c r="B103" s="206"/>
      <c r="C103" s="207"/>
      <c r="D103" s="203" t="s">
        <v>144</v>
      </c>
      <c r="E103" s="229" t="s">
        <v>22</v>
      </c>
      <c r="F103" s="230" t="s">
        <v>749</v>
      </c>
      <c r="G103" s="207"/>
      <c r="H103" s="231">
        <v>2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144</v>
      </c>
      <c r="AU103" s="217" t="s">
        <v>24</v>
      </c>
      <c r="AV103" s="11" t="s">
        <v>84</v>
      </c>
      <c r="AW103" s="11" t="s">
        <v>38</v>
      </c>
      <c r="AX103" s="11" t="s">
        <v>75</v>
      </c>
      <c r="AY103" s="217" t="s">
        <v>133</v>
      </c>
    </row>
    <row r="104" spans="2:51" s="12" customFormat="1" ht="13.5">
      <c r="B104" s="218"/>
      <c r="C104" s="219"/>
      <c r="D104" s="203" t="s">
        <v>144</v>
      </c>
      <c r="E104" s="220" t="s">
        <v>22</v>
      </c>
      <c r="F104" s="221" t="s">
        <v>732</v>
      </c>
      <c r="G104" s="219"/>
      <c r="H104" s="222" t="s">
        <v>22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144</v>
      </c>
      <c r="AU104" s="228" t="s">
        <v>24</v>
      </c>
      <c r="AV104" s="12" t="s">
        <v>24</v>
      </c>
      <c r="AW104" s="12" t="s">
        <v>38</v>
      </c>
      <c r="AX104" s="12" t="s">
        <v>75</v>
      </c>
      <c r="AY104" s="228" t="s">
        <v>133</v>
      </c>
    </row>
    <row r="105" spans="2:51" s="11" customFormat="1" ht="13.5">
      <c r="B105" s="206"/>
      <c r="C105" s="207"/>
      <c r="D105" s="208" t="s">
        <v>144</v>
      </c>
      <c r="E105" s="209" t="s">
        <v>22</v>
      </c>
      <c r="F105" s="210" t="s">
        <v>750</v>
      </c>
      <c r="G105" s="207"/>
      <c r="H105" s="211">
        <v>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144</v>
      </c>
      <c r="AU105" s="217" t="s">
        <v>24</v>
      </c>
      <c r="AV105" s="11" t="s">
        <v>84</v>
      </c>
      <c r="AW105" s="11" t="s">
        <v>38</v>
      </c>
      <c r="AX105" s="11" t="s">
        <v>75</v>
      </c>
      <c r="AY105" s="217" t="s">
        <v>133</v>
      </c>
    </row>
    <row r="106" spans="2:65" s="1" customFormat="1" ht="22.5" customHeight="1">
      <c r="B106" s="39"/>
      <c r="C106" s="191" t="s">
        <v>167</v>
      </c>
      <c r="D106" s="191" t="s">
        <v>135</v>
      </c>
      <c r="E106" s="192" t="s">
        <v>751</v>
      </c>
      <c r="F106" s="193" t="s">
        <v>752</v>
      </c>
      <c r="G106" s="194" t="s">
        <v>258</v>
      </c>
      <c r="H106" s="195">
        <v>60</v>
      </c>
      <c r="I106" s="196"/>
      <c r="J106" s="197">
        <f>ROUND(I106*H106,2)</f>
        <v>0</v>
      </c>
      <c r="K106" s="193" t="s">
        <v>139</v>
      </c>
      <c r="L106" s="59"/>
      <c r="M106" s="198" t="s">
        <v>22</v>
      </c>
      <c r="N106" s="199" t="s">
        <v>46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140</v>
      </c>
      <c r="AT106" s="22" t="s">
        <v>135</v>
      </c>
      <c r="AU106" s="22" t="s">
        <v>24</v>
      </c>
      <c r="AY106" s="22" t="s">
        <v>133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24</v>
      </c>
      <c r="BK106" s="202">
        <f>ROUND(I106*H106,2)</f>
        <v>0</v>
      </c>
      <c r="BL106" s="22" t="s">
        <v>140</v>
      </c>
      <c r="BM106" s="22" t="s">
        <v>753</v>
      </c>
    </row>
    <row r="107" spans="2:47" s="1" customFormat="1" ht="27">
      <c r="B107" s="39"/>
      <c r="C107" s="61"/>
      <c r="D107" s="203" t="s">
        <v>142</v>
      </c>
      <c r="E107" s="61"/>
      <c r="F107" s="204" t="s">
        <v>754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142</v>
      </c>
      <c r="AU107" s="22" t="s">
        <v>24</v>
      </c>
    </row>
    <row r="108" spans="2:51" s="12" customFormat="1" ht="27">
      <c r="B108" s="218"/>
      <c r="C108" s="219"/>
      <c r="D108" s="203" t="s">
        <v>144</v>
      </c>
      <c r="E108" s="220" t="s">
        <v>22</v>
      </c>
      <c r="F108" s="221" t="s">
        <v>724</v>
      </c>
      <c r="G108" s="219"/>
      <c r="H108" s="222" t="s">
        <v>22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144</v>
      </c>
      <c r="AU108" s="228" t="s">
        <v>24</v>
      </c>
      <c r="AV108" s="12" t="s">
        <v>24</v>
      </c>
      <c r="AW108" s="12" t="s">
        <v>38</v>
      </c>
      <c r="AX108" s="12" t="s">
        <v>75</v>
      </c>
      <c r="AY108" s="228" t="s">
        <v>133</v>
      </c>
    </row>
    <row r="109" spans="2:51" s="11" customFormat="1" ht="13.5">
      <c r="B109" s="206"/>
      <c r="C109" s="207"/>
      <c r="D109" s="203" t="s">
        <v>144</v>
      </c>
      <c r="E109" s="229" t="s">
        <v>22</v>
      </c>
      <c r="F109" s="230" t="s">
        <v>755</v>
      </c>
      <c r="G109" s="207"/>
      <c r="H109" s="231">
        <v>52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144</v>
      </c>
      <c r="AU109" s="217" t="s">
        <v>24</v>
      </c>
      <c r="AV109" s="11" t="s">
        <v>84</v>
      </c>
      <c r="AW109" s="11" t="s">
        <v>38</v>
      </c>
      <c r="AX109" s="11" t="s">
        <v>75</v>
      </c>
      <c r="AY109" s="217" t="s">
        <v>133</v>
      </c>
    </row>
    <row r="110" spans="2:51" s="12" customFormat="1" ht="13.5">
      <c r="B110" s="218"/>
      <c r="C110" s="219"/>
      <c r="D110" s="203" t="s">
        <v>144</v>
      </c>
      <c r="E110" s="220" t="s">
        <v>22</v>
      </c>
      <c r="F110" s="221" t="s">
        <v>732</v>
      </c>
      <c r="G110" s="219"/>
      <c r="H110" s="222" t="s">
        <v>22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144</v>
      </c>
      <c r="AU110" s="228" t="s">
        <v>24</v>
      </c>
      <c r="AV110" s="12" t="s">
        <v>24</v>
      </c>
      <c r="AW110" s="12" t="s">
        <v>38</v>
      </c>
      <c r="AX110" s="12" t="s">
        <v>75</v>
      </c>
      <c r="AY110" s="228" t="s">
        <v>133</v>
      </c>
    </row>
    <row r="111" spans="2:51" s="11" customFormat="1" ht="13.5">
      <c r="B111" s="206"/>
      <c r="C111" s="207"/>
      <c r="D111" s="208" t="s">
        <v>144</v>
      </c>
      <c r="E111" s="209" t="s">
        <v>22</v>
      </c>
      <c r="F111" s="210" t="s">
        <v>756</v>
      </c>
      <c r="G111" s="207"/>
      <c r="H111" s="211">
        <v>8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144</v>
      </c>
      <c r="AU111" s="217" t="s">
        <v>24</v>
      </c>
      <c r="AV111" s="11" t="s">
        <v>84</v>
      </c>
      <c r="AW111" s="11" t="s">
        <v>38</v>
      </c>
      <c r="AX111" s="11" t="s">
        <v>75</v>
      </c>
      <c r="AY111" s="217" t="s">
        <v>133</v>
      </c>
    </row>
    <row r="112" spans="2:65" s="1" customFormat="1" ht="22.5" customHeight="1">
      <c r="B112" s="39"/>
      <c r="C112" s="191" t="s">
        <v>174</v>
      </c>
      <c r="D112" s="191" t="s">
        <v>135</v>
      </c>
      <c r="E112" s="192" t="s">
        <v>757</v>
      </c>
      <c r="F112" s="193" t="s">
        <v>758</v>
      </c>
      <c r="G112" s="194" t="s">
        <v>258</v>
      </c>
      <c r="H112" s="195">
        <v>1</v>
      </c>
      <c r="I112" s="196"/>
      <c r="J112" s="197">
        <f>ROUND(I112*H112,2)</f>
        <v>0</v>
      </c>
      <c r="K112" s="193" t="s">
        <v>139</v>
      </c>
      <c r="L112" s="59"/>
      <c r="M112" s="198" t="s">
        <v>22</v>
      </c>
      <c r="N112" s="199" t="s">
        <v>46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2" t="s">
        <v>140</v>
      </c>
      <c r="AT112" s="22" t="s">
        <v>135</v>
      </c>
      <c r="AU112" s="22" t="s">
        <v>24</v>
      </c>
      <c r="AY112" s="22" t="s">
        <v>133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24</v>
      </c>
      <c r="BK112" s="202">
        <f>ROUND(I112*H112,2)</f>
        <v>0</v>
      </c>
      <c r="BL112" s="22" t="s">
        <v>140</v>
      </c>
      <c r="BM112" s="22" t="s">
        <v>759</v>
      </c>
    </row>
    <row r="113" spans="2:47" s="1" customFormat="1" ht="13.5">
      <c r="B113" s="39"/>
      <c r="C113" s="61"/>
      <c r="D113" s="203" t="s">
        <v>142</v>
      </c>
      <c r="E113" s="61"/>
      <c r="F113" s="204" t="s">
        <v>760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142</v>
      </c>
      <c r="AU113" s="22" t="s">
        <v>24</v>
      </c>
    </row>
    <row r="114" spans="2:51" s="12" customFormat="1" ht="27">
      <c r="B114" s="218"/>
      <c r="C114" s="219"/>
      <c r="D114" s="203" t="s">
        <v>144</v>
      </c>
      <c r="E114" s="220" t="s">
        <v>22</v>
      </c>
      <c r="F114" s="221" t="s">
        <v>724</v>
      </c>
      <c r="G114" s="219"/>
      <c r="H114" s="222" t="s">
        <v>22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144</v>
      </c>
      <c r="AU114" s="228" t="s">
        <v>24</v>
      </c>
      <c r="AV114" s="12" t="s">
        <v>24</v>
      </c>
      <c r="AW114" s="12" t="s">
        <v>38</v>
      </c>
      <c r="AX114" s="12" t="s">
        <v>75</v>
      </c>
      <c r="AY114" s="228" t="s">
        <v>133</v>
      </c>
    </row>
    <row r="115" spans="2:51" s="11" customFormat="1" ht="13.5">
      <c r="B115" s="206"/>
      <c r="C115" s="207"/>
      <c r="D115" s="208" t="s">
        <v>144</v>
      </c>
      <c r="E115" s="209" t="s">
        <v>22</v>
      </c>
      <c r="F115" s="210" t="s">
        <v>761</v>
      </c>
      <c r="G115" s="207"/>
      <c r="H115" s="211">
        <v>1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144</v>
      </c>
      <c r="AU115" s="217" t="s">
        <v>24</v>
      </c>
      <c r="AV115" s="11" t="s">
        <v>84</v>
      </c>
      <c r="AW115" s="11" t="s">
        <v>38</v>
      </c>
      <c r="AX115" s="11" t="s">
        <v>75</v>
      </c>
      <c r="AY115" s="217" t="s">
        <v>133</v>
      </c>
    </row>
    <row r="116" spans="2:65" s="1" customFormat="1" ht="31.5" customHeight="1">
      <c r="B116" s="39"/>
      <c r="C116" s="191" t="s">
        <v>181</v>
      </c>
      <c r="D116" s="191" t="s">
        <v>135</v>
      </c>
      <c r="E116" s="192" t="s">
        <v>762</v>
      </c>
      <c r="F116" s="193" t="s">
        <v>763</v>
      </c>
      <c r="G116" s="194" t="s">
        <v>258</v>
      </c>
      <c r="H116" s="195">
        <v>26</v>
      </c>
      <c r="I116" s="196"/>
      <c r="J116" s="197">
        <f>ROUND(I116*H116,2)</f>
        <v>0</v>
      </c>
      <c r="K116" s="193" t="s">
        <v>139</v>
      </c>
      <c r="L116" s="59"/>
      <c r="M116" s="198" t="s">
        <v>22</v>
      </c>
      <c r="N116" s="199" t="s">
        <v>46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140</v>
      </c>
      <c r="AT116" s="22" t="s">
        <v>135</v>
      </c>
      <c r="AU116" s="22" t="s">
        <v>24</v>
      </c>
      <c r="AY116" s="22" t="s">
        <v>133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140</v>
      </c>
      <c r="BM116" s="22" t="s">
        <v>764</v>
      </c>
    </row>
    <row r="117" spans="2:47" s="1" customFormat="1" ht="27">
      <c r="B117" s="39"/>
      <c r="C117" s="61"/>
      <c r="D117" s="203" t="s">
        <v>142</v>
      </c>
      <c r="E117" s="61"/>
      <c r="F117" s="204" t="s">
        <v>765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142</v>
      </c>
      <c r="AU117" s="22" t="s">
        <v>24</v>
      </c>
    </row>
    <row r="118" spans="2:51" s="12" customFormat="1" ht="27">
      <c r="B118" s="218"/>
      <c r="C118" s="219"/>
      <c r="D118" s="203" t="s">
        <v>144</v>
      </c>
      <c r="E118" s="220" t="s">
        <v>22</v>
      </c>
      <c r="F118" s="221" t="s">
        <v>724</v>
      </c>
      <c r="G118" s="219"/>
      <c r="H118" s="222" t="s">
        <v>22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144</v>
      </c>
      <c r="AU118" s="228" t="s">
        <v>24</v>
      </c>
      <c r="AV118" s="12" t="s">
        <v>24</v>
      </c>
      <c r="AW118" s="12" t="s">
        <v>38</v>
      </c>
      <c r="AX118" s="12" t="s">
        <v>75</v>
      </c>
      <c r="AY118" s="228" t="s">
        <v>133</v>
      </c>
    </row>
    <row r="119" spans="2:51" s="11" customFormat="1" ht="13.5">
      <c r="B119" s="206"/>
      <c r="C119" s="207"/>
      <c r="D119" s="208" t="s">
        <v>144</v>
      </c>
      <c r="E119" s="209" t="s">
        <v>22</v>
      </c>
      <c r="F119" s="210" t="s">
        <v>766</v>
      </c>
      <c r="G119" s="207"/>
      <c r="H119" s="211">
        <v>26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144</v>
      </c>
      <c r="AU119" s="217" t="s">
        <v>24</v>
      </c>
      <c r="AV119" s="11" t="s">
        <v>84</v>
      </c>
      <c r="AW119" s="11" t="s">
        <v>38</v>
      </c>
      <c r="AX119" s="11" t="s">
        <v>75</v>
      </c>
      <c r="AY119" s="217" t="s">
        <v>133</v>
      </c>
    </row>
    <row r="120" spans="2:65" s="1" customFormat="1" ht="22.5" customHeight="1">
      <c r="B120" s="39"/>
      <c r="C120" s="191" t="s">
        <v>188</v>
      </c>
      <c r="D120" s="191" t="s">
        <v>135</v>
      </c>
      <c r="E120" s="192" t="s">
        <v>767</v>
      </c>
      <c r="F120" s="193" t="s">
        <v>768</v>
      </c>
      <c r="G120" s="194" t="s">
        <v>258</v>
      </c>
      <c r="H120" s="195">
        <v>1</v>
      </c>
      <c r="I120" s="196"/>
      <c r="J120" s="197">
        <f>ROUND(I120*H120,2)</f>
        <v>0</v>
      </c>
      <c r="K120" s="193" t="s">
        <v>139</v>
      </c>
      <c r="L120" s="59"/>
      <c r="M120" s="198" t="s">
        <v>22</v>
      </c>
      <c r="N120" s="199" t="s">
        <v>46</v>
      </c>
      <c r="O120" s="40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140</v>
      </c>
      <c r="AT120" s="22" t="s">
        <v>135</v>
      </c>
      <c r="AU120" s="22" t="s">
        <v>24</v>
      </c>
      <c r="AY120" s="22" t="s">
        <v>133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140</v>
      </c>
      <c r="BM120" s="22" t="s">
        <v>769</v>
      </c>
    </row>
    <row r="121" spans="2:47" s="1" customFormat="1" ht="27">
      <c r="B121" s="39"/>
      <c r="C121" s="61"/>
      <c r="D121" s="203" t="s">
        <v>142</v>
      </c>
      <c r="E121" s="61"/>
      <c r="F121" s="204" t="s">
        <v>770</v>
      </c>
      <c r="G121" s="61"/>
      <c r="H121" s="61"/>
      <c r="I121" s="161"/>
      <c r="J121" s="61"/>
      <c r="K121" s="61"/>
      <c r="L121" s="59"/>
      <c r="M121" s="205"/>
      <c r="N121" s="40"/>
      <c r="O121" s="40"/>
      <c r="P121" s="40"/>
      <c r="Q121" s="40"/>
      <c r="R121" s="40"/>
      <c r="S121" s="40"/>
      <c r="T121" s="76"/>
      <c r="AT121" s="22" t="s">
        <v>142</v>
      </c>
      <c r="AU121" s="22" t="s">
        <v>24</v>
      </c>
    </row>
    <row r="122" spans="2:51" s="12" customFormat="1" ht="27">
      <c r="B122" s="218"/>
      <c r="C122" s="219"/>
      <c r="D122" s="203" t="s">
        <v>144</v>
      </c>
      <c r="E122" s="220" t="s">
        <v>22</v>
      </c>
      <c r="F122" s="221" t="s">
        <v>724</v>
      </c>
      <c r="G122" s="219"/>
      <c r="H122" s="222" t="s">
        <v>22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144</v>
      </c>
      <c r="AU122" s="228" t="s">
        <v>24</v>
      </c>
      <c r="AV122" s="12" t="s">
        <v>24</v>
      </c>
      <c r="AW122" s="12" t="s">
        <v>38</v>
      </c>
      <c r="AX122" s="12" t="s">
        <v>75</v>
      </c>
      <c r="AY122" s="228" t="s">
        <v>133</v>
      </c>
    </row>
    <row r="123" spans="2:51" s="11" customFormat="1" ht="13.5">
      <c r="B123" s="206"/>
      <c r="C123" s="207"/>
      <c r="D123" s="208" t="s">
        <v>144</v>
      </c>
      <c r="E123" s="209" t="s">
        <v>22</v>
      </c>
      <c r="F123" s="210" t="s">
        <v>761</v>
      </c>
      <c r="G123" s="207"/>
      <c r="H123" s="211">
        <v>1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144</v>
      </c>
      <c r="AU123" s="217" t="s">
        <v>24</v>
      </c>
      <c r="AV123" s="11" t="s">
        <v>84</v>
      </c>
      <c r="AW123" s="11" t="s">
        <v>38</v>
      </c>
      <c r="AX123" s="11" t="s">
        <v>75</v>
      </c>
      <c r="AY123" s="217" t="s">
        <v>133</v>
      </c>
    </row>
    <row r="124" spans="2:65" s="1" customFormat="1" ht="22.5" customHeight="1">
      <c r="B124" s="39"/>
      <c r="C124" s="191" t="s">
        <v>29</v>
      </c>
      <c r="D124" s="191" t="s">
        <v>135</v>
      </c>
      <c r="E124" s="192" t="s">
        <v>771</v>
      </c>
      <c r="F124" s="193" t="s">
        <v>772</v>
      </c>
      <c r="G124" s="194" t="s">
        <v>258</v>
      </c>
      <c r="H124" s="195">
        <v>1</v>
      </c>
      <c r="I124" s="196"/>
      <c r="J124" s="197">
        <f>ROUND(I124*H124,2)</f>
        <v>0</v>
      </c>
      <c r="K124" s="193" t="s">
        <v>139</v>
      </c>
      <c r="L124" s="59"/>
      <c r="M124" s="198" t="s">
        <v>22</v>
      </c>
      <c r="N124" s="199" t="s">
        <v>46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140</v>
      </c>
      <c r="AT124" s="22" t="s">
        <v>135</v>
      </c>
      <c r="AU124" s="22" t="s">
        <v>24</v>
      </c>
      <c r="AY124" s="22" t="s">
        <v>133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24</v>
      </c>
      <c r="BK124" s="202">
        <f>ROUND(I124*H124,2)</f>
        <v>0</v>
      </c>
      <c r="BL124" s="22" t="s">
        <v>140</v>
      </c>
      <c r="BM124" s="22" t="s">
        <v>773</v>
      </c>
    </row>
    <row r="125" spans="2:47" s="1" customFormat="1" ht="27">
      <c r="B125" s="39"/>
      <c r="C125" s="61"/>
      <c r="D125" s="203" t="s">
        <v>142</v>
      </c>
      <c r="E125" s="61"/>
      <c r="F125" s="204" t="s">
        <v>774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142</v>
      </c>
      <c r="AU125" s="22" t="s">
        <v>24</v>
      </c>
    </row>
    <row r="126" spans="2:51" s="12" customFormat="1" ht="27">
      <c r="B126" s="218"/>
      <c r="C126" s="219"/>
      <c r="D126" s="203" t="s">
        <v>144</v>
      </c>
      <c r="E126" s="220" t="s">
        <v>22</v>
      </c>
      <c r="F126" s="221" t="s">
        <v>724</v>
      </c>
      <c r="G126" s="219"/>
      <c r="H126" s="222" t="s">
        <v>22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144</v>
      </c>
      <c r="AU126" s="228" t="s">
        <v>24</v>
      </c>
      <c r="AV126" s="12" t="s">
        <v>24</v>
      </c>
      <c r="AW126" s="12" t="s">
        <v>38</v>
      </c>
      <c r="AX126" s="12" t="s">
        <v>75</v>
      </c>
      <c r="AY126" s="228" t="s">
        <v>133</v>
      </c>
    </row>
    <row r="127" spans="2:51" s="11" customFormat="1" ht="13.5">
      <c r="B127" s="206"/>
      <c r="C127" s="207"/>
      <c r="D127" s="208" t="s">
        <v>144</v>
      </c>
      <c r="E127" s="209" t="s">
        <v>22</v>
      </c>
      <c r="F127" s="210" t="s">
        <v>761</v>
      </c>
      <c r="G127" s="207"/>
      <c r="H127" s="211">
        <v>1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144</v>
      </c>
      <c r="AU127" s="217" t="s">
        <v>24</v>
      </c>
      <c r="AV127" s="11" t="s">
        <v>84</v>
      </c>
      <c r="AW127" s="11" t="s">
        <v>38</v>
      </c>
      <c r="AX127" s="11" t="s">
        <v>75</v>
      </c>
      <c r="AY127" s="217" t="s">
        <v>133</v>
      </c>
    </row>
    <row r="128" spans="2:65" s="1" customFormat="1" ht="22.5" customHeight="1">
      <c r="B128" s="39"/>
      <c r="C128" s="191" t="s">
        <v>195</v>
      </c>
      <c r="D128" s="191" t="s">
        <v>135</v>
      </c>
      <c r="E128" s="192" t="s">
        <v>775</v>
      </c>
      <c r="F128" s="193" t="s">
        <v>776</v>
      </c>
      <c r="G128" s="194" t="s">
        <v>258</v>
      </c>
      <c r="H128" s="195">
        <v>26</v>
      </c>
      <c r="I128" s="196"/>
      <c r="J128" s="197">
        <f>ROUND(I128*H128,2)</f>
        <v>0</v>
      </c>
      <c r="K128" s="193" t="s">
        <v>139</v>
      </c>
      <c r="L128" s="59"/>
      <c r="M128" s="198" t="s">
        <v>22</v>
      </c>
      <c r="N128" s="199" t="s">
        <v>46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140</v>
      </c>
      <c r="AT128" s="22" t="s">
        <v>135</v>
      </c>
      <c r="AU128" s="22" t="s">
        <v>24</v>
      </c>
      <c r="AY128" s="22" t="s">
        <v>133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24</v>
      </c>
      <c r="BK128" s="202">
        <f>ROUND(I128*H128,2)</f>
        <v>0</v>
      </c>
      <c r="BL128" s="22" t="s">
        <v>140</v>
      </c>
      <c r="BM128" s="22" t="s">
        <v>777</v>
      </c>
    </row>
    <row r="129" spans="2:47" s="1" customFormat="1" ht="27">
      <c r="B129" s="39"/>
      <c r="C129" s="61"/>
      <c r="D129" s="203" t="s">
        <v>142</v>
      </c>
      <c r="E129" s="61"/>
      <c r="F129" s="204" t="s">
        <v>778</v>
      </c>
      <c r="G129" s="61"/>
      <c r="H129" s="61"/>
      <c r="I129" s="161"/>
      <c r="J129" s="61"/>
      <c r="K129" s="61"/>
      <c r="L129" s="59"/>
      <c r="M129" s="205"/>
      <c r="N129" s="40"/>
      <c r="O129" s="40"/>
      <c r="P129" s="40"/>
      <c r="Q129" s="40"/>
      <c r="R129" s="40"/>
      <c r="S129" s="40"/>
      <c r="T129" s="76"/>
      <c r="AT129" s="22" t="s">
        <v>142</v>
      </c>
      <c r="AU129" s="22" t="s">
        <v>24</v>
      </c>
    </row>
    <row r="130" spans="2:51" s="12" customFormat="1" ht="27">
      <c r="B130" s="218"/>
      <c r="C130" s="219"/>
      <c r="D130" s="203" t="s">
        <v>144</v>
      </c>
      <c r="E130" s="220" t="s">
        <v>22</v>
      </c>
      <c r="F130" s="221" t="s">
        <v>724</v>
      </c>
      <c r="G130" s="219"/>
      <c r="H130" s="222" t="s">
        <v>22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144</v>
      </c>
      <c r="AU130" s="228" t="s">
        <v>24</v>
      </c>
      <c r="AV130" s="12" t="s">
        <v>24</v>
      </c>
      <c r="AW130" s="12" t="s">
        <v>38</v>
      </c>
      <c r="AX130" s="12" t="s">
        <v>75</v>
      </c>
      <c r="AY130" s="228" t="s">
        <v>133</v>
      </c>
    </row>
    <row r="131" spans="2:51" s="11" customFormat="1" ht="13.5">
      <c r="B131" s="206"/>
      <c r="C131" s="207"/>
      <c r="D131" s="208" t="s">
        <v>144</v>
      </c>
      <c r="E131" s="209" t="s">
        <v>22</v>
      </c>
      <c r="F131" s="210" t="s">
        <v>766</v>
      </c>
      <c r="G131" s="207"/>
      <c r="H131" s="211">
        <v>26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144</v>
      </c>
      <c r="AU131" s="217" t="s">
        <v>24</v>
      </c>
      <c r="AV131" s="11" t="s">
        <v>84</v>
      </c>
      <c r="AW131" s="11" t="s">
        <v>38</v>
      </c>
      <c r="AX131" s="11" t="s">
        <v>75</v>
      </c>
      <c r="AY131" s="217" t="s">
        <v>133</v>
      </c>
    </row>
    <row r="132" spans="2:65" s="1" customFormat="1" ht="22.5" customHeight="1">
      <c r="B132" s="39"/>
      <c r="C132" s="191" t="s">
        <v>203</v>
      </c>
      <c r="D132" s="191" t="s">
        <v>135</v>
      </c>
      <c r="E132" s="192" t="s">
        <v>779</v>
      </c>
      <c r="F132" s="193" t="s">
        <v>780</v>
      </c>
      <c r="G132" s="194" t="s">
        <v>258</v>
      </c>
      <c r="H132" s="195">
        <v>26</v>
      </c>
      <c r="I132" s="196"/>
      <c r="J132" s="197">
        <f>ROUND(I132*H132,2)</f>
        <v>0</v>
      </c>
      <c r="K132" s="193" t="s">
        <v>139</v>
      </c>
      <c r="L132" s="59"/>
      <c r="M132" s="198" t="s">
        <v>22</v>
      </c>
      <c r="N132" s="199" t="s">
        <v>46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2" t="s">
        <v>140</v>
      </c>
      <c r="AT132" s="22" t="s">
        <v>135</v>
      </c>
      <c r="AU132" s="22" t="s">
        <v>24</v>
      </c>
      <c r="AY132" s="22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140</v>
      </c>
      <c r="BM132" s="22" t="s">
        <v>781</v>
      </c>
    </row>
    <row r="133" spans="2:47" s="1" customFormat="1" ht="27">
      <c r="B133" s="39"/>
      <c r="C133" s="61"/>
      <c r="D133" s="203" t="s">
        <v>142</v>
      </c>
      <c r="E133" s="61"/>
      <c r="F133" s="204" t="s">
        <v>782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142</v>
      </c>
      <c r="AU133" s="22" t="s">
        <v>24</v>
      </c>
    </row>
    <row r="134" spans="2:51" s="12" customFormat="1" ht="27">
      <c r="B134" s="218"/>
      <c r="C134" s="219"/>
      <c r="D134" s="203" t="s">
        <v>144</v>
      </c>
      <c r="E134" s="220" t="s">
        <v>22</v>
      </c>
      <c r="F134" s="221" t="s">
        <v>724</v>
      </c>
      <c r="G134" s="219"/>
      <c r="H134" s="222" t="s">
        <v>22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144</v>
      </c>
      <c r="AU134" s="228" t="s">
        <v>24</v>
      </c>
      <c r="AV134" s="12" t="s">
        <v>24</v>
      </c>
      <c r="AW134" s="12" t="s">
        <v>38</v>
      </c>
      <c r="AX134" s="12" t="s">
        <v>75</v>
      </c>
      <c r="AY134" s="228" t="s">
        <v>133</v>
      </c>
    </row>
    <row r="135" spans="2:51" s="11" customFormat="1" ht="13.5">
      <c r="B135" s="206"/>
      <c r="C135" s="207"/>
      <c r="D135" s="203" t="s">
        <v>144</v>
      </c>
      <c r="E135" s="229" t="s">
        <v>22</v>
      </c>
      <c r="F135" s="230" t="s">
        <v>766</v>
      </c>
      <c r="G135" s="207"/>
      <c r="H135" s="231">
        <v>26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144</v>
      </c>
      <c r="AU135" s="217" t="s">
        <v>24</v>
      </c>
      <c r="AV135" s="11" t="s">
        <v>84</v>
      </c>
      <c r="AW135" s="11" t="s">
        <v>38</v>
      </c>
      <c r="AX135" s="11" t="s">
        <v>75</v>
      </c>
      <c r="AY135" s="217" t="s">
        <v>133</v>
      </c>
    </row>
    <row r="136" spans="2:63" s="10" customFormat="1" ht="37.35" customHeight="1">
      <c r="B136" s="174"/>
      <c r="C136" s="175"/>
      <c r="D136" s="188" t="s">
        <v>74</v>
      </c>
      <c r="E136" s="247" t="s">
        <v>783</v>
      </c>
      <c r="F136" s="247" t="s">
        <v>784</v>
      </c>
      <c r="G136" s="175"/>
      <c r="H136" s="175"/>
      <c r="I136" s="178"/>
      <c r="J136" s="248">
        <f>BK136</f>
        <v>0</v>
      </c>
      <c r="K136" s="175"/>
      <c r="L136" s="180"/>
      <c r="M136" s="181"/>
      <c r="N136" s="182"/>
      <c r="O136" s="182"/>
      <c r="P136" s="183">
        <f>SUM(P137:P191)</f>
        <v>0</v>
      </c>
      <c r="Q136" s="182"/>
      <c r="R136" s="183">
        <f>SUM(R137:R191)</f>
        <v>0</v>
      </c>
      <c r="S136" s="182"/>
      <c r="T136" s="184">
        <f>SUM(T137:T191)</f>
        <v>0</v>
      </c>
      <c r="AR136" s="185" t="s">
        <v>24</v>
      </c>
      <c r="AT136" s="186" t="s">
        <v>74</v>
      </c>
      <c r="AU136" s="186" t="s">
        <v>75</v>
      </c>
      <c r="AY136" s="185" t="s">
        <v>133</v>
      </c>
      <c r="BK136" s="187">
        <f>SUM(BK137:BK191)</f>
        <v>0</v>
      </c>
    </row>
    <row r="137" spans="2:65" s="1" customFormat="1" ht="22.5" customHeight="1">
      <c r="B137" s="39"/>
      <c r="C137" s="191" t="s">
        <v>208</v>
      </c>
      <c r="D137" s="191" t="s">
        <v>135</v>
      </c>
      <c r="E137" s="192" t="s">
        <v>720</v>
      </c>
      <c r="F137" s="193" t="s">
        <v>721</v>
      </c>
      <c r="G137" s="194" t="s">
        <v>258</v>
      </c>
      <c r="H137" s="195">
        <v>69</v>
      </c>
      <c r="I137" s="196"/>
      <c r="J137" s="197">
        <f>ROUND(I137*H137,2)</f>
        <v>0</v>
      </c>
      <c r="K137" s="193" t="s">
        <v>139</v>
      </c>
      <c r="L137" s="59"/>
      <c r="M137" s="198" t="s">
        <v>22</v>
      </c>
      <c r="N137" s="199" t="s">
        <v>46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140</v>
      </c>
      <c r="AT137" s="22" t="s">
        <v>135</v>
      </c>
      <c r="AU137" s="22" t="s">
        <v>24</v>
      </c>
      <c r="AY137" s="22" t="s">
        <v>133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140</v>
      </c>
      <c r="BM137" s="22" t="s">
        <v>785</v>
      </c>
    </row>
    <row r="138" spans="2:47" s="1" customFormat="1" ht="27">
      <c r="B138" s="39"/>
      <c r="C138" s="61"/>
      <c r="D138" s="203" t="s">
        <v>142</v>
      </c>
      <c r="E138" s="61"/>
      <c r="F138" s="204" t="s">
        <v>723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142</v>
      </c>
      <c r="AU138" s="22" t="s">
        <v>24</v>
      </c>
    </row>
    <row r="139" spans="2:51" s="12" customFormat="1" ht="27">
      <c r="B139" s="218"/>
      <c r="C139" s="219"/>
      <c r="D139" s="203" t="s">
        <v>144</v>
      </c>
      <c r="E139" s="220" t="s">
        <v>22</v>
      </c>
      <c r="F139" s="221" t="s">
        <v>724</v>
      </c>
      <c r="G139" s="219"/>
      <c r="H139" s="222" t="s">
        <v>22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144</v>
      </c>
      <c r="AU139" s="228" t="s">
        <v>24</v>
      </c>
      <c r="AV139" s="12" t="s">
        <v>24</v>
      </c>
      <c r="AW139" s="12" t="s">
        <v>38</v>
      </c>
      <c r="AX139" s="12" t="s">
        <v>75</v>
      </c>
      <c r="AY139" s="228" t="s">
        <v>133</v>
      </c>
    </row>
    <row r="140" spans="2:51" s="11" customFormat="1" ht="13.5">
      <c r="B140" s="206"/>
      <c r="C140" s="207"/>
      <c r="D140" s="203" t="s">
        <v>144</v>
      </c>
      <c r="E140" s="229" t="s">
        <v>22</v>
      </c>
      <c r="F140" s="230" t="s">
        <v>725</v>
      </c>
      <c r="G140" s="207"/>
      <c r="H140" s="231">
        <v>35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144</v>
      </c>
      <c r="AU140" s="217" t="s">
        <v>24</v>
      </c>
      <c r="AV140" s="11" t="s">
        <v>84</v>
      </c>
      <c r="AW140" s="11" t="s">
        <v>38</v>
      </c>
      <c r="AX140" s="11" t="s">
        <v>75</v>
      </c>
      <c r="AY140" s="217" t="s">
        <v>133</v>
      </c>
    </row>
    <row r="141" spans="2:51" s="12" customFormat="1" ht="13.5">
      <c r="B141" s="218"/>
      <c r="C141" s="219"/>
      <c r="D141" s="203" t="s">
        <v>144</v>
      </c>
      <c r="E141" s="220" t="s">
        <v>22</v>
      </c>
      <c r="F141" s="221" t="s">
        <v>726</v>
      </c>
      <c r="G141" s="219"/>
      <c r="H141" s="222" t="s">
        <v>22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144</v>
      </c>
      <c r="AU141" s="228" t="s">
        <v>24</v>
      </c>
      <c r="AV141" s="12" t="s">
        <v>24</v>
      </c>
      <c r="AW141" s="12" t="s">
        <v>38</v>
      </c>
      <c r="AX141" s="12" t="s">
        <v>75</v>
      </c>
      <c r="AY141" s="228" t="s">
        <v>133</v>
      </c>
    </row>
    <row r="142" spans="2:51" s="11" customFormat="1" ht="13.5">
      <c r="B142" s="206"/>
      <c r="C142" s="207"/>
      <c r="D142" s="208" t="s">
        <v>144</v>
      </c>
      <c r="E142" s="209" t="s">
        <v>22</v>
      </c>
      <c r="F142" s="210" t="s">
        <v>786</v>
      </c>
      <c r="G142" s="207"/>
      <c r="H142" s="211">
        <v>34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144</v>
      </c>
      <c r="AU142" s="217" t="s">
        <v>24</v>
      </c>
      <c r="AV142" s="11" t="s">
        <v>84</v>
      </c>
      <c r="AW142" s="11" t="s">
        <v>38</v>
      </c>
      <c r="AX142" s="11" t="s">
        <v>75</v>
      </c>
      <c r="AY142" s="217" t="s">
        <v>133</v>
      </c>
    </row>
    <row r="143" spans="2:65" s="1" customFormat="1" ht="22.5" customHeight="1">
      <c r="B143" s="39"/>
      <c r="C143" s="191" t="s">
        <v>213</v>
      </c>
      <c r="D143" s="191" t="s">
        <v>135</v>
      </c>
      <c r="E143" s="192" t="s">
        <v>728</v>
      </c>
      <c r="F143" s="193" t="s">
        <v>729</v>
      </c>
      <c r="G143" s="194" t="s">
        <v>258</v>
      </c>
      <c r="H143" s="195">
        <v>14</v>
      </c>
      <c r="I143" s="196"/>
      <c r="J143" s="197">
        <f>ROUND(I143*H143,2)</f>
        <v>0</v>
      </c>
      <c r="K143" s="193" t="s">
        <v>139</v>
      </c>
      <c r="L143" s="59"/>
      <c r="M143" s="198" t="s">
        <v>22</v>
      </c>
      <c r="N143" s="199" t="s">
        <v>46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140</v>
      </c>
      <c r="AT143" s="22" t="s">
        <v>135</v>
      </c>
      <c r="AU143" s="22" t="s">
        <v>24</v>
      </c>
      <c r="AY143" s="22" t="s">
        <v>133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140</v>
      </c>
      <c r="BM143" s="22" t="s">
        <v>787</v>
      </c>
    </row>
    <row r="144" spans="2:47" s="1" customFormat="1" ht="27">
      <c r="B144" s="39"/>
      <c r="C144" s="61"/>
      <c r="D144" s="203" t="s">
        <v>142</v>
      </c>
      <c r="E144" s="61"/>
      <c r="F144" s="204" t="s">
        <v>731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142</v>
      </c>
      <c r="AU144" s="22" t="s">
        <v>24</v>
      </c>
    </row>
    <row r="145" spans="2:51" s="12" customFormat="1" ht="13.5">
      <c r="B145" s="218"/>
      <c r="C145" s="219"/>
      <c r="D145" s="203" t="s">
        <v>144</v>
      </c>
      <c r="E145" s="220" t="s">
        <v>22</v>
      </c>
      <c r="F145" s="221" t="s">
        <v>732</v>
      </c>
      <c r="G145" s="219"/>
      <c r="H145" s="222" t="s">
        <v>22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144</v>
      </c>
      <c r="AU145" s="228" t="s">
        <v>24</v>
      </c>
      <c r="AV145" s="12" t="s">
        <v>24</v>
      </c>
      <c r="AW145" s="12" t="s">
        <v>38</v>
      </c>
      <c r="AX145" s="12" t="s">
        <v>75</v>
      </c>
      <c r="AY145" s="228" t="s">
        <v>133</v>
      </c>
    </row>
    <row r="146" spans="2:51" s="11" customFormat="1" ht="13.5">
      <c r="B146" s="206"/>
      <c r="C146" s="207"/>
      <c r="D146" s="208" t="s">
        <v>144</v>
      </c>
      <c r="E146" s="209" t="s">
        <v>22</v>
      </c>
      <c r="F146" s="210" t="s">
        <v>788</v>
      </c>
      <c r="G146" s="207"/>
      <c r="H146" s="211">
        <v>14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144</v>
      </c>
      <c r="AU146" s="217" t="s">
        <v>24</v>
      </c>
      <c r="AV146" s="11" t="s">
        <v>84</v>
      </c>
      <c r="AW146" s="11" t="s">
        <v>38</v>
      </c>
      <c r="AX146" s="11" t="s">
        <v>75</v>
      </c>
      <c r="AY146" s="217" t="s">
        <v>133</v>
      </c>
    </row>
    <row r="147" spans="2:65" s="1" customFormat="1" ht="22.5" customHeight="1">
      <c r="B147" s="39"/>
      <c r="C147" s="191" t="s">
        <v>10</v>
      </c>
      <c r="D147" s="191" t="s">
        <v>135</v>
      </c>
      <c r="E147" s="192" t="s">
        <v>734</v>
      </c>
      <c r="F147" s="193" t="s">
        <v>735</v>
      </c>
      <c r="G147" s="194" t="s">
        <v>258</v>
      </c>
      <c r="H147" s="195">
        <v>1248</v>
      </c>
      <c r="I147" s="196"/>
      <c r="J147" s="197">
        <f>ROUND(I147*H147,2)</f>
        <v>0</v>
      </c>
      <c r="K147" s="193" t="s">
        <v>139</v>
      </c>
      <c r="L147" s="59"/>
      <c r="M147" s="198" t="s">
        <v>22</v>
      </c>
      <c r="N147" s="199" t="s">
        <v>46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140</v>
      </c>
      <c r="AT147" s="22" t="s">
        <v>135</v>
      </c>
      <c r="AU147" s="22" t="s">
        <v>24</v>
      </c>
      <c r="AY147" s="22" t="s">
        <v>133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24</v>
      </c>
      <c r="BK147" s="202">
        <f>ROUND(I147*H147,2)</f>
        <v>0</v>
      </c>
      <c r="BL147" s="22" t="s">
        <v>140</v>
      </c>
      <c r="BM147" s="22" t="s">
        <v>789</v>
      </c>
    </row>
    <row r="148" spans="2:47" s="1" customFormat="1" ht="27">
      <c r="B148" s="39"/>
      <c r="C148" s="61"/>
      <c r="D148" s="203" t="s">
        <v>142</v>
      </c>
      <c r="E148" s="61"/>
      <c r="F148" s="204" t="s">
        <v>737</v>
      </c>
      <c r="G148" s="61"/>
      <c r="H148" s="61"/>
      <c r="I148" s="161"/>
      <c r="J148" s="61"/>
      <c r="K148" s="61"/>
      <c r="L148" s="59"/>
      <c r="M148" s="205"/>
      <c r="N148" s="40"/>
      <c r="O148" s="40"/>
      <c r="P148" s="40"/>
      <c r="Q148" s="40"/>
      <c r="R148" s="40"/>
      <c r="S148" s="40"/>
      <c r="T148" s="76"/>
      <c r="AT148" s="22" t="s">
        <v>142</v>
      </c>
      <c r="AU148" s="22" t="s">
        <v>24</v>
      </c>
    </row>
    <row r="149" spans="2:51" s="12" customFormat="1" ht="27">
      <c r="B149" s="218"/>
      <c r="C149" s="219"/>
      <c r="D149" s="203" t="s">
        <v>144</v>
      </c>
      <c r="E149" s="220" t="s">
        <v>22</v>
      </c>
      <c r="F149" s="221" t="s">
        <v>724</v>
      </c>
      <c r="G149" s="219"/>
      <c r="H149" s="222" t="s">
        <v>22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144</v>
      </c>
      <c r="AU149" s="228" t="s">
        <v>24</v>
      </c>
      <c r="AV149" s="12" t="s">
        <v>24</v>
      </c>
      <c r="AW149" s="12" t="s">
        <v>38</v>
      </c>
      <c r="AX149" s="12" t="s">
        <v>75</v>
      </c>
      <c r="AY149" s="228" t="s">
        <v>133</v>
      </c>
    </row>
    <row r="150" spans="2:51" s="11" customFormat="1" ht="13.5">
      <c r="B150" s="206"/>
      <c r="C150" s="207"/>
      <c r="D150" s="203" t="s">
        <v>144</v>
      </c>
      <c r="E150" s="229" t="s">
        <v>22</v>
      </c>
      <c r="F150" s="230" t="s">
        <v>790</v>
      </c>
      <c r="G150" s="207"/>
      <c r="H150" s="231">
        <v>840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144</v>
      </c>
      <c r="AU150" s="217" t="s">
        <v>24</v>
      </c>
      <c r="AV150" s="11" t="s">
        <v>84</v>
      </c>
      <c r="AW150" s="11" t="s">
        <v>38</v>
      </c>
      <c r="AX150" s="11" t="s">
        <v>75</v>
      </c>
      <c r="AY150" s="217" t="s">
        <v>133</v>
      </c>
    </row>
    <row r="151" spans="2:51" s="12" customFormat="1" ht="13.5">
      <c r="B151" s="218"/>
      <c r="C151" s="219"/>
      <c r="D151" s="203" t="s">
        <v>144</v>
      </c>
      <c r="E151" s="220" t="s">
        <v>22</v>
      </c>
      <c r="F151" s="221" t="s">
        <v>726</v>
      </c>
      <c r="G151" s="219"/>
      <c r="H151" s="222" t="s">
        <v>22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144</v>
      </c>
      <c r="AU151" s="228" t="s">
        <v>24</v>
      </c>
      <c r="AV151" s="12" t="s">
        <v>24</v>
      </c>
      <c r="AW151" s="12" t="s">
        <v>38</v>
      </c>
      <c r="AX151" s="12" t="s">
        <v>75</v>
      </c>
      <c r="AY151" s="228" t="s">
        <v>133</v>
      </c>
    </row>
    <row r="152" spans="2:51" s="11" customFormat="1" ht="13.5">
      <c r="B152" s="206"/>
      <c r="C152" s="207"/>
      <c r="D152" s="208" t="s">
        <v>144</v>
      </c>
      <c r="E152" s="209" t="s">
        <v>22</v>
      </c>
      <c r="F152" s="210" t="s">
        <v>791</v>
      </c>
      <c r="G152" s="207"/>
      <c r="H152" s="211">
        <v>408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144</v>
      </c>
      <c r="AU152" s="217" t="s">
        <v>24</v>
      </c>
      <c r="AV152" s="11" t="s">
        <v>84</v>
      </c>
      <c r="AW152" s="11" t="s">
        <v>38</v>
      </c>
      <c r="AX152" s="11" t="s">
        <v>75</v>
      </c>
      <c r="AY152" s="217" t="s">
        <v>133</v>
      </c>
    </row>
    <row r="153" spans="2:65" s="1" customFormat="1" ht="22.5" customHeight="1">
      <c r="B153" s="39"/>
      <c r="C153" s="191" t="s">
        <v>222</v>
      </c>
      <c r="D153" s="191" t="s">
        <v>135</v>
      </c>
      <c r="E153" s="192" t="s">
        <v>740</v>
      </c>
      <c r="F153" s="193" t="s">
        <v>741</v>
      </c>
      <c r="G153" s="194" t="s">
        <v>258</v>
      </c>
      <c r="H153" s="195">
        <v>168</v>
      </c>
      <c r="I153" s="196"/>
      <c r="J153" s="197">
        <f>ROUND(I153*H153,2)</f>
        <v>0</v>
      </c>
      <c r="K153" s="193" t="s">
        <v>139</v>
      </c>
      <c r="L153" s="59"/>
      <c r="M153" s="198" t="s">
        <v>22</v>
      </c>
      <c r="N153" s="199" t="s">
        <v>46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2" t="s">
        <v>140</v>
      </c>
      <c r="AT153" s="22" t="s">
        <v>135</v>
      </c>
      <c r="AU153" s="22" t="s">
        <v>24</v>
      </c>
      <c r="AY153" s="22" t="s">
        <v>133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24</v>
      </c>
      <c r="BK153" s="202">
        <f>ROUND(I153*H153,2)</f>
        <v>0</v>
      </c>
      <c r="BL153" s="22" t="s">
        <v>140</v>
      </c>
      <c r="BM153" s="22" t="s">
        <v>792</v>
      </c>
    </row>
    <row r="154" spans="2:47" s="1" customFormat="1" ht="27">
      <c r="B154" s="39"/>
      <c r="C154" s="61"/>
      <c r="D154" s="203" t="s">
        <v>142</v>
      </c>
      <c r="E154" s="61"/>
      <c r="F154" s="204" t="s">
        <v>743</v>
      </c>
      <c r="G154" s="61"/>
      <c r="H154" s="61"/>
      <c r="I154" s="161"/>
      <c r="J154" s="61"/>
      <c r="K154" s="61"/>
      <c r="L154" s="59"/>
      <c r="M154" s="205"/>
      <c r="N154" s="40"/>
      <c r="O154" s="40"/>
      <c r="P154" s="40"/>
      <c r="Q154" s="40"/>
      <c r="R154" s="40"/>
      <c r="S154" s="40"/>
      <c r="T154" s="76"/>
      <c r="AT154" s="22" t="s">
        <v>142</v>
      </c>
      <c r="AU154" s="22" t="s">
        <v>24</v>
      </c>
    </row>
    <row r="155" spans="2:51" s="11" customFormat="1" ht="13.5">
      <c r="B155" s="206"/>
      <c r="C155" s="207"/>
      <c r="D155" s="208" t="s">
        <v>144</v>
      </c>
      <c r="E155" s="209" t="s">
        <v>22</v>
      </c>
      <c r="F155" s="210" t="s">
        <v>793</v>
      </c>
      <c r="G155" s="207"/>
      <c r="H155" s="211">
        <v>168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144</v>
      </c>
      <c r="AU155" s="217" t="s">
        <v>24</v>
      </c>
      <c r="AV155" s="11" t="s">
        <v>84</v>
      </c>
      <c r="AW155" s="11" t="s">
        <v>38</v>
      </c>
      <c r="AX155" s="11" t="s">
        <v>75</v>
      </c>
      <c r="AY155" s="217" t="s">
        <v>133</v>
      </c>
    </row>
    <row r="156" spans="2:65" s="1" customFormat="1" ht="22.5" customHeight="1">
      <c r="B156" s="39"/>
      <c r="C156" s="191" t="s">
        <v>227</v>
      </c>
      <c r="D156" s="191" t="s">
        <v>135</v>
      </c>
      <c r="E156" s="192" t="s">
        <v>745</v>
      </c>
      <c r="F156" s="193" t="s">
        <v>746</v>
      </c>
      <c r="G156" s="194" t="s">
        <v>258</v>
      </c>
      <c r="H156" s="195">
        <v>6</v>
      </c>
      <c r="I156" s="196"/>
      <c r="J156" s="197">
        <f>ROUND(I156*H156,2)</f>
        <v>0</v>
      </c>
      <c r="K156" s="193" t="s">
        <v>139</v>
      </c>
      <c r="L156" s="59"/>
      <c r="M156" s="198" t="s">
        <v>22</v>
      </c>
      <c r="N156" s="199" t="s">
        <v>46</v>
      </c>
      <c r="O156" s="40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2" t="s">
        <v>140</v>
      </c>
      <c r="AT156" s="22" t="s">
        <v>135</v>
      </c>
      <c r="AU156" s="22" t="s">
        <v>24</v>
      </c>
      <c r="AY156" s="22" t="s">
        <v>133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24</v>
      </c>
      <c r="BK156" s="202">
        <f>ROUND(I156*H156,2)</f>
        <v>0</v>
      </c>
      <c r="BL156" s="22" t="s">
        <v>140</v>
      </c>
      <c r="BM156" s="22" t="s">
        <v>794</v>
      </c>
    </row>
    <row r="157" spans="2:47" s="1" customFormat="1" ht="13.5">
      <c r="B157" s="39"/>
      <c r="C157" s="61"/>
      <c r="D157" s="203" t="s">
        <v>142</v>
      </c>
      <c r="E157" s="61"/>
      <c r="F157" s="204" t="s">
        <v>748</v>
      </c>
      <c r="G157" s="61"/>
      <c r="H157" s="61"/>
      <c r="I157" s="161"/>
      <c r="J157" s="61"/>
      <c r="K157" s="61"/>
      <c r="L157" s="59"/>
      <c r="M157" s="205"/>
      <c r="N157" s="40"/>
      <c r="O157" s="40"/>
      <c r="P157" s="40"/>
      <c r="Q157" s="40"/>
      <c r="R157" s="40"/>
      <c r="S157" s="40"/>
      <c r="T157" s="76"/>
      <c r="AT157" s="22" t="s">
        <v>142</v>
      </c>
      <c r="AU157" s="22" t="s">
        <v>24</v>
      </c>
    </row>
    <row r="158" spans="2:51" s="12" customFormat="1" ht="27">
      <c r="B158" s="218"/>
      <c r="C158" s="219"/>
      <c r="D158" s="203" t="s">
        <v>144</v>
      </c>
      <c r="E158" s="220" t="s">
        <v>22</v>
      </c>
      <c r="F158" s="221" t="s">
        <v>724</v>
      </c>
      <c r="G158" s="219"/>
      <c r="H158" s="222" t="s">
        <v>22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144</v>
      </c>
      <c r="AU158" s="228" t="s">
        <v>24</v>
      </c>
      <c r="AV158" s="12" t="s">
        <v>24</v>
      </c>
      <c r="AW158" s="12" t="s">
        <v>38</v>
      </c>
      <c r="AX158" s="12" t="s">
        <v>75</v>
      </c>
      <c r="AY158" s="228" t="s">
        <v>133</v>
      </c>
    </row>
    <row r="159" spans="2:51" s="11" customFormat="1" ht="13.5">
      <c r="B159" s="206"/>
      <c r="C159" s="207"/>
      <c r="D159" s="203" t="s">
        <v>144</v>
      </c>
      <c r="E159" s="229" t="s">
        <v>22</v>
      </c>
      <c r="F159" s="230" t="s">
        <v>749</v>
      </c>
      <c r="G159" s="207"/>
      <c r="H159" s="231">
        <v>2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144</v>
      </c>
      <c r="AU159" s="217" t="s">
        <v>24</v>
      </c>
      <c r="AV159" s="11" t="s">
        <v>84</v>
      </c>
      <c r="AW159" s="11" t="s">
        <v>38</v>
      </c>
      <c r="AX159" s="11" t="s">
        <v>75</v>
      </c>
      <c r="AY159" s="217" t="s">
        <v>133</v>
      </c>
    </row>
    <row r="160" spans="2:51" s="12" customFormat="1" ht="13.5">
      <c r="B160" s="218"/>
      <c r="C160" s="219"/>
      <c r="D160" s="203" t="s">
        <v>144</v>
      </c>
      <c r="E160" s="220" t="s">
        <v>22</v>
      </c>
      <c r="F160" s="221" t="s">
        <v>732</v>
      </c>
      <c r="G160" s="219"/>
      <c r="H160" s="222" t="s">
        <v>22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144</v>
      </c>
      <c r="AU160" s="228" t="s">
        <v>24</v>
      </c>
      <c r="AV160" s="12" t="s">
        <v>24</v>
      </c>
      <c r="AW160" s="12" t="s">
        <v>38</v>
      </c>
      <c r="AX160" s="12" t="s">
        <v>75</v>
      </c>
      <c r="AY160" s="228" t="s">
        <v>133</v>
      </c>
    </row>
    <row r="161" spans="2:51" s="11" customFormat="1" ht="13.5">
      <c r="B161" s="206"/>
      <c r="C161" s="207"/>
      <c r="D161" s="208" t="s">
        <v>144</v>
      </c>
      <c r="E161" s="209" t="s">
        <v>22</v>
      </c>
      <c r="F161" s="210" t="s">
        <v>750</v>
      </c>
      <c r="G161" s="207"/>
      <c r="H161" s="211">
        <v>4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144</v>
      </c>
      <c r="AU161" s="217" t="s">
        <v>24</v>
      </c>
      <c r="AV161" s="11" t="s">
        <v>84</v>
      </c>
      <c r="AW161" s="11" t="s">
        <v>38</v>
      </c>
      <c r="AX161" s="11" t="s">
        <v>75</v>
      </c>
      <c r="AY161" s="217" t="s">
        <v>133</v>
      </c>
    </row>
    <row r="162" spans="2:65" s="1" customFormat="1" ht="22.5" customHeight="1">
      <c r="B162" s="39"/>
      <c r="C162" s="191" t="s">
        <v>232</v>
      </c>
      <c r="D162" s="191" t="s">
        <v>135</v>
      </c>
      <c r="E162" s="192" t="s">
        <v>751</v>
      </c>
      <c r="F162" s="193" t="s">
        <v>752</v>
      </c>
      <c r="G162" s="194" t="s">
        <v>258</v>
      </c>
      <c r="H162" s="195">
        <v>96</v>
      </c>
      <c r="I162" s="196"/>
      <c r="J162" s="197">
        <f>ROUND(I162*H162,2)</f>
        <v>0</v>
      </c>
      <c r="K162" s="193" t="s">
        <v>139</v>
      </c>
      <c r="L162" s="59"/>
      <c r="M162" s="198" t="s">
        <v>22</v>
      </c>
      <c r="N162" s="199" t="s">
        <v>46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140</v>
      </c>
      <c r="AT162" s="22" t="s">
        <v>135</v>
      </c>
      <c r="AU162" s="22" t="s">
        <v>24</v>
      </c>
      <c r="AY162" s="22" t="s">
        <v>133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140</v>
      </c>
      <c r="BM162" s="22" t="s">
        <v>795</v>
      </c>
    </row>
    <row r="163" spans="2:47" s="1" customFormat="1" ht="27">
      <c r="B163" s="39"/>
      <c r="C163" s="61"/>
      <c r="D163" s="203" t="s">
        <v>142</v>
      </c>
      <c r="E163" s="61"/>
      <c r="F163" s="204" t="s">
        <v>754</v>
      </c>
      <c r="G163" s="61"/>
      <c r="H163" s="61"/>
      <c r="I163" s="161"/>
      <c r="J163" s="61"/>
      <c r="K163" s="61"/>
      <c r="L163" s="59"/>
      <c r="M163" s="205"/>
      <c r="N163" s="40"/>
      <c r="O163" s="40"/>
      <c r="P163" s="40"/>
      <c r="Q163" s="40"/>
      <c r="R163" s="40"/>
      <c r="S163" s="40"/>
      <c r="T163" s="76"/>
      <c r="AT163" s="22" t="s">
        <v>142</v>
      </c>
      <c r="AU163" s="22" t="s">
        <v>24</v>
      </c>
    </row>
    <row r="164" spans="2:51" s="12" customFormat="1" ht="27">
      <c r="B164" s="218"/>
      <c r="C164" s="219"/>
      <c r="D164" s="203" t="s">
        <v>144</v>
      </c>
      <c r="E164" s="220" t="s">
        <v>22</v>
      </c>
      <c r="F164" s="221" t="s">
        <v>724</v>
      </c>
      <c r="G164" s="219"/>
      <c r="H164" s="222" t="s">
        <v>22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144</v>
      </c>
      <c r="AU164" s="228" t="s">
        <v>24</v>
      </c>
      <c r="AV164" s="12" t="s">
        <v>24</v>
      </c>
      <c r="AW164" s="12" t="s">
        <v>38</v>
      </c>
      <c r="AX164" s="12" t="s">
        <v>75</v>
      </c>
      <c r="AY164" s="228" t="s">
        <v>133</v>
      </c>
    </row>
    <row r="165" spans="2:51" s="11" customFormat="1" ht="13.5">
      <c r="B165" s="206"/>
      <c r="C165" s="207"/>
      <c r="D165" s="203" t="s">
        <v>144</v>
      </c>
      <c r="E165" s="229" t="s">
        <v>22</v>
      </c>
      <c r="F165" s="230" t="s">
        <v>796</v>
      </c>
      <c r="G165" s="207"/>
      <c r="H165" s="231">
        <v>48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144</v>
      </c>
      <c r="AU165" s="217" t="s">
        <v>24</v>
      </c>
      <c r="AV165" s="11" t="s">
        <v>84</v>
      </c>
      <c r="AW165" s="11" t="s">
        <v>38</v>
      </c>
      <c r="AX165" s="11" t="s">
        <v>75</v>
      </c>
      <c r="AY165" s="217" t="s">
        <v>133</v>
      </c>
    </row>
    <row r="166" spans="2:51" s="12" customFormat="1" ht="13.5">
      <c r="B166" s="218"/>
      <c r="C166" s="219"/>
      <c r="D166" s="203" t="s">
        <v>144</v>
      </c>
      <c r="E166" s="220" t="s">
        <v>22</v>
      </c>
      <c r="F166" s="221" t="s">
        <v>732</v>
      </c>
      <c r="G166" s="219"/>
      <c r="H166" s="222" t="s">
        <v>22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144</v>
      </c>
      <c r="AU166" s="228" t="s">
        <v>24</v>
      </c>
      <c r="AV166" s="12" t="s">
        <v>24</v>
      </c>
      <c r="AW166" s="12" t="s">
        <v>38</v>
      </c>
      <c r="AX166" s="12" t="s">
        <v>75</v>
      </c>
      <c r="AY166" s="228" t="s">
        <v>133</v>
      </c>
    </row>
    <row r="167" spans="2:51" s="11" customFormat="1" ht="13.5">
      <c r="B167" s="206"/>
      <c r="C167" s="207"/>
      <c r="D167" s="208" t="s">
        <v>144</v>
      </c>
      <c r="E167" s="209" t="s">
        <v>22</v>
      </c>
      <c r="F167" s="210" t="s">
        <v>797</v>
      </c>
      <c r="G167" s="207"/>
      <c r="H167" s="211">
        <v>48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144</v>
      </c>
      <c r="AU167" s="217" t="s">
        <v>24</v>
      </c>
      <c r="AV167" s="11" t="s">
        <v>84</v>
      </c>
      <c r="AW167" s="11" t="s">
        <v>38</v>
      </c>
      <c r="AX167" s="11" t="s">
        <v>75</v>
      </c>
      <c r="AY167" s="217" t="s">
        <v>133</v>
      </c>
    </row>
    <row r="168" spans="2:65" s="1" customFormat="1" ht="22.5" customHeight="1">
      <c r="B168" s="39"/>
      <c r="C168" s="191" t="s">
        <v>237</v>
      </c>
      <c r="D168" s="191" t="s">
        <v>135</v>
      </c>
      <c r="E168" s="192" t="s">
        <v>757</v>
      </c>
      <c r="F168" s="193" t="s">
        <v>758</v>
      </c>
      <c r="G168" s="194" t="s">
        <v>258</v>
      </c>
      <c r="H168" s="195">
        <v>1</v>
      </c>
      <c r="I168" s="196"/>
      <c r="J168" s="197">
        <f>ROUND(I168*H168,2)</f>
        <v>0</v>
      </c>
      <c r="K168" s="193" t="s">
        <v>139</v>
      </c>
      <c r="L168" s="59"/>
      <c r="M168" s="198" t="s">
        <v>22</v>
      </c>
      <c r="N168" s="199" t="s">
        <v>46</v>
      </c>
      <c r="O168" s="40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2" t="s">
        <v>140</v>
      </c>
      <c r="AT168" s="22" t="s">
        <v>135</v>
      </c>
      <c r="AU168" s="22" t="s">
        <v>24</v>
      </c>
      <c r="AY168" s="22" t="s">
        <v>133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24</v>
      </c>
      <c r="BK168" s="202">
        <f>ROUND(I168*H168,2)</f>
        <v>0</v>
      </c>
      <c r="BL168" s="22" t="s">
        <v>140</v>
      </c>
      <c r="BM168" s="22" t="s">
        <v>798</v>
      </c>
    </row>
    <row r="169" spans="2:47" s="1" customFormat="1" ht="13.5">
      <c r="B169" s="39"/>
      <c r="C169" s="61"/>
      <c r="D169" s="203" t="s">
        <v>142</v>
      </c>
      <c r="E169" s="61"/>
      <c r="F169" s="204" t="s">
        <v>760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142</v>
      </c>
      <c r="AU169" s="22" t="s">
        <v>24</v>
      </c>
    </row>
    <row r="170" spans="2:51" s="12" customFormat="1" ht="27">
      <c r="B170" s="218"/>
      <c r="C170" s="219"/>
      <c r="D170" s="203" t="s">
        <v>144</v>
      </c>
      <c r="E170" s="220" t="s">
        <v>22</v>
      </c>
      <c r="F170" s="221" t="s">
        <v>724</v>
      </c>
      <c r="G170" s="219"/>
      <c r="H170" s="222" t="s">
        <v>22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144</v>
      </c>
      <c r="AU170" s="228" t="s">
        <v>24</v>
      </c>
      <c r="AV170" s="12" t="s">
        <v>24</v>
      </c>
      <c r="AW170" s="12" t="s">
        <v>38</v>
      </c>
      <c r="AX170" s="12" t="s">
        <v>75</v>
      </c>
      <c r="AY170" s="228" t="s">
        <v>133</v>
      </c>
    </row>
    <row r="171" spans="2:51" s="11" customFormat="1" ht="13.5">
      <c r="B171" s="206"/>
      <c r="C171" s="207"/>
      <c r="D171" s="208" t="s">
        <v>144</v>
      </c>
      <c r="E171" s="209" t="s">
        <v>22</v>
      </c>
      <c r="F171" s="210" t="s">
        <v>761</v>
      </c>
      <c r="G171" s="207"/>
      <c r="H171" s="211">
        <v>1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144</v>
      </c>
      <c r="AU171" s="217" t="s">
        <v>24</v>
      </c>
      <c r="AV171" s="11" t="s">
        <v>84</v>
      </c>
      <c r="AW171" s="11" t="s">
        <v>38</v>
      </c>
      <c r="AX171" s="11" t="s">
        <v>75</v>
      </c>
      <c r="AY171" s="217" t="s">
        <v>133</v>
      </c>
    </row>
    <row r="172" spans="2:65" s="1" customFormat="1" ht="31.5" customHeight="1">
      <c r="B172" s="39"/>
      <c r="C172" s="191" t="s">
        <v>242</v>
      </c>
      <c r="D172" s="191" t="s">
        <v>135</v>
      </c>
      <c r="E172" s="192" t="s">
        <v>762</v>
      </c>
      <c r="F172" s="193" t="s">
        <v>763</v>
      </c>
      <c r="G172" s="194" t="s">
        <v>258</v>
      </c>
      <c r="H172" s="195">
        <v>24</v>
      </c>
      <c r="I172" s="196"/>
      <c r="J172" s="197">
        <f>ROUND(I172*H172,2)</f>
        <v>0</v>
      </c>
      <c r="K172" s="193" t="s">
        <v>139</v>
      </c>
      <c r="L172" s="59"/>
      <c r="M172" s="198" t="s">
        <v>22</v>
      </c>
      <c r="N172" s="199" t="s">
        <v>46</v>
      </c>
      <c r="O172" s="40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2" t="s">
        <v>140</v>
      </c>
      <c r="AT172" s="22" t="s">
        <v>135</v>
      </c>
      <c r="AU172" s="22" t="s">
        <v>24</v>
      </c>
      <c r="AY172" s="22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24</v>
      </c>
      <c r="BK172" s="202">
        <f>ROUND(I172*H172,2)</f>
        <v>0</v>
      </c>
      <c r="BL172" s="22" t="s">
        <v>140</v>
      </c>
      <c r="BM172" s="22" t="s">
        <v>799</v>
      </c>
    </row>
    <row r="173" spans="2:47" s="1" customFormat="1" ht="27">
      <c r="B173" s="39"/>
      <c r="C173" s="61"/>
      <c r="D173" s="203" t="s">
        <v>142</v>
      </c>
      <c r="E173" s="61"/>
      <c r="F173" s="204" t="s">
        <v>765</v>
      </c>
      <c r="G173" s="61"/>
      <c r="H173" s="61"/>
      <c r="I173" s="161"/>
      <c r="J173" s="61"/>
      <c r="K173" s="61"/>
      <c r="L173" s="59"/>
      <c r="M173" s="205"/>
      <c r="N173" s="40"/>
      <c r="O173" s="40"/>
      <c r="P173" s="40"/>
      <c r="Q173" s="40"/>
      <c r="R173" s="40"/>
      <c r="S173" s="40"/>
      <c r="T173" s="76"/>
      <c r="AT173" s="22" t="s">
        <v>142</v>
      </c>
      <c r="AU173" s="22" t="s">
        <v>24</v>
      </c>
    </row>
    <row r="174" spans="2:51" s="12" customFormat="1" ht="27">
      <c r="B174" s="218"/>
      <c r="C174" s="219"/>
      <c r="D174" s="203" t="s">
        <v>144</v>
      </c>
      <c r="E174" s="220" t="s">
        <v>22</v>
      </c>
      <c r="F174" s="221" t="s">
        <v>724</v>
      </c>
      <c r="G174" s="219"/>
      <c r="H174" s="222" t="s">
        <v>22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144</v>
      </c>
      <c r="AU174" s="228" t="s">
        <v>24</v>
      </c>
      <c r="AV174" s="12" t="s">
        <v>24</v>
      </c>
      <c r="AW174" s="12" t="s">
        <v>38</v>
      </c>
      <c r="AX174" s="12" t="s">
        <v>75</v>
      </c>
      <c r="AY174" s="228" t="s">
        <v>133</v>
      </c>
    </row>
    <row r="175" spans="2:51" s="11" customFormat="1" ht="13.5">
      <c r="B175" s="206"/>
      <c r="C175" s="207"/>
      <c r="D175" s="208" t="s">
        <v>144</v>
      </c>
      <c r="E175" s="209" t="s">
        <v>22</v>
      </c>
      <c r="F175" s="210" t="s">
        <v>800</v>
      </c>
      <c r="G175" s="207"/>
      <c r="H175" s="211">
        <v>24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144</v>
      </c>
      <c r="AU175" s="217" t="s">
        <v>24</v>
      </c>
      <c r="AV175" s="11" t="s">
        <v>84</v>
      </c>
      <c r="AW175" s="11" t="s">
        <v>38</v>
      </c>
      <c r="AX175" s="11" t="s">
        <v>75</v>
      </c>
      <c r="AY175" s="217" t="s">
        <v>133</v>
      </c>
    </row>
    <row r="176" spans="2:65" s="1" customFormat="1" ht="22.5" customHeight="1">
      <c r="B176" s="39"/>
      <c r="C176" s="191" t="s">
        <v>9</v>
      </c>
      <c r="D176" s="191" t="s">
        <v>135</v>
      </c>
      <c r="E176" s="192" t="s">
        <v>767</v>
      </c>
      <c r="F176" s="193" t="s">
        <v>768</v>
      </c>
      <c r="G176" s="194" t="s">
        <v>258</v>
      </c>
      <c r="H176" s="195">
        <v>1</v>
      </c>
      <c r="I176" s="196"/>
      <c r="J176" s="197">
        <f>ROUND(I176*H176,2)</f>
        <v>0</v>
      </c>
      <c r="K176" s="193" t="s">
        <v>139</v>
      </c>
      <c r="L176" s="59"/>
      <c r="M176" s="198" t="s">
        <v>22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2" t="s">
        <v>140</v>
      </c>
      <c r="AT176" s="22" t="s">
        <v>135</v>
      </c>
      <c r="AU176" s="22" t="s">
        <v>24</v>
      </c>
      <c r="AY176" s="22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140</v>
      </c>
      <c r="BM176" s="22" t="s">
        <v>801</v>
      </c>
    </row>
    <row r="177" spans="2:47" s="1" customFormat="1" ht="27">
      <c r="B177" s="39"/>
      <c r="C177" s="61"/>
      <c r="D177" s="203" t="s">
        <v>142</v>
      </c>
      <c r="E177" s="61"/>
      <c r="F177" s="204" t="s">
        <v>770</v>
      </c>
      <c r="G177" s="61"/>
      <c r="H177" s="61"/>
      <c r="I177" s="161"/>
      <c r="J177" s="61"/>
      <c r="K177" s="61"/>
      <c r="L177" s="59"/>
      <c r="M177" s="205"/>
      <c r="N177" s="40"/>
      <c r="O177" s="40"/>
      <c r="P177" s="40"/>
      <c r="Q177" s="40"/>
      <c r="R177" s="40"/>
      <c r="S177" s="40"/>
      <c r="T177" s="76"/>
      <c r="AT177" s="22" t="s">
        <v>142</v>
      </c>
      <c r="AU177" s="22" t="s">
        <v>24</v>
      </c>
    </row>
    <row r="178" spans="2:51" s="12" customFormat="1" ht="27">
      <c r="B178" s="218"/>
      <c r="C178" s="219"/>
      <c r="D178" s="203" t="s">
        <v>144</v>
      </c>
      <c r="E178" s="220" t="s">
        <v>22</v>
      </c>
      <c r="F178" s="221" t="s">
        <v>724</v>
      </c>
      <c r="G178" s="219"/>
      <c r="H178" s="222" t="s">
        <v>22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144</v>
      </c>
      <c r="AU178" s="228" t="s">
        <v>24</v>
      </c>
      <c r="AV178" s="12" t="s">
        <v>24</v>
      </c>
      <c r="AW178" s="12" t="s">
        <v>38</v>
      </c>
      <c r="AX178" s="12" t="s">
        <v>75</v>
      </c>
      <c r="AY178" s="228" t="s">
        <v>133</v>
      </c>
    </row>
    <row r="179" spans="2:51" s="11" customFormat="1" ht="13.5">
      <c r="B179" s="206"/>
      <c r="C179" s="207"/>
      <c r="D179" s="208" t="s">
        <v>144</v>
      </c>
      <c r="E179" s="209" t="s">
        <v>22</v>
      </c>
      <c r="F179" s="210" t="s">
        <v>761</v>
      </c>
      <c r="G179" s="207"/>
      <c r="H179" s="211">
        <v>1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144</v>
      </c>
      <c r="AU179" s="217" t="s">
        <v>24</v>
      </c>
      <c r="AV179" s="11" t="s">
        <v>84</v>
      </c>
      <c r="AW179" s="11" t="s">
        <v>38</v>
      </c>
      <c r="AX179" s="11" t="s">
        <v>75</v>
      </c>
      <c r="AY179" s="217" t="s">
        <v>133</v>
      </c>
    </row>
    <row r="180" spans="2:65" s="1" customFormat="1" ht="22.5" customHeight="1">
      <c r="B180" s="39"/>
      <c r="C180" s="191" t="s">
        <v>255</v>
      </c>
      <c r="D180" s="191" t="s">
        <v>135</v>
      </c>
      <c r="E180" s="192" t="s">
        <v>771</v>
      </c>
      <c r="F180" s="193" t="s">
        <v>772</v>
      </c>
      <c r="G180" s="194" t="s">
        <v>258</v>
      </c>
      <c r="H180" s="195">
        <v>1</v>
      </c>
      <c r="I180" s="196"/>
      <c r="J180" s="197">
        <f>ROUND(I180*H180,2)</f>
        <v>0</v>
      </c>
      <c r="K180" s="193" t="s">
        <v>139</v>
      </c>
      <c r="L180" s="59"/>
      <c r="M180" s="198" t="s">
        <v>22</v>
      </c>
      <c r="N180" s="199" t="s">
        <v>46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2" t="s">
        <v>140</v>
      </c>
      <c r="AT180" s="22" t="s">
        <v>135</v>
      </c>
      <c r="AU180" s="22" t="s">
        <v>24</v>
      </c>
      <c r="AY180" s="22" t="s">
        <v>133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24</v>
      </c>
      <c r="BK180" s="202">
        <f>ROUND(I180*H180,2)</f>
        <v>0</v>
      </c>
      <c r="BL180" s="22" t="s">
        <v>140</v>
      </c>
      <c r="BM180" s="22" t="s">
        <v>802</v>
      </c>
    </row>
    <row r="181" spans="2:47" s="1" customFormat="1" ht="27">
      <c r="B181" s="39"/>
      <c r="C181" s="61"/>
      <c r="D181" s="203" t="s">
        <v>142</v>
      </c>
      <c r="E181" s="61"/>
      <c r="F181" s="204" t="s">
        <v>774</v>
      </c>
      <c r="G181" s="61"/>
      <c r="H181" s="61"/>
      <c r="I181" s="161"/>
      <c r="J181" s="61"/>
      <c r="K181" s="61"/>
      <c r="L181" s="59"/>
      <c r="M181" s="205"/>
      <c r="N181" s="40"/>
      <c r="O181" s="40"/>
      <c r="P181" s="40"/>
      <c r="Q181" s="40"/>
      <c r="R181" s="40"/>
      <c r="S181" s="40"/>
      <c r="T181" s="76"/>
      <c r="AT181" s="22" t="s">
        <v>142</v>
      </c>
      <c r="AU181" s="22" t="s">
        <v>24</v>
      </c>
    </row>
    <row r="182" spans="2:51" s="12" customFormat="1" ht="27">
      <c r="B182" s="218"/>
      <c r="C182" s="219"/>
      <c r="D182" s="203" t="s">
        <v>144</v>
      </c>
      <c r="E182" s="220" t="s">
        <v>22</v>
      </c>
      <c r="F182" s="221" t="s">
        <v>724</v>
      </c>
      <c r="G182" s="219"/>
      <c r="H182" s="222" t="s">
        <v>22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144</v>
      </c>
      <c r="AU182" s="228" t="s">
        <v>24</v>
      </c>
      <c r="AV182" s="12" t="s">
        <v>24</v>
      </c>
      <c r="AW182" s="12" t="s">
        <v>38</v>
      </c>
      <c r="AX182" s="12" t="s">
        <v>75</v>
      </c>
      <c r="AY182" s="228" t="s">
        <v>133</v>
      </c>
    </row>
    <row r="183" spans="2:51" s="11" customFormat="1" ht="13.5">
      <c r="B183" s="206"/>
      <c r="C183" s="207"/>
      <c r="D183" s="208" t="s">
        <v>144</v>
      </c>
      <c r="E183" s="209" t="s">
        <v>22</v>
      </c>
      <c r="F183" s="210" t="s">
        <v>761</v>
      </c>
      <c r="G183" s="207"/>
      <c r="H183" s="211">
        <v>1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144</v>
      </c>
      <c r="AU183" s="217" t="s">
        <v>24</v>
      </c>
      <c r="AV183" s="11" t="s">
        <v>84</v>
      </c>
      <c r="AW183" s="11" t="s">
        <v>38</v>
      </c>
      <c r="AX183" s="11" t="s">
        <v>75</v>
      </c>
      <c r="AY183" s="217" t="s">
        <v>133</v>
      </c>
    </row>
    <row r="184" spans="2:65" s="1" customFormat="1" ht="22.5" customHeight="1">
      <c r="B184" s="39"/>
      <c r="C184" s="191" t="s">
        <v>262</v>
      </c>
      <c r="D184" s="191" t="s">
        <v>135</v>
      </c>
      <c r="E184" s="192" t="s">
        <v>775</v>
      </c>
      <c r="F184" s="193" t="s">
        <v>776</v>
      </c>
      <c r="G184" s="194" t="s">
        <v>258</v>
      </c>
      <c r="H184" s="195">
        <v>24</v>
      </c>
      <c r="I184" s="196"/>
      <c r="J184" s="197">
        <f>ROUND(I184*H184,2)</f>
        <v>0</v>
      </c>
      <c r="K184" s="193" t="s">
        <v>139</v>
      </c>
      <c r="L184" s="59"/>
      <c r="M184" s="198" t="s">
        <v>22</v>
      </c>
      <c r="N184" s="199" t="s">
        <v>46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2" t="s">
        <v>140</v>
      </c>
      <c r="AT184" s="22" t="s">
        <v>135</v>
      </c>
      <c r="AU184" s="22" t="s">
        <v>24</v>
      </c>
      <c r="AY184" s="22" t="s">
        <v>133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24</v>
      </c>
      <c r="BK184" s="202">
        <f>ROUND(I184*H184,2)</f>
        <v>0</v>
      </c>
      <c r="BL184" s="22" t="s">
        <v>140</v>
      </c>
      <c r="BM184" s="22" t="s">
        <v>803</v>
      </c>
    </row>
    <row r="185" spans="2:47" s="1" customFormat="1" ht="27">
      <c r="B185" s="39"/>
      <c r="C185" s="61"/>
      <c r="D185" s="203" t="s">
        <v>142</v>
      </c>
      <c r="E185" s="61"/>
      <c r="F185" s="204" t="s">
        <v>778</v>
      </c>
      <c r="G185" s="61"/>
      <c r="H185" s="61"/>
      <c r="I185" s="161"/>
      <c r="J185" s="61"/>
      <c r="K185" s="61"/>
      <c r="L185" s="59"/>
      <c r="M185" s="205"/>
      <c r="N185" s="40"/>
      <c r="O185" s="40"/>
      <c r="P185" s="40"/>
      <c r="Q185" s="40"/>
      <c r="R185" s="40"/>
      <c r="S185" s="40"/>
      <c r="T185" s="76"/>
      <c r="AT185" s="22" t="s">
        <v>142</v>
      </c>
      <c r="AU185" s="22" t="s">
        <v>24</v>
      </c>
    </row>
    <row r="186" spans="2:51" s="12" customFormat="1" ht="27">
      <c r="B186" s="218"/>
      <c r="C186" s="219"/>
      <c r="D186" s="203" t="s">
        <v>144</v>
      </c>
      <c r="E186" s="220" t="s">
        <v>22</v>
      </c>
      <c r="F186" s="221" t="s">
        <v>724</v>
      </c>
      <c r="G186" s="219"/>
      <c r="H186" s="222" t="s">
        <v>22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144</v>
      </c>
      <c r="AU186" s="228" t="s">
        <v>24</v>
      </c>
      <c r="AV186" s="12" t="s">
        <v>24</v>
      </c>
      <c r="AW186" s="12" t="s">
        <v>38</v>
      </c>
      <c r="AX186" s="12" t="s">
        <v>75</v>
      </c>
      <c r="AY186" s="228" t="s">
        <v>133</v>
      </c>
    </row>
    <row r="187" spans="2:51" s="11" customFormat="1" ht="13.5">
      <c r="B187" s="206"/>
      <c r="C187" s="207"/>
      <c r="D187" s="208" t="s">
        <v>144</v>
      </c>
      <c r="E187" s="209" t="s">
        <v>22</v>
      </c>
      <c r="F187" s="210" t="s">
        <v>800</v>
      </c>
      <c r="G187" s="207"/>
      <c r="H187" s="211">
        <v>24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144</v>
      </c>
      <c r="AU187" s="217" t="s">
        <v>24</v>
      </c>
      <c r="AV187" s="11" t="s">
        <v>84</v>
      </c>
      <c r="AW187" s="11" t="s">
        <v>38</v>
      </c>
      <c r="AX187" s="11" t="s">
        <v>75</v>
      </c>
      <c r="AY187" s="217" t="s">
        <v>133</v>
      </c>
    </row>
    <row r="188" spans="2:65" s="1" customFormat="1" ht="22.5" customHeight="1">
      <c r="B188" s="39"/>
      <c r="C188" s="191" t="s">
        <v>266</v>
      </c>
      <c r="D188" s="191" t="s">
        <v>135</v>
      </c>
      <c r="E188" s="192" t="s">
        <v>779</v>
      </c>
      <c r="F188" s="193" t="s">
        <v>780</v>
      </c>
      <c r="G188" s="194" t="s">
        <v>258</v>
      </c>
      <c r="H188" s="195">
        <v>24</v>
      </c>
      <c r="I188" s="196"/>
      <c r="J188" s="197">
        <f>ROUND(I188*H188,2)</f>
        <v>0</v>
      </c>
      <c r="K188" s="193" t="s">
        <v>139</v>
      </c>
      <c r="L188" s="59"/>
      <c r="M188" s="198" t="s">
        <v>22</v>
      </c>
      <c r="N188" s="199" t="s">
        <v>46</v>
      </c>
      <c r="O188" s="40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2" t="s">
        <v>140</v>
      </c>
      <c r="AT188" s="22" t="s">
        <v>135</v>
      </c>
      <c r="AU188" s="22" t="s">
        <v>24</v>
      </c>
      <c r="AY188" s="22" t="s">
        <v>133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24</v>
      </c>
      <c r="BK188" s="202">
        <f>ROUND(I188*H188,2)</f>
        <v>0</v>
      </c>
      <c r="BL188" s="22" t="s">
        <v>140</v>
      </c>
      <c r="BM188" s="22" t="s">
        <v>804</v>
      </c>
    </row>
    <row r="189" spans="2:47" s="1" customFormat="1" ht="27">
      <c r="B189" s="39"/>
      <c r="C189" s="61"/>
      <c r="D189" s="203" t="s">
        <v>142</v>
      </c>
      <c r="E189" s="61"/>
      <c r="F189" s="204" t="s">
        <v>782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142</v>
      </c>
      <c r="AU189" s="22" t="s">
        <v>24</v>
      </c>
    </row>
    <row r="190" spans="2:51" s="12" customFormat="1" ht="27">
      <c r="B190" s="218"/>
      <c r="C190" s="219"/>
      <c r="D190" s="203" t="s">
        <v>144</v>
      </c>
      <c r="E190" s="220" t="s">
        <v>22</v>
      </c>
      <c r="F190" s="221" t="s">
        <v>724</v>
      </c>
      <c r="G190" s="219"/>
      <c r="H190" s="222" t="s">
        <v>22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144</v>
      </c>
      <c r="AU190" s="228" t="s">
        <v>24</v>
      </c>
      <c r="AV190" s="12" t="s">
        <v>24</v>
      </c>
      <c r="AW190" s="12" t="s">
        <v>38</v>
      </c>
      <c r="AX190" s="12" t="s">
        <v>75</v>
      </c>
      <c r="AY190" s="228" t="s">
        <v>133</v>
      </c>
    </row>
    <row r="191" spans="2:51" s="11" customFormat="1" ht="13.5">
      <c r="B191" s="206"/>
      <c r="C191" s="207"/>
      <c r="D191" s="203" t="s">
        <v>144</v>
      </c>
      <c r="E191" s="229" t="s">
        <v>22</v>
      </c>
      <c r="F191" s="230" t="s">
        <v>800</v>
      </c>
      <c r="G191" s="207"/>
      <c r="H191" s="231">
        <v>24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144</v>
      </c>
      <c r="AU191" s="217" t="s">
        <v>24</v>
      </c>
      <c r="AV191" s="11" t="s">
        <v>84</v>
      </c>
      <c r="AW191" s="11" t="s">
        <v>38</v>
      </c>
      <c r="AX191" s="11" t="s">
        <v>75</v>
      </c>
      <c r="AY191" s="217" t="s">
        <v>133</v>
      </c>
    </row>
    <row r="192" spans="2:63" s="10" customFormat="1" ht="37.35" customHeight="1">
      <c r="B192" s="174"/>
      <c r="C192" s="175"/>
      <c r="D192" s="188" t="s">
        <v>74</v>
      </c>
      <c r="E192" s="247" t="s">
        <v>805</v>
      </c>
      <c r="F192" s="247" t="s">
        <v>806</v>
      </c>
      <c r="G192" s="175"/>
      <c r="H192" s="175"/>
      <c r="I192" s="178"/>
      <c r="J192" s="248">
        <f>BK192</f>
        <v>0</v>
      </c>
      <c r="K192" s="175"/>
      <c r="L192" s="180"/>
      <c r="M192" s="181"/>
      <c r="N192" s="182"/>
      <c r="O192" s="182"/>
      <c r="P192" s="183">
        <f>SUM(P193:P247)</f>
        <v>0</v>
      </c>
      <c r="Q192" s="182"/>
      <c r="R192" s="183">
        <f>SUM(R193:R247)</f>
        <v>0</v>
      </c>
      <c r="S192" s="182"/>
      <c r="T192" s="184">
        <f>SUM(T193:T247)</f>
        <v>0</v>
      </c>
      <c r="AR192" s="185" t="s">
        <v>24</v>
      </c>
      <c r="AT192" s="186" t="s">
        <v>74</v>
      </c>
      <c r="AU192" s="186" t="s">
        <v>75</v>
      </c>
      <c r="AY192" s="185" t="s">
        <v>133</v>
      </c>
      <c r="BK192" s="187">
        <f>SUM(BK193:BK247)</f>
        <v>0</v>
      </c>
    </row>
    <row r="193" spans="2:65" s="1" customFormat="1" ht="22.5" customHeight="1">
      <c r="B193" s="39"/>
      <c r="C193" s="191" t="s">
        <v>271</v>
      </c>
      <c r="D193" s="191" t="s">
        <v>135</v>
      </c>
      <c r="E193" s="192" t="s">
        <v>720</v>
      </c>
      <c r="F193" s="193" t="s">
        <v>721</v>
      </c>
      <c r="G193" s="194" t="s">
        <v>258</v>
      </c>
      <c r="H193" s="195">
        <v>61</v>
      </c>
      <c r="I193" s="196"/>
      <c r="J193" s="197">
        <f>ROUND(I193*H193,2)</f>
        <v>0</v>
      </c>
      <c r="K193" s="193" t="s">
        <v>139</v>
      </c>
      <c r="L193" s="59"/>
      <c r="M193" s="198" t="s">
        <v>22</v>
      </c>
      <c r="N193" s="199" t="s">
        <v>46</v>
      </c>
      <c r="O193" s="40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2" t="s">
        <v>140</v>
      </c>
      <c r="AT193" s="22" t="s">
        <v>135</v>
      </c>
      <c r="AU193" s="22" t="s">
        <v>24</v>
      </c>
      <c r="AY193" s="22" t="s">
        <v>133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24</v>
      </c>
      <c r="BK193" s="202">
        <f>ROUND(I193*H193,2)</f>
        <v>0</v>
      </c>
      <c r="BL193" s="22" t="s">
        <v>140</v>
      </c>
      <c r="BM193" s="22" t="s">
        <v>807</v>
      </c>
    </row>
    <row r="194" spans="2:47" s="1" customFormat="1" ht="27">
      <c r="B194" s="39"/>
      <c r="C194" s="61"/>
      <c r="D194" s="203" t="s">
        <v>142</v>
      </c>
      <c r="E194" s="61"/>
      <c r="F194" s="204" t="s">
        <v>723</v>
      </c>
      <c r="G194" s="61"/>
      <c r="H194" s="61"/>
      <c r="I194" s="161"/>
      <c r="J194" s="61"/>
      <c r="K194" s="61"/>
      <c r="L194" s="59"/>
      <c r="M194" s="205"/>
      <c r="N194" s="40"/>
      <c r="O194" s="40"/>
      <c r="P194" s="40"/>
      <c r="Q194" s="40"/>
      <c r="R194" s="40"/>
      <c r="S194" s="40"/>
      <c r="T194" s="76"/>
      <c r="AT194" s="22" t="s">
        <v>142</v>
      </c>
      <c r="AU194" s="22" t="s">
        <v>24</v>
      </c>
    </row>
    <row r="195" spans="2:51" s="12" customFormat="1" ht="27">
      <c r="B195" s="218"/>
      <c r="C195" s="219"/>
      <c r="D195" s="203" t="s">
        <v>144</v>
      </c>
      <c r="E195" s="220" t="s">
        <v>22</v>
      </c>
      <c r="F195" s="221" t="s">
        <v>724</v>
      </c>
      <c r="G195" s="219"/>
      <c r="H195" s="222" t="s">
        <v>22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144</v>
      </c>
      <c r="AU195" s="228" t="s">
        <v>24</v>
      </c>
      <c r="AV195" s="12" t="s">
        <v>24</v>
      </c>
      <c r="AW195" s="12" t="s">
        <v>38</v>
      </c>
      <c r="AX195" s="12" t="s">
        <v>75</v>
      </c>
      <c r="AY195" s="228" t="s">
        <v>133</v>
      </c>
    </row>
    <row r="196" spans="2:51" s="11" customFormat="1" ht="13.5">
      <c r="B196" s="206"/>
      <c r="C196" s="207"/>
      <c r="D196" s="203" t="s">
        <v>144</v>
      </c>
      <c r="E196" s="229" t="s">
        <v>22</v>
      </c>
      <c r="F196" s="230" t="s">
        <v>725</v>
      </c>
      <c r="G196" s="207"/>
      <c r="H196" s="231">
        <v>35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144</v>
      </c>
      <c r="AU196" s="217" t="s">
        <v>24</v>
      </c>
      <c r="AV196" s="11" t="s">
        <v>84</v>
      </c>
      <c r="AW196" s="11" t="s">
        <v>38</v>
      </c>
      <c r="AX196" s="11" t="s">
        <v>75</v>
      </c>
      <c r="AY196" s="217" t="s">
        <v>133</v>
      </c>
    </row>
    <row r="197" spans="2:51" s="12" customFormat="1" ht="13.5">
      <c r="B197" s="218"/>
      <c r="C197" s="219"/>
      <c r="D197" s="203" t="s">
        <v>144</v>
      </c>
      <c r="E197" s="220" t="s">
        <v>22</v>
      </c>
      <c r="F197" s="221" t="s">
        <v>726</v>
      </c>
      <c r="G197" s="219"/>
      <c r="H197" s="222" t="s">
        <v>22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144</v>
      </c>
      <c r="AU197" s="228" t="s">
        <v>24</v>
      </c>
      <c r="AV197" s="12" t="s">
        <v>24</v>
      </c>
      <c r="AW197" s="12" t="s">
        <v>38</v>
      </c>
      <c r="AX197" s="12" t="s">
        <v>75</v>
      </c>
      <c r="AY197" s="228" t="s">
        <v>133</v>
      </c>
    </row>
    <row r="198" spans="2:51" s="11" customFormat="1" ht="13.5">
      <c r="B198" s="206"/>
      <c r="C198" s="207"/>
      <c r="D198" s="208" t="s">
        <v>144</v>
      </c>
      <c r="E198" s="209" t="s">
        <v>22</v>
      </c>
      <c r="F198" s="210" t="s">
        <v>808</v>
      </c>
      <c r="G198" s="207"/>
      <c r="H198" s="211">
        <v>26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144</v>
      </c>
      <c r="AU198" s="217" t="s">
        <v>24</v>
      </c>
      <c r="AV198" s="11" t="s">
        <v>84</v>
      </c>
      <c r="AW198" s="11" t="s">
        <v>38</v>
      </c>
      <c r="AX198" s="11" t="s">
        <v>75</v>
      </c>
      <c r="AY198" s="217" t="s">
        <v>133</v>
      </c>
    </row>
    <row r="199" spans="2:65" s="1" customFormat="1" ht="22.5" customHeight="1">
      <c r="B199" s="39"/>
      <c r="C199" s="191" t="s">
        <v>276</v>
      </c>
      <c r="D199" s="191" t="s">
        <v>135</v>
      </c>
      <c r="E199" s="192" t="s">
        <v>734</v>
      </c>
      <c r="F199" s="193" t="s">
        <v>735</v>
      </c>
      <c r="G199" s="194" t="s">
        <v>258</v>
      </c>
      <c r="H199" s="195">
        <v>962</v>
      </c>
      <c r="I199" s="196"/>
      <c r="J199" s="197">
        <f>ROUND(I199*H199,2)</f>
        <v>0</v>
      </c>
      <c r="K199" s="193" t="s">
        <v>139</v>
      </c>
      <c r="L199" s="59"/>
      <c r="M199" s="198" t="s">
        <v>22</v>
      </c>
      <c r="N199" s="199" t="s">
        <v>46</v>
      </c>
      <c r="O199" s="40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2" t="s">
        <v>140</v>
      </c>
      <c r="AT199" s="22" t="s">
        <v>135</v>
      </c>
      <c r="AU199" s="22" t="s">
        <v>24</v>
      </c>
      <c r="AY199" s="22" t="s">
        <v>133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24</v>
      </c>
      <c r="BK199" s="202">
        <f>ROUND(I199*H199,2)</f>
        <v>0</v>
      </c>
      <c r="BL199" s="22" t="s">
        <v>140</v>
      </c>
      <c r="BM199" s="22" t="s">
        <v>809</v>
      </c>
    </row>
    <row r="200" spans="2:47" s="1" customFormat="1" ht="27">
      <c r="B200" s="39"/>
      <c r="C200" s="61"/>
      <c r="D200" s="203" t="s">
        <v>142</v>
      </c>
      <c r="E200" s="61"/>
      <c r="F200" s="204" t="s">
        <v>737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142</v>
      </c>
      <c r="AU200" s="22" t="s">
        <v>24</v>
      </c>
    </row>
    <row r="201" spans="2:51" s="12" customFormat="1" ht="27">
      <c r="B201" s="218"/>
      <c r="C201" s="219"/>
      <c r="D201" s="203" t="s">
        <v>144</v>
      </c>
      <c r="E201" s="220" t="s">
        <v>22</v>
      </c>
      <c r="F201" s="221" t="s">
        <v>724</v>
      </c>
      <c r="G201" s="219"/>
      <c r="H201" s="222" t="s">
        <v>22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144</v>
      </c>
      <c r="AU201" s="228" t="s">
        <v>24</v>
      </c>
      <c r="AV201" s="12" t="s">
        <v>24</v>
      </c>
      <c r="AW201" s="12" t="s">
        <v>38</v>
      </c>
      <c r="AX201" s="12" t="s">
        <v>75</v>
      </c>
      <c r="AY201" s="228" t="s">
        <v>133</v>
      </c>
    </row>
    <row r="202" spans="2:51" s="11" customFormat="1" ht="13.5">
      <c r="B202" s="206"/>
      <c r="C202" s="207"/>
      <c r="D202" s="203" t="s">
        <v>144</v>
      </c>
      <c r="E202" s="229" t="s">
        <v>22</v>
      </c>
      <c r="F202" s="230" t="s">
        <v>738</v>
      </c>
      <c r="G202" s="207"/>
      <c r="H202" s="231">
        <v>910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144</v>
      </c>
      <c r="AU202" s="217" t="s">
        <v>24</v>
      </c>
      <c r="AV202" s="11" t="s">
        <v>84</v>
      </c>
      <c r="AW202" s="11" t="s">
        <v>38</v>
      </c>
      <c r="AX202" s="11" t="s">
        <v>75</v>
      </c>
      <c r="AY202" s="217" t="s">
        <v>133</v>
      </c>
    </row>
    <row r="203" spans="2:51" s="12" customFormat="1" ht="13.5">
      <c r="B203" s="218"/>
      <c r="C203" s="219"/>
      <c r="D203" s="203" t="s">
        <v>144</v>
      </c>
      <c r="E203" s="220" t="s">
        <v>22</v>
      </c>
      <c r="F203" s="221" t="s">
        <v>726</v>
      </c>
      <c r="G203" s="219"/>
      <c r="H203" s="222" t="s">
        <v>22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144</v>
      </c>
      <c r="AU203" s="228" t="s">
        <v>24</v>
      </c>
      <c r="AV203" s="12" t="s">
        <v>24</v>
      </c>
      <c r="AW203" s="12" t="s">
        <v>38</v>
      </c>
      <c r="AX203" s="12" t="s">
        <v>75</v>
      </c>
      <c r="AY203" s="228" t="s">
        <v>133</v>
      </c>
    </row>
    <row r="204" spans="2:51" s="11" customFormat="1" ht="13.5">
      <c r="B204" s="206"/>
      <c r="C204" s="207"/>
      <c r="D204" s="208" t="s">
        <v>144</v>
      </c>
      <c r="E204" s="209" t="s">
        <v>22</v>
      </c>
      <c r="F204" s="210" t="s">
        <v>810</v>
      </c>
      <c r="G204" s="207"/>
      <c r="H204" s="211">
        <v>52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144</v>
      </c>
      <c r="AU204" s="217" t="s">
        <v>24</v>
      </c>
      <c r="AV204" s="11" t="s">
        <v>84</v>
      </c>
      <c r="AW204" s="11" t="s">
        <v>38</v>
      </c>
      <c r="AX204" s="11" t="s">
        <v>75</v>
      </c>
      <c r="AY204" s="217" t="s">
        <v>133</v>
      </c>
    </row>
    <row r="205" spans="2:65" s="1" customFormat="1" ht="22.5" customHeight="1">
      <c r="B205" s="39"/>
      <c r="C205" s="191" t="s">
        <v>281</v>
      </c>
      <c r="D205" s="191" t="s">
        <v>135</v>
      </c>
      <c r="E205" s="192" t="s">
        <v>728</v>
      </c>
      <c r="F205" s="193" t="s">
        <v>729</v>
      </c>
      <c r="G205" s="194" t="s">
        <v>258</v>
      </c>
      <c r="H205" s="195">
        <v>12</v>
      </c>
      <c r="I205" s="196"/>
      <c r="J205" s="197">
        <f>ROUND(I205*H205,2)</f>
        <v>0</v>
      </c>
      <c r="K205" s="193" t="s">
        <v>139</v>
      </c>
      <c r="L205" s="59"/>
      <c r="M205" s="198" t="s">
        <v>22</v>
      </c>
      <c r="N205" s="199" t="s">
        <v>46</v>
      </c>
      <c r="O205" s="40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2" t="s">
        <v>140</v>
      </c>
      <c r="AT205" s="22" t="s">
        <v>135</v>
      </c>
      <c r="AU205" s="22" t="s">
        <v>24</v>
      </c>
      <c r="AY205" s="22" t="s">
        <v>133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24</v>
      </c>
      <c r="BK205" s="202">
        <f>ROUND(I205*H205,2)</f>
        <v>0</v>
      </c>
      <c r="BL205" s="22" t="s">
        <v>140</v>
      </c>
      <c r="BM205" s="22" t="s">
        <v>811</v>
      </c>
    </row>
    <row r="206" spans="2:47" s="1" customFormat="1" ht="27">
      <c r="B206" s="39"/>
      <c r="C206" s="61"/>
      <c r="D206" s="203" t="s">
        <v>142</v>
      </c>
      <c r="E206" s="61"/>
      <c r="F206" s="204" t="s">
        <v>731</v>
      </c>
      <c r="G206" s="61"/>
      <c r="H206" s="61"/>
      <c r="I206" s="161"/>
      <c r="J206" s="61"/>
      <c r="K206" s="61"/>
      <c r="L206" s="59"/>
      <c r="M206" s="205"/>
      <c r="N206" s="40"/>
      <c r="O206" s="40"/>
      <c r="P206" s="40"/>
      <c r="Q206" s="40"/>
      <c r="R206" s="40"/>
      <c r="S206" s="40"/>
      <c r="T206" s="76"/>
      <c r="AT206" s="22" t="s">
        <v>142</v>
      </c>
      <c r="AU206" s="22" t="s">
        <v>24</v>
      </c>
    </row>
    <row r="207" spans="2:51" s="12" customFormat="1" ht="13.5">
      <c r="B207" s="218"/>
      <c r="C207" s="219"/>
      <c r="D207" s="203" t="s">
        <v>144</v>
      </c>
      <c r="E207" s="220" t="s">
        <v>22</v>
      </c>
      <c r="F207" s="221" t="s">
        <v>732</v>
      </c>
      <c r="G207" s="219"/>
      <c r="H207" s="222" t="s">
        <v>22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144</v>
      </c>
      <c r="AU207" s="228" t="s">
        <v>24</v>
      </c>
      <c r="AV207" s="12" t="s">
        <v>24</v>
      </c>
      <c r="AW207" s="12" t="s">
        <v>38</v>
      </c>
      <c r="AX207" s="12" t="s">
        <v>75</v>
      </c>
      <c r="AY207" s="228" t="s">
        <v>133</v>
      </c>
    </row>
    <row r="208" spans="2:51" s="11" customFormat="1" ht="13.5">
      <c r="B208" s="206"/>
      <c r="C208" s="207"/>
      <c r="D208" s="208" t="s">
        <v>144</v>
      </c>
      <c r="E208" s="209" t="s">
        <v>22</v>
      </c>
      <c r="F208" s="210" t="s">
        <v>812</v>
      </c>
      <c r="G208" s="207"/>
      <c r="H208" s="211">
        <v>12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144</v>
      </c>
      <c r="AU208" s="217" t="s">
        <v>24</v>
      </c>
      <c r="AV208" s="11" t="s">
        <v>84</v>
      </c>
      <c r="AW208" s="11" t="s">
        <v>38</v>
      </c>
      <c r="AX208" s="11" t="s">
        <v>75</v>
      </c>
      <c r="AY208" s="217" t="s">
        <v>133</v>
      </c>
    </row>
    <row r="209" spans="2:65" s="1" customFormat="1" ht="22.5" customHeight="1">
      <c r="B209" s="39"/>
      <c r="C209" s="191" t="s">
        <v>287</v>
      </c>
      <c r="D209" s="191" t="s">
        <v>135</v>
      </c>
      <c r="E209" s="192" t="s">
        <v>740</v>
      </c>
      <c r="F209" s="193" t="s">
        <v>741</v>
      </c>
      <c r="G209" s="194" t="s">
        <v>258</v>
      </c>
      <c r="H209" s="195">
        <v>24</v>
      </c>
      <c r="I209" s="196"/>
      <c r="J209" s="197">
        <f>ROUND(I209*H209,2)</f>
        <v>0</v>
      </c>
      <c r="K209" s="193" t="s">
        <v>139</v>
      </c>
      <c r="L209" s="59"/>
      <c r="M209" s="198" t="s">
        <v>22</v>
      </c>
      <c r="N209" s="199" t="s">
        <v>46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2" t="s">
        <v>140</v>
      </c>
      <c r="AT209" s="22" t="s">
        <v>135</v>
      </c>
      <c r="AU209" s="22" t="s">
        <v>24</v>
      </c>
      <c r="AY209" s="22" t="s">
        <v>133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24</v>
      </c>
      <c r="BK209" s="202">
        <f>ROUND(I209*H209,2)</f>
        <v>0</v>
      </c>
      <c r="BL209" s="22" t="s">
        <v>140</v>
      </c>
      <c r="BM209" s="22" t="s">
        <v>813</v>
      </c>
    </row>
    <row r="210" spans="2:47" s="1" customFormat="1" ht="27">
      <c r="B210" s="39"/>
      <c r="C210" s="61"/>
      <c r="D210" s="203" t="s">
        <v>142</v>
      </c>
      <c r="E210" s="61"/>
      <c r="F210" s="204" t="s">
        <v>743</v>
      </c>
      <c r="G210" s="61"/>
      <c r="H210" s="61"/>
      <c r="I210" s="161"/>
      <c r="J210" s="61"/>
      <c r="K210" s="61"/>
      <c r="L210" s="59"/>
      <c r="M210" s="205"/>
      <c r="N210" s="40"/>
      <c r="O210" s="40"/>
      <c r="P210" s="40"/>
      <c r="Q210" s="40"/>
      <c r="R210" s="40"/>
      <c r="S210" s="40"/>
      <c r="T210" s="76"/>
      <c r="AT210" s="22" t="s">
        <v>142</v>
      </c>
      <c r="AU210" s="22" t="s">
        <v>24</v>
      </c>
    </row>
    <row r="211" spans="2:51" s="11" customFormat="1" ht="13.5">
      <c r="B211" s="206"/>
      <c r="C211" s="207"/>
      <c r="D211" s="208" t="s">
        <v>144</v>
      </c>
      <c r="E211" s="209" t="s">
        <v>22</v>
      </c>
      <c r="F211" s="210" t="s">
        <v>814</v>
      </c>
      <c r="G211" s="207"/>
      <c r="H211" s="211">
        <v>24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144</v>
      </c>
      <c r="AU211" s="217" t="s">
        <v>24</v>
      </c>
      <c r="AV211" s="11" t="s">
        <v>84</v>
      </c>
      <c r="AW211" s="11" t="s">
        <v>38</v>
      </c>
      <c r="AX211" s="11" t="s">
        <v>75</v>
      </c>
      <c r="AY211" s="217" t="s">
        <v>133</v>
      </c>
    </row>
    <row r="212" spans="2:65" s="1" customFormat="1" ht="22.5" customHeight="1">
      <c r="B212" s="39"/>
      <c r="C212" s="191" t="s">
        <v>294</v>
      </c>
      <c r="D212" s="191" t="s">
        <v>135</v>
      </c>
      <c r="E212" s="192" t="s">
        <v>745</v>
      </c>
      <c r="F212" s="193" t="s">
        <v>746</v>
      </c>
      <c r="G212" s="194" t="s">
        <v>258</v>
      </c>
      <c r="H212" s="195">
        <v>6</v>
      </c>
      <c r="I212" s="196"/>
      <c r="J212" s="197">
        <f>ROUND(I212*H212,2)</f>
        <v>0</v>
      </c>
      <c r="K212" s="193" t="s">
        <v>139</v>
      </c>
      <c r="L212" s="59"/>
      <c r="M212" s="198" t="s">
        <v>22</v>
      </c>
      <c r="N212" s="199" t="s">
        <v>46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2" t="s">
        <v>140</v>
      </c>
      <c r="AT212" s="22" t="s">
        <v>135</v>
      </c>
      <c r="AU212" s="22" t="s">
        <v>24</v>
      </c>
      <c r="AY212" s="22" t="s">
        <v>133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24</v>
      </c>
      <c r="BK212" s="202">
        <f>ROUND(I212*H212,2)</f>
        <v>0</v>
      </c>
      <c r="BL212" s="22" t="s">
        <v>140</v>
      </c>
      <c r="BM212" s="22" t="s">
        <v>815</v>
      </c>
    </row>
    <row r="213" spans="2:47" s="1" customFormat="1" ht="13.5">
      <c r="B213" s="39"/>
      <c r="C213" s="61"/>
      <c r="D213" s="203" t="s">
        <v>142</v>
      </c>
      <c r="E213" s="61"/>
      <c r="F213" s="204" t="s">
        <v>748</v>
      </c>
      <c r="G213" s="61"/>
      <c r="H213" s="61"/>
      <c r="I213" s="161"/>
      <c r="J213" s="61"/>
      <c r="K213" s="61"/>
      <c r="L213" s="59"/>
      <c r="M213" s="205"/>
      <c r="N213" s="40"/>
      <c r="O213" s="40"/>
      <c r="P213" s="40"/>
      <c r="Q213" s="40"/>
      <c r="R213" s="40"/>
      <c r="S213" s="40"/>
      <c r="T213" s="76"/>
      <c r="AT213" s="22" t="s">
        <v>142</v>
      </c>
      <c r="AU213" s="22" t="s">
        <v>24</v>
      </c>
    </row>
    <row r="214" spans="2:51" s="12" customFormat="1" ht="27">
      <c r="B214" s="218"/>
      <c r="C214" s="219"/>
      <c r="D214" s="203" t="s">
        <v>144</v>
      </c>
      <c r="E214" s="220" t="s">
        <v>22</v>
      </c>
      <c r="F214" s="221" t="s">
        <v>724</v>
      </c>
      <c r="G214" s="219"/>
      <c r="H214" s="222" t="s">
        <v>22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144</v>
      </c>
      <c r="AU214" s="228" t="s">
        <v>24</v>
      </c>
      <c r="AV214" s="12" t="s">
        <v>24</v>
      </c>
      <c r="AW214" s="12" t="s">
        <v>38</v>
      </c>
      <c r="AX214" s="12" t="s">
        <v>75</v>
      </c>
      <c r="AY214" s="228" t="s">
        <v>133</v>
      </c>
    </row>
    <row r="215" spans="2:51" s="11" customFormat="1" ht="13.5">
      <c r="B215" s="206"/>
      <c r="C215" s="207"/>
      <c r="D215" s="203" t="s">
        <v>144</v>
      </c>
      <c r="E215" s="229" t="s">
        <v>22</v>
      </c>
      <c r="F215" s="230" t="s">
        <v>749</v>
      </c>
      <c r="G215" s="207"/>
      <c r="H215" s="231">
        <v>2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144</v>
      </c>
      <c r="AU215" s="217" t="s">
        <v>24</v>
      </c>
      <c r="AV215" s="11" t="s">
        <v>84</v>
      </c>
      <c r="AW215" s="11" t="s">
        <v>38</v>
      </c>
      <c r="AX215" s="11" t="s">
        <v>75</v>
      </c>
      <c r="AY215" s="217" t="s">
        <v>133</v>
      </c>
    </row>
    <row r="216" spans="2:51" s="12" customFormat="1" ht="13.5">
      <c r="B216" s="218"/>
      <c r="C216" s="219"/>
      <c r="D216" s="203" t="s">
        <v>144</v>
      </c>
      <c r="E216" s="220" t="s">
        <v>22</v>
      </c>
      <c r="F216" s="221" t="s">
        <v>732</v>
      </c>
      <c r="G216" s="219"/>
      <c r="H216" s="222" t="s">
        <v>22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144</v>
      </c>
      <c r="AU216" s="228" t="s">
        <v>24</v>
      </c>
      <c r="AV216" s="12" t="s">
        <v>24</v>
      </c>
      <c r="AW216" s="12" t="s">
        <v>38</v>
      </c>
      <c r="AX216" s="12" t="s">
        <v>75</v>
      </c>
      <c r="AY216" s="228" t="s">
        <v>133</v>
      </c>
    </row>
    <row r="217" spans="2:51" s="11" customFormat="1" ht="13.5">
      <c r="B217" s="206"/>
      <c r="C217" s="207"/>
      <c r="D217" s="208" t="s">
        <v>144</v>
      </c>
      <c r="E217" s="209" t="s">
        <v>22</v>
      </c>
      <c r="F217" s="210" t="s">
        <v>750</v>
      </c>
      <c r="G217" s="207"/>
      <c r="H217" s="211">
        <v>4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144</v>
      </c>
      <c r="AU217" s="217" t="s">
        <v>24</v>
      </c>
      <c r="AV217" s="11" t="s">
        <v>84</v>
      </c>
      <c r="AW217" s="11" t="s">
        <v>38</v>
      </c>
      <c r="AX217" s="11" t="s">
        <v>75</v>
      </c>
      <c r="AY217" s="217" t="s">
        <v>133</v>
      </c>
    </row>
    <row r="218" spans="2:65" s="1" customFormat="1" ht="22.5" customHeight="1">
      <c r="B218" s="39"/>
      <c r="C218" s="191" t="s">
        <v>299</v>
      </c>
      <c r="D218" s="191" t="s">
        <v>135</v>
      </c>
      <c r="E218" s="192" t="s">
        <v>751</v>
      </c>
      <c r="F218" s="193" t="s">
        <v>752</v>
      </c>
      <c r="G218" s="194" t="s">
        <v>258</v>
      </c>
      <c r="H218" s="195">
        <v>60</v>
      </c>
      <c r="I218" s="196"/>
      <c r="J218" s="197">
        <f>ROUND(I218*H218,2)</f>
        <v>0</v>
      </c>
      <c r="K218" s="193" t="s">
        <v>139</v>
      </c>
      <c r="L218" s="59"/>
      <c r="M218" s="198" t="s">
        <v>22</v>
      </c>
      <c r="N218" s="199" t="s">
        <v>46</v>
      </c>
      <c r="O218" s="40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2" t="s">
        <v>140</v>
      </c>
      <c r="AT218" s="22" t="s">
        <v>135</v>
      </c>
      <c r="AU218" s="22" t="s">
        <v>24</v>
      </c>
      <c r="AY218" s="22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24</v>
      </c>
      <c r="BK218" s="202">
        <f>ROUND(I218*H218,2)</f>
        <v>0</v>
      </c>
      <c r="BL218" s="22" t="s">
        <v>140</v>
      </c>
      <c r="BM218" s="22" t="s">
        <v>816</v>
      </c>
    </row>
    <row r="219" spans="2:47" s="1" customFormat="1" ht="27">
      <c r="B219" s="39"/>
      <c r="C219" s="61"/>
      <c r="D219" s="203" t="s">
        <v>142</v>
      </c>
      <c r="E219" s="61"/>
      <c r="F219" s="204" t="s">
        <v>754</v>
      </c>
      <c r="G219" s="61"/>
      <c r="H219" s="61"/>
      <c r="I219" s="161"/>
      <c r="J219" s="61"/>
      <c r="K219" s="61"/>
      <c r="L219" s="59"/>
      <c r="M219" s="205"/>
      <c r="N219" s="40"/>
      <c r="O219" s="40"/>
      <c r="P219" s="40"/>
      <c r="Q219" s="40"/>
      <c r="R219" s="40"/>
      <c r="S219" s="40"/>
      <c r="T219" s="76"/>
      <c r="AT219" s="22" t="s">
        <v>142</v>
      </c>
      <c r="AU219" s="22" t="s">
        <v>24</v>
      </c>
    </row>
    <row r="220" spans="2:51" s="12" customFormat="1" ht="27">
      <c r="B220" s="218"/>
      <c r="C220" s="219"/>
      <c r="D220" s="203" t="s">
        <v>144</v>
      </c>
      <c r="E220" s="220" t="s">
        <v>22</v>
      </c>
      <c r="F220" s="221" t="s">
        <v>724</v>
      </c>
      <c r="G220" s="219"/>
      <c r="H220" s="222" t="s">
        <v>22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144</v>
      </c>
      <c r="AU220" s="228" t="s">
        <v>24</v>
      </c>
      <c r="AV220" s="12" t="s">
        <v>24</v>
      </c>
      <c r="AW220" s="12" t="s">
        <v>38</v>
      </c>
      <c r="AX220" s="12" t="s">
        <v>75</v>
      </c>
      <c r="AY220" s="228" t="s">
        <v>133</v>
      </c>
    </row>
    <row r="221" spans="2:51" s="11" customFormat="1" ht="13.5">
      <c r="B221" s="206"/>
      <c r="C221" s="207"/>
      <c r="D221" s="203" t="s">
        <v>144</v>
      </c>
      <c r="E221" s="229" t="s">
        <v>22</v>
      </c>
      <c r="F221" s="230" t="s">
        <v>755</v>
      </c>
      <c r="G221" s="207"/>
      <c r="H221" s="231">
        <v>52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144</v>
      </c>
      <c r="AU221" s="217" t="s">
        <v>24</v>
      </c>
      <c r="AV221" s="11" t="s">
        <v>84</v>
      </c>
      <c r="AW221" s="11" t="s">
        <v>38</v>
      </c>
      <c r="AX221" s="11" t="s">
        <v>75</v>
      </c>
      <c r="AY221" s="217" t="s">
        <v>133</v>
      </c>
    </row>
    <row r="222" spans="2:51" s="12" customFormat="1" ht="13.5">
      <c r="B222" s="218"/>
      <c r="C222" s="219"/>
      <c r="D222" s="203" t="s">
        <v>144</v>
      </c>
      <c r="E222" s="220" t="s">
        <v>22</v>
      </c>
      <c r="F222" s="221" t="s">
        <v>732</v>
      </c>
      <c r="G222" s="219"/>
      <c r="H222" s="222" t="s">
        <v>22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144</v>
      </c>
      <c r="AU222" s="228" t="s">
        <v>24</v>
      </c>
      <c r="AV222" s="12" t="s">
        <v>24</v>
      </c>
      <c r="AW222" s="12" t="s">
        <v>38</v>
      </c>
      <c r="AX222" s="12" t="s">
        <v>75</v>
      </c>
      <c r="AY222" s="228" t="s">
        <v>133</v>
      </c>
    </row>
    <row r="223" spans="2:51" s="11" customFormat="1" ht="13.5">
      <c r="B223" s="206"/>
      <c r="C223" s="207"/>
      <c r="D223" s="208" t="s">
        <v>144</v>
      </c>
      <c r="E223" s="209" t="s">
        <v>22</v>
      </c>
      <c r="F223" s="210" t="s">
        <v>756</v>
      </c>
      <c r="G223" s="207"/>
      <c r="H223" s="211">
        <v>8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144</v>
      </c>
      <c r="AU223" s="217" t="s">
        <v>24</v>
      </c>
      <c r="AV223" s="11" t="s">
        <v>84</v>
      </c>
      <c r="AW223" s="11" t="s">
        <v>38</v>
      </c>
      <c r="AX223" s="11" t="s">
        <v>75</v>
      </c>
      <c r="AY223" s="217" t="s">
        <v>133</v>
      </c>
    </row>
    <row r="224" spans="2:65" s="1" customFormat="1" ht="22.5" customHeight="1">
      <c r="B224" s="39"/>
      <c r="C224" s="191" t="s">
        <v>304</v>
      </c>
      <c r="D224" s="191" t="s">
        <v>135</v>
      </c>
      <c r="E224" s="192" t="s">
        <v>757</v>
      </c>
      <c r="F224" s="193" t="s">
        <v>758</v>
      </c>
      <c r="G224" s="194" t="s">
        <v>258</v>
      </c>
      <c r="H224" s="195">
        <v>1</v>
      </c>
      <c r="I224" s="196"/>
      <c r="J224" s="197">
        <f>ROUND(I224*H224,2)</f>
        <v>0</v>
      </c>
      <c r="K224" s="193" t="s">
        <v>139</v>
      </c>
      <c r="L224" s="59"/>
      <c r="M224" s="198" t="s">
        <v>22</v>
      </c>
      <c r="N224" s="199" t="s">
        <v>46</v>
      </c>
      <c r="O224" s="40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2" t="s">
        <v>140</v>
      </c>
      <c r="AT224" s="22" t="s">
        <v>135</v>
      </c>
      <c r="AU224" s="22" t="s">
        <v>24</v>
      </c>
      <c r="AY224" s="22" t="s">
        <v>133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24</v>
      </c>
      <c r="BK224" s="202">
        <f>ROUND(I224*H224,2)</f>
        <v>0</v>
      </c>
      <c r="BL224" s="22" t="s">
        <v>140</v>
      </c>
      <c r="BM224" s="22" t="s">
        <v>817</v>
      </c>
    </row>
    <row r="225" spans="2:47" s="1" customFormat="1" ht="13.5">
      <c r="B225" s="39"/>
      <c r="C225" s="61"/>
      <c r="D225" s="203" t="s">
        <v>142</v>
      </c>
      <c r="E225" s="61"/>
      <c r="F225" s="204" t="s">
        <v>760</v>
      </c>
      <c r="G225" s="61"/>
      <c r="H225" s="61"/>
      <c r="I225" s="161"/>
      <c r="J225" s="61"/>
      <c r="K225" s="61"/>
      <c r="L225" s="59"/>
      <c r="M225" s="205"/>
      <c r="N225" s="40"/>
      <c r="O225" s="40"/>
      <c r="P225" s="40"/>
      <c r="Q225" s="40"/>
      <c r="R225" s="40"/>
      <c r="S225" s="40"/>
      <c r="T225" s="76"/>
      <c r="AT225" s="22" t="s">
        <v>142</v>
      </c>
      <c r="AU225" s="22" t="s">
        <v>24</v>
      </c>
    </row>
    <row r="226" spans="2:51" s="12" customFormat="1" ht="27">
      <c r="B226" s="218"/>
      <c r="C226" s="219"/>
      <c r="D226" s="203" t="s">
        <v>144</v>
      </c>
      <c r="E226" s="220" t="s">
        <v>22</v>
      </c>
      <c r="F226" s="221" t="s">
        <v>724</v>
      </c>
      <c r="G226" s="219"/>
      <c r="H226" s="222" t="s">
        <v>22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144</v>
      </c>
      <c r="AU226" s="228" t="s">
        <v>24</v>
      </c>
      <c r="AV226" s="12" t="s">
        <v>24</v>
      </c>
      <c r="AW226" s="12" t="s">
        <v>38</v>
      </c>
      <c r="AX226" s="12" t="s">
        <v>75</v>
      </c>
      <c r="AY226" s="228" t="s">
        <v>133</v>
      </c>
    </row>
    <row r="227" spans="2:51" s="11" customFormat="1" ht="13.5">
      <c r="B227" s="206"/>
      <c r="C227" s="207"/>
      <c r="D227" s="208" t="s">
        <v>144</v>
      </c>
      <c r="E227" s="209" t="s">
        <v>22</v>
      </c>
      <c r="F227" s="210" t="s">
        <v>761</v>
      </c>
      <c r="G227" s="207"/>
      <c r="H227" s="211">
        <v>1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24</v>
      </c>
      <c r="AV227" s="11" t="s">
        <v>84</v>
      </c>
      <c r="AW227" s="11" t="s">
        <v>38</v>
      </c>
      <c r="AX227" s="11" t="s">
        <v>75</v>
      </c>
      <c r="AY227" s="217" t="s">
        <v>133</v>
      </c>
    </row>
    <row r="228" spans="2:65" s="1" customFormat="1" ht="31.5" customHeight="1">
      <c r="B228" s="39"/>
      <c r="C228" s="191" t="s">
        <v>310</v>
      </c>
      <c r="D228" s="191" t="s">
        <v>135</v>
      </c>
      <c r="E228" s="192" t="s">
        <v>762</v>
      </c>
      <c r="F228" s="193" t="s">
        <v>763</v>
      </c>
      <c r="G228" s="194" t="s">
        <v>258</v>
      </c>
      <c r="H228" s="195">
        <v>26</v>
      </c>
      <c r="I228" s="196"/>
      <c r="J228" s="197">
        <f>ROUND(I228*H228,2)</f>
        <v>0</v>
      </c>
      <c r="K228" s="193" t="s">
        <v>139</v>
      </c>
      <c r="L228" s="59"/>
      <c r="M228" s="198" t="s">
        <v>22</v>
      </c>
      <c r="N228" s="199" t="s">
        <v>46</v>
      </c>
      <c r="O228" s="40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AR228" s="22" t="s">
        <v>140</v>
      </c>
      <c r="AT228" s="22" t="s">
        <v>135</v>
      </c>
      <c r="AU228" s="22" t="s">
        <v>24</v>
      </c>
      <c r="AY228" s="22" t="s">
        <v>133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24</v>
      </c>
      <c r="BK228" s="202">
        <f>ROUND(I228*H228,2)</f>
        <v>0</v>
      </c>
      <c r="BL228" s="22" t="s">
        <v>140</v>
      </c>
      <c r="BM228" s="22" t="s">
        <v>818</v>
      </c>
    </row>
    <row r="229" spans="2:47" s="1" customFormat="1" ht="27">
      <c r="B229" s="39"/>
      <c r="C229" s="61"/>
      <c r="D229" s="203" t="s">
        <v>142</v>
      </c>
      <c r="E229" s="61"/>
      <c r="F229" s="204" t="s">
        <v>765</v>
      </c>
      <c r="G229" s="61"/>
      <c r="H229" s="61"/>
      <c r="I229" s="161"/>
      <c r="J229" s="61"/>
      <c r="K229" s="61"/>
      <c r="L229" s="59"/>
      <c r="M229" s="205"/>
      <c r="N229" s="40"/>
      <c r="O229" s="40"/>
      <c r="P229" s="40"/>
      <c r="Q229" s="40"/>
      <c r="R229" s="40"/>
      <c r="S229" s="40"/>
      <c r="T229" s="76"/>
      <c r="AT229" s="22" t="s">
        <v>142</v>
      </c>
      <c r="AU229" s="22" t="s">
        <v>24</v>
      </c>
    </row>
    <row r="230" spans="2:51" s="12" customFormat="1" ht="27">
      <c r="B230" s="218"/>
      <c r="C230" s="219"/>
      <c r="D230" s="203" t="s">
        <v>144</v>
      </c>
      <c r="E230" s="220" t="s">
        <v>22</v>
      </c>
      <c r="F230" s="221" t="s">
        <v>724</v>
      </c>
      <c r="G230" s="219"/>
      <c r="H230" s="222" t="s">
        <v>22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144</v>
      </c>
      <c r="AU230" s="228" t="s">
        <v>24</v>
      </c>
      <c r="AV230" s="12" t="s">
        <v>24</v>
      </c>
      <c r="AW230" s="12" t="s">
        <v>38</v>
      </c>
      <c r="AX230" s="12" t="s">
        <v>75</v>
      </c>
      <c r="AY230" s="228" t="s">
        <v>133</v>
      </c>
    </row>
    <row r="231" spans="2:51" s="11" customFormat="1" ht="13.5">
      <c r="B231" s="206"/>
      <c r="C231" s="207"/>
      <c r="D231" s="208" t="s">
        <v>144</v>
      </c>
      <c r="E231" s="209" t="s">
        <v>22</v>
      </c>
      <c r="F231" s="210" t="s">
        <v>766</v>
      </c>
      <c r="G231" s="207"/>
      <c r="H231" s="211">
        <v>26</v>
      </c>
      <c r="I231" s="212"/>
      <c r="J231" s="207"/>
      <c r="K231" s="207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144</v>
      </c>
      <c r="AU231" s="217" t="s">
        <v>24</v>
      </c>
      <c r="AV231" s="11" t="s">
        <v>84</v>
      </c>
      <c r="AW231" s="11" t="s">
        <v>38</v>
      </c>
      <c r="AX231" s="11" t="s">
        <v>75</v>
      </c>
      <c r="AY231" s="217" t="s">
        <v>133</v>
      </c>
    </row>
    <row r="232" spans="2:65" s="1" customFormat="1" ht="22.5" customHeight="1">
      <c r="B232" s="39"/>
      <c r="C232" s="191" t="s">
        <v>316</v>
      </c>
      <c r="D232" s="191" t="s">
        <v>135</v>
      </c>
      <c r="E232" s="192" t="s">
        <v>767</v>
      </c>
      <c r="F232" s="193" t="s">
        <v>768</v>
      </c>
      <c r="G232" s="194" t="s">
        <v>258</v>
      </c>
      <c r="H232" s="195">
        <v>1</v>
      </c>
      <c r="I232" s="196"/>
      <c r="J232" s="197">
        <f>ROUND(I232*H232,2)</f>
        <v>0</v>
      </c>
      <c r="K232" s="193" t="s">
        <v>139</v>
      </c>
      <c r="L232" s="59"/>
      <c r="M232" s="198" t="s">
        <v>22</v>
      </c>
      <c r="N232" s="199" t="s">
        <v>46</v>
      </c>
      <c r="O232" s="40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AR232" s="22" t="s">
        <v>140</v>
      </c>
      <c r="AT232" s="22" t="s">
        <v>135</v>
      </c>
      <c r="AU232" s="22" t="s">
        <v>24</v>
      </c>
      <c r="AY232" s="22" t="s">
        <v>133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24</v>
      </c>
      <c r="BK232" s="202">
        <f>ROUND(I232*H232,2)</f>
        <v>0</v>
      </c>
      <c r="BL232" s="22" t="s">
        <v>140</v>
      </c>
      <c r="BM232" s="22" t="s">
        <v>819</v>
      </c>
    </row>
    <row r="233" spans="2:47" s="1" customFormat="1" ht="27">
      <c r="B233" s="39"/>
      <c r="C233" s="61"/>
      <c r="D233" s="203" t="s">
        <v>142</v>
      </c>
      <c r="E233" s="61"/>
      <c r="F233" s="204" t="s">
        <v>770</v>
      </c>
      <c r="G233" s="61"/>
      <c r="H233" s="61"/>
      <c r="I233" s="161"/>
      <c r="J233" s="61"/>
      <c r="K233" s="61"/>
      <c r="L233" s="59"/>
      <c r="M233" s="205"/>
      <c r="N233" s="40"/>
      <c r="O233" s="40"/>
      <c r="P233" s="40"/>
      <c r="Q233" s="40"/>
      <c r="R233" s="40"/>
      <c r="S233" s="40"/>
      <c r="T233" s="76"/>
      <c r="AT233" s="22" t="s">
        <v>142</v>
      </c>
      <c r="AU233" s="22" t="s">
        <v>24</v>
      </c>
    </row>
    <row r="234" spans="2:51" s="12" customFormat="1" ht="27">
      <c r="B234" s="218"/>
      <c r="C234" s="219"/>
      <c r="D234" s="203" t="s">
        <v>144</v>
      </c>
      <c r="E234" s="220" t="s">
        <v>22</v>
      </c>
      <c r="F234" s="221" t="s">
        <v>724</v>
      </c>
      <c r="G234" s="219"/>
      <c r="H234" s="222" t="s">
        <v>22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144</v>
      </c>
      <c r="AU234" s="228" t="s">
        <v>24</v>
      </c>
      <c r="AV234" s="12" t="s">
        <v>24</v>
      </c>
      <c r="AW234" s="12" t="s">
        <v>38</v>
      </c>
      <c r="AX234" s="12" t="s">
        <v>75</v>
      </c>
      <c r="AY234" s="228" t="s">
        <v>133</v>
      </c>
    </row>
    <row r="235" spans="2:51" s="11" customFormat="1" ht="13.5">
      <c r="B235" s="206"/>
      <c r="C235" s="207"/>
      <c r="D235" s="208" t="s">
        <v>144</v>
      </c>
      <c r="E235" s="209" t="s">
        <v>22</v>
      </c>
      <c r="F235" s="210" t="s">
        <v>761</v>
      </c>
      <c r="G235" s="207"/>
      <c r="H235" s="211">
        <v>1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144</v>
      </c>
      <c r="AU235" s="217" t="s">
        <v>24</v>
      </c>
      <c r="AV235" s="11" t="s">
        <v>84</v>
      </c>
      <c r="AW235" s="11" t="s">
        <v>38</v>
      </c>
      <c r="AX235" s="11" t="s">
        <v>75</v>
      </c>
      <c r="AY235" s="217" t="s">
        <v>133</v>
      </c>
    </row>
    <row r="236" spans="2:65" s="1" customFormat="1" ht="22.5" customHeight="1">
      <c r="B236" s="39"/>
      <c r="C236" s="191" t="s">
        <v>321</v>
      </c>
      <c r="D236" s="191" t="s">
        <v>135</v>
      </c>
      <c r="E236" s="192" t="s">
        <v>771</v>
      </c>
      <c r="F236" s="193" t="s">
        <v>772</v>
      </c>
      <c r="G236" s="194" t="s">
        <v>258</v>
      </c>
      <c r="H236" s="195">
        <v>1</v>
      </c>
      <c r="I236" s="196"/>
      <c r="J236" s="197">
        <f>ROUND(I236*H236,2)</f>
        <v>0</v>
      </c>
      <c r="K236" s="193" t="s">
        <v>139</v>
      </c>
      <c r="L236" s="59"/>
      <c r="M236" s="198" t="s">
        <v>22</v>
      </c>
      <c r="N236" s="199" t="s">
        <v>46</v>
      </c>
      <c r="O236" s="40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2" t="s">
        <v>140</v>
      </c>
      <c r="AT236" s="22" t="s">
        <v>135</v>
      </c>
      <c r="AU236" s="22" t="s">
        <v>24</v>
      </c>
      <c r="AY236" s="22" t="s">
        <v>133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2" t="s">
        <v>24</v>
      </c>
      <c r="BK236" s="202">
        <f>ROUND(I236*H236,2)</f>
        <v>0</v>
      </c>
      <c r="BL236" s="22" t="s">
        <v>140</v>
      </c>
      <c r="BM236" s="22" t="s">
        <v>820</v>
      </c>
    </row>
    <row r="237" spans="2:47" s="1" customFormat="1" ht="27">
      <c r="B237" s="39"/>
      <c r="C237" s="61"/>
      <c r="D237" s="203" t="s">
        <v>142</v>
      </c>
      <c r="E237" s="61"/>
      <c r="F237" s="204" t="s">
        <v>774</v>
      </c>
      <c r="G237" s="61"/>
      <c r="H237" s="61"/>
      <c r="I237" s="161"/>
      <c r="J237" s="61"/>
      <c r="K237" s="61"/>
      <c r="L237" s="59"/>
      <c r="M237" s="205"/>
      <c r="N237" s="40"/>
      <c r="O237" s="40"/>
      <c r="P237" s="40"/>
      <c r="Q237" s="40"/>
      <c r="R237" s="40"/>
      <c r="S237" s="40"/>
      <c r="T237" s="76"/>
      <c r="AT237" s="22" t="s">
        <v>142</v>
      </c>
      <c r="AU237" s="22" t="s">
        <v>24</v>
      </c>
    </row>
    <row r="238" spans="2:51" s="12" customFormat="1" ht="27">
      <c r="B238" s="218"/>
      <c r="C238" s="219"/>
      <c r="D238" s="203" t="s">
        <v>144</v>
      </c>
      <c r="E238" s="220" t="s">
        <v>22</v>
      </c>
      <c r="F238" s="221" t="s">
        <v>724</v>
      </c>
      <c r="G238" s="219"/>
      <c r="H238" s="222" t="s">
        <v>22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144</v>
      </c>
      <c r="AU238" s="228" t="s">
        <v>24</v>
      </c>
      <c r="AV238" s="12" t="s">
        <v>24</v>
      </c>
      <c r="AW238" s="12" t="s">
        <v>38</v>
      </c>
      <c r="AX238" s="12" t="s">
        <v>75</v>
      </c>
      <c r="AY238" s="228" t="s">
        <v>133</v>
      </c>
    </row>
    <row r="239" spans="2:51" s="11" customFormat="1" ht="13.5">
      <c r="B239" s="206"/>
      <c r="C239" s="207"/>
      <c r="D239" s="208" t="s">
        <v>144</v>
      </c>
      <c r="E239" s="209" t="s">
        <v>22</v>
      </c>
      <c r="F239" s="210" t="s">
        <v>761</v>
      </c>
      <c r="G239" s="207"/>
      <c r="H239" s="211">
        <v>1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144</v>
      </c>
      <c r="AU239" s="217" t="s">
        <v>24</v>
      </c>
      <c r="AV239" s="11" t="s">
        <v>84</v>
      </c>
      <c r="AW239" s="11" t="s">
        <v>38</v>
      </c>
      <c r="AX239" s="11" t="s">
        <v>75</v>
      </c>
      <c r="AY239" s="217" t="s">
        <v>133</v>
      </c>
    </row>
    <row r="240" spans="2:65" s="1" customFormat="1" ht="22.5" customHeight="1">
      <c r="B240" s="39"/>
      <c r="C240" s="191" t="s">
        <v>325</v>
      </c>
      <c r="D240" s="191" t="s">
        <v>135</v>
      </c>
      <c r="E240" s="192" t="s">
        <v>775</v>
      </c>
      <c r="F240" s="193" t="s">
        <v>776</v>
      </c>
      <c r="G240" s="194" t="s">
        <v>258</v>
      </c>
      <c r="H240" s="195">
        <v>26</v>
      </c>
      <c r="I240" s="196"/>
      <c r="J240" s="197">
        <f>ROUND(I240*H240,2)</f>
        <v>0</v>
      </c>
      <c r="K240" s="193" t="s">
        <v>139</v>
      </c>
      <c r="L240" s="59"/>
      <c r="M240" s="198" t="s">
        <v>22</v>
      </c>
      <c r="N240" s="199" t="s">
        <v>46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2" t="s">
        <v>140</v>
      </c>
      <c r="AT240" s="22" t="s">
        <v>135</v>
      </c>
      <c r="AU240" s="22" t="s">
        <v>24</v>
      </c>
      <c r="AY240" s="22" t="s">
        <v>133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24</v>
      </c>
      <c r="BK240" s="202">
        <f>ROUND(I240*H240,2)</f>
        <v>0</v>
      </c>
      <c r="BL240" s="22" t="s">
        <v>140</v>
      </c>
      <c r="BM240" s="22" t="s">
        <v>821</v>
      </c>
    </row>
    <row r="241" spans="2:47" s="1" customFormat="1" ht="27">
      <c r="B241" s="39"/>
      <c r="C241" s="61"/>
      <c r="D241" s="203" t="s">
        <v>142</v>
      </c>
      <c r="E241" s="61"/>
      <c r="F241" s="204" t="s">
        <v>778</v>
      </c>
      <c r="G241" s="61"/>
      <c r="H241" s="61"/>
      <c r="I241" s="161"/>
      <c r="J241" s="61"/>
      <c r="K241" s="61"/>
      <c r="L241" s="59"/>
      <c r="M241" s="205"/>
      <c r="N241" s="40"/>
      <c r="O241" s="40"/>
      <c r="P241" s="40"/>
      <c r="Q241" s="40"/>
      <c r="R241" s="40"/>
      <c r="S241" s="40"/>
      <c r="T241" s="76"/>
      <c r="AT241" s="22" t="s">
        <v>142</v>
      </c>
      <c r="AU241" s="22" t="s">
        <v>24</v>
      </c>
    </row>
    <row r="242" spans="2:51" s="12" customFormat="1" ht="27">
      <c r="B242" s="218"/>
      <c r="C242" s="219"/>
      <c r="D242" s="203" t="s">
        <v>144</v>
      </c>
      <c r="E242" s="220" t="s">
        <v>22</v>
      </c>
      <c r="F242" s="221" t="s">
        <v>724</v>
      </c>
      <c r="G242" s="219"/>
      <c r="H242" s="222" t="s">
        <v>22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144</v>
      </c>
      <c r="AU242" s="228" t="s">
        <v>24</v>
      </c>
      <c r="AV242" s="12" t="s">
        <v>24</v>
      </c>
      <c r="AW242" s="12" t="s">
        <v>38</v>
      </c>
      <c r="AX242" s="12" t="s">
        <v>75</v>
      </c>
      <c r="AY242" s="228" t="s">
        <v>133</v>
      </c>
    </row>
    <row r="243" spans="2:51" s="11" customFormat="1" ht="13.5">
      <c r="B243" s="206"/>
      <c r="C243" s="207"/>
      <c r="D243" s="208" t="s">
        <v>144</v>
      </c>
      <c r="E243" s="209" t="s">
        <v>22</v>
      </c>
      <c r="F243" s="210" t="s">
        <v>766</v>
      </c>
      <c r="G243" s="207"/>
      <c r="H243" s="211">
        <v>26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144</v>
      </c>
      <c r="AU243" s="217" t="s">
        <v>24</v>
      </c>
      <c r="AV243" s="11" t="s">
        <v>84</v>
      </c>
      <c r="AW243" s="11" t="s">
        <v>38</v>
      </c>
      <c r="AX243" s="11" t="s">
        <v>75</v>
      </c>
      <c r="AY243" s="217" t="s">
        <v>133</v>
      </c>
    </row>
    <row r="244" spans="2:65" s="1" customFormat="1" ht="22.5" customHeight="1">
      <c r="B244" s="39"/>
      <c r="C244" s="191" t="s">
        <v>331</v>
      </c>
      <c r="D244" s="191" t="s">
        <v>135</v>
      </c>
      <c r="E244" s="192" t="s">
        <v>779</v>
      </c>
      <c r="F244" s="193" t="s">
        <v>780</v>
      </c>
      <c r="G244" s="194" t="s">
        <v>258</v>
      </c>
      <c r="H244" s="195">
        <v>26</v>
      </c>
      <c r="I244" s="196"/>
      <c r="J244" s="197">
        <f>ROUND(I244*H244,2)</f>
        <v>0</v>
      </c>
      <c r="K244" s="193" t="s">
        <v>139</v>
      </c>
      <c r="L244" s="59"/>
      <c r="M244" s="198" t="s">
        <v>22</v>
      </c>
      <c r="N244" s="199" t="s">
        <v>46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2" t="s">
        <v>140</v>
      </c>
      <c r="AT244" s="22" t="s">
        <v>135</v>
      </c>
      <c r="AU244" s="22" t="s">
        <v>24</v>
      </c>
      <c r="AY244" s="22" t="s">
        <v>133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24</v>
      </c>
      <c r="BK244" s="202">
        <f>ROUND(I244*H244,2)</f>
        <v>0</v>
      </c>
      <c r="BL244" s="22" t="s">
        <v>140</v>
      </c>
      <c r="BM244" s="22" t="s">
        <v>822</v>
      </c>
    </row>
    <row r="245" spans="2:47" s="1" customFormat="1" ht="27">
      <c r="B245" s="39"/>
      <c r="C245" s="61"/>
      <c r="D245" s="203" t="s">
        <v>142</v>
      </c>
      <c r="E245" s="61"/>
      <c r="F245" s="204" t="s">
        <v>782</v>
      </c>
      <c r="G245" s="61"/>
      <c r="H245" s="61"/>
      <c r="I245" s="161"/>
      <c r="J245" s="61"/>
      <c r="K245" s="61"/>
      <c r="L245" s="59"/>
      <c r="M245" s="205"/>
      <c r="N245" s="40"/>
      <c r="O245" s="40"/>
      <c r="P245" s="40"/>
      <c r="Q245" s="40"/>
      <c r="R245" s="40"/>
      <c r="S245" s="40"/>
      <c r="T245" s="76"/>
      <c r="AT245" s="22" t="s">
        <v>142</v>
      </c>
      <c r="AU245" s="22" t="s">
        <v>24</v>
      </c>
    </row>
    <row r="246" spans="2:51" s="12" customFormat="1" ht="27">
      <c r="B246" s="218"/>
      <c r="C246" s="219"/>
      <c r="D246" s="203" t="s">
        <v>144</v>
      </c>
      <c r="E246" s="220" t="s">
        <v>22</v>
      </c>
      <c r="F246" s="221" t="s">
        <v>724</v>
      </c>
      <c r="G246" s="219"/>
      <c r="H246" s="222" t="s">
        <v>22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144</v>
      </c>
      <c r="AU246" s="228" t="s">
        <v>24</v>
      </c>
      <c r="AV246" s="12" t="s">
        <v>24</v>
      </c>
      <c r="AW246" s="12" t="s">
        <v>38</v>
      </c>
      <c r="AX246" s="12" t="s">
        <v>75</v>
      </c>
      <c r="AY246" s="228" t="s">
        <v>133</v>
      </c>
    </row>
    <row r="247" spans="2:51" s="11" customFormat="1" ht="13.5">
      <c r="B247" s="206"/>
      <c r="C247" s="207"/>
      <c r="D247" s="203" t="s">
        <v>144</v>
      </c>
      <c r="E247" s="229" t="s">
        <v>22</v>
      </c>
      <c r="F247" s="230" t="s">
        <v>766</v>
      </c>
      <c r="G247" s="207"/>
      <c r="H247" s="231">
        <v>26</v>
      </c>
      <c r="I247" s="212"/>
      <c r="J247" s="207"/>
      <c r="K247" s="207"/>
      <c r="L247" s="213"/>
      <c r="M247" s="249"/>
      <c r="N247" s="250"/>
      <c r="O247" s="250"/>
      <c r="P247" s="250"/>
      <c r="Q247" s="250"/>
      <c r="R247" s="250"/>
      <c r="S247" s="250"/>
      <c r="T247" s="251"/>
      <c r="AT247" s="217" t="s">
        <v>144</v>
      </c>
      <c r="AU247" s="217" t="s">
        <v>24</v>
      </c>
      <c r="AV247" s="11" t="s">
        <v>84</v>
      </c>
      <c r="AW247" s="11" t="s">
        <v>38</v>
      </c>
      <c r="AX247" s="11" t="s">
        <v>75</v>
      </c>
      <c r="AY247" s="217" t="s">
        <v>133</v>
      </c>
    </row>
    <row r="248" spans="2:12" s="1" customFormat="1" ht="6.95" customHeight="1">
      <c r="B248" s="54"/>
      <c r="C248" s="55"/>
      <c r="D248" s="55"/>
      <c r="E248" s="55"/>
      <c r="F248" s="55"/>
      <c r="G248" s="55"/>
      <c r="H248" s="55"/>
      <c r="I248" s="137"/>
      <c r="J248" s="55"/>
      <c r="K248" s="55"/>
      <c r="L248" s="59"/>
    </row>
  </sheetData>
  <sheetProtection password="CC35" sheet="1" objects="1" scenarios="1" formatCells="0" formatColumns="0" formatRows="0" sort="0" autoFilter="0"/>
  <autoFilter ref="C78:K24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823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7" t="s">
        <v>22</v>
      </c>
      <c r="F24" s="337"/>
      <c r="G24" s="337"/>
      <c r="H24" s="33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ROUND(SUM(BE83:BE108),2)</f>
        <v>0</v>
      </c>
      <c r="G30" s="40"/>
      <c r="H30" s="40"/>
      <c r="I30" s="129">
        <v>0.21</v>
      </c>
      <c r="J30" s="128">
        <f>ROUND(ROUND((SUM(BE83:BE108)),2)*I30,2)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ROUND(SUM(BF83:BF108),2)</f>
        <v>0</v>
      </c>
      <c r="G31" s="40"/>
      <c r="H31" s="40"/>
      <c r="I31" s="129">
        <v>0.15</v>
      </c>
      <c r="J31" s="128">
        <f>ROUND(ROUND((SUM(BF83:BF108)),2)*I31,2)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ROUND(SUM(BG83:BG108),2)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ROUND(SUM(BH83:BH108),2)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ROUND(SUM(BI83:BI108),2)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VRN - Vedlejší rozpočtové náklady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114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7" customFormat="1" ht="24.95" customHeight="1">
      <c r="B59" s="147"/>
      <c r="C59" s="148"/>
      <c r="D59" s="149" t="s">
        <v>823</v>
      </c>
      <c r="E59" s="150"/>
      <c r="F59" s="150"/>
      <c r="G59" s="150"/>
      <c r="H59" s="150"/>
      <c r="I59" s="151"/>
      <c r="J59" s="152">
        <f>J91</f>
        <v>0</v>
      </c>
      <c r="K59" s="153"/>
    </row>
    <row r="60" spans="2:11" s="8" customFormat="1" ht="19.9" customHeight="1">
      <c r="B60" s="154"/>
      <c r="C60" s="155"/>
      <c r="D60" s="156" t="s">
        <v>824</v>
      </c>
      <c r="E60" s="157"/>
      <c r="F60" s="157"/>
      <c r="G60" s="157"/>
      <c r="H60" s="157"/>
      <c r="I60" s="158"/>
      <c r="J60" s="159">
        <f>J92</f>
        <v>0</v>
      </c>
      <c r="K60" s="160"/>
    </row>
    <row r="61" spans="2:11" s="8" customFormat="1" ht="19.9" customHeight="1">
      <c r="B61" s="154"/>
      <c r="C61" s="155"/>
      <c r="D61" s="156" t="s">
        <v>825</v>
      </c>
      <c r="E61" s="157"/>
      <c r="F61" s="157"/>
      <c r="G61" s="157"/>
      <c r="H61" s="157"/>
      <c r="I61" s="158"/>
      <c r="J61" s="159">
        <f>J97</f>
        <v>0</v>
      </c>
      <c r="K61" s="160"/>
    </row>
    <row r="62" spans="2:11" s="8" customFormat="1" ht="19.9" customHeight="1">
      <c r="B62" s="154"/>
      <c r="C62" s="155"/>
      <c r="D62" s="156" t="s">
        <v>826</v>
      </c>
      <c r="E62" s="157"/>
      <c r="F62" s="157"/>
      <c r="G62" s="157"/>
      <c r="H62" s="157"/>
      <c r="I62" s="158"/>
      <c r="J62" s="159">
        <f>J100</f>
        <v>0</v>
      </c>
      <c r="K62" s="160"/>
    </row>
    <row r="63" spans="2:11" s="8" customFormat="1" ht="19.9" customHeight="1">
      <c r="B63" s="154"/>
      <c r="C63" s="155"/>
      <c r="D63" s="156" t="s">
        <v>827</v>
      </c>
      <c r="E63" s="157"/>
      <c r="F63" s="157"/>
      <c r="G63" s="157"/>
      <c r="H63" s="157"/>
      <c r="I63" s="158"/>
      <c r="J63" s="159">
        <f>J103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48" t="str">
        <f>E9</f>
        <v>VRN - Vedlejší rozpočtové náklady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P84+P91</f>
        <v>0</v>
      </c>
      <c r="Q83" s="83"/>
      <c r="R83" s="171">
        <f>R84+R91</f>
        <v>0</v>
      </c>
      <c r="S83" s="83"/>
      <c r="T83" s="172">
        <f>T84+T91</f>
        <v>208</v>
      </c>
      <c r="AT83" s="22" t="s">
        <v>74</v>
      </c>
      <c r="AU83" s="22" t="s">
        <v>109</v>
      </c>
      <c r="BK83" s="173">
        <f>BK84+BK91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</f>
        <v>0</v>
      </c>
      <c r="Q84" s="182"/>
      <c r="R84" s="183">
        <f>R85</f>
        <v>0</v>
      </c>
      <c r="S84" s="182"/>
      <c r="T84" s="184">
        <f>T85</f>
        <v>208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188</v>
      </c>
      <c r="F85" s="189" t="s">
        <v>286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SUM(P86:P90)</f>
        <v>0</v>
      </c>
      <c r="Q85" s="182"/>
      <c r="R85" s="183">
        <f>SUM(R86:R90)</f>
        <v>0</v>
      </c>
      <c r="S85" s="182"/>
      <c r="T85" s="184">
        <f>SUM(T86:T90)</f>
        <v>208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SUM(BK86:BK90)</f>
        <v>0</v>
      </c>
    </row>
    <row r="86" spans="2:65" s="1" customFormat="1" ht="31.5" customHeight="1">
      <c r="B86" s="39"/>
      <c r="C86" s="191" t="s">
        <v>24</v>
      </c>
      <c r="D86" s="191" t="s">
        <v>135</v>
      </c>
      <c r="E86" s="192" t="s">
        <v>828</v>
      </c>
      <c r="F86" s="193" t="s">
        <v>829</v>
      </c>
      <c r="G86" s="194" t="s">
        <v>830</v>
      </c>
      <c r="H86" s="195">
        <v>1</v>
      </c>
      <c r="I86" s="196"/>
      <c r="J86" s="197">
        <f>ROUND(I86*H86,2)</f>
        <v>0</v>
      </c>
      <c r="K86" s="193" t="s">
        <v>22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831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831</v>
      </c>
      <c r="BM86" s="22" t="s">
        <v>832</v>
      </c>
    </row>
    <row r="87" spans="2:47" s="1" customFormat="1" ht="27">
      <c r="B87" s="39"/>
      <c r="C87" s="61"/>
      <c r="D87" s="208" t="s">
        <v>142</v>
      </c>
      <c r="E87" s="61"/>
      <c r="F87" s="246" t="s">
        <v>833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65" s="1" customFormat="1" ht="22.5" customHeight="1">
      <c r="B88" s="39"/>
      <c r="C88" s="191" t="s">
        <v>84</v>
      </c>
      <c r="D88" s="191" t="s">
        <v>135</v>
      </c>
      <c r="E88" s="192" t="s">
        <v>834</v>
      </c>
      <c r="F88" s="193" t="s">
        <v>835</v>
      </c>
      <c r="G88" s="194" t="s">
        <v>138</v>
      </c>
      <c r="H88" s="195">
        <v>10400</v>
      </c>
      <c r="I88" s="196"/>
      <c r="J88" s="197">
        <f>ROUND(I88*H88,2)</f>
        <v>0</v>
      </c>
      <c r="K88" s="193" t="s">
        <v>836</v>
      </c>
      <c r="L88" s="59"/>
      <c r="M88" s="198" t="s">
        <v>22</v>
      </c>
      <c r="N88" s="199" t="s">
        <v>46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0.02</v>
      </c>
      <c r="T88" s="201">
        <f>S88*H88</f>
        <v>208</v>
      </c>
      <c r="AR88" s="22" t="s">
        <v>140</v>
      </c>
      <c r="AT88" s="22" t="s">
        <v>135</v>
      </c>
      <c r="AU88" s="22" t="s">
        <v>84</v>
      </c>
      <c r="AY88" s="22" t="s">
        <v>133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24</v>
      </c>
      <c r="BK88" s="202">
        <f>ROUND(I88*H88,2)</f>
        <v>0</v>
      </c>
      <c r="BL88" s="22" t="s">
        <v>140</v>
      </c>
      <c r="BM88" s="22" t="s">
        <v>837</v>
      </c>
    </row>
    <row r="89" spans="2:47" s="1" customFormat="1" ht="27">
      <c r="B89" s="39"/>
      <c r="C89" s="61"/>
      <c r="D89" s="203" t="s">
        <v>142</v>
      </c>
      <c r="E89" s="61"/>
      <c r="F89" s="204" t="s">
        <v>838</v>
      </c>
      <c r="G89" s="61"/>
      <c r="H89" s="61"/>
      <c r="I89" s="161"/>
      <c r="J89" s="61"/>
      <c r="K89" s="61"/>
      <c r="L89" s="59"/>
      <c r="M89" s="205"/>
      <c r="N89" s="40"/>
      <c r="O89" s="40"/>
      <c r="P89" s="40"/>
      <c r="Q89" s="40"/>
      <c r="R89" s="40"/>
      <c r="S89" s="40"/>
      <c r="T89" s="76"/>
      <c r="AT89" s="22" t="s">
        <v>142</v>
      </c>
      <c r="AU89" s="22" t="s">
        <v>84</v>
      </c>
    </row>
    <row r="90" spans="2:47" s="1" customFormat="1" ht="27">
      <c r="B90" s="39"/>
      <c r="C90" s="61"/>
      <c r="D90" s="203" t="s">
        <v>247</v>
      </c>
      <c r="E90" s="61"/>
      <c r="F90" s="242" t="s">
        <v>839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247</v>
      </c>
      <c r="AU90" s="22" t="s">
        <v>84</v>
      </c>
    </row>
    <row r="91" spans="2:63" s="10" customFormat="1" ht="37.35" customHeight="1">
      <c r="B91" s="174"/>
      <c r="C91" s="175"/>
      <c r="D91" s="176" t="s">
        <v>74</v>
      </c>
      <c r="E91" s="177" t="s">
        <v>94</v>
      </c>
      <c r="F91" s="177" t="s">
        <v>95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P92+P97+P100+P103</f>
        <v>0</v>
      </c>
      <c r="Q91" s="182"/>
      <c r="R91" s="183">
        <f>R92+R97+R100+R103</f>
        <v>0</v>
      </c>
      <c r="S91" s="182"/>
      <c r="T91" s="184">
        <f>T92+T97+T100+T103</f>
        <v>0</v>
      </c>
      <c r="AR91" s="185" t="s">
        <v>161</v>
      </c>
      <c r="AT91" s="186" t="s">
        <v>74</v>
      </c>
      <c r="AU91" s="186" t="s">
        <v>75</v>
      </c>
      <c r="AY91" s="185" t="s">
        <v>133</v>
      </c>
      <c r="BK91" s="187">
        <f>BK92+BK97+BK100+BK103</f>
        <v>0</v>
      </c>
    </row>
    <row r="92" spans="2:63" s="10" customFormat="1" ht="19.9" customHeight="1">
      <c r="B92" s="174"/>
      <c r="C92" s="175"/>
      <c r="D92" s="188" t="s">
        <v>74</v>
      </c>
      <c r="E92" s="189" t="s">
        <v>840</v>
      </c>
      <c r="F92" s="189" t="s">
        <v>841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SUM(P93:P96)</f>
        <v>0</v>
      </c>
      <c r="Q92" s="182"/>
      <c r="R92" s="183">
        <f>SUM(R93:R96)</f>
        <v>0</v>
      </c>
      <c r="S92" s="182"/>
      <c r="T92" s="184">
        <f>SUM(T93:T96)</f>
        <v>0</v>
      </c>
      <c r="AR92" s="185" t="s">
        <v>161</v>
      </c>
      <c r="AT92" s="186" t="s">
        <v>74</v>
      </c>
      <c r="AU92" s="186" t="s">
        <v>24</v>
      </c>
      <c r="AY92" s="185" t="s">
        <v>133</v>
      </c>
      <c r="BK92" s="187">
        <f>SUM(BK93:BK96)</f>
        <v>0</v>
      </c>
    </row>
    <row r="93" spans="2:65" s="1" customFormat="1" ht="22.5" customHeight="1">
      <c r="B93" s="39"/>
      <c r="C93" s="191" t="s">
        <v>151</v>
      </c>
      <c r="D93" s="191" t="s">
        <v>135</v>
      </c>
      <c r="E93" s="192" t="s">
        <v>842</v>
      </c>
      <c r="F93" s="193" t="s">
        <v>843</v>
      </c>
      <c r="G93" s="194" t="s">
        <v>844</v>
      </c>
      <c r="H93" s="195">
        <v>1</v>
      </c>
      <c r="I93" s="196"/>
      <c r="J93" s="197">
        <f>ROUND(I93*H93,2)</f>
        <v>0</v>
      </c>
      <c r="K93" s="193" t="s">
        <v>836</v>
      </c>
      <c r="L93" s="59"/>
      <c r="M93" s="198" t="s">
        <v>22</v>
      </c>
      <c r="N93" s="199" t="s">
        <v>46</v>
      </c>
      <c r="O93" s="40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2" t="s">
        <v>831</v>
      </c>
      <c r="AT93" s="22" t="s">
        <v>135</v>
      </c>
      <c r="AU93" s="22" t="s">
        <v>84</v>
      </c>
      <c r="AY93" s="22" t="s">
        <v>133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2" t="s">
        <v>24</v>
      </c>
      <c r="BK93" s="202">
        <f>ROUND(I93*H93,2)</f>
        <v>0</v>
      </c>
      <c r="BL93" s="22" t="s">
        <v>831</v>
      </c>
      <c r="BM93" s="22" t="s">
        <v>845</v>
      </c>
    </row>
    <row r="94" spans="2:47" s="1" customFormat="1" ht="27">
      <c r="B94" s="39"/>
      <c r="C94" s="61"/>
      <c r="D94" s="208" t="s">
        <v>142</v>
      </c>
      <c r="E94" s="61"/>
      <c r="F94" s="246" t="s">
        <v>846</v>
      </c>
      <c r="G94" s="61"/>
      <c r="H94" s="61"/>
      <c r="I94" s="161"/>
      <c r="J94" s="61"/>
      <c r="K94" s="61"/>
      <c r="L94" s="59"/>
      <c r="M94" s="205"/>
      <c r="N94" s="40"/>
      <c r="O94" s="40"/>
      <c r="P94" s="40"/>
      <c r="Q94" s="40"/>
      <c r="R94" s="40"/>
      <c r="S94" s="40"/>
      <c r="T94" s="76"/>
      <c r="AT94" s="22" t="s">
        <v>142</v>
      </c>
      <c r="AU94" s="22" t="s">
        <v>84</v>
      </c>
    </row>
    <row r="95" spans="2:65" s="1" customFormat="1" ht="22.5" customHeight="1">
      <c r="B95" s="39"/>
      <c r="C95" s="191" t="s">
        <v>140</v>
      </c>
      <c r="D95" s="191" t="s">
        <v>135</v>
      </c>
      <c r="E95" s="192" t="s">
        <v>847</v>
      </c>
      <c r="F95" s="193" t="s">
        <v>848</v>
      </c>
      <c r="G95" s="194" t="s">
        <v>844</v>
      </c>
      <c r="H95" s="195">
        <v>1</v>
      </c>
      <c r="I95" s="196"/>
      <c r="J95" s="197">
        <f>ROUND(I95*H95,2)</f>
        <v>0</v>
      </c>
      <c r="K95" s="193" t="s">
        <v>22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2" t="s">
        <v>831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831</v>
      </c>
      <c r="BM95" s="22" t="s">
        <v>849</v>
      </c>
    </row>
    <row r="96" spans="2:47" s="1" customFormat="1" ht="13.5">
      <c r="B96" s="39"/>
      <c r="C96" s="61"/>
      <c r="D96" s="203" t="s">
        <v>142</v>
      </c>
      <c r="E96" s="61"/>
      <c r="F96" s="204" t="s">
        <v>848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63" s="10" customFormat="1" ht="29.85" customHeight="1">
      <c r="B97" s="174"/>
      <c r="C97" s="175"/>
      <c r="D97" s="188" t="s">
        <v>74</v>
      </c>
      <c r="E97" s="189" t="s">
        <v>850</v>
      </c>
      <c r="F97" s="189" t="s">
        <v>851</v>
      </c>
      <c r="G97" s="175"/>
      <c r="H97" s="175"/>
      <c r="I97" s="178"/>
      <c r="J97" s="190">
        <f>BK97</f>
        <v>0</v>
      </c>
      <c r="K97" s="175"/>
      <c r="L97" s="180"/>
      <c r="M97" s="181"/>
      <c r="N97" s="182"/>
      <c r="O97" s="182"/>
      <c r="P97" s="183">
        <f>SUM(P98:P99)</f>
        <v>0</v>
      </c>
      <c r="Q97" s="182"/>
      <c r="R97" s="183">
        <f>SUM(R98:R99)</f>
        <v>0</v>
      </c>
      <c r="S97" s="182"/>
      <c r="T97" s="184">
        <f>SUM(T98:T99)</f>
        <v>0</v>
      </c>
      <c r="AR97" s="185" t="s">
        <v>161</v>
      </c>
      <c r="AT97" s="186" t="s">
        <v>74</v>
      </c>
      <c r="AU97" s="186" t="s">
        <v>24</v>
      </c>
      <c r="AY97" s="185" t="s">
        <v>133</v>
      </c>
      <c r="BK97" s="187">
        <f>SUM(BK98:BK99)</f>
        <v>0</v>
      </c>
    </row>
    <row r="98" spans="2:65" s="1" customFormat="1" ht="22.5" customHeight="1">
      <c r="B98" s="39"/>
      <c r="C98" s="191" t="s">
        <v>161</v>
      </c>
      <c r="D98" s="191" t="s">
        <v>135</v>
      </c>
      <c r="E98" s="192" t="s">
        <v>852</v>
      </c>
      <c r="F98" s="193" t="s">
        <v>851</v>
      </c>
      <c r="G98" s="194" t="s">
        <v>844</v>
      </c>
      <c r="H98" s="195">
        <v>1</v>
      </c>
      <c r="I98" s="196"/>
      <c r="J98" s="197">
        <f>ROUND(I98*H98,2)</f>
        <v>0</v>
      </c>
      <c r="K98" s="193" t="s">
        <v>836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831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831</v>
      </c>
      <c r="BM98" s="22" t="s">
        <v>853</v>
      </c>
    </row>
    <row r="99" spans="2:47" s="1" customFormat="1" ht="13.5">
      <c r="B99" s="39"/>
      <c r="C99" s="61"/>
      <c r="D99" s="203" t="s">
        <v>142</v>
      </c>
      <c r="E99" s="61"/>
      <c r="F99" s="204" t="s">
        <v>854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63" s="10" customFormat="1" ht="29.85" customHeight="1">
      <c r="B100" s="174"/>
      <c r="C100" s="175"/>
      <c r="D100" s="188" t="s">
        <v>74</v>
      </c>
      <c r="E100" s="189" t="s">
        <v>855</v>
      </c>
      <c r="F100" s="189" t="s">
        <v>856</v>
      </c>
      <c r="G100" s="175"/>
      <c r="H100" s="175"/>
      <c r="I100" s="178"/>
      <c r="J100" s="190">
        <f>BK100</f>
        <v>0</v>
      </c>
      <c r="K100" s="175"/>
      <c r="L100" s="180"/>
      <c r="M100" s="181"/>
      <c r="N100" s="182"/>
      <c r="O100" s="182"/>
      <c r="P100" s="183">
        <f>SUM(P101:P102)</f>
        <v>0</v>
      </c>
      <c r="Q100" s="182"/>
      <c r="R100" s="183">
        <f>SUM(R101:R102)</f>
        <v>0</v>
      </c>
      <c r="S100" s="182"/>
      <c r="T100" s="184">
        <f>SUM(T101:T102)</f>
        <v>0</v>
      </c>
      <c r="AR100" s="185" t="s">
        <v>161</v>
      </c>
      <c r="AT100" s="186" t="s">
        <v>74</v>
      </c>
      <c r="AU100" s="186" t="s">
        <v>24</v>
      </c>
      <c r="AY100" s="185" t="s">
        <v>133</v>
      </c>
      <c r="BK100" s="187">
        <f>SUM(BK101:BK102)</f>
        <v>0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857</v>
      </c>
      <c r="F101" s="193" t="s">
        <v>856</v>
      </c>
      <c r="G101" s="194" t="s">
        <v>844</v>
      </c>
      <c r="H101" s="195">
        <v>1</v>
      </c>
      <c r="I101" s="196"/>
      <c r="J101" s="197">
        <f>ROUND(I101*H101,2)</f>
        <v>0</v>
      </c>
      <c r="K101" s="193" t="s">
        <v>836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831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831</v>
      </c>
      <c r="BM101" s="22" t="s">
        <v>858</v>
      </c>
    </row>
    <row r="102" spans="2:47" s="1" customFormat="1" ht="13.5">
      <c r="B102" s="39"/>
      <c r="C102" s="61"/>
      <c r="D102" s="203" t="s">
        <v>142</v>
      </c>
      <c r="E102" s="61"/>
      <c r="F102" s="204" t="s">
        <v>859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63" s="10" customFormat="1" ht="29.85" customHeight="1">
      <c r="B103" s="174"/>
      <c r="C103" s="175"/>
      <c r="D103" s="188" t="s">
        <v>74</v>
      </c>
      <c r="E103" s="189" t="s">
        <v>860</v>
      </c>
      <c r="F103" s="189" t="s">
        <v>861</v>
      </c>
      <c r="G103" s="175"/>
      <c r="H103" s="175"/>
      <c r="I103" s="178"/>
      <c r="J103" s="190">
        <f>BK103</f>
        <v>0</v>
      </c>
      <c r="K103" s="175"/>
      <c r="L103" s="180"/>
      <c r="M103" s="181"/>
      <c r="N103" s="182"/>
      <c r="O103" s="182"/>
      <c r="P103" s="183">
        <f>SUM(P104:P108)</f>
        <v>0</v>
      </c>
      <c r="Q103" s="182"/>
      <c r="R103" s="183">
        <f>SUM(R104:R108)</f>
        <v>0</v>
      </c>
      <c r="S103" s="182"/>
      <c r="T103" s="184">
        <f>SUM(T104:T108)</f>
        <v>0</v>
      </c>
      <c r="AR103" s="185" t="s">
        <v>161</v>
      </c>
      <c r="AT103" s="186" t="s">
        <v>74</v>
      </c>
      <c r="AU103" s="186" t="s">
        <v>24</v>
      </c>
      <c r="AY103" s="185" t="s">
        <v>133</v>
      </c>
      <c r="BK103" s="187">
        <f>SUM(BK104:BK108)</f>
        <v>0</v>
      </c>
    </row>
    <row r="104" spans="2:65" s="1" customFormat="1" ht="22.5" customHeight="1">
      <c r="B104" s="39"/>
      <c r="C104" s="191" t="s">
        <v>174</v>
      </c>
      <c r="D104" s="191" t="s">
        <v>135</v>
      </c>
      <c r="E104" s="192" t="s">
        <v>862</v>
      </c>
      <c r="F104" s="193" t="s">
        <v>863</v>
      </c>
      <c r="G104" s="194" t="s">
        <v>844</v>
      </c>
      <c r="H104" s="195">
        <v>1</v>
      </c>
      <c r="I104" s="196"/>
      <c r="J104" s="197">
        <f>ROUND(I104*H104,2)</f>
        <v>0</v>
      </c>
      <c r="K104" s="193" t="s">
        <v>22</v>
      </c>
      <c r="L104" s="59"/>
      <c r="M104" s="198" t="s">
        <v>22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831</v>
      </c>
      <c r="AT104" s="22" t="s">
        <v>135</v>
      </c>
      <c r="AU104" s="22" t="s">
        <v>84</v>
      </c>
      <c r="AY104" s="22" t="s">
        <v>133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24</v>
      </c>
      <c r="BK104" s="202">
        <f>ROUND(I104*H104,2)</f>
        <v>0</v>
      </c>
      <c r="BL104" s="22" t="s">
        <v>831</v>
      </c>
      <c r="BM104" s="22" t="s">
        <v>864</v>
      </c>
    </row>
    <row r="105" spans="2:47" s="1" customFormat="1" ht="13.5">
      <c r="B105" s="39"/>
      <c r="C105" s="61"/>
      <c r="D105" s="208" t="s">
        <v>142</v>
      </c>
      <c r="E105" s="61"/>
      <c r="F105" s="246" t="s">
        <v>863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142</v>
      </c>
      <c r="AU105" s="22" t="s">
        <v>84</v>
      </c>
    </row>
    <row r="106" spans="2:65" s="1" customFormat="1" ht="22.5" customHeight="1">
      <c r="B106" s="39"/>
      <c r="C106" s="191" t="s">
        <v>181</v>
      </c>
      <c r="D106" s="191" t="s">
        <v>135</v>
      </c>
      <c r="E106" s="192" t="s">
        <v>865</v>
      </c>
      <c r="F106" s="193" t="s">
        <v>866</v>
      </c>
      <c r="G106" s="194" t="s">
        <v>830</v>
      </c>
      <c r="H106" s="195">
        <v>1</v>
      </c>
      <c r="I106" s="196"/>
      <c r="J106" s="197">
        <f>ROUND(I106*H106,2)</f>
        <v>0</v>
      </c>
      <c r="K106" s="193" t="s">
        <v>836</v>
      </c>
      <c r="L106" s="59"/>
      <c r="M106" s="198" t="s">
        <v>22</v>
      </c>
      <c r="N106" s="199" t="s">
        <v>46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831</v>
      </c>
      <c r="AT106" s="22" t="s">
        <v>135</v>
      </c>
      <c r="AU106" s="22" t="s">
        <v>84</v>
      </c>
      <c r="AY106" s="22" t="s">
        <v>133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24</v>
      </c>
      <c r="BK106" s="202">
        <f>ROUND(I106*H106,2)</f>
        <v>0</v>
      </c>
      <c r="BL106" s="22" t="s">
        <v>831</v>
      </c>
      <c r="BM106" s="22" t="s">
        <v>867</v>
      </c>
    </row>
    <row r="107" spans="2:47" s="1" customFormat="1" ht="27">
      <c r="B107" s="39"/>
      <c r="C107" s="61"/>
      <c r="D107" s="203" t="s">
        <v>142</v>
      </c>
      <c r="E107" s="61"/>
      <c r="F107" s="204" t="s">
        <v>868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142</v>
      </c>
      <c r="AU107" s="22" t="s">
        <v>84</v>
      </c>
    </row>
    <row r="108" spans="2:47" s="1" customFormat="1" ht="40.5">
      <c r="B108" s="39"/>
      <c r="C108" s="61"/>
      <c r="D108" s="203" t="s">
        <v>247</v>
      </c>
      <c r="E108" s="61"/>
      <c r="F108" s="242" t="s">
        <v>869</v>
      </c>
      <c r="G108" s="61"/>
      <c r="H108" s="61"/>
      <c r="I108" s="161"/>
      <c r="J108" s="61"/>
      <c r="K108" s="61"/>
      <c r="L108" s="59"/>
      <c r="M108" s="243"/>
      <c r="N108" s="244"/>
      <c r="O108" s="244"/>
      <c r="P108" s="244"/>
      <c r="Q108" s="244"/>
      <c r="R108" s="244"/>
      <c r="S108" s="244"/>
      <c r="T108" s="245"/>
      <c r="AT108" s="22" t="s">
        <v>247</v>
      </c>
      <c r="AU108" s="22" t="s">
        <v>84</v>
      </c>
    </row>
    <row r="109" spans="2:12" s="1" customFormat="1" ht="6.95" customHeight="1">
      <c r="B109" s="54"/>
      <c r="C109" s="55"/>
      <c r="D109" s="55"/>
      <c r="E109" s="55"/>
      <c r="F109" s="55"/>
      <c r="G109" s="55"/>
      <c r="H109" s="55"/>
      <c r="I109" s="137"/>
      <c r="J109" s="55"/>
      <c r="K109" s="55"/>
      <c r="L109" s="59"/>
    </row>
  </sheetData>
  <sheetProtection password="CC35" sheet="1" objects="1" scenarios="1" formatCells="0" formatColumns="0" formatRows="0" sort="0" autoFilter="0"/>
  <autoFilter ref="C82:K10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376" t="s">
        <v>870</v>
      </c>
      <c r="D3" s="376"/>
      <c r="E3" s="376"/>
      <c r="F3" s="376"/>
      <c r="G3" s="376"/>
      <c r="H3" s="376"/>
      <c r="I3" s="376"/>
      <c r="J3" s="376"/>
      <c r="K3" s="257"/>
    </row>
    <row r="4" spans="2:11" ht="25.5" customHeight="1">
      <c r="B4" s="258"/>
      <c r="C4" s="383" t="s">
        <v>871</v>
      </c>
      <c r="D4" s="383"/>
      <c r="E4" s="383"/>
      <c r="F4" s="383"/>
      <c r="G4" s="383"/>
      <c r="H4" s="383"/>
      <c r="I4" s="383"/>
      <c r="J4" s="383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79" t="s">
        <v>872</v>
      </c>
      <c r="D6" s="379"/>
      <c r="E6" s="379"/>
      <c r="F6" s="379"/>
      <c r="G6" s="379"/>
      <c r="H6" s="379"/>
      <c r="I6" s="379"/>
      <c r="J6" s="379"/>
      <c r="K6" s="259"/>
    </row>
    <row r="7" spans="2:11" ht="15" customHeight="1">
      <c r="B7" s="262"/>
      <c r="C7" s="379" t="s">
        <v>873</v>
      </c>
      <c r="D7" s="379"/>
      <c r="E7" s="379"/>
      <c r="F7" s="379"/>
      <c r="G7" s="379"/>
      <c r="H7" s="379"/>
      <c r="I7" s="379"/>
      <c r="J7" s="379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79" t="s">
        <v>874</v>
      </c>
      <c r="D9" s="379"/>
      <c r="E9" s="379"/>
      <c r="F9" s="379"/>
      <c r="G9" s="379"/>
      <c r="H9" s="379"/>
      <c r="I9" s="379"/>
      <c r="J9" s="379"/>
      <c r="K9" s="259"/>
    </row>
    <row r="10" spans="2:11" ht="15" customHeight="1">
      <c r="B10" s="262"/>
      <c r="C10" s="261"/>
      <c r="D10" s="379" t="s">
        <v>875</v>
      </c>
      <c r="E10" s="379"/>
      <c r="F10" s="379"/>
      <c r="G10" s="379"/>
      <c r="H10" s="379"/>
      <c r="I10" s="379"/>
      <c r="J10" s="379"/>
      <c r="K10" s="259"/>
    </row>
    <row r="11" spans="2:11" ht="15" customHeight="1">
      <c r="B11" s="262"/>
      <c r="C11" s="263"/>
      <c r="D11" s="379" t="s">
        <v>876</v>
      </c>
      <c r="E11" s="379"/>
      <c r="F11" s="379"/>
      <c r="G11" s="379"/>
      <c r="H11" s="379"/>
      <c r="I11" s="379"/>
      <c r="J11" s="379"/>
      <c r="K11" s="259"/>
    </row>
    <row r="12" spans="2:11" ht="12.7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59"/>
    </row>
    <row r="13" spans="2:11" ht="15" customHeight="1">
      <c r="B13" s="262"/>
      <c r="C13" s="263"/>
      <c r="D13" s="379" t="s">
        <v>877</v>
      </c>
      <c r="E13" s="379"/>
      <c r="F13" s="379"/>
      <c r="G13" s="379"/>
      <c r="H13" s="379"/>
      <c r="I13" s="379"/>
      <c r="J13" s="379"/>
      <c r="K13" s="259"/>
    </row>
    <row r="14" spans="2:11" ht="15" customHeight="1">
      <c r="B14" s="262"/>
      <c r="C14" s="263"/>
      <c r="D14" s="379" t="s">
        <v>878</v>
      </c>
      <c r="E14" s="379"/>
      <c r="F14" s="379"/>
      <c r="G14" s="379"/>
      <c r="H14" s="379"/>
      <c r="I14" s="379"/>
      <c r="J14" s="379"/>
      <c r="K14" s="259"/>
    </row>
    <row r="15" spans="2:11" ht="15" customHeight="1">
      <c r="B15" s="262"/>
      <c r="C15" s="263"/>
      <c r="D15" s="379" t="s">
        <v>879</v>
      </c>
      <c r="E15" s="379"/>
      <c r="F15" s="379"/>
      <c r="G15" s="379"/>
      <c r="H15" s="379"/>
      <c r="I15" s="379"/>
      <c r="J15" s="379"/>
      <c r="K15" s="259"/>
    </row>
    <row r="16" spans="2:11" ht="15" customHeight="1">
      <c r="B16" s="262"/>
      <c r="C16" s="263"/>
      <c r="D16" s="263"/>
      <c r="E16" s="264" t="s">
        <v>82</v>
      </c>
      <c r="F16" s="379" t="s">
        <v>880</v>
      </c>
      <c r="G16" s="379"/>
      <c r="H16" s="379"/>
      <c r="I16" s="379"/>
      <c r="J16" s="379"/>
      <c r="K16" s="259"/>
    </row>
    <row r="17" spans="2:11" ht="15" customHeight="1">
      <c r="B17" s="262"/>
      <c r="C17" s="263"/>
      <c r="D17" s="263"/>
      <c r="E17" s="264" t="s">
        <v>881</v>
      </c>
      <c r="F17" s="379" t="s">
        <v>882</v>
      </c>
      <c r="G17" s="379"/>
      <c r="H17" s="379"/>
      <c r="I17" s="379"/>
      <c r="J17" s="379"/>
      <c r="K17" s="259"/>
    </row>
    <row r="18" spans="2:11" ht="15" customHeight="1">
      <c r="B18" s="262"/>
      <c r="C18" s="263"/>
      <c r="D18" s="263"/>
      <c r="E18" s="264" t="s">
        <v>883</v>
      </c>
      <c r="F18" s="379" t="s">
        <v>884</v>
      </c>
      <c r="G18" s="379"/>
      <c r="H18" s="379"/>
      <c r="I18" s="379"/>
      <c r="J18" s="379"/>
      <c r="K18" s="259"/>
    </row>
    <row r="19" spans="2:11" ht="15" customHeight="1">
      <c r="B19" s="262"/>
      <c r="C19" s="263"/>
      <c r="D19" s="263"/>
      <c r="E19" s="264" t="s">
        <v>885</v>
      </c>
      <c r="F19" s="379" t="s">
        <v>886</v>
      </c>
      <c r="G19" s="379"/>
      <c r="H19" s="379"/>
      <c r="I19" s="379"/>
      <c r="J19" s="379"/>
      <c r="K19" s="259"/>
    </row>
    <row r="20" spans="2:11" ht="15" customHeight="1">
      <c r="B20" s="262"/>
      <c r="C20" s="263"/>
      <c r="D20" s="263"/>
      <c r="E20" s="264" t="s">
        <v>887</v>
      </c>
      <c r="F20" s="379" t="s">
        <v>888</v>
      </c>
      <c r="G20" s="379"/>
      <c r="H20" s="379"/>
      <c r="I20" s="379"/>
      <c r="J20" s="379"/>
      <c r="K20" s="259"/>
    </row>
    <row r="21" spans="2:11" ht="15" customHeight="1">
      <c r="B21" s="262"/>
      <c r="C21" s="263"/>
      <c r="D21" s="263"/>
      <c r="E21" s="264" t="s">
        <v>889</v>
      </c>
      <c r="F21" s="379" t="s">
        <v>890</v>
      </c>
      <c r="G21" s="379"/>
      <c r="H21" s="379"/>
      <c r="I21" s="379"/>
      <c r="J21" s="379"/>
      <c r="K21" s="259"/>
    </row>
    <row r="22" spans="2:11" ht="12.75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59"/>
    </row>
    <row r="23" spans="2:11" ht="15" customHeight="1">
      <c r="B23" s="262"/>
      <c r="C23" s="379" t="s">
        <v>891</v>
      </c>
      <c r="D23" s="379"/>
      <c r="E23" s="379"/>
      <c r="F23" s="379"/>
      <c r="G23" s="379"/>
      <c r="H23" s="379"/>
      <c r="I23" s="379"/>
      <c r="J23" s="379"/>
      <c r="K23" s="259"/>
    </row>
    <row r="24" spans="2:11" ht="15" customHeight="1">
      <c r="B24" s="262"/>
      <c r="C24" s="379" t="s">
        <v>892</v>
      </c>
      <c r="D24" s="379"/>
      <c r="E24" s="379"/>
      <c r="F24" s="379"/>
      <c r="G24" s="379"/>
      <c r="H24" s="379"/>
      <c r="I24" s="379"/>
      <c r="J24" s="379"/>
      <c r="K24" s="259"/>
    </row>
    <row r="25" spans="2:11" ht="15" customHeight="1">
      <c r="B25" s="262"/>
      <c r="C25" s="261"/>
      <c r="D25" s="379" t="s">
        <v>893</v>
      </c>
      <c r="E25" s="379"/>
      <c r="F25" s="379"/>
      <c r="G25" s="379"/>
      <c r="H25" s="379"/>
      <c r="I25" s="379"/>
      <c r="J25" s="379"/>
      <c r="K25" s="259"/>
    </row>
    <row r="26" spans="2:11" ht="15" customHeight="1">
      <c r="B26" s="262"/>
      <c r="C26" s="263"/>
      <c r="D26" s="379" t="s">
        <v>894</v>
      </c>
      <c r="E26" s="379"/>
      <c r="F26" s="379"/>
      <c r="G26" s="379"/>
      <c r="H26" s="379"/>
      <c r="I26" s="379"/>
      <c r="J26" s="379"/>
      <c r="K26" s="259"/>
    </row>
    <row r="27" spans="2:11" ht="12.7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59"/>
    </row>
    <row r="28" spans="2:11" ht="15" customHeight="1">
      <c r="B28" s="262"/>
      <c r="C28" s="263"/>
      <c r="D28" s="379" t="s">
        <v>895</v>
      </c>
      <c r="E28" s="379"/>
      <c r="F28" s="379"/>
      <c r="G28" s="379"/>
      <c r="H28" s="379"/>
      <c r="I28" s="379"/>
      <c r="J28" s="379"/>
      <c r="K28" s="259"/>
    </row>
    <row r="29" spans="2:11" ht="15" customHeight="1">
      <c r="B29" s="262"/>
      <c r="C29" s="263"/>
      <c r="D29" s="379" t="s">
        <v>896</v>
      </c>
      <c r="E29" s="379"/>
      <c r="F29" s="379"/>
      <c r="G29" s="379"/>
      <c r="H29" s="379"/>
      <c r="I29" s="379"/>
      <c r="J29" s="379"/>
      <c r="K29" s="259"/>
    </row>
    <row r="30" spans="2:11" ht="12.75" customHeight="1">
      <c r="B30" s="262"/>
      <c r="C30" s="263"/>
      <c r="D30" s="263"/>
      <c r="E30" s="263"/>
      <c r="F30" s="263"/>
      <c r="G30" s="263"/>
      <c r="H30" s="263"/>
      <c r="I30" s="263"/>
      <c r="J30" s="263"/>
      <c r="K30" s="259"/>
    </row>
    <row r="31" spans="2:11" ht="15" customHeight="1">
      <c r="B31" s="262"/>
      <c r="C31" s="263"/>
      <c r="D31" s="379" t="s">
        <v>897</v>
      </c>
      <c r="E31" s="379"/>
      <c r="F31" s="379"/>
      <c r="G31" s="379"/>
      <c r="H31" s="379"/>
      <c r="I31" s="379"/>
      <c r="J31" s="379"/>
      <c r="K31" s="259"/>
    </row>
    <row r="32" spans="2:11" ht="15" customHeight="1">
      <c r="B32" s="262"/>
      <c r="C32" s="263"/>
      <c r="D32" s="379" t="s">
        <v>898</v>
      </c>
      <c r="E32" s="379"/>
      <c r="F32" s="379"/>
      <c r="G32" s="379"/>
      <c r="H32" s="379"/>
      <c r="I32" s="379"/>
      <c r="J32" s="379"/>
      <c r="K32" s="259"/>
    </row>
    <row r="33" spans="2:11" ht="15" customHeight="1">
      <c r="B33" s="262"/>
      <c r="C33" s="263"/>
      <c r="D33" s="379" t="s">
        <v>899</v>
      </c>
      <c r="E33" s="379"/>
      <c r="F33" s="379"/>
      <c r="G33" s="379"/>
      <c r="H33" s="379"/>
      <c r="I33" s="379"/>
      <c r="J33" s="379"/>
      <c r="K33" s="259"/>
    </row>
    <row r="34" spans="2:11" ht="15" customHeight="1">
      <c r="B34" s="262"/>
      <c r="C34" s="263"/>
      <c r="D34" s="261"/>
      <c r="E34" s="265" t="s">
        <v>118</v>
      </c>
      <c r="F34" s="261"/>
      <c r="G34" s="379" t="s">
        <v>900</v>
      </c>
      <c r="H34" s="379"/>
      <c r="I34" s="379"/>
      <c r="J34" s="379"/>
      <c r="K34" s="259"/>
    </row>
    <row r="35" spans="2:11" ht="30.75" customHeight="1">
      <c r="B35" s="262"/>
      <c r="C35" s="263"/>
      <c r="D35" s="261"/>
      <c r="E35" s="265" t="s">
        <v>901</v>
      </c>
      <c r="F35" s="261"/>
      <c r="G35" s="379" t="s">
        <v>902</v>
      </c>
      <c r="H35" s="379"/>
      <c r="I35" s="379"/>
      <c r="J35" s="379"/>
      <c r="K35" s="259"/>
    </row>
    <row r="36" spans="2:11" ht="15" customHeight="1">
      <c r="B36" s="262"/>
      <c r="C36" s="263"/>
      <c r="D36" s="261"/>
      <c r="E36" s="265" t="s">
        <v>56</v>
      </c>
      <c r="F36" s="261"/>
      <c r="G36" s="379" t="s">
        <v>903</v>
      </c>
      <c r="H36" s="379"/>
      <c r="I36" s="379"/>
      <c r="J36" s="379"/>
      <c r="K36" s="259"/>
    </row>
    <row r="37" spans="2:11" ht="15" customHeight="1">
      <c r="B37" s="262"/>
      <c r="C37" s="263"/>
      <c r="D37" s="261"/>
      <c r="E37" s="265" t="s">
        <v>119</v>
      </c>
      <c r="F37" s="261"/>
      <c r="G37" s="379" t="s">
        <v>904</v>
      </c>
      <c r="H37" s="379"/>
      <c r="I37" s="379"/>
      <c r="J37" s="379"/>
      <c r="K37" s="259"/>
    </row>
    <row r="38" spans="2:11" ht="15" customHeight="1">
      <c r="B38" s="262"/>
      <c r="C38" s="263"/>
      <c r="D38" s="261"/>
      <c r="E38" s="265" t="s">
        <v>120</v>
      </c>
      <c r="F38" s="261"/>
      <c r="G38" s="379" t="s">
        <v>905</v>
      </c>
      <c r="H38" s="379"/>
      <c r="I38" s="379"/>
      <c r="J38" s="379"/>
      <c r="K38" s="259"/>
    </row>
    <row r="39" spans="2:11" ht="15" customHeight="1">
      <c r="B39" s="262"/>
      <c r="C39" s="263"/>
      <c r="D39" s="261"/>
      <c r="E39" s="265" t="s">
        <v>121</v>
      </c>
      <c r="F39" s="261"/>
      <c r="G39" s="379" t="s">
        <v>906</v>
      </c>
      <c r="H39" s="379"/>
      <c r="I39" s="379"/>
      <c r="J39" s="379"/>
      <c r="K39" s="259"/>
    </row>
    <row r="40" spans="2:11" ht="15" customHeight="1">
      <c r="B40" s="262"/>
      <c r="C40" s="263"/>
      <c r="D40" s="261"/>
      <c r="E40" s="265" t="s">
        <v>907</v>
      </c>
      <c r="F40" s="261"/>
      <c r="G40" s="379" t="s">
        <v>908</v>
      </c>
      <c r="H40" s="379"/>
      <c r="I40" s="379"/>
      <c r="J40" s="379"/>
      <c r="K40" s="259"/>
    </row>
    <row r="41" spans="2:11" ht="15" customHeight="1">
      <c r="B41" s="262"/>
      <c r="C41" s="263"/>
      <c r="D41" s="261"/>
      <c r="E41" s="265"/>
      <c r="F41" s="261"/>
      <c r="G41" s="379" t="s">
        <v>909</v>
      </c>
      <c r="H41" s="379"/>
      <c r="I41" s="379"/>
      <c r="J41" s="379"/>
      <c r="K41" s="259"/>
    </row>
    <row r="42" spans="2:11" ht="15" customHeight="1">
      <c r="B42" s="262"/>
      <c r="C42" s="263"/>
      <c r="D42" s="261"/>
      <c r="E42" s="265" t="s">
        <v>910</v>
      </c>
      <c r="F42" s="261"/>
      <c r="G42" s="379" t="s">
        <v>911</v>
      </c>
      <c r="H42" s="379"/>
      <c r="I42" s="379"/>
      <c r="J42" s="379"/>
      <c r="K42" s="259"/>
    </row>
    <row r="43" spans="2:11" ht="15" customHeight="1">
      <c r="B43" s="262"/>
      <c r="C43" s="263"/>
      <c r="D43" s="261"/>
      <c r="E43" s="265" t="s">
        <v>123</v>
      </c>
      <c r="F43" s="261"/>
      <c r="G43" s="379" t="s">
        <v>912</v>
      </c>
      <c r="H43" s="379"/>
      <c r="I43" s="379"/>
      <c r="J43" s="379"/>
      <c r="K43" s="259"/>
    </row>
    <row r="44" spans="2:11" ht="12.75" customHeight="1">
      <c r="B44" s="262"/>
      <c r="C44" s="263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3"/>
      <c r="D45" s="379" t="s">
        <v>913</v>
      </c>
      <c r="E45" s="379"/>
      <c r="F45" s="379"/>
      <c r="G45" s="379"/>
      <c r="H45" s="379"/>
      <c r="I45" s="379"/>
      <c r="J45" s="379"/>
      <c r="K45" s="259"/>
    </row>
    <row r="46" spans="2:11" ht="15" customHeight="1">
      <c r="B46" s="262"/>
      <c r="C46" s="263"/>
      <c r="D46" s="263"/>
      <c r="E46" s="379" t="s">
        <v>914</v>
      </c>
      <c r="F46" s="379"/>
      <c r="G46" s="379"/>
      <c r="H46" s="379"/>
      <c r="I46" s="379"/>
      <c r="J46" s="379"/>
      <c r="K46" s="259"/>
    </row>
    <row r="47" spans="2:11" ht="15" customHeight="1">
      <c r="B47" s="262"/>
      <c r="C47" s="263"/>
      <c r="D47" s="263"/>
      <c r="E47" s="379" t="s">
        <v>915</v>
      </c>
      <c r="F47" s="379"/>
      <c r="G47" s="379"/>
      <c r="H47" s="379"/>
      <c r="I47" s="379"/>
      <c r="J47" s="379"/>
      <c r="K47" s="259"/>
    </row>
    <row r="48" spans="2:11" ht="15" customHeight="1">
      <c r="B48" s="262"/>
      <c r="C48" s="263"/>
      <c r="D48" s="263"/>
      <c r="E48" s="379" t="s">
        <v>916</v>
      </c>
      <c r="F48" s="379"/>
      <c r="G48" s="379"/>
      <c r="H48" s="379"/>
      <c r="I48" s="379"/>
      <c r="J48" s="379"/>
      <c r="K48" s="259"/>
    </row>
    <row r="49" spans="2:11" ht="15" customHeight="1">
      <c r="B49" s="262"/>
      <c r="C49" s="263"/>
      <c r="D49" s="379" t="s">
        <v>917</v>
      </c>
      <c r="E49" s="379"/>
      <c r="F49" s="379"/>
      <c r="G49" s="379"/>
      <c r="H49" s="379"/>
      <c r="I49" s="379"/>
      <c r="J49" s="379"/>
      <c r="K49" s="259"/>
    </row>
    <row r="50" spans="2:11" ht="25.5" customHeight="1">
      <c r="B50" s="258"/>
      <c r="C50" s="383" t="s">
        <v>918</v>
      </c>
      <c r="D50" s="383"/>
      <c r="E50" s="383"/>
      <c r="F50" s="383"/>
      <c r="G50" s="383"/>
      <c r="H50" s="383"/>
      <c r="I50" s="383"/>
      <c r="J50" s="383"/>
      <c r="K50" s="259"/>
    </row>
    <row r="51" spans="2:11" ht="5.25" customHeight="1">
      <c r="B51" s="258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8"/>
      <c r="C52" s="379" t="s">
        <v>919</v>
      </c>
      <c r="D52" s="379"/>
      <c r="E52" s="379"/>
      <c r="F52" s="379"/>
      <c r="G52" s="379"/>
      <c r="H52" s="379"/>
      <c r="I52" s="379"/>
      <c r="J52" s="379"/>
      <c r="K52" s="259"/>
    </row>
    <row r="53" spans="2:11" ht="15" customHeight="1">
      <c r="B53" s="258"/>
      <c r="C53" s="379" t="s">
        <v>920</v>
      </c>
      <c r="D53" s="379"/>
      <c r="E53" s="379"/>
      <c r="F53" s="379"/>
      <c r="G53" s="379"/>
      <c r="H53" s="379"/>
      <c r="I53" s="379"/>
      <c r="J53" s="379"/>
      <c r="K53" s="259"/>
    </row>
    <row r="54" spans="2:11" ht="12.75" customHeight="1">
      <c r="B54" s="258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8"/>
      <c r="C55" s="379" t="s">
        <v>921</v>
      </c>
      <c r="D55" s="379"/>
      <c r="E55" s="379"/>
      <c r="F55" s="379"/>
      <c r="G55" s="379"/>
      <c r="H55" s="379"/>
      <c r="I55" s="379"/>
      <c r="J55" s="379"/>
      <c r="K55" s="259"/>
    </row>
    <row r="56" spans="2:11" ht="15" customHeight="1">
      <c r="B56" s="258"/>
      <c r="C56" s="263"/>
      <c r="D56" s="379" t="s">
        <v>922</v>
      </c>
      <c r="E56" s="379"/>
      <c r="F56" s="379"/>
      <c r="G56" s="379"/>
      <c r="H56" s="379"/>
      <c r="I56" s="379"/>
      <c r="J56" s="379"/>
      <c r="K56" s="259"/>
    </row>
    <row r="57" spans="2:11" ht="15" customHeight="1">
      <c r="B57" s="258"/>
      <c r="C57" s="263"/>
      <c r="D57" s="379" t="s">
        <v>923</v>
      </c>
      <c r="E57" s="379"/>
      <c r="F57" s="379"/>
      <c r="G57" s="379"/>
      <c r="H57" s="379"/>
      <c r="I57" s="379"/>
      <c r="J57" s="379"/>
      <c r="K57" s="259"/>
    </row>
    <row r="58" spans="2:11" ht="15" customHeight="1">
      <c r="B58" s="258"/>
      <c r="C58" s="263"/>
      <c r="D58" s="379" t="s">
        <v>924</v>
      </c>
      <c r="E58" s="379"/>
      <c r="F58" s="379"/>
      <c r="G58" s="379"/>
      <c r="H58" s="379"/>
      <c r="I58" s="379"/>
      <c r="J58" s="379"/>
      <c r="K58" s="259"/>
    </row>
    <row r="59" spans="2:11" ht="15" customHeight="1">
      <c r="B59" s="258"/>
      <c r="C59" s="263"/>
      <c r="D59" s="379" t="s">
        <v>925</v>
      </c>
      <c r="E59" s="379"/>
      <c r="F59" s="379"/>
      <c r="G59" s="379"/>
      <c r="H59" s="379"/>
      <c r="I59" s="379"/>
      <c r="J59" s="379"/>
      <c r="K59" s="259"/>
    </row>
    <row r="60" spans="2:11" ht="15" customHeight="1">
      <c r="B60" s="258"/>
      <c r="C60" s="263"/>
      <c r="D60" s="380" t="s">
        <v>926</v>
      </c>
      <c r="E60" s="380"/>
      <c r="F60" s="380"/>
      <c r="G60" s="380"/>
      <c r="H60" s="380"/>
      <c r="I60" s="380"/>
      <c r="J60" s="380"/>
      <c r="K60" s="259"/>
    </row>
    <row r="61" spans="2:11" ht="15" customHeight="1">
      <c r="B61" s="258"/>
      <c r="C61" s="263"/>
      <c r="D61" s="379" t="s">
        <v>927</v>
      </c>
      <c r="E61" s="379"/>
      <c r="F61" s="379"/>
      <c r="G61" s="379"/>
      <c r="H61" s="379"/>
      <c r="I61" s="379"/>
      <c r="J61" s="379"/>
      <c r="K61" s="259"/>
    </row>
    <row r="62" spans="2:11" ht="12.75" customHeight="1">
      <c r="B62" s="258"/>
      <c r="C62" s="263"/>
      <c r="D62" s="263"/>
      <c r="E62" s="266"/>
      <c r="F62" s="263"/>
      <c r="G62" s="263"/>
      <c r="H62" s="263"/>
      <c r="I62" s="263"/>
      <c r="J62" s="263"/>
      <c r="K62" s="259"/>
    </row>
    <row r="63" spans="2:11" ht="15" customHeight="1">
      <c r="B63" s="258"/>
      <c r="C63" s="263"/>
      <c r="D63" s="379" t="s">
        <v>928</v>
      </c>
      <c r="E63" s="379"/>
      <c r="F63" s="379"/>
      <c r="G63" s="379"/>
      <c r="H63" s="379"/>
      <c r="I63" s="379"/>
      <c r="J63" s="379"/>
      <c r="K63" s="259"/>
    </row>
    <row r="64" spans="2:11" ht="15" customHeight="1">
      <c r="B64" s="258"/>
      <c r="C64" s="263"/>
      <c r="D64" s="380" t="s">
        <v>929</v>
      </c>
      <c r="E64" s="380"/>
      <c r="F64" s="380"/>
      <c r="G64" s="380"/>
      <c r="H64" s="380"/>
      <c r="I64" s="380"/>
      <c r="J64" s="380"/>
      <c r="K64" s="259"/>
    </row>
    <row r="65" spans="2:11" ht="15" customHeight="1">
      <c r="B65" s="258"/>
      <c r="C65" s="263"/>
      <c r="D65" s="379" t="s">
        <v>930</v>
      </c>
      <c r="E65" s="379"/>
      <c r="F65" s="379"/>
      <c r="G65" s="379"/>
      <c r="H65" s="379"/>
      <c r="I65" s="379"/>
      <c r="J65" s="379"/>
      <c r="K65" s="259"/>
    </row>
    <row r="66" spans="2:11" ht="15" customHeight="1">
      <c r="B66" s="258"/>
      <c r="C66" s="263"/>
      <c r="D66" s="379" t="s">
        <v>931</v>
      </c>
      <c r="E66" s="379"/>
      <c r="F66" s="379"/>
      <c r="G66" s="379"/>
      <c r="H66" s="379"/>
      <c r="I66" s="379"/>
      <c r="J66" s="379"/>
      <c r="K66" s="259"/>
    </row>
    <row r="67" spans="2:11" ht="15" customHeight="1">
      <c r="B67" s="258"/>
      <c r="C67" s="263"/>
      <c r="D67" s="379" t="s">
        <v>932</v>
      </c>
      <c r="E67" s="379"/>
      <c r="F67" s="379"/>
      <c r="G67" s="379"/>
      <c r="H67" s="379"/>
      <c r="I67" s="379"/>
      <c r="J67" s="379"/>
      <c r="K67" s="259"/>
    </row>
    <row r="68" spans="2:11" ht="15" customHeight="1">
      <c r="B68" s="258"/>
      <c r="C68" s="263"/>
      <c r="D68" s="379" t="s">
        <v>933</v>
      </c>
      <c r="E68" s="379"/>
      <c r="F68" s="379"/>
      <c r="G68" s="379"/>
      <c r="H68" s="379"/>
      <c r="I68" s="379"/>
      <c r="J68" s="379"/>
      <c r="K68" s="259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381" t="s">
        <v>101</v>
      </c>
      <c r="D73" s="381"/>
      <c r="E73" s="381"/>
      <c r="F73" s="381"/>
      <c r="G73" s="381"/>
      <c r="H73" s="381"/>
      <c r="I73" s="381"/>
      <c r="J73" s="381"/>
      <c r="K73" s="276"/>
    </row>
    <row r="74" spans="2:11" ht="17.25" customHeight="1">
      <c r="B74" s="275"/>
      <c r="C74" s="277" t="s">
        <v>934</v>
      </c>
      <c r="D74" s="277"/>
      <c r="E74" s="277"/>
      <c r="F74" s="277" t="s">
        <v>935</v>
      </c>
      <c r="G74" s="278"/>
      <c r="H74" s="277" t="s">
        <v>119</v>
      </c>
      <c r="I74" s="277" t="s">
        <v>60</v>
      </c>
      <c r="J74" s="277" t="s">
        <v>936</v>
      </c>
      <c r="K74" s="276"/>
    </row>
    <row r="75" spans="2:11" ht="17.25" customHeight="1">
      <c r="B75" s="275"/>
      <c r="C75" s="279" t="s">
        <v>937</v>
      </c>
      <c r="D75" s="279"/>
      <c r="E75" s="279"/>
      <c r="F75" s="280" t="s">
        <v>938</v>
      </c>
      <c r="G75" s="281"/>
      <c r="H75" s="279"/>
      <c r="I75" s="279"/>
      <c r="J75" s="279" t="s">
        <v>939</v>
      </c>
      <c r="K75" s="276"/>
    </row>
    <row r="76" spans="2:11" ht="5.25" customHeight="1">
      <c r="B76" s="275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5"/>
      <c r="C77" s="265" t="s">
        <v>56</v>
      </c>
      <c r="D77" s="282"/>
      <c r="E77" s="282"/>
      <c r="F77" s="284" t="s">
        <v>940</v>
      </c>
      <c r="G77" s="283"/>
      <c r="H77" s="265" t="s">
        <v>941</v>
      </c>
      <c r="I77" s="265" t="s">
        <v>942</v>
      </c>
      <c r="J77" s="265">
        <v>20</v>
      </c>
      <c r="K77" s="276"/>
    </row>
    <row r="78" spans="2:11" ht="15" customHeight="1">
      <c r="B78" s="275"/>
      <c r="C78" s="265" t="s">
        <v>943</v>
      </c>
      <c r="D78" s="265"/>
      <c r="E78" s="265"/>
      <c r="F78" s="284" t="s">
        <v>940</v>
      </c>
      <c r="G78" s="283"/>
      <c r="H78" s="265" t="s">
        <v>944</v>
      </c>
      <c r="I78" s="265" t="s">
        <v>942</v>
      </c>
      <c r="J78" s="265">
        <v>120</v>
      </c>
      <c r="K78" s="276"/>
    </row>
    <row r="79" spans="2:11" ht="15" customHeight="1">
      <c r="B79" s="285"/>
      <c r="C79" s="265" t="s">
        <v>945</v>
      </c>
      <c r="D79" s="265"/>
      <c r="E79" s="265"/>
      <c r="F79" s="284" t="s">
        <v>946</v>
      </c>
      <c r="G79" s="283"/>
      <c r="H79" s="265" t="s">
        <v>947</v>
      </c>
      <c r="I79" s="265" t="s">
        <v>942</v>
      </c>
      <c r="J79" s="265">
        <v>50</v>
      </c>
      <c r="K79" s="276"/>
    </row>
    <row r="80" spans="2:11" ht="15" customHeight="1">
      <c r="B80" s="285"/>
      <c r="C80" s="265" t="s">
        <v>948</v>
      </c>
      <c r="D80" s="265"/>
      <c r="E80" s="265"/>
      <c r="F80" s="284" t="s">
        <v>940</v>
      </c>
      <c r="G80" s="283"/>
      <c r="H80" s="265" t="s">
        <v>949</v>
      </c>
      <c r="I80" s="265" t="s">
        <v>950</v>
      </c>
      <c r="J80" s="265"/>
      <c r="K80" s="276"/>
    </row>
    <row r="81" spans="2:11" ht="15" customHeight="1">
      <c r="B81" s="285"/>
      <c r="C81" s="286" t="s">
        <v>951</v>
      </c>
      <c r="D81" s="286"/>
      <c r="E81" s="286"/>
      <c r="F81" s="287" t="s">
        <v>946</v>
      </c>
      <c r="G81" s="286"/>
      <c r="H81" s="286" t="s">
        <v>952</v>
      </c>
      <c r="I81" s="286" t="s">
        <v>942</v>
      </c>
      <c r="J81" s="286">
        <v>15</v>
      </c>
      <c r="K81" s="276"/>
    </row>
    <row r="82" spans="2:11" ht="15" customHeight="1">
      <c r="B82" s="285"/>
      <c r="C82" s="286" t="s">
        <v>953</v>
      </c>
      <c r="D82" s="286"/>
      <c r="E82" s="286"/>
      <c r="F82" s="287" t="s">
        <v>946</v>
      </c>
      <c r="G82" s="286"/>
      <c r="H82" s="286" t="s">
        <v>954</v>
      </c>
      <c r="I82" s="286" t="s">
        <v>942</v>
      </c>
      <c r="J82" s="286">
        <v>15</v>
      </c>
      <c r="K82" s="276"/>
    </row>
    <row r="83" spans="2:11" ht="15" customHeight="1">
      <c r="B83" s="285"/>
      <c r="C83" s="286" t="s">
        <v>955</v>
      </c>
      <c r="D83" s="286"/>
      <c r="E83" s="286"/>
      <c r="F83" s="287" t="s">
        <v>946</v>
      </c>
      <c r="G83" s="286"/>
      <c r="H83" s="286" t="s">
        <v>956</v>
      </c>
      <c r="I83" s="286" t="s">
        <v>942</v>
      </c>
      <c r="J83" s="286">
        <v>20</v>
      </c>
      <c r="K83" s="276"/>
    </row>
    <row r="84" spans="2:11" ht="15" customHeight="1">
      <c r="B84" s="285"/>
      <c r="C84" s="286" t="s">
        <v>957</v>
      </c>
      <c r="D84" s="286"/>
      <c r="E84" s="286"/>
      <c r="F84" s="287" t="s">
        <v>946</v>
      </c>
      <c r="G84" s="286"/>
      <c r="H84" s="286" t="s">
        <v>958</v>
      </c>
      <c r="I84" s="286" t="s">
        <v>942</v>
      </c>
      <c r="J84" s="286">
        <v>20</v>
      </c>
      <c r="K84" s="276"/>
    </row>
    <row r="85" spans="2:11" ht="15" customHeight="1">
      <c r="B85" s="285"/>
      <c r="C85" s="265" t="s">
        <v>959</v>
      </c>
      <c r="D85" s="265"/>
      <c r="E85" s="265"/>
      <c r="F85" s="284" t="s">
        <v>946</v>
      </c>
      <c r="G85" s="283"/>
      <c r="H85" s="265" t="s">
        <v>960</v>
      </c>
      <c r="I85" s="265" t="s">
        <v>942</v>
      </c>
      <c r="J85" s="265">
        <v>50</v>
      </c>
      <c r="K85" s="276"/>
    </row>
    <row r="86" spans="2:11" ht="15" customHeight="1">
      <c r="B86" s="285"/>
      <c r="C86" s="265" t="s">
        <v>961</v>
      </c>
      <c r="D86" s="265"/>
      <c r="E86" s="265"/>
      <c r="F86" s="284" t="s">
        <v>946</v>
      </c>
      <c r="G86" s="283"/>
      <c r="H86" s="265" t="s">
        <v>962</v>
      </c>
      <c r="I86" s="265" t="s">
        <v>942</v>
      </c>
      <c r="J86" s="265">
        <v>20</v>
      </c>
      <c r="K86" s="276"/>
    </row>
    <row r="87" spans="2:11" ht="15" customHeight="1">
      <c r="B87" s="285"/>
      <c r="C87" s="265" t="s">
        <v>963</v>
      </c>
      <c r="D87" s="265"/>
      <c r="E87" s="265"/>
      <c r="F87" s="284" t="s">
        <v>946</v>
      </c>
      <c r="G87" s="283"/>
      <c r="H87" s="265" t="s">
        <v>964</v>
      </c>
      <c r="I87" s="265" t="s">
        <v>942</v>
      </c>
      <c r="J87" s="265">
        <v>20</v>
      </c>
      <c r="K87" s="276"/>
    </row>
    <row r="88" spans="2:11" ht="15" customHeight="1">
      <c r="B88" s="285"/>
      <c r="C88" s="265" t="s">
        <v>965</v>
      </c>
      <c r="D88" s="265"/>
      <c r="E88" s="265"/>
      <c r="F88" s="284" t="s">
        <v>946</v>
      </c>
      <c r="G88" s="283"/>
      <c r="H88" s="265" t="s">
        <v>966</v>
      </c>
      <c r="I88" s="265" t="s">
        <v>942</v>
      </c>
      <c r="J88" s="265">
        <v>50</v>
      </c>
      <c r="K88" s="276"/>
    </row>
    <row r="89" spans="2:11" ht="15" customHeight="1">
      <c r="B89" s="285"/>
      <c r="C89" s="265" t="s">
        <v>967</v>
      </c>
      <c r="D89" s="265"/>
      <c r="E89" s="265"/>
      <c r="F89" s="284" t="s">
        <v>946</v>
      </c>
      <c r="G89" s="283"/>
      <c r="H89" s="265" t="s">
        <v>967</v>
      </c>
      <c r="I89" s="265" t="s">
        <v>942</v>
      </c>
      <c r="J89" s="265">
        <v>50</v>
      </c>
      <c r="K89" s="276"/>
    </row>
    <row r="90" spans="2:11" ht="15" customHeight="1">
      <c r="B90" s="285"/>
      <c r="C90" s="265" t="s">
        <v>124</v>
      </c>
      <c r="D90" s="265"/>
      <c r="E90" s="265"/>
      <c r="F90" s="284" t="s">
        <v>946</v>
      </c>
      <c r="G90" s="283"/>
      <c r="H90" s="265" t="s">
        <v>968</v>
      </c>
      <c r="I90" s="265" t="s">
        <v>942</v>
      </c>
      <c r="J90" s="265">
        <v>255</v>
      </c>
      <c r="K90" s="276"/>
    </row>
    <row r="91" spans="2:11" ht="15" customHeight="1">
      <c r="B91" s="285"/>
      <c r="C91" s="265" t="s">
        <v>969</v>
      </c>
      <c r="D91" s="265"/>
      <c r="E91" s="265"/>
      <c r="F91" s="284" t="s">
        <v>940</v>
      </c>
      <c r="G91" s="283"/>
      <c r="H91" s="265" t="s">
        <v>970</v>
      </c>
      <c r="I91" s="265" t="s">
        <v>971</v>
      </c>
      <c r="J91" s="265"/>
      <c r="K91" s="276"/>
    </row>
    <row r="92" spans="2:11" ht="15" customHeight="1">
      <c r="B92" s="285"/>
      <c r="C92" s="265" t="s">
        <v>972</v>
      </c>
      <c r="D92" s="265"/>
      <c r="E92" s="265"/>
      <c r="F92" s="284" t="s">
        <v>940</v>
      </c>
      <c r="G92" s="283"/>
      <c r="H92" s="265" t="s">
        <v>973</v>
      </c>
      <c r="I92" s="265" t="s">
        <v>974</v>
      </c>
      <c r="J92" s="265"/>
      <c r="K92" s="276"/>
    </row>
    <row r="93" spans="2:11" ht="15" customHeight="1">
      <c r="B93" s="285"/>
      <c r="C93" s="265" t="s">
        <v>975</v>
      </c>
      <c r="D93" s="265"/>
      <c r="E93" s="265"/>
      <c r="F93" s="284" t="s">
        <v>940</v>
      </c>
      <c r="G93" s="283"/>
      <c r="H93" s="265" t="s">
        <v>975</v>
      </c>
      <c r="I93" s="265" t="s">
        <v>974</v>
      </c>
      <c r="J93" s="265"/>
      <c r="K93" s="276"/>
    </row>
    <row r="94" spans="2:11" ht="15" customHeight="1">
      <c r="B94" s="285"/>
      <c r="C94" s="265" t="s">
        <v>41</v>
      </c>
      <c r="D94" s="265"/>
      <c r="E94" s="265"/>
      <c r="F94" s="284" t="s">
        <v>940</v>
      </c>
      <c r="G94" s="283"/>
      <c r="H94" s="265" t="s">
        <v>976</v>
      </c>
      <c r="I94" s="265" t="s">
        <v>974</v>
      </c>
      <c r="J94" s="265"/>
      <c r="K94" s="276"/>
    </row>
    <row r="95" spans="2:11" ht="15" customHeight="1">
      <c r="B95" s="285"/>
      <c r="C95" s="265" t="s">
        <v>51</v>
      </c>
      <c r="D95" s="265"/>
      <c r="E95" s="265"/>
      <c r="F95" s="284" t="s">
        <v>940</v>
      </c>
      <c r="G95" s="283"/>
      <c r="H95" s="265" t="s">
        <v>977</v>
      </c>
      <c r="I95" s="265" t="s">
        <v>974</v>
      </c>
      <c r="J95" s="265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381" t="s">
        <v>978</v>
      </c>
      <c r="D100" s="381"/>
      <c r="E100" s="381"/>
      <c r="F100" s="381"/>
      <c r="G100" s="381"/>
      <c r="H100" s="381"/>
      <c r="I100" s="381"/>
      <c r="J100" s="381"/>
      <c r="K100" s="276"/>
    </row>
    <row r="101" spans="2:11" ht="17.25" customHeight="1">
      <c r="B101" s="275"/>
      <c r="C101" s="277" t="s">
        <v>934</v>
      </c>
      <c r="D101" s="277"/>
      <c r="E101" s="277"/>
      <c r="F101" s="277" t="s">
        <v>935</v>
      </c>
      <c r="G101" s="278"/>
      <c r="H101" s="277" t="s">
        <v>119</v>
      </c>
      <c r="I101" s="277" t="s">
        <v>60</v>
      </c>
      <c r="J101" s="277" t="s">
        <v>936</v>
      </c>
      <c r="K101" s="276"/>
    </row>
    <row r="102" spans="2:11" ht="17.25" customHeight="1">
      <c r="B102" s="275"/>
      <c r="C102" s="279" t="s">
        <v>937</v>
      </c>
      <c r="D102" s="279"/>
      <c r="E102" s="279"/>
      <c r="F102" s="280" t="s">
        <v>938</v>
      </c>
      <c r="G102" s="281"/>
      <c r="H102" s="279"/>
      <c r="I102" s="279"/>
      <c r="J102" s="279" t="s">
        <v>939</v>
      </c>
      <c r="K102" s="276"/>
    </row>
    <row r="103" spans="2:11" ht="5.25" customHeight="1">
      <c r="B103" s="275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5"/>
      <c r="C104" s="265" t="s">
        <v>56</v>
      </c>
      <c r="D104" s="282"/>
      <c r="E104" s="282"/>
      <c r="F104" s="284" t="s">
        <v>940</v>
      </c>
      <c r="G104" s="293"/>
      <c r="H104" s="265" t="s">
        <v>979</v>
      </c>
      <c r="I104" s="265" t="s">
        <v>942</v>
      </c>
      <c r="J104" s="265">
        <v>20</v>
      </c>
      <c r="K104" s="276"/>
    </row>
    <row r="105" spans="2:11" ht="15" customHeight="1">
      <c r="B105" s="275"/>
      <c r="C105" s="265" t="s">
        <v>943</v>
      </c>
      <c r="D105" s="265"/>
      <c r="E105" s="265"/>
      <c r="F105" s="284" t="s">
        <v>940</v>
      </c>
      <c r="G105" s="265"/>
      <c r="H105" s="265" t="s">
        <v>979</v>
      </c>
      <c r="I105" s="265" t="s">
        <v>942</v>
      </c>
      <c r="J105" s="265">
        <v>120</v>
      </c>
      <c r="K105" s="276"/>
    </row>
    <row r="106" spans="2:11" ht="15" customHeight="1">
      <c r="B106" s="285"/>
      <c r="C106" s="265" t="s">
        <v>945</v>
      </c>
      <c r="D106" s="265"/>
      <c r="E106" s="265"/>
      <c r="F106" s="284" t="s">
        <v>946</v>
      </c>
      <c r="G106" s="265"/>
      <c r="H106" s="265" t="s">
        <v>979</v>
      </c>
      <c r="I106" s="265" t="s">
        <v>942</v>
      </c>
      <c r="J106" s="265">
        <v>50</v>
      </c>
      <c r="K106" s="276"/>
    </row>
    <row r="107" spans="2:11" ht="15" customHeight="1">
      <c r="B107" s="285"/>
      <c r="C107" s="265" t="s">
        <v>948</v>
      </c>
      <c r="D107" s="265"/>
      <c r="E107" s="265"/>
      <c r="F107" s="284" t="s">
        <v>940</v>
      </c>
      <c r="G107" s="265"/>
      <c r="H107" s="265" t="s">
        <v>979</v>
      </c>
      <c r="I107" s="265" t="s">
        <v>950</v>
      </c>
      <c r="J107" s="265"/>
      <c r="K107" s="276"/>
    </row>
    <row r="108" spans="2:11" ht="15" customHeight="1">
      <c r="B108" s="285"/>
      <c r="C108" s="265" t="s">
        <v>959</v>
      </c>
      <c r="D108" s="265"/>
      <c r="E108" s="265"/>
      <c r="F108" s="284" t="s">
        <v>946</v>
      </c>
      <c r="G108" s="265"/>
      <c r="H108" s="265" t="s">
        <v>979</v>
      </c>
      <c r="I108" s="265" t="s">
        <v>942</v>
      </c>
      <c r="J108" s="265">
        <v>50</v>
      </c>
      <c r="K108" s="276"/>
    </row>
    <row r="109" spans="2:11" ht="15" customHeight="1">
      <c r="B109" s="285"/>
      <c r="C109" s="265" t="s">
        <v>967</v>
      </c>
      <c r="D109" s="265"/>
      <c r="E109" s="265"/>
      <c r="F109" s="284" t="s">
        <v>946</v>
      </c>
      <c r="G109" s="265"/>
      <c r="H109" s="265" t="s">
        <v>979</v>
      </c>
      <c r="I109" s="265" t="s">
        <v>942</v>
      </c>
      <c r="J109" s="265">
        <v>50</v>
      </c>
      <c r="K109" s="276"/>
    </row>
    <row r="110" spans="2:11" ht="15" customHeight="1">
      <c r="B110" s="285"/>
      <c r="C110" s="265" t="s">
        <v>965</v>
      </c>
      <c r="D110" s="265"/>
      <c r="E110" s="265"/>
      <c r="F110" s="284" t="s">
        <v>946</v>
      </c>
      <c r="G110" s="265"/>
      <c r="H110" s="265" t="s">
        <v>979</v>
      </c>
      <c r="I110" s="265" t="s">
        <v>942</v>
      </c>
      <c r="J110" s="265">
        <v>50</v>
      </c>
      <c r="K110" s="276"/>
    </row>
    <row r="111" spans="2:11" ht="15" customHeight="1">
      <c r="B111" s="285"/>
      <c r="C111" s="265" t="s">
        <v>56</v>
      </c>
      <c r="D111" s="265"/>
      <c r="E111" s="265"/>
      <c r="F111" s="284" t="s">
        <v>940</v>
      </c>
      <c r="G111" s="265"/>
      <c r="H111" s="265" t="s">
        <v>980</v>
      </c>
      <c r="I111" s="265" t="s">
        <v>942</v>
      </c>
      <c r="J111" s="265">
        <v>20</v>
      </c>
      <c r="K111" s="276"/>
    </row>
    <row r="112" spans="2:11" ht="15" customHeight="1">
      <c r="B112" s="285"/>
      <c r="C112" s="265" t="s">
        <v>981</v>
      </c>
      <c r="D112" s="265"/>
      <c r="E112" s="265"/>
      <c r="F112" s="284" t="s">
        <v>940</v>
      </c>
      <c r="G112" s="265"/>
      <c r="H112" s="265" t="s">
        <v>982</v>
      </c>
      <c r="I112" s="265" t="s">
        <v>942</v>
      </c>
      <c r="J112" s="265">
        <v>120</v>
      </c>
      <c r="K112" s="276"/>
    </row>
    <row r="113" spans="2:11" ht="15" customHeight="1">
      <c r="B113" s="285"/>
      <c r="C113" s="265" t="s">
        <v>41</v>
      </c>
      <c r="D113" s="265"/>
      <c r="E113" s="265"/>
      <c r="F113" s="284" t="s">
        <v>940</v>
      </c>
      <c r="G113" s="265"/>
      <c r="H113" s="265" t="s">
        <v>983</v>
      </c>
      <c r="I113" s="265" t="s">
        <v>974</v>
      </c>
      <c r="J113" s="265"/>
      <c r="K113" s="276"/>
    </row>
    <row r="114" spans="2:11" ht="15" customHeight="1">
      <c r="B114" s="285"/>
      <c r="C114" s="265" t="s">
        <v>51</v>
      </c>
      <c r="D114" s="265"/>
      <c r="E114" s="265"/>
      <c r="F114" s="284" t="s">
        <v>940</v>
      </c>
      <c r="G114" s="265"/>
      <c r="H114" s="265" t="s">
        <v>984</v>
      </c>
      <c r="I114" s="265" t="s">
        <v>974</v>
      </c>
      <c r="J114" s="265"/>
      <c r="K114" s="276"/>
    </row>
    <row r="115" spans="2:11" ht="15" customHeight="1">
      <c r="B115" s="285"/>
      <c r="C115" s="265" t="s">
        <v>60</v>
      </c>
      <c r="D115" s="265"/>
      <c r="E115" s="265"/>
      <c r="F115" s="284" t="s">
        <v>940</v>
      </c>
      <c r="G115" s="265"/>
      <c r="H115" s="265" t="s">
        <v>985</v>
      </c>
      <c r="I115" s="265" t="s">
        <v>986</v>
      </c>
      <c r="J115" s="265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1"/>
      <c r="D117" s="261"/>
      <c r="E117" s="261"/>
      <c r="F117" s="296"/>
      <c r="G117" s="261"/>
      <c r="H117" s="261"/>
      <c r="I117" s="261"/>
      <c r="J117" s="261"/>
      <c r="K117" s="295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376" t="s">
        <v>987</v>
      </c>
      <c r="D120" s="376"/>
      <c r="E120" s="376"/>
      <c r="F120" s="376"/>
      <c r="G120" s="376"/>
      <c r="H120" s="376"/>
      <c r="I120" s="376"/>
      <c r="J120" s="376"/>
      <c r="K120" s="301"/>
    </row>
    <row r="121" spans="2:11" ht="17.25" customHeight="1">
      <c r="B121" s="302"/>
      <c r="C121" s="277" t="s">
        <v>934</v>
      </c>
      <c r="D121" s="277"/>
      <c r="E121" s="277"/>
      <c r="F121" s="277" t="s">
        <v>935</v>
      </c>
      <c r="G121" s="278"/>
      <c r="H121" s="277" t="s">
        <v>119</v>
      </c>
      <c r="I121" s="277" t="s">
        <v>60</v>
      </c>
      <c r="J121" s="277" t="s">
        <v>936</v>
      </c>
      <c r="K121" s="303"/>
    </row>
    <row r="122" spans="2:11" ht="17.25" customHeight="1">
      <c r="B122" s="302"/>
      <c r="C122" s="279" t="s">
        <v>937</v>
      </c>
      <c r="D122" s="279"/>
      <c r="E122" s="279"/>
      <c r="F122" s="280" t="s">
        <v>938</v>
      </c>
      <c r="G122" s="281"/>
      <c r="H122" s="279"/>
      <c r="I122" s="279"/>
      <c r="J122" s="279" t="s">
        <v>939</v>
      </c>
      <c r="K122" s="303"/>
    </row>
    <row r="123" spans="2:11" ht="5.25" customHeight="1">
      <c r="B123" s="304"/>
      <c r="C123" s="282"/>
      <c r="D123" s="282"/>
      <c r="E123" s="282"/>
      <c r="F123" s="282"/>
      <c r="G123" s="265"/>
      <c r="H123" s="282"/>
      <c r="I123" s="282"/>
      <c r="J123" s="282"/>
      <c r="K123" s="305"/>
    </row>
    <row r="124" spans="2:11" ht="15" customHeight="1">
      <c r="B124" s="304"/>
      <c r="C124" s="265" t="s">
        <v>943</v>
      </c>
      <c r="D124" s="282"/>
      <c r="E124" s="282"/>
      <c r="F124" s="284" t="s">
        <v>940</v>
      </c>
      <c r="G124" s="265"/>
      <c r="H124" s="265" t="s">
        <v>979</v>
      </c>
      <c r="I124" s="265" t="s">
        <v>942</v>
      </c>
      <c r="J124" s="265">
        <v>120</v>
      </c>
      <c r="K124" s="306"/>
    </row>
    <row r="125" spans="2:11" ht="15" customHeight="1">
      <c r="B125" s="304"/>
      <c r="C125" s="265" t="s">
        <v>988</v>
      </c>
      <c r="D125" s="265"/>
      <c r="E125" s="265"/>
      <c r="F125" s="284" t="s">
        <v>940</v>
      </c>
      <c r="G125" s="265"/>
      <c r="H125" s="265" t="s">
        <v>989</v>
      </c>
      <c r="I125" s="265" t="s">
        <v>942</v>
      </c>
      <c r="J125" s="265" t="s">
        <v>990</v>
      </c>
      <c r="K125" s="306"/>
    </row>
    <row r="126" spans="2:11" ht="15" customHeight="1">
      <c r="B126" s="304"/>
      <c r="C126" s="265" t="s">
        <v>889</v>
      </c>
      <c r="D126" s="265"/>
      <c r="E126" s="265"/>
      <c r="F126" s="284" t="s">
        <v>940</v>
      </c>
      <c r="G126" s="265"/>
      <c r="H126" s="265" t="s">
        <v>991</v>
      </c>
      <c r="I126" s="265" t="s">
        <v>942</v>
      </c>
      <c r="J126" s="265" t="s">
        <v>990</v>
      </c>
      <c r="K126" s="306"/>
    </row>
    <row r="127" spans="2:11" ht="15" customHeight="1">
      <c r="B127" s="304"/>
      <c r="C127" s="265" t="s">
        <v>951</v>
      </c>
      <c r="D127" s="265"/>
      <c r="E127" s="265"/>
      <c r="F127" s="284" t="s">
        <v>946</v>
      </c>
      <c r="G127" s="265"/>
      <c r="H127" s="265" t="s">
        <v>952</v>
      </c>
      <c r="I127" s="265" t="s">
        <v>942</v>
      </c>
      <c r="J127" s="265">
        <v>15</v>
      </c>
      <c r="K127" s="306"/>
    </row>
    <row r="128" spans="2:11" ht="15" customHeight="1">
      <c r="B128" s="304"/>
      <c r="C128" s="286" t="s">
        <v>953</v>
      </c>
      <c r="D128" s="286"/>
      <c r="E128" s="286"/>
      <c r="F128" s="287" t="s">
        <v>946</v>
      </c>
      <c r="G128" s="286"/>
      <c r="H128" s="286" t="s">
        <v>954</v>
      </c>
      <c r="I128" s="286" t="s">
        <v>942</v>
      </c>
      <c r="J128" s="286">
        <v>15</v>
      </c>
      <c r="K128" s="306"/>
    </row>
    <row r="129" spans="2:11" ht="15" customHeight="1">
      <c r="B129" s="304"/>
      <c r="C129" s="286" t="s">
        <v>955</v>
      </c>
      <c r="D129" s="286"/>
      <c r="E129" s="286"/>
      <c r="F129" s="287" t="s">
        <v>946</v>
      </c>
      <c r="G129" s="286"/>
      <c r="H129" s="286" t="s">
        <v>956</v>
      </c>
      <c r="I129" s="286" t="s">
        <v>942</v>
      </c>
      <c r="J129" s="286">
        <v>20</v>
      </c>
      <c r="K129" s="306"/>
    </row>
    <row r="130" spans="2:11" ht="15" customHeight="1">
      <c r="B130" s="304"/>
      <c r="C130" s="286" t="s">
        <v>957</v>
      </c>
      <c r="D130" s="286"/>
      <c r="E130" s="286"/>
      <c r="F130" s="287" t="s">
        <v>946</v>
      </c>
      <c r="G130" s="286"/>
      <c r="H130" s="286" t="s">
        <v>958</v>
      </c>
      <c r="I130" s="286" t="s">
        <v>942</v>
      </c>
      <c r="J130" s="286">
        <v>20</v>
      </c>
      <c r="K130" s="306"/>
    </row>
    <row r="131" spans="2:11" ht="15" customHeight="1">
      <c r="B131" s="304"/>
      <c r="C131" s="265" t="s">
        <v>945</v>
      </c>
      <c r="D131" s="265"/>
      <c r="E131" s="265"/>
      <c r="F131" s="284" t="s">
        <v>946</v>
      </c>
      <c r="G131" s="265"/>
      <c r="H131" s="265" t="s">
        <v>979</v>
      </c>
      <c r="I131" s="265" t="s">
        <v>942</v>
      </c>
      <c r="J131" s="265">
        <v>50</v>
      </c>
      <c r="K131" s="306"/>
    </row>
    <row r="132" spans="2:11" ht="15" customHeight="1">
      <c r="B132" s="304"/>
      <c r="C132" s="265" t="s">
        <v>959</v>
      </c>
      <c r="D132" s="265"/>
      <c r="E132" s="265"/>
      <c r="F132" s="284" t="s">
        <v>946</v>
      </c>
      <c r="G132" s="265"/>
      <c r="H132" s="265" t="s">
        <v>979</v>
      </c>
      <c r="I132" s="265" t="s">
        <v>942</v>
      </c>
      <c r="J132" s="265">
        <v>50</v>
      </c>
      <c r="K132" s="306"/>
    </row>
    <row r="133" spans="2:11" ht="15" customHeight="1">
      <c r="B133" s="304"/>
      <c r="C133" s="265" t="s">
        <v>965</v>
      </c>
      <c r="D133" s="265"/>
      <c r="E133" s="265"/>
      <c r="F133" s="284" t="s">
        <v>946</v>
      </c>
      <c r="G133" s="265"/>
      <c r="H133" s="265" t="s">
        <v>979</v>
      </c>
      <c r="I133" s="265" t="s">
        <v>942</v>
      </c>
      <c r="J133" s="265">
        <v>50</v>
      </c>
      <c r="K133" s="306"/>
    </row>
    <row r="134" spans="2:11" ht="15" customHeight="1">
      <c r="B134" s="304"/>
      <c r="C134" s="265" t="s">
        <v>967</v>
      </c>
      <c r="D134" s="265"/>
      <c r="E134" s="265"/>
      <c r="F134" s="284" t="s">
        <v>946</v>
      </c>
      <c r="G134" s="265"/>
      <c r="H134" s="265" t="s">
        <v>979</v>
      </c>
      <c r="I134" s="265" t="s">
        <v>942</v>
      </c>
      <c r="J134" s="265">
        <v>50</v>
      </c>
      <c r="K134" s="306"/>
    </row>
    <row r="135" spans="2:11" ht="15" customHeight="1">
      <c r="B135" s="304"/>
      <c r="C135" s="265" t="s">
        <v>124</v>
      </c>
      <c r="D135" s="265"/>
      <c r="E135" s="265"/>
      <c r="F135" s="284" t="s">
        <v>946</v>
      </c>
      <c r="G135" s="265"/>
      <c r="H135" s="265" t="s">
        <v>992</v>
      </c>
      <c r="I135" s="265" t="s">
        <v>942</v>
      </c>
      <c r="J135" s="265">
        <v>255</v>
      </c>
      <c r="K135" s="306"/>
    </row>
    <row r="136" spans="2:11" ht="15" customHeight="1">
      <c r="B136" s="304"/>
      <c r="C136" s="265" t="s">
        <v>969</v>
      </c>
      <c r="D136" s="265"/>
      <c r="E136" s="265"/>
      <c r="F136" s="284" t="s">
        <v>940</v>
      </c>
      <c r="G136" s="265"/>
      <c r="H136" s="265" t="s">
        <v>993</v>
      </c>
      <c r="I136" s="265" t="s">
        <v>971</v>
      </c>
      <c r="J136" s="265"/>
      <c r="K136" s="306"/>
    </row>
    <row r="137" spans="2:11" ht="15" customHeight="1">
      <c r="B137" s="304"/>
      <c r="C137" s="265" t="s">
        <v>972</v>
      </c>
      <c r="D137" s="265"/>
      <c r="E137" s="265"/>
      <c r="F137" s="284" t="s">
        <v>940</v>
      </c>
      <c r="G137" s="265"/>
      <c r="H137" s="265" t="s">
        <v>994</v>
      </c>
      <c r="I137" s="265" t="s">
        <v>974</v>
      </c>
      <c r="J137" s="265"/>
      <c r="K137" s="306"/>
    </row>
    <row r="138" spans="2:11" ht="15" customHeight="1">
      <c r="B138" s="304"/>
      <c r="C138" s="265" t="s">
        <v>975</v>
      </c>
      <c r="D138" s="265"/>
      <c r="E138" s="265"/>
      <c r="F138" s="284" t="s">
        <v>940</v>
      </c>
      <c r="G138" s="265"/>
      <c r="H138" s="265" t="s">
        <v>975</v>
      </c>
      <c r="I138" s="265" t="s">
        <v>974</v>
      </c>
      <c r="J138" s="265"/>
      <c r="K138" s="306"/>
    </row>
    <row r="139" spans="2:11" ht="15" customHeight="1">
      <c r="B139" s="304"/>
      <c r="C139" s="265" t="s">
        <v>41</v>
      </c>
      <c r="D139" s="265"/>
      <c r="E139" s="265"/>
      <c r="F139" s="284" t="s">
        <v>940</v>
      </c>
      <c r="G139" s="265"/>
      <c r="H139" s="265" t="s">
        <v>995</v>
      </c>
      <c r="I139" s="265" t="s">
        <v>974</v>
      </c>
      <c r="J139" s="265"/>
      <c r="K139" s="306"/>
    </row>
    <row r="140" spans="2:11" ht="15" customHeight="1">
      <c r="B140" s="304"/>
      <c r="C140" s="265" t="s">
        <v>996</v>
      </c>
      <c r="D140" s="265"/>
      <c r="E140" s="265"/>
      <c r="F140" s="284" t="s">
        <v>940</v>
      </c>
      <c r="G140" s="265"/>
      <c r="H140" s="265" t="s">
        <v>997</v>
      </c>
      <c r="I140" s="265" t="s">
        <v>974</v>
      </c>
      <c r="J140" s="265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1"/>
      <c r="C142" s="261"/>
      <c r="D142" s="261"/>
      <c r="E142" s="261"/>
      <c r="F142" s="296"/>
      <c r="G142" s="261"/>
      <c r="H142" s="261"/>
      <c r="I142" s="261"/>
      <c r="J142" s="261"/>
      <c r="K142" s="261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381" t="s">
        <v>998</v>
      </c>
      <c r="D145" s="381"/>
      <c r="E145" s="381"/>
      <c r="F145" s="381"/>
      <c r="G145" s="381"/>
      <c r="H145" s="381"/>
      <c r="I145" s="381"/>
      <c r="J145" s="381"/>
      <c r="K145" s="276"/>
    </row>
    <row r="146" spans="2:11" ht="17.25" customHeight="1">
      <c r="B146" s="275"/>
      <c r="C146" s="277" t="s">
        <v>934</v>
      </c>
      <c r="D146" s="277"/>
      <c r="E146" s="277"/>
      <c r="F146" s="277" t="s">
        <v>935</v>
      </c>
      <c r="G146" s="278"/>
      <c r="H146" s="277" t="s">
        <v>119</v>
      </c>
      <c r="I146" s="277" t="s">
        <v>60</v>
      </c>
      <c r="J146" s="277" t="s">
        <v>936</v>
      </c>
      <c r="K146" s="276"/>
    </row>
    <row r="147" spans="2:11" ht="17.25" customHeight="1">
      <c r="B147" s="275"/>
      <c r="C147" s="279" t="s">
        <v>937</v>
      </c>
      <c r="D147" s="279"/>
      <c r="E147" s="279"/>
      <c r="F147" s="280" t="s">
        <v>938</v>
      </c>
      <c r="G147" s="281"/>
      <c r="H147" s="279"/>
      <c r="I147" s="279"/>
      <c r="J147" s="279" t="s">
        <v>939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943</v>
      </c>
      <c r="D149" s="265"/>
      <c r="E149" s="265"/>
      <c r="F149" s="311" t="s">
        <v>940</v>
      </c>
      <c r="G149" s="265"/>
      <c r="H149" s="310" t="s">
        <v>979</v>
      </c>
      <c r="I149" s="310" t="s">
        <v>942</v>
      </c>
      <c r="J149" s="310">
        <v>120</v>
      </c>
      <c r="K149" s="306"/>
    </row>
    <row r="150" spans="2:11" ht="15" customHeight="1">
      <c r="B150" s="285"/>
      <c r="C150" s="310" t="s">
        <v>988</v>
      </c>
      <c r="D150" s="265"/>
      <c r="E150" s="265"/>
      <c r="F150" s="311" t="s">
        <v>940</v>
      </c>
      <c r="G150" s="265"/>
      <c r="H150" s="310" t="s">
        <v>999</v>
      </c>
      <c r="I150" s="310" t="s">
        <v>942</v>
      </c>
      <c r="J150" s="310" t="s">
        <v>990</v>
      </c>
      <c r="K150" s="306"/>
    </row>
    <row r="151" spans="2:11" ht="15" customHeight="1">
      <c r="B151" s="285"/>
      <c r="C151" s="310" t="s">
        <v>889</v>
      </c>
      <c r="D151" s="265"/>
      <c r="E151" s="265"/>
      <c r="F151" s="311" t="s">
        <v>940</v>
      </c>
      <c r="G151" s="265"/>
      <c r="H151" s="310" t="s">
        <v>1000</v>
      </c>
      <c r="I151" s="310" t="s">
        <v>942</v>
      </c>
      <c r="J151" s="310" t="s">
        <v>990</v>
      </c>
      <c r="K151" s="306"/>
    </row>
    <row r="152" spans="2:11" ht="15" customHeight="1">
      <c r="B152" s="285"/>
      <c r="C152" s="310" t="s">
        <v>945</v>
      </c>
      <c r="D152" s="265"/>
      <c r="E152" s="265"/>
      <c r="F152" s="311" t="s">
        <v>946</v>
      </c>
      <c r="G152" s="265"/>
      <c r="H152" s="310" t="s">
        <v>979</v>
      </c>
      <c r="I152" s="310" t="s">
        <v>942</v>
      </c>
      <c r="J152" s="310">
        <v>50</v>
      </c>
      <c r="K152" s="306"/>
    </row>
    <row r="153" spans="2:11" ht="15" customHeight="1">
      <c r="B153" s="285"/>
      <c r="C153" s="310" t="s">
        <v>948</v>
      </c>
      <c r="D153" s="265"/>
      <c r="E153" s="265"/>
      <c r="F153" s="311" t="s">
        <v>940</v>
      </c>
      <c r="G153" s="265"/>
      <c r="H153" s="310" t="s">
        <v>979</v>
      </c>
      <c r="I153" s="310" t="s">
        <v>950</v>
      </c>
      <c r="J153" s="310"/>
      <c r="K153" s="306"/>
    </row>
    <row r="154" spans="2:11" ht="15" customHeight="1">
      <c r="B154" s="285"/>
      <c r="C154" s="310" t="s">
        <v>959</v>
      </c>
      <c r="D154" s="265"/>
      <c r="E154" s="265"/>
      <c r="F154" s="311" t="s">
        <v>946</v>
      </c>
      <c r="G154" s="265"/>
      <c r="H154" s="310" t="s">
        <v>979</v>
      </c>
      <c r="I154" s="310" t="s">
        <v>942</v>
      </c>
      <c r="J154" s="310">
        <v>50</v>
      </c>
      <c r="K154" s="306"/>
    </row>
    <row r="155" spans="2:11" ht="15" customHeight="1">
      <c r="B155" s="285"/>
      <c r="C155" s="310" t="s">
        <v>967</v>
      </c>
      <c r="D155" s="265"/>
      <c r="E155" s="265"/>
      <c r="F155" s="311" t="s">
        <v>946</v>
      </c>
      <c r="G155" s="265"/>
      <c r="H155" s="310" t="s">
        <v>979</v>
      </c>
      <c r="I155" s="310" t="s">
        <v>942</v>
      </c>
      <c r="J155" s="310">
        <v>50</v>
      </c>
      <c r="K155" s="306"/>
    </row>
    <row r="156" spans="2:11" ht="15" customHeight="1">
      <c r="B156" s="285"/>
      <c r="C156" s="310" t="s">
        <v>965</v>
      </c>
      <c r="D156" s="265"/>
      <c r="E156" s="265"/>
      <c r="F156" s="311" t="s">
        <v>946</v>
      </c>
      <c r="G156" s="265"/>
      <c r="H156" s="310" t="s">
        <v>979</v>
      </c>
      <c r="I156" s="310" t="s">
        <v>942</v>
      </c>
      <c r="J156" s="310">
        <v>50</v>
      </c>
      <c r="K156" s="306"/>
    </row>
    <row r="157" spans="2:11" ht="15" customHeight="1">
      <c r="B157" s="285"/>
      <c r="C157" s="310" t="s">
        <v>106</v>
      </c>
      <c r="D157" s="265"/>
      <c r="E157" s="265"/>
      <c r="F157" s="311" t="s">
        <v>940</v>
      </c>
      <c r="G157" s="265"/>
      <c r="H157" s="310" t="s">
        <v>1001</v>
      </c>
      <c r="I157" s="310" t="s">
        <v>942</v>
      </c>
      <c r="J157" s="310" t="s">
        <v>1002</v>
      </c>
      <c r="K157" s="306"/>
    </row>
    <row r="158" spans="2:11" ht="15" customHeight="1">
      <c r="B158" s="285"/>
      <c r="C158" s="310" t="s">
        <v>1003</v>
      </c>
      <c r="D158" s="265"/>
      <c r="E158" s="265"/>
      <c r="F158" s="311" t="s">
        <v>940</v>
      </c>
      <c r="G158" s="265"/>
      <c r="H158" s="310" t="s">
        <v>1004</v>
      </c>
      <c r="I158" s="310" t="s">
        <v>974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1"/>
      <c r="C160" s="265"/>
      <c r="D160" s="265"/>
      <c r="E160" s="265"/>
      <c r="F160" s="284"/>
      <c r="G160" s="265"/>
      <c r="H160" s="265"/>
      <c r="I160" s="265"/>
      <c r="J160" s="265"/>
      <c r="K160" s="261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76" t="s">
        <v>1005</v>
      </c>
      <c r="D163" s="376"/>
      <c r="E163" s="376"/>
      <c r="F163" s="376"/>
      <c r="G163" s="376"/>
      <c r="H163" s="376"/>
      <c r="I163" s="376"/>
      <c r="J163" s="376"/>
      <c r="K163" s="257"/>
    </row>
    <row r="164" spans="2:11" ht="17.25" customHeight="1">
      <c r="B164" s="256"/>
      <c r="C164" s="277" t="s">
        <v>934</v>
      </c>
      <c r="D164" s="277"/>
      <c r="E164" s="277"/>
      <c r="F164" s="277" t="s">
        <v>935</v>
      </c>
      <c r="G164" s="314"/>
      <c r="H164" s="315" t="s">
        <v>119</v>
      </c>
      <c r="I164" s="315" t="s">
        <v>60</v>
      </c>
      <c r="J164" s="277" t="s">
        <v>936</v>
      </c>
      <c r="K164" s="257"/>
    </row>
    <row r="165" spans="2:11" ht="17.25" customHeight="1">
      <c r="B165" s="258"/>
      <c r="C165" s="279" t="s">
        <v>937</v>
      </c>
      <c r="D165" s="279"/>
      <c r="E165" s="279"/>
      <c r="F165" s="280" t="s">
        <v>938</v>
      </c>
      <c r="G165" s="316"/>
      <c r="H165" s="317"/>
      <c r="I165" s="317"/>
      <c r="J165" s="279" t="s">
        <v>939</v>
      </c>
      <c r="K165" s="259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5" t="s">
        <v>943</v>
      </c>
      <c r="D167" s="265"/>
      <c r="E167" s="265"/>
      <c r="F167" s="284" t="s">
        <v>940</v>
      </c>
      <c r="G167" s="265"/>
      <c r="H167" s="265" t="s">
        <v>979</v>
      </c>
      <c r="I167" s="265" t="s">
        <v>942</v>
      </c>
      <c r="J167" s="265">
        <v>120</v>
      </c>
      <c r="K167" s="306"/>
    </row>
    <row r="168" spans="2:11" ht="15" customHeight="1">
      <c r="B168" s="285"/>
      <c r="C168" s="265" t="s">
        <v>988</v>
      </c>
      <c r="D168" s="265"/>
      <c r="E168" s="265"/>
      <c r="F168" s="284" t="s">
        <v>940</v>
      </c>
      <c r="G168" s="265"/>
      <c r="H168" s="265" t="s">
        <v>989</v>
      </c>
      <c r="I168" s="265" t="s">
        <v>942</v>
      </c>
      <c r="J168" s="265" t="s">
        <v>990</v>
      </c>
      <c r="K168" s="306"/>
    </row>
    <row r="169" spans="2:11" ht="15" customHeight="1">
      <c r="B169" s="285"/>
      <c r="C169" s="265" t="s">
        <v>889</v>
      </c>
      <c r="D169" s="265"/>
      <c r="E169" s="265"/>
      <c r="F169" s="284" t="s">
        <v>940</v>
      </c>
      <c r="G169" s="265"/>
      <c r="H169" s="265" t="s">
        <v>1006</v>
      </c>
      <c r="I169" s="265" t="s">
        <v>942</v>
      </c>
      <c r="J169" s="265" t="s">
        <v>990</v>
      </c>
      <c r="K169" s="306"/>
    </row>
    <row r="170" spans="2:11" ht="15" customHeight="1">
      <c r="B170" s="285"/>
      <c r="C170" s="265" t="s">
        <v>945</v>
      </c>
      <c r="D170" s="265"/>
      <c r="E170" s="265"/>
      <c r="F170" s="284" t="s">
        <v>946</v>
      </c>
      <c r="G170" s="265"/>
      <c r="H170" s="265" t="s">
        <v>1006</v>
      </c>
      <c r="I170" s="265" t="s">
        <v>942</v>
      </c>
      <c r="J170" s="265">
        <v>50</v>
      </c>
      <c r="K170" s="306"/>
    </row>
    <row r="171" spans="2:11" ht="15" customHeight="1">
      <c r="B171" s="285"/>
      <c r="C171" s="265" t="s">
        <v>948</v>
      </c>
      <c r="D171" s="265"/>
      <c r="E171" s="265"/>
      <c r="F171" s="284" t="s">
        <v>940</v>
      </c>
      <c r="G171" s="265"/>
      <c r="H171" s="265" t="s">
        <v>1006</v>
      </c>
      <c r="I171" s="265" t="s">
        <v>950</v>
      </c>
      <c r="J171" s="265"/>
      <c r="K171" s="306"/>
    </row>
    <row r="172" spans="2:11" ht="15" customHeight="1">
      <c r="B172" s="285"/>
      <c r="C172" s="265" t="s">
        <v>959</v>
      </c>
      <c r="D172" s="265"/>
      <c r="E172" s="265"/>
      <c r="F172" s="284" t="s">
        <v>946</v>
      </c>
      <c r="G172" s="265"/>
      <c r="H172" s="265" t="s">
        <v>1006</v>
      </c>
      <c r="I172" s="265" t="s">
        <v>942</v>
      </c>
      <c r="J172" s="265">
        <v>50</v>
      </c>
      <c r="K172" s="306"/>
    </row>
    <row r="173" spans="2:11" ht="15" customHeight="1">
      <c r="B173" s="285"/>
      <c r="C173" s="265" t="s">
        <v>967</v>
      </c>
      <c r="D173" s="265"/>
      <c r="E173" s="265"/>
      <c r="F173" s="284" t="s">
        <v>946</v>
      </c>
      <c r="G173" s="265"/>
      <c r="H173" s="265" t="s">
        <v>1006</v>
      </c>
      <c r="I173" s="265" t="s">
        <v>942</v>
      </c>
      <c r="J173" s="265">
        <v>50</v>
      </c>
      <c r="K173" s="306"/>
    </row>
    <row r="174" spans="2:11" ht="15" customHeight="1">
      <c r="B174" s="285"/>
      <c r="C174" s="265" t="s">
        <v>965</v>
      </c>
      <c r="D174" s="265"/>
      <c r="E174" s="265"/>
      <c r="F174" s="284" t="s">
        <v>946</v>
      </c>
      <c r="G174" s="265"/>
      <c r="H174" s="265" t="s">
        <v>1006</v>
      </c>
      <c r="I174" s="265" t="s">
        <v>942</v>
      </c>
      <c r="J174" s="265">
        <v>50</v>
      </c>
      <c r="K174" s="306"/>
    </row>
    <row r="175" spans="2:11" ht="15" customHeight="1">
      <c r="B175" s="285"/>
      <c r="C175" s="265" t="s">
        <v>118</v>
      </c>
      <c r="D175" s="265"/>
      <c r="E175" s="265"/>
      <c r="F175" s="284" t="s">
        <v>940</v>
      </c>
      <c r="G175" s="265"/>
      <c r="H175" s="265" t="s">
        <v>1007</v>
      </c>
      <c r="I175" s="265" t="s">
        <v>1008</v>
      </c>
      <c r="J175" s="265"/>
      <c r="K175" s="306"/>
    </row>
    <row r="176" spans="2:11" ht="15" customHeight="1">
      <c r="B176" s="285"/>
      <c r="C176" s="265" t="s">
        <v>60</v>
      </c>
      <c r="D176" s="265"/>
      <c r="E176" s="265"/>
      <c r="F176" s="284" t="s">
        <v>940</v>
      </c>
      <c r="G176" s="265"/>
      <c r="H176" s="265" t="s">
        <v>1009</v>
      </c>
      <c r="I176" s="265" t="s">
        <v>1010</v>
      </c>
      <c r="J176" s="265">
        <v>1</v>
      </c>
      <c r="K176" s="306"/>
    </row>
    <row r="177" spans="2:11" ht="15" customHeight="1">
      <c r="B177" s="285"/>
      <c r="C177" s="265" t="s">
        <v>56</v>
      </c>
      <c r="D177" s="265"/>
      <c r="E177" s="265"/>
      <c r="F177" s="284" t="s">
        <v>940</v>
      </c>
      <c r="G177" s="265"/>
      <c r="H177" s="265" t="s">
        <v>1011</v>
      </c>
      <c r="I177" s="265" t="s">
        <v>942</v>
      </c>
      <c r="J177" s="265">
        <v>20</v>
      </c>
      <c r="K177" s="306"/>
    </row>
    <row r="178" spans="2:11" ht="15" customHeight="1">
      <c r="B178" s="285"/>
      <c r="C178" s="265" t="s">
        <v>119</v>
      </c>
      <c r="D178" s="265"/>
      <c r="E178" s="265"/>
      <c r="F178" s="284" t="s">
        <v>940</v>
      </c>
      <c r="G178" s="265"/>
      <c r="H178" s="265" t="s">
        <v>1012</v>
      </c>
      <c r="I178" s="265" t="s">
        <v>942</v>
      </c>
      <c r="J178" s="265">
        <v>255</v>
      </c>
      <c r="K178" s="306"/>
    </row>
    <row r="179" spans="2:11" ht="15" customHeight="1">
      <c r="B179" s="285"/>
      <c r="C179" s="265" t="s">
        <v>120</v>
      </c>
      <c r="D179" s="265"/>
      <c r="E179" s="265"/>
      <c r="F179" s="284" t="s">
        <v>940</v>
      </c>
      <c r="G179" s="265"/>
      <c r="H179" s="265" t="s">
        <v>905</v>
      </c>
      <c r="I179" s="265" t="s">
        <v>942</v>
      </c>
      <c r="J179" s="265">
        <v>10</v>
      </c>
      <c r="K179" s="306"/>
    </row>
    <row r="180" spans="2:11" ht="15" customHeight="1">
      <c r="B180" s="285"/>
      <c r="C180" s="265" t="s">
        <v>121</v>
      </c>
      <c r="D180" s="265"/>
      <c r="E180" s="265"/>
      <c r="F180" s="284" t="s">
        <v>940</v>
      </c>
      <c r="G180" s="265"/>
      <c r="H180" s="265" t="s">
        <v>1013</v>
      </c>
      <c r="I180" s="265" t="s">
        <v>974</v>
      </c>
      <c r="J180" s="265"/>
      <c r="K180" s="306"/>
    </row>
    <row r="181" spans="2:11" ht="15" customHeight="1">
      <c r="B181" s="285"/>
      <c r="C181" s="265" t="s">
        <v>1014</v>
      </c>
      <c r="D181" s="265"/>
      <c r="E181" s="265"/>
      <c r="F181" s="284" t="s">
        <v>940</v>
      </c>
      <c r="G181" s="265"/>
      <c r="H181" s="265" t="s">
        <v>1015</v>
      </c>
      <c r="I181" s="265" t="s">
        <v>974</v>
      </c>
      <c r="J181" s="265"/>
      <c r="K181" s="306"/>
    </row>
    <row r="182" spans="2:11" ht="15" customHeight="1">
      <c r="B182" s="285"/>
      <c r="C182" s="265" t="s">
        <v>1003</v>
      </c>
      <c r="D182" s="265"/>
      <c r="E182" s="265"/>
      <c r="F182" s="284" t="s">
        <v>940</v>
      </c>
      <c r="G182" s="265"/>
      <c r="H182" s="265" t="s">
        <v>1016</v>
      </c>
      <c r="I182" s="265" t="s">
        <v>974</v>
      </c>
      <c r="J182" s="265"/>
      <c r="K182" s="306"/>
    </row>
    <row r="183" spans="2:11" ht="15" customHeight="1">
      <c r="B183" s="285"/>
      <c r="C183" s="265" t="s">
        <v>123</v>
      </c>
      <c r="D183" s="265"/>
      <c r="E183" s="265"/>
      <c r="F183" s="284" t="s">
        <v>946</v>
      </c>
      <c r="G183" s="265"/>
      <c r="H183" s="265" t="s">
        <v>1017</v>
      </c>
      <c r="I183" s="265" t="s">
        <v>942</v>
      </c>
      <c r="J183" s="265">
        <v>50</v>
      </c>
      <c r="K183" s="306"/>
    </row>
    <row r="184" spans="2:11" ht="15" customHeight="1">
      <c r="B184" s="285"/>
      <c r="C184" s="265" t="s">
        <v>1018</v>
      </c>
      <c r="D184" s="265"/>
      <c r="E184" s="265"/>
      <c r="F184" s="284" t="s">
        <v>946</v>
      </c>
      <c r="G184" s="265"/>
      <c r="H184" s="265" t="s">
        <v>1019</v>
      </c>
      <c r="I184" s="265" t="s">
        <v>1020</v>
      </c>
      <c r="J184" s="265"/>
      <c r="K184" s="306"/>
    </row>
    <row r="185" spans="2:11" ht="15" customHeight="1">
      <c r="B185" s="285"/>
      <c r="C185" s="265" t="s">
        <v>1021</v>
      </c>
      <c r="D185" s="265"/>
      <c r="E185" s="265"/>
      <c r="F185" s="284" t="s">
        <v>946</v>
      </c>
      <c r="G185" s="265"/>
      <c r="H185" s="265" t="s">
        <v>1022</v>
      </c>
      <c r="I185" s="265" t="s">
        <v>1020</v>
      </c>
      <c r="J185" s="265"/>
      <c r="K185" s="306"/>
    </row>
    <row r="186" spans="2:11" ht="15" customHeight="1">
      <c r="B186" s="285"/>
      <c r="C186" s="265" t="s">
        <v>1023</v>
      </c>
      <c r="D186" s="265"/>
      <c r="E186" s="265"/>
      <c r="F186" s="284" t="s">
        <v>946</v>
      </c>
      <c r="G186" s="265"/>
      <c r="H186" s="265" t="s">
        <v>1024</v>
      </c>
      <c r="I186" s="265" t="s">
        <v>1020</v>
      </c>
      <c r="J186" s="265"/>
      <c r="K186" s="306"/>
    </row>
    <row r="187" spans="2:11" ht="15" customHeight="1">
      <c r="B187" s="285"/>
      <c r="C187" s="318" t="s">
        <v>1025</v>
      </c>
      <c r="D187" s="265"/>
      <c r="E187" s="265"/>
      <c r="F187" s="284" t="s">
        <v>946</v>
      </c>
      <c r="G187" s="265"/>
      <c r="H187" s="265" t="s">
        <v>1026</v>
      </c>
      <c r="I187" s="265" t="s">
        <v>1027</v>
      </c>
      <c r="J187" s="319" t="s">
        <v>1028</v>
      </c>
      <c r="K187" s="306"/>
    </row>
    <row r="188" spans="2:11" ht="15" customHeight="1">
      <c r="B188" s="285"/>
      <c r="C188" s="270" t="s">
        <v>45</v>
      </c>
      <c r="D188" s="265"/>
      <c r="E188" s="265"/>
      <c r="F188" s="284" t="s">
        <v>940</v>
      </c>
      <c r="G188" s="265"/>
      <c r="H188" s="261" t="s">
        <v>1029</v>
      </c>
      <c r="I188" s="265" t="s">
        <v>1030</v>
      </c>
      <c r="J188" s="265"/>
      <c r="K188" s="306"/>
    </row>
    <row r="189" spans="2:11" ht="15" customHeight="1">
      <c r="B189" s="285"/>
      <c r="C189" s="270" t="s">
        <v>1031</v>
      </c>
      <c r="D189" s="265"/>
      <c r="E189" s="265"/>
      <c r="F189" s="284" t="s">
        <v>940</v>
      </c>
      <c r="G189" s="265"/>
      <c r="H189" s="265" t="s">
        <v>1032</v>
      </c>
      <c r="I189" s="265" t="s">
        <v>974</v>
      </c>
      <c r="J189" s="265"/>
      <c r="K189" s="306"/>
    </row>
    <row r="190" spans="2:11" ht="15" customHeight="1">
      <c r="B190" s="285"/>
      <c r="C190" s="270" t="s">
        <v>1033</v>
      </c>
      <c r="D190" s="265"/>
      <c r="E190" s="265"/>
      <c r="F190" s="284" t="s">
        <v>940</v>
      </c>
      <c r="G190" s="265"/>
      <c r="H190" s="265" t="s">
        <v>1034</v>
      </c>
      <c r="I190" s="265" t="s">
        <v>974</v>
      </c>
      <c r="J190" s="265"/>
      <c r="K190" s="306"/>
    </row>
    <row r="191" spans="2:11" ht="15" customHeight="1">
      <c r="B191" s="285"/>
      <c r="C191" s="270" t="s">
        <v>1035</v>
      </c>
      <c r="D191" s="265"/>
      <c r="E191" s="265"/>
      <c r="F191" s="284" t="s">
        <v>946</v>
      </c>
      <c r="G191" s="265"/>
      <c r="H191" s="265" t="s">
        <v>1036</v>
      </c>
      <c r="I191" s="265" t="s">
        <v>974</v>
      </c>
      <c r="J191" s="265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61"/>
      <c r="C193" s="265"/>
      <c r="D193" s="265"/>
      <c r="E193" s="265"/>
      <c r="F193" s="284"/>
      <c r="G193" s="265"/>
      <c r="H193" s="265"/>
      <c r="I193" s="265"/>
      <c r="J193" s="265"/>
      <c r="K193" s="261"/>
    </row>
    <row r="194" spans="2:11" ht="18.75" customHeight="1">
      <c r="B194" s="261"/>
      <c r="C194" s="265"/>
      <c r="D194" s="265"/>
      <c r="E194" s="265"/>
      <c r="F194" s="284"/>
      <c r="G194" s="265"/>
      <c r="H194" s="265"/>
      <c r="I194" s="265"/>
      <c r="J194" s="265"/>
      <c r="K194" s="261"/>
    </row>
    <row r="195" spans="2:11" ht="18.75" customHeight="1"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376" t="s">
        <v>1037</v>
      </c>
      <c r="D197" s="376"/>
      <c r="E197" s="376"/>
      <c r="F197" s="376"/>
      <c r="G197" s="376"/>
      <c r="H197" s="376"/>
      <c r="I197" s="376"/>
      <c r="J197" s="376"/>
      <c r="K197" s="257"/>
    </row>
    <row r="198" spans="2:11" ht="25.5" customHeight="1">
      <c r="B198" s="256"/>
      <c r="C198" s="321" t="s">
        <v>1038</v>
      </c>
      <c r="D198" s="321"/>
      <c r="E198" s="321"/>
      <c r="F198" s="321" t="s">
        <v>1039</v>
      </c>
      <c r="G198" s="322"/>
      <c r="H198" s="382" t="s">
        <v>1040</v>
      </c>
      <c r="I198" s="382"/>
      <c r="J198" s="382"/>
      <c r="K198" s="257"/>
    </row>
    <row r="199" spans="2:11" ht="5.25" customHeight="1">
      <c r="B199" s="285"/>
      <c r="C199" s="282"/>
      <c r="D199" s="282"/>
      <c r="E199" s="282"/>
      <c r="F199" s="282"/>
      <c r="G199" s="265"/>
      <c r="H199" s="282"/>
      <c r="I199" s="282"/>
      <c r="J199" s="282"/>
      <c r="K199" s="306"/>
    </row>
    <row r="200" spans="2:11" ht="15" customHeight="1">
      <c r="B200" s="285"/>
      <c r="C200" s="265" t="s">
        <v>1030</v>
      </c>
      <c r="D200" s="265"/>
      <c r="E200" s="265"/>
      <c r="F200" s="284" t="s">
        <v>46</v>
      </c>
      <c r="G200" s="265"/>
      <c r="H200" s="378" t="s">
        <v>1041</v>
      </c>
      <c r="I200" s="378"/>
      <c r="J200" s="378"/>
      <c r="K200" s="306"/>
    </row>
    <row r="201" spans="2:11" ht="15" customHeight="1">
      <c r="B201" s="285"/>
      <c r="C201" s="291"/>
      <c r="D201" s="265"/>
      <c r="E201" s="265"/>
      <c r="F201" s="284" t="s">
        <v>47</v>
      </c>
      <c r="G201" s="265"/>
      <c r="H201" s="378" t="s">
        <v>1042</v>
      </c>
      <c r="I201" s="378"/>
      <c r="J201" s="378"/>
      <c r="K201" s="306"/>
    </row>
    <row r="202" spans="2:11" ht="15" customHeight="1">
      <c r="B202" s="285"/>
      <c r="C202" s="291"/>
      <c r="D202" s="265"/>
      <c r="E202" s="265"/>
      <c r="F202" s="284" t="s">
        <v>50</v>
      </c>
      <c r="G202" s="265"/>
      <c r="H202" s="378" t="s">
        <v>1043</v>
      </c>
      <c r="I202" s="378"/>
      <c r="J202" s="378"/>
      <c r="K202" s="306"/>
    </row>
    <row r="203" spans="2:11" ht="15" customHeight="1">
      <c r="B203" s="285"/>
      <c r="C203" s="265"/>
      <c r="D203" s="265"/>
      <c r="E203" s="265"/>
      <c r="F203" s="284" t="s">
        <v>48</v>
      </c>
      <c r="G203" s="265"/>
      <c r="H203" s="378" t="s">
        <v>1044</v>
      </c>
      <c r="I203" s="378"/>
      <c r="J203" s="378"/>
      <c r="K203" s="306"/>
    </row>
    <row r="204" spans="2:11" ht="15" customHeight="1">
      <c r="B204" s="285"/>
      <c r="C204" s="265"/>
      <c r="D204" s="265"/>
      <c r="E204" s="265"/>
      <c r="F204" s="284" t="s">
        <v>49</v>
      </c>
      <c r="G204" s="265"/>
      <c r="H204" s="378" t="s">
        <v>1045</v>
      </c>
      <c r="I204" s="378"/>
      <c r="J204" s="378"/>
      <c r="K204" s="306"/>
    </row>
    <row r="205" spans="2:11" ht="15" customHeight="1">
      <c r="B205" s="285"/>
      <c r="C205" s="265"/>
      <c r="D205" s="265"/>
      <c r="E205" s="265"/>
      <c r="F205" s="284"/>
      <c r="G205" s="265"/>
      <c r="H205" s="265"/>
      <c r="I205" s="265"/>
      <c r="J205" s="265"/>
      <c r="K205" s="306"/>
    </row>
    <row r="206" spans="2:11" ht="15" customHeight="1">
      <c r="B206" s="285"/>
      <c r="C206" s="265" t="s">
        <v>986</v>
      </c>
      <c r="D206" s="265"/>
      <c r="E206" s="265"/>
      <c r="F206" s="284" t="s">
        <v>82</v>
      </c>
      <c r="G206" s="265"/>
      <c r="H206" s="378" t="s">
        <v>1046</v>
      </c>
      <c r="I206" s="378"/>
      <c r="J206" s="378"/>
      <c r="K206" s="306"/>
    </row>
    <row r="207" spans="2:11" ht="15" customHeight="1">
      <c r="B207" s="285"/>
      <c r="C207" s="291"/>
      <c r="D207" s="265"/>
      <c r="E207" s="265"/>
      <c r="F207" s="284" t="s">
        <v>883</v>
      </c>
      <c r="G207" s="265"/>
      <c r="H207" s="378" t="s">
        <v>884</v>
      </c>
      <c r="I207" s="378"/>
      <c r="J207" s="378"/>
      <c r="K207" s="306"/>
    </row>
    <row r="208" spans="2:11" ht="15" customHeight="1">
      <c r="B208" s="285"/>
      <c r="C208" s="265"/>
      <c r="D208" s="265"/>
      <c r="E208" s="265"/>
      <c r="F208" s="284" t="s">
        <v>881</v>
      </c>
      <c r="G208" s="265"/>
      <c r="H208" s="378" t="s">
        <v>1047</v>
      </c>
      <c r="I208" s="378"/>
      <c r="J208" s="378"/>
      <c r="K208" s="306"/>
    </row>
    <row r="209" spans="2:11" ht="15" customHeight="1">
      <c r="B209" s="323"/>
      <c r="C209" s="291"/>
      <c r="D209" s="291"/>
      <c r="E209" s="291"/>
      <c r="F209" s="284" t="s">
        <v>885</v>
      </c>
      <c r="G209" s="270"/>
      <c r="H209" s="377" t="s">
        <v>886</v>
      </c>
      <c r="I209" s="377"/>
      <c r="J209" s="377"/>
      <c r="K209" s="324"/>
    </row>
    <row r="210" spans="2:11" ht="15" customHeight="1">
      <c r="B210" s="323"/>
      <c r="C210" s="291"/>
      <c r="D210" s="291"/>
      <c r="E210" s="291"/>
      <c r="F210" s="284" t="s">
        <v>887</v>
      </c>
      <c r="G210" s="270"/>
      <c r="H210" s="377" t="s">
        <v>1048</v>
      </c>
      <c r="I210" s="377"/>
      <c r="J210" s="377"/>
      <c r="K210" s="324"/>
    </row>
    <row r="211" spans="2:11" ht="15" customHeight="1">
      <c r="B211" s="323"/>
      <c r="C211" s="291"/>
      <c r="D211" s="291"/>
      <c r="E211" s="291"/>
      <c r="F211" s="325"/>
      <c r="G211" s="270"/>
      <c r="H211" s="326"/>
      <c r="I211" s="326"/>
      <c r="J211" s="326"/>
      <c r="K211" s="324"/>
    </row>
    <row r="212" spans="2:11" ht="15" customHeight="1">
      <c r="B212" s="323"/>
      <c r="C212" s="265" t="s">
        <v>1010</v>
      </c>
      <c r="D212" s="291"/>
      <c r="E212" s="291"/>
      <c r="F212" s="284">
        <v>1</v>
      </c>
      <c r="G212" s="270"/>
      <c r="H212" s="377" t="s">
        <v>1049</v>
      </c>
      <c r="I212" s="377"/>
      <c r="J212" s="377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70"/>
      <c r="H213" s="377" t="s">
        <v>1050</v>
      </c>
      <c r="I213" s="377"/>
      <c r="J213" s="377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70"/>
      <c r="H214" s="377" t="s">
        <v>1051</v>
      </c>
      <c r="I214" s="377"/>
      <c r="J214" s="377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70"/>
      <c r="H215" s="377" t="s">
        <v>1052</v>
      </c>
      <c r="I215" s="377"/>
      <c r="J215" s="377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Pohunek Miloslav</dc:creator>
  <cp:keywords/>
  <dc:description/>
  <cp:lastModifiedBy>Pohunek Miloslav</cp:lastModifiedBy>
  <dcterms:created xsi:type="dcterms:W3CDTF">2017-01-19T12:15:06Z</dcterms:created>
  <dcterms:modified xsi:type="dcterms:W3CDTF">2017-05-24T11:11:10Z</dcterms:modified>
  <cp:category/>
  <cp:version/>
  <cp:contentType/>
  <cp:contentStatus/>
</cp:coreProperties>
</file>