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zko\Desktop\Poříčany\FINAL\SP_bez_cen\"/>
    </mc:Choice>
  </mc:AlternateContent>
  <bookViews>
    <workbookView xWindow="0" yWindow="0" windowWidth="14340" windowHeight="12900"/>
  </bookViews>
  <sheets>
    <sheet name="Rekapitulace stavby" sheetId="1" r:id="rId1"/>
    <sheet name="SO 000 - SO 000 Vedlejší ..." sheetId="2" r:id="rId2"/>
    <sheet name="SO 261 - SO 261 Úprava sv..." sheetId="3" r:id="rId3"/>
    <sheet name="SO 181 - SO 181 Dopravně ..." sheetId="4" r:id="rId4"/>
    <sheet name="201 - 201 Most " sheetId="5" r:id="rId5"/>
    <sheet name="SO 431 - SO 431 Ochrana k..." sheetId="6" r:id="rId6"/>
    <sheet name="Pokyny pro vyplnění" sheetId="7" r:id="rId7"/>
  </sheets>
  <definedNames>
    <definedName name="_xlnm._FilterDatabase" localSheetId="4" hidden="1">'201 - 201 Most '!$C$96:$K$833</definedName>
    <definedName name="_xlnm._FilterDatabase" localSheetId="1" hidden="1">'SO 000 - SO 000 Vedlejší ...'!$C$87:$K$181</definedName>
    <definedName name="_xlnm._FilterDatabase" localSheetId="3" hidden="1">'SO 181 - SO 181 Dopravně ...'!$C$83:$K$418</definedName>
    <definedName name="_xlnm._FilterDatabase" localSheetId="2" hidden="1">'SO 261 - SO 261 Úprava sv...'!$C$88:$K$147</definedName>
    <definedName name="_xlnm._FilterDatabase" localSheetId="5" hidden="1">'SO 431 - SO 431 Ochrana k...'!$C$89:$K$130</definedName>
    <definedName name="_xlnm.Print_Titles" localSheetId="4">'201 - 201 Most '!$96:$96</definedName>
    <definedName name="_xlnm.Print_Titles" localSheetId="0">'Rekapitulace stavby'!$49:$49</definedName>
    <definedName name="_xlnm.Print_Titles" localSheetId="1">'SO 000 - SO 000 Vedlejší ...'!$87:$87</definedName>
    <definedName name="_xlnm.Print_Titles" localSheetId="3">'SO 181 - SO 181 Dopravně ...'!$83:$83</definedName>
    <definedName name="_xlnm.Print_Titles" localSheetId="2">'SO 261 - SO 261 Úprava sv...'!$88:$88</definedName>
    <definedName name="_xlnm.Print_Titles" localSheetId="5">'SO 431 - SO 431 Ochrana k...'!$89:$89</definedName>
    <definedName name="_xlnm.Print_Area" localSheetId="4">'201 - 201 Most '!$C$4:$J$38,'201 - 201 Most '!$C$44:$J$76,'201 - 201 Most '!$C$82:$K$833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stavby'!$C$39:$AQ$62</definedName>
    <definedName name="_xlnm.Print_Area" localSheetId="1">'SO 000 - SO 000 Vedlejší ...'!$C$4:$J$38,'SO 000 - SO 000 Vedlejší ...'!$C$44:$J$67,'SO 000 - SO 000 Vedlejší ...'!$C$73:$K$181</definedName>
    <definedName name="_xlnm.Print_Area" localSheetId="3">'SO 181 - SO 181 Dopravně ...'!$C$4:$J$38,'SO 181 - SO 181 Dopravně ...'!$C$44:$J$63,'SO 181 - SO 181 Dopravně ...'!$C$69:$K$418</definedName>
    <definedName name="_xlnm.Print_Area" localSheetId="2">'SO 261 - SO 261 Úprava sv...'!$C$4:$J$38,'SO 261 - SO 261 Úprava sv...'!$C$44:$J$68,'SO 261 - SO 261 Úprava sv...'!$C$74:$K$147</definedName>
    <definedName name="_xlnm.Print_Area" localSheetId="5">'SO 431 - SO 431 Ochrana k...'!$C$4:$J$38,'SO 431 - SO 431 Ochrana k...'!$C$44:$J$69,'SO 431 - SO 431 Ochrana k...'!$C$75:$K$130</definedName>
  </definedNames>
  <calcPr calcId="152511"/>
</workbook>
</file>

<file path=xl/calcChain.xml><?xml version="1.0" encoding="utf-8"?>
<calcChain xmlns="http://schemas.openxmlformats.org/spreadsheetml/2006/main">
  <c r="J91" i="6" l="1"/>
  <c r="AY61" i="1"/>
  <c r="AX61" i="1"/>
  <c r="BI130" i="6"/>
  <c r="BH130" i="6"/>
  <c r="BG130" i="6"/>
  <c r="BF130" i="6"/>
  <c r="T130" i="6"/>
  <c r="R130" i="6"/>
  <c r="P130" i="6"/>
  <c r="BK130" i="6"/>
  <c r="J130" i="6"/>
  <c r="BE130" i="6" s="1"/>
  <c r="BI129" i="6"/>
  <c r="BH129" i="6"/>
  <c r="BG129" i="6"/>
  <c r="BF129" i="6"/>
  <c r="T129" i="6"/>
  <c r="R129" i="6"/>
  <c r="P129" i="6"/>
  <c r="BK129" i="6"/>
  <c r="J129" i="6"/>
  <c r="BE129" i="6" s="1"/>
  <c r="BI127" i="6"/>
  <c r="BH127" i="6"/>
  <c r="BG127" i="6"/>
  <c r="BF127" i="6"/>
  <c r="BE127" i="6"/>
  <c r="T127" i="6"/>
  <c r="R127" i="6"/>
  <c r="P127" i="6"/>
  <c r="BK127" i="6"/>
  <c r="J127" i="6"/>
  <c r="BI126" i="6"/>
  <c r="BH126" i="6"/>
  <c r="BG126" i="6"/>
  <c r="BF126" i="6"/>
  <c r="BE126" i="6"/>
  <c r="T126" i="6"/>
  <c r="R126" i="6"/>
  <c r="P126" i="6"/>
  <c r="BK126" i="6"/>
  <c r="J126" i="6"/>
  <c r="BI125" i="6"/>
  <c r="BH125" i="6"/>
  <c r="BG125" i="6"/>
  <c r="BF125" i="6"/>
  <c r="BE125" i="6"/>
  <c r="T125" i="6"/>
  <c r="T124" i="6" s="1"/>
  <c r="T123" i="6" s="1"/>
  <c r="R125" i="6"/>
  <c r="R124" i="6" s="1"/>
  <c r="R123" i="6" s="1"/>
  <c r="P125" i="6"/>
  <c r="P124" i="6" s="1"/>
  <c r="P123" i="6" s="1"/>
  <c r="BK125" i="6"/>
  <c r="BK124" i="6" s="1"/>
  <c r="J125" i="6"/>
  <c r="BI120" i="6"/>
  <c r="BH120" i="6"/>
  <c r="BG120" i="6"/>
  <c r="BF120" i="6"/>
  <c r="BE120" i="6"/>
  <c r="T120" i="6"/>
  <c r="R120" i="6"/>
  <c r="P120" i="6"/>
  <c r="BK120" i="6"/>
  <c r="J120" i="6"/>
  <c r="BI117" i="6"/>
  <c r="BH117" i="6"/>
  <c r="BG117" i="6"/>
  <c r="BF117" i="6"/>
  <c r="BE117" i="6"/>
  <c r="T117" i="6"/>
  <c r="R117" i="6"/>
  <c r="P117" i="6"/>
  <c r="BK117" i="6"/>
  <c r="J117" i="6"/>
  <c r="BI113" i="6"/>
  <c r="BH113" i="6"/>
  <c r="BG113" i="6"/>
  <c r="BF113" i="6"/>
  <c r="BE113" i="6"/>
  <c r="T113" i="6"/>
  <c r="R113" i="6"/>
  <c r="P113" i="6"/>
  <c r="BK113" i="6"/>
  <c r="J113" i="6"/>
  <c r="BI111" i="6"/>
  <c r="BH111" i="6"/>
  <c r="BG111" i="6"/>
  <c r="BF111" i="6"/>
  <c r="BE111" i="6"/>
  <c r="T111" i="6"/>
  <c r="R111" i="6"/>
  <c r="P111" i="6"/>
  <c r="BK111" i="6"/>
  <c r="J111" i="6"/>
  <c r="BI110" i="6"/>
  <c r="BH110" i="6"/>
  <c r="BG110" i="6"/>
  <c r="BF110" i="6"/>
  <c r="BE110" i="6"/>
  <c r="T110" i="6"/>
  <c r="R110" i="6"/>
  <c r="P110" i="6"/>
  <c r="BK110" i="6"/>
  <c r="J110" i="6"/>
  <c r="BI109" i="6"/>
  <c r="BH109" i="6"/>
  <c r="BG109" i="6"/>
  <c r="BF109" i="6"/>
  <c r="BE109" i="6"/>
  <c r="T109" i="6"/>
  <c r="R109" i="6"/>
  <c r="P109" i="6"/>
  <c r="BK109" i="6"/>
  <c r="J109" i="6"/>
  <c r="BI107" i="6"/>
  <c r="BH107" i="6"/>
  <c r="BG107" i="6"/>
  <c r="BF107" i="6"/>
  <c r="BE107" i="6"/>
  <c r="T107" i="6"/>
  <c r="R107" i="6"/>
  <c r="P107" i="6"/>
  <c r="BK107" i="6"/>
  <c r="J107" i="6"/>
  <c r="BI106" i="6"/>
  <c r="BH106" i="6"/>
  <c r="BG106" i="6"/>
  <c r="BF106" i="6"/>
  <c r="BE106" i="6"/>
  <c r="T106" i="6"/>
  <c r="R106" i="6"/>
  <c r="P106" i="6"/>
  <c r="BK106" i="6"/>
  <c r="J106" i="6"/>
  <c r="BI104" i="6"/>
  <c r="BH104" i="6"/>
  <c r="BG104" i="6"/>
  <c r="BF104" i="6"/>
  <c r="BE104" i="6"/>
  <c r="T104" i="6"/>
  <c r="T103" i="6" s="1"/>
  <c r="R104" i="6"/>
  <c r="R103" i="6" s="1"/>
  <c r="P104" i="6"/>
  <c r="P103" i="6" s="1"/>
  <c r="BK104" i="6"/>
  <c r="BK103" i="6" s="1"/>
  <c r="J103" i="6" s="1"/>
  <c r="J66" i="6" s="1"/>
  <c r="J104" i="6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T100" i="6" s="1"/>
  <c r="R101" i="6"/>
  <c r="R100" i="6" s="1"/>
  <c r="P101" i="6"/>
  <c r="P100" i="6" s="1"/>
  <c r="BK101" i="6"/>
  <c r="BK100" i="6" s="1"/>
  <c r="J100" i="6" s="1"/>
  <c r="J65" i="6" s="1"/>
  <c r="J101" i="6"/>
  <c r="BE101" i="6" s="1"/>
  <c r="BI97" i="6"/>
  <c r="BH97" i="6"/>
  <c r="BG97" i="6"/>
  <c r="BF97" i="6"/>
  <c r="BE97" i="6"/>
  <c r="T97" i="6"/>
  <c r="T96" i="6" s="1"/>
  <c r="T95" i="6" s="1"/>
  <c r="R97" i="6"/>
  <c r="R96" i="6" s="1"/>
  <c r="R95" i="6" s="1"/>
  <c r="P97" i="6"/>
  <c r="P96" i="6" s="1"/>
  <c r="P95" i="6" s="1"/>
  <c r="BK97" i="6"/>
  <c r="BK96" i="6" s="1"/>
  <c r="J97" i="6"/>
  <c r="BI93" i="6"/>
  <c r="F36" i="6" s="1"/>
  <c r="BD61" i="1" s="1"/>
  <c r="BH93" i="6"/>
  <c r="F35" i="6" s="1"/>
  <c r="BC61" i="1" s="1"/>
  <c r="BG93" i="6"/>
  <c r="F34" i="6" s="1"/>
  <c r="BB61" i="1" s="1"/>
  <c r="BF93" i="6"/>
  <c r="J33" i="6" s="1"/>
  <c r="AW61" i="1" s="1"/>
  <c r="BE93" i="6"/>
  <c r="T93" i="6"/>
  <c r="T92" i="6" s="1"/>
  <c r="T90" i="6" s="1"/>
  <c r="R93" i="6"/>
  <c r="R92" i="6" s="1"/>
  <c r="R90" i="6" s="1"/>
  <c r="P93" i="6"/>
  <c r="P92" i="6" s="1"/>
  <c r="P90" i="6" s="1"/>
  <c r="AU61" i="1" s="1"/>
  <c r="BK93" i="6"/>
  <c r="BK92" i="6" s="1"/>
  <c r="J93" i="6"/>
  <c r="J61" i="6"/>
  <c r="F84" i="6"/>
  <c r="E82" i="6"/>
  <c r="F53" i="6"/>
  <c r="E51" i="6"/>
  <c r="J23" i="6"/>
  <c r="E23" i="6"/>
  <c r="J55" i="6" s="1"/>
  <c r="J22" i="6"/>
  <c r="J20" i="6"/>
  <c r="E20" i="6"/>
  <c r="F56" i="6" s="1"/>
  <c r="J19" i="6"/>
  <c r="J17" i="6"/>
  <c r="E17" i="6"/>
  <c r="F55" i="6" s="1"/>
  <c r="J16" i="6"/>
  <c r="J14" i="6"/>
  <c r="E7" i="6"/>
  <c r="E47" i="6" s="1"/>
  <c r="T830" i="5"/>
  <c r="T829" i="5" s="1"/>
  <c r="P830" i="5"/>
  <c r="P829" i="5" s="1"/>
  <c r="BK830" i="5"/>
  <c r="T826" i="5"/>
  <c r="P826" i="5"/>
  <c r="R795" i="5"/>
  <c r="R792" i="5"/>
  <c r="T741" i="5"/>
  <c r="P741" i="5"/>
  <c r="AY59" i="1"/>
  <c r="AX59" i="1"/>
  <c r="BI831" i="5"/>
  <c r="BH831" i="5"/>
  <c r="BG831" i="5"/>
  <c r="BF831" i="5"/>
  <c r="BE831" i="5"/>
  <c r="T831" i="5"/>
  <c r="R831" i="5"/>
  <c r="R830" i="5" s="1"/>
  <c r="R829" i="5" s="1"/>
  <c r="P831" i="5"/>
  <c r="BK831" i="5"/>
  <c r="J831" i="5"/>
  <c r="BI827" i="5"/>
  <c r="BH827" i="5"/>
  <c r="BG827" i="5"/>
  <c r="BF827" i="5"/>
  <c r="BE827" i="5"/>
  <c r="T827" i="5"/>
  <c r="R827" i="5"/>
  <c r="R826" i="5" s="1"/>
  <c r="P827" i="5"/>
  <c r="BK827" i="5"/>
  <c r="BK826" i="5" s="1"/>
  <c r="J827" i="5"/>
  <c r="BI825" i="5"/>
  <c r="BH825" i="5"/>
  <c r="BG825" i="5"/>
  <c r="BF825" i="5"/>
  <c r="T825" i="5"/>
  <c r="R825" i="5"/>
  <c r="P825" i="5"/>
  <c r="BK825" i="5"/>
  <c r="J825" i="5"/>
  <c r="BE825" i="5" s="1"/>
  <c r="BI821" i="5"/>
  <c r="BH821" i="5"/>
  <c r="BG821" i="5"/>
  <c r="BF821" i="5"/>
  <c r="T821" i="5"/>
  <c r="R821" i="5"/>
  <c r="P821" i="5"/>
  <c r="BK821" i="5"/>
  <c r="J821" i="5"/>
  <c r="BE821" i="5" s="1"/>
  <c r="BI818" i="5"/>
  <c r="BH818" i="5"/>
  <c r="BG818" i="5"/>
  <c r="BF818" i="5"/>
  <c r="T818" i="5"/>
  <c r="R818" i="5"/>
  <c r="P818" i="5"/>
  <c r="BK818" i="5"/>
  <c r="J818" i="5"/>
  <c r="BE818" i="5" s="1"/>
  <c r="BI814" i="5"/>
  <c r="BH814" i="5"/>
  <c r="BG814" i="5"/>
  <c r="BF814" i="5"/>
  <c r="T814" i="5"/>
  <c r="R814" i="5"/>
  <c r="P814" i="5"/>
  <c r="BK814" i="5"/>
  <c r="J814" i="5"/>
  <c r="BE814" i="5" s="1"/>
  <c r="BI809" i="5"/>
  <c r="BH809" i="5"/>
  <c r="BG809" i="5"/>
  <c r="BF809" i="5"/>
  <c r="T809" i="5"/>
  <c r="R809" i="5"/>
  <c r="P809" i="5"/>
  <c r="BK809" i="5"/>
  <c r="J809" i="5"/>
  <c r="BE809" i="5" s="1"/>
  <c r="BI806" i="5"/>
  <c r="BH806" i="5"/>
  <c r="BG806" i="5"/>
  <c r="BF806" i="5"/>
  <c r="T806" i="5"/>
  <c r="R806" i="5"/>
  <c r="P806" i="5"/>
  <c r="BK806" i="5"/>
  <c r="J806" i="5"/>
  <c r="BE806" i="5" s="1"/>
  <c r="BI796" i="5"/>
  <c r="BH796" i="5"/>
  <c r="BG796" i="5"/>
  <c r="BF796" i="5"/>
  <c r="T796" i="5"/>
  <c r="R796" i="5"/>
  <c r="P796" i="5"/>
  <c r="BK796" i="5"/>
  <c r="BK795" i="5" s="1"/>
  <c r="J795" i="5" s="1"/>
  <c r="J72" i="5" s="1"/>
  <c r="J796" i="5"/>
  <c r="BE796" i="5" s="1"/>
  <c r="BI793" i="5"/>
  <c r="BH793" i="5"/>
  <c r="BG793" i="5"/>
  <c r="BF793" i="5"/>
  <c r="T793" i="5"/>
  <c r="T792" i="5" s="1"/>
  <c r="R793" i="5"/>
  <c r="P793" i="5"/>
  <c r="P792" i="5" s="1"/>
  <c r="BK793" i="5"/>
  <c r="BK792" i="5" s="1"/>
  <c r="J792" i="5" s="1"/>
  <c r="J70" i="5" s="1"/>
  <c r="J793" i="5"/>
  <c r="BE793" i="5" s="1"/>
  <c r="BI789" i="5"/>
  <c r="BH789" i="5"/>
  <c r="BG789" i="5"/>
  <c r="BF789" i="5"/>
  <c r="BE789" i="5"/>
  <c r="T789" i="5"/>
  <c r="R789" i="5"/>
  <c r="P789" i="5"/>
  <c r="BK789" i="5"/>
  <c r="J789" i="5"/>
  <c r="BI786" i="5"/>
  <c r="BH786" i="5"/>
  <c r="BG786" i="5"/>
  <c r="BF786" i="5"/>
  <c r="BE786" i="5"/>
  <c r="T786" i="5"/>
  <c r="R786" i="5"/>
  <c r="P786" i="5"/>
  <c r="BK786" i="5"/>
  <c r="J786" i="5"/>
  <c r="BI783" i="5"/>
  <c r="BH783" i="5"/>
  <c r="BG783" i="5"/>
  <c r="BF783" i="5"/>
  <c r="BE783" i="5"/>
  <c r="T783" i="5"/>
  <c r="R783" i="5"/>
  <c r="P783" i="5"/>
  <c r="BK783" i="5"/>
  <c r="J783" i="5"/>
  <c r="BI781" i="5"/>
  <c r="BH781" i="5"/>
  <c r="BG781" i="5"/>
  <c r="BF781" i="5"/>
  <c r="BE781" i="5"/>
  <c r="T781" i="5"/>
  <c r="R781" i="5"/>
  <c r="P781" i="5"/>
  <c r="BK781" i="5"/>
  <c r="J781" i="5"/>
  <c r="BI778" i="5"/>
  <c r="BH778" i="5"/>
  <c r="BG778" i="5"/>
  <c r="BF778" i="5"/>
  <c r="BE778" i="5"/>
  <c r="T778" i="5"/>
  <c r="R778" i="5"/>
  <c r="P778" i="5"/>
  <c r="BK778" i="5"/>
  <c r="J778" i="5"/>
  <c r="BI766" i="5"/>
  <c r="BH766" i="5"/>
  <c r="BG766" i="5"/>
  <c r="BF766" i="5"/>
  <c r="BE766" i="5"/>
  <c r="T766" i="5"/>
  <c r="R766" i="5"/>
  <c r="P766" i="5"/>
  <c r="BK766" i="5"/>
  <c r="J766" i="5"/>
  <c r="BI763" i="5"/>
  <c r="BH763" i="5"/>
  <c r="BG763" i="5"/>
  <c r="BF763" i="5"/>
  <c r="BE763" i="5"/>
  <c r="T763" i="5"/>
  <c r="R763" i="5"/>
  <c r="P763" i="5"/>
  <c r="BK763" i="5"/>
  <c r="J763" i="5"/>
  <c r="BI751" i="5"/>
  <c r="BH751" i="5"/>
  <c r="BG751" i="5"/>
  <c r="BF751" i="5"/>
  <c r="BE751" i="5"/>
  <c r="T751" i="5"/>
  <c r="R751" i="5"/>
  <c r="P751" i="5"/>
  <c r="BK751" i="5"/>
  <c r="J751" i="5"/>
  <c r="BI748" i="5"/>
  <c r="BH748" i="5"/>
  <c r="BG748" i="5"/>
  <c r="BF748" i="5"/>
  <c r="BE748" i="5"/>
  <c r="T748" i="5"/>
  <c r="R748" i="5"/>
  <c r="P748" i="5"/>
  <c r="BK748" i="5"/>
  <c r="J748" i="5"/>
  <c r="BI742" i="5"/>
  <c r="BH742" i="5"/>
  <c r="BG742" i="5"/>
  <c r="BF742" i="5"/>
  <c r="BE742" i="5"/>
  <c r="T742" i="5"/>
  <c r="R742" i="5"/>
  <c r="P742" i="5"/>
  <c r="BK742" i="5"/>
  <c r="BK741" i="5" s="1"/>
  <c r="J741" i="5" s="1"/>
  <c r="J69" i="5" s="1"/>
  <c r="J742" i="5"/>
  <c r="BI738" i="5"/>
  <c r="BH738" i="5"/>
  <c r="BG738" i="5"/>
  <c r="BF738" i="5"/>
  <c r="T738" i="5"/>
  <c r="R738" i="5"/>
  <c r="P738" i="5"/>
  <c r="BK738" i="5"/>
  <c r="J738" i="5"/>
  <c r="BE738" i="5" s="1"/>
  <c r="BI735" i="5"/>
  <c r="BH735" i="5"/>
  <c r="BG735" i="5"/>
  <c r="BF735" i="5"/>
  <c r="T735" i="5"/>
  <c r="R735" i="5"/>
  <c r="P735" i="5"/>
  <c r="BK735" i="5"/>
  <c r="J735" i="5"/>
  <c r="BE735" i="5" s="1"/>
  <c r="BI732" i="5"/>
  <c r="BH732" i="5"/>
  <c r="BG732" i="5"/>
  <c r="BF732" i="5"/>
  <c r="T732" i="5"/>
  <c r="R732" i="5"/>
  <c r="P732" i="5"/>
  <c r="BK732" i="5"/>
  <c r="J732" i="5"/>
  <c r="BE732" i="5" s="1"/>
  <c r="BI722" i="5"/>
  <c r="BH722" i="5"/>
  <c r="BG722" i="5"/>
  <c r="BF722" i="5"/>
  <c r="T722" i="5"/>
  <c r="R722" i="5"/>
  <c r="P722" i="5"/>
  <c r="BK722" i="5"/>
  <c r="J722" i="5"/>
  <c r="BE722" i="5" s="1"/>
  <c r="BI717" i="5"/>
  <c r="BH717" i="5"/>
  <c r="BG717" i="5"/>
  <c r="BF717" i="5"/>
  <c r="T717" i="5"/>
  <c r="R717" i="5"/>
  <c r="P717" i="5"/>
  <c r="BK717" i="5"/>
  <c r="J717" i="5"/>
  <c r="BE717" i="5" s="1"/>
  <c r="BI712" i="5"/>
  <c r="BH712" i="5"/>
  <c r="BG712" i="5"/>
  <c r="BF712" i="5"/>
  <c r="T712" i="5"/>
  <c r="R712" i="5"/>
  <c r="P712" i="5"/>
  <c r="BK712" i="5"/>
  <c r="J712" i="5"/>
  <c r="BE712" i="5" s="1"/>
  <c r="BI707" i="5"/>
  <c r="BH707" i="5"/>
  <c r="BG707" i="5"/>
  <c r="BF707" i="5"/>
  <c r="T707" i="5"/>
  <c r="R707" i="5"/>
  <c r="P707" i="5"/>
  <c r="BK707" i="5"/>
  <c r="J707" i="5"/>
  <c r="BE707" i="5" s="1"/>
  <c r="BI700" i="5"/>
  <c r="BH700" i="5"/>
  <c r="BG700" i="5"/>
  <c r="BF700" i="5"/>
  <c r="T700" i="5"/>
  <c r="R700" i="5"/>
  <c r="P700" i="5"/>
  <c r="BK700" i="5"/>
  <c r="J700" i="5"/>
  <c r="BE700" i="5" s="1"/>
  <c r="BI693" i="5"/>
  <c r="BH693" i="5"/>
  <c r="BG693" i="5"/>
  <c r="BF693" i="5"/>
  <c r="T693" i="5"/>
  <c r="R693" i="5"/>
  <c r="P693" i="5"/>
  <c r="BK693" i="5"/>
  <c r="J693" i="5"/>
  <c r="BE693" i="5" s="1"/>
  <c r="BI682" i="5"/>
  <c r="BH682" i="5"/>
  <c r="BG682" i="5"/>
  <c r="BF682" i="5"/>
  <c r="T682" i="5"/>
  <c r="R682" i="5"/>
  <c r="P682" i="5"/>
  <c r="BK682" i="5"/>
  <c r="J682" i="5"/>
  <c r="BE682" i="5" s="1"/>
  <c r="BI673" i="5"/>
  <c r="BH673" i="5"/>
  <c r="BG673" i="5"/>
  <c r="BF673" i="5"/>
  <c r="T673" i="5"/>
  <c r="R673" i="5"/>
  <c r="P673" i="5"/>
  <c r="BK673" i="5"/>
  <c r="J673" i="5"/>
  <c r="BE673" i="5" s="1"/>
  <c r="BI670" i="5"/>
  <c r="BH670" i="5"/>
  <c r="BG670" i="5"/>
  <c r="BF670" i="5"/>
  <c r="T670" i="5"/>
  <c r="R670" i="5"/>
  <c r="P670" i="5"/>
  <c r="BK670" i="5"/>
  <c r="J670" i="5"/>
  <c r="BE670" i="5" s="1"/>
  <c r="BI669" i="5"/>
  <c r="BH669" i="5"/>
  <c r="BG669" i="5"/>
  <c r="BF669" i="5"/>
  <c r="T669" i="5"/>
  <c r="R669" i="5"/>
  <c r="P669" i="5"/>
  <c r="BK669" i="5"/>
  <c r="J669" i="5"/>
  <c r="BE669" i="5" s="1"/>
  <c r="BI666" i="5"/>
  <c r="BH666" i="5"/>
  <c r="BG666" i="5"/>
  <c r="BF666" i="5"/>
  <c r="T666" i="5"/>
  <c r="R666" i="5"/>
  <c r="P666" i="5"/>
  <c r="BK666" i="5"/>
  <c r="J666" i="5"/>
  <c r="BE666" i="5" s="1"/>
  <c r="BI661" i="5"/>
  <c r="BH661" i="5"/>
  <c r="BG661" i="5"/>
  <c r="BF661" i="5"/>
  <c r="T661" i="5"/>
  <c r="R661" i="5"/>
  <c r="P661" i="5"/>
  <c r="BK661" i="5"/>
  <c r="J661" i="5"/>
  <c r="BE661" i="5" s="1"/>
  <c r="BI658" i="5"/>
  <c r="BH658" i="5"/>
  <c r="BG658" i="5"/>
  <c r="BF658" i="5"/>
  <c r="T658" i="5"/>
  <c r="R658" i="5"/>
  <c r="P658" i="5"/>
  <c r="BK658" i="5"/>
  <c r="J658" i="5"/>
  <c r="BE658" i="5" s="1"/>
  <c r="BI657" i="5"/>
  <c r="BH657" i="5"/>
  <c r="BG657" i="5"/>
  <c r="BF657" i="5"/>
  <c r="T657" i="5"/>
  <c r="R657" i="5"/>
  <c r="P657" i="5"/>
  <c r="BK657" i="5"/>
  <c r="J657" i="5"/>
  <c r="BE657" i="5" s="1"/>
  <c r="BI654" i="5"/>
  <c r="BH654" i="5"/>
  <c r="BG654" i="5"/>
  <c r="BF654" i="5"/>
  <c r="T654" i="5"/>
  <c r="R654" i="5"/>
  <c r="P654" i="5"/>
  <c r="BK654" i="5"/>
  <c r="J654" i="5"/>
  <c r="BE654" i="5" s="1"/>
  <c r="BI643" i="5"/>
  <c r="BH643" i="5"/>
  <c r="BG643" i="5"/>
  <c r="BF643" i="5"/>
  <c r="T643" i="5"/>
  <c r="R643" i="5"/>
  <c r="P643" i="5"/>
  <c r="BK643" i="5"/>
  <c r="J643" i="5"/>
  <c r="BE643" i="5" s="1"/>
  <c r="BI640" i="5"/>
  <c r="BH640" i="5"/>
  <c r="BG640" i="5"/>
  <c r="BF640" i="5"/>
  <c r="T640" i="5"/>
  <c r="R640" i="5"/>
  <c r="P640" i="5"/>
  <c r="BK640" i="5"/>
  <c r="J640" i="5"/>
  <c r="BE640" i="5" s="1"/>
  <c r="BI629" i="5"/>
  <c r="BH629" i="5"/>
  <c r="BG629" i="5"/>
  <c r="BF629" i="5"/>
  <c r="T629" i="5"/>
  <c r="R629" i="5"/>
  <c r="P629" i="5"/>
  <c r="BK629" i="5"/>
  <c r="J629" i="5"/>
  <c r="BE629" i="5" s="1"/>
  <c r="BI626" i="5"/>
  <c r="BH626" i="5"/>
  <c r="BG626" i="5"/>
  <c r="BF626" i="5"/>
  <c r="T626" i="5"/>
  <c r="R626" i="5"/>
  <c r="P626" i="5"/>
  <c r="BK626" i="5"/>
  <c r="J626" i="5"/>
  <c r="BE626" i="5" s="1"/>
  <c r="BI625" i="5"/>
  <c r="BH625" i="5"/>
  <c r="BG625" i="5"/>
  <c r="BF625" i="5"/>
  <c r="T625" i="5"/>
  <c r="R625" i="5"/>
  <c r="P625" i="5"/>
  <c r="BK625" i="5"/>
  <c r="J625" i="5"/>
  <c r="BE625" i="5" s="1"/>
  <c r="BI622" i="5"/>
  <c r="BH622" i="5"/>
  <c r="BG622" i="5"/>
  <c r="BF622" i="5"/>
  <c r="T622" i="5"/>
  <c r="R622" i="5"/>
  <c r="P622" i="5"/>
  <c r="BK622" i="5"/>
  <c r="J622" i="5"/>
  <c r="BE622" i="5" s="1"/>
  <c r="BI619" i="5"/>
  <c r="BH619" i="5"/>
  <c r="BG619" i="5"/>
  <c r="BF619" i="5"/>
  <c r="T619" i="5"/>
  <c r="R619" i="5"/>
  <c r="P619" i="5"/>
  <c r="BK619" i="5"/>
  <c r="J619" i="5"/>
  <c r="BE619" i="5" s="1"/>
  <c r="BI616" i="5"/>
  <c r="BH616" i="5"/>
  <c r="BG616" i="5"/>
  <c r="BF616" i="5"/>
  <c r="T616" i="5"/>
  <c r="R616" i="5"/>
  <c r="P616" i="5"/>
  <c r="BK616" i="5"/>
  <c r="J616" i="5"/>
  <c r="BE616" i="5" s="1"/>
  <c r="BI615" i="5"/>
  <c r="BH615" i="5"/>
  <c r="BG615" i="5"/>
  <c r="BF615" i="5"/>
  <c r="T615" i="5"/>
  <c r="R615" i="5"/>
  <c r="P615" i="5"/>
  <c r="BK615" i="5"/>
  <c r="J615" i="5"/>
  <c r="BE615" i="5" s="1"/>
  <c r="BI613" i="5"/>
  <c r="BH613" i="5"/>
  <c r="BG613" i="5"/>
  <c r="BF613" i="5"/>
  <c r="T613" i="5"/>
  <c r="R613" i="5"/>
  <c r="P613" i="5"/>
  <c r="BK613" i="5"/>
  <c r="J613" i="5"/>
  <c r="BE613" i="5" s="1"/>
  <c r="BI612" i="5"/>
  <c r="BH612" i="5"/>
  <c r="BG612" i="5"/>
  <c r="BF612" i="5"/>
  <c r="T612" i="5"/>
  <c r="R612" i="5"/>
  <c r="P612" i="5"/>
  <c r="BK612" i="5"/>
  <c r="J612" i="5"/>
  <c r="BE612" i="5" s="1"/>
  <c r="BI609" i="5"/>
  <c r="BH609" i="5"/>
  <c r="BG609" i="5"/>
  <c r="BF609" i="5"/>
  <c r="T609" i="5"/>
  <c r="R609" i="5"/>
  <c r="P609" i="5"/>
  <c r="BK609" i="5"/>
  <c r="J609" i="5"/>
  <c r="BE609" i="5" s="1"/>
  <c r="BI607" i="5"/>
  <c r="BH607" i="5"/>
  <c r="BG607" i="5"/>
  <c r="BF607" i="5"/>
  <c r="T607" i="5"/>
  <c r="R607" i="5"/>
  <c r="P607" i="5"/>
  <c r="BK607" i="5"/>
  <c r="J607" i="5"/>
  <c r="BE607" i="5" s="1"/>
  <c r="BI606" i="5"/>
  <c r="BH606" i="5"/>
  <c r="BG606" i="5"/>
  <c r="BF606" i="5"/>
  <c r="T606" i="5"/>
  <c r="R606" i="5"/>
  <c r="P606" i="5"/>
  <c r="BK606" i="5"/>
  <c r="J606" i="5"/>
  <c r="BE606" i="5" s="1"/>
  <c r="BI603" i="5"/>
  <c r="BH603" i="5"/>
  <c r="BG603" i="5"/>
  <c r="BF603" i="5"/>
  <c r="T603" i="5"/>
  <c r="R603" i="5"/>
  <c r="P603" i="5"/>
  <c r="BK603" i="5"/>
  <c r="J603" i="5"/>
  <c r="BE603" i="5" s="1"/>
  <c r="BI600" i="5"/>
  <c r="BH600" i="5"/>
  <c r="BG600" i="5"/>
  <c r="BF600" i="5"/>
  <c r="T600" i="5"/>
  <c r="R600" i="5"/>
  <c r="P600" i="5"/>
  <c r="BK600" i="5"/>
  <c r="J600" i="5"/>
  <c r="BE600" i="5" s="1"/>
  <c r="BI599" i="5"/>
  <c r="BH599" i="5"/>
  <c r="BG599" i="5"/>
  <c r="BF599" i="5"/>
  <c r="T599" i="5"/>
  <c r="R599" i="5"/>
  <c r="P599" i="5"/>
  <c r="BK599" i="5"/>
  <c r="J599" i="5"/>
  <c r="BE599" i="5" s="1"/>
  <c r="BI596" i="5"/>
  <c r="BH596" i="5"/>
  <c r="BG596" i="5"/>
  <c r="BF596" i="5"/>
  <c r="T596" i="5"/>
  <c r="R596" i="5"/>
  <c r="P596" i="5"/>
  <c r="BK596" i="5"/>
  <c r="J596" i="5"/>
  <c r="BE596" i="5" s="1"/>
  <c r="BI589" i="5"/>
  <c r="BH589" i="5"/>
  <c r="BG589" i="5"/>
  <c r="BF589" i="5"/>
  <c r="T589" i="5"/>
  <c r="R589" i="5"/>
  <c r="P589" i="5"/>
  <c r="BK589" i="5"/>
  <c r="J589" i="5"/>
  <c r="BE589" i="5" s="1"/>
  <c r="BI588" i="5"/>
  <c r="BH588" i="5"/>
  <c r="BG588" i="5"/>
  <c r="BF588" i="5"/>
  <c r="T588" i="5"/>
  <c r="R588" i="5"/>
  <c r="P588" i="5"/>
  <c r="BK588" i="5"/>
  <c r="J588" i="5"/>
  <c r="BE588" i="5" s="1"/>
  <c r="BI582" i="5"/>
  <c r="BH582" i="5"/>
  <c r="BG582" i="5"/>
  <c r="BF582" i="5"/>
  <c r="T582" i="5"/>
  <c r="R582" i="5"/>
  <c r="P582" i="5"/>
  <c r="BK582" i="5"/>
  <c r="J582" i="5"/>
  <c r="BE582" i="5" s="1"/>
  <c r="BI580" i="5"/>
  <c r="BH580" i="5"/>
  <c r="BG580" i="5"/>
  <c r="BF580" i="5"/>
  <c r="T580" i="5"/>
  <c r="R580" i="5"/>
  <c r="P580" i="5"/>
  <c r="BK580" i="5"/>
  <c r="J580" i="5"/>
  <c r="BE580" i="5" s="1"/>
  <c r="BI579" i="5"/>
  <c r="BH579" i="5"/>
  <c r="BG579" i="5"/>
  <c r="BF579" i="5"/>
  <c r="T579" i="5"/>
  <c r="R579" i="5"/>
  <c r="P579" i="5"/>
  <c r="BK579" i="5"/>
  <c r="J579" i="5"/>
  <c r="BE579" i="5" s="1"/>
  <c r="BI578" i="5"/>
  <c r="BH578" i="5"/>
  <c r="BG578" i="5"/>
  <c r="BF578" i="5"/>
  <c r="T578" i="5"/>
  <c r="R578" i="5"/>
  <c r="P578" i="5"/>
  <c r="BK578" i="5"/>
  <c r="J578" i="5"/>
  <c r="BE578" i="5" s="1"/>
  <c r="BI577" i="5"/>
  <c r="BH577" i="5"/>
  <c r="BG577" i="5"/>
  <c r="BF577" i="5"/>
  <c r="T577" i="5"/>
  <c r="R577" i="5"/>
  <c r="P577" i="5"/>
  <c r="BK577" i="5"/>
  <c r="J577" i="5"/>
  <c r="BE577" i="5" s="1"/>
  <c r="BI570" i="5"/>
  <c r="BH570" i="5"/>
  <c r="BG570" i="5"/>
  <c r="BF570" i="5"/>
  <c r="T570" i="5"/>
  <c r="R570" i="5"/>
  <c r="P570" i="5"/>
  <c r="BK570" i="5"/>
  <c r="J570" i="5"/>
  <c r="BE570" i="5" s="1"/>
  <c r="BI569" i="5"/>
  <c r="BH569" i="5"/>
  <c r="BG569" i="5"/>
  <c r="BF569" i="5"/>
  <c r="T569" i="5"/>
  <c r="R569" i="5"/>
  <c r="P569" i="5"/>
  <c r="BK569" i="5"/>
  <c r="J569" i="5"/>
  <c r="BE569" i="5" s="1"/>
  <c r="BI566" i="5"/>
  <c r="BH566" i="5"/>
  <c r="BG566" i="5"/>
  <c r="BF566" i="5"/>
  <c r="T566" i="5"/>
  <c r="R566" i="5"/>
  <c r="P566" i="5"/>
  <c r="BK566" i="5"/>
  <c r="J566" i="5"/>
  <c r="BE566" i="5" s="1"/>
  <c r="BI562" i="5"/>
  <c r="BH562" i="5"/>
  <c r="BG562" i="5"/>
  <c r="BF562" i="5"/>
  <c r="T562" i="5"/>
  <c r="R562" i="5"/>
  <c r="P562" i="5"/>
  <c r="BK562" i="5"/>
  <c r="J562" i="5"/>
  <c r="BE562" i="5" s="1"/>
  <c r="BI558" i="5"/>
  <c r="BH558" i="5"/>
  <c r="BG558" i="5"/>
  <c r="BF558" i="5"/>
  <c r="T558" i="5"/>
  <c r="R558" i="5"/>
  <c r="P558" i="5"/>
  <c r="BK558" i="5"/>
  <c r="J558" i="5"/>
  <c r="BE558" i="5" s="1"/>
  <c r="BI554" i="5"/>
  <c r="BH554" i="5"/>
  <c r="BG554" i="5"/>
  <c r="BF554" i="5"/>
  <c r="T554" i="5"/>
  <c r="R554" i="5"/>
  <c r="P554" i="5"/>
  <c r="BK554" i="5"/>
  <c r="J554" i="5"/>
  <c r="BE554" i="5" s="1"/>
  <c r="BI550" i="5"/>
  <c r="BH550" i="5"/>
  <c r="BG550" i="5"/>
  <c r="BF550" i="5"/>
  <c r="T550" i="5"/>
  <c r="R550" i="5"/>
  <c r="P550" i="5"/>
  <c r="BK550" i="5"/>
  <c r="J550" i="5"/>
  <c r="BE550" i="5" s="1"/>
  <c r="BI545" i="5"/>
  <c r="BH545" i="5"/>
  <c r="BG545" i="5"/>
  <c r="BF545" i="5"/>
  <c r="T545" i="5"/>
  <c r="R545" i="5"/>
  <c r="P545" i="5"/>
  <c r="BK545" i="5"/>
  <c r="J545" i="5"/>
  <c r="BE545" i="5" s="1"/>
  <c r="BI541" i="5"/>
  <c r="BH541" i="5"/>
  <c r="BG541" i="5"/>
  <c r="BF541" i="5"/>
  <c r="T541" i="5"/>
  <c r="R541" i="5"/>
  <c r="P541" i="5"/>
  <c r="BK541" i="5"/>
  <c r="J541" i="5"/>
  <c r="BE541" i="5" s="1"/>
  <c r="BI537" i="5"/>
  <c r="BH537" i="5"/>
  <c r="BG537" i="5"/>
  <c r="BF537" i="5"/>
  <c r="T537" i="5"/>
  <c r="R537" i="5"/>
  <c r="P537" i="5"/>
  <c r="BK537" i="5"/>
  <c r="J537" i="5"/>
  <c r="BE537" i="5" s="1"/>
  <c r="BI534" i="5"/>
  <c r="BH534" i="5"/>
  <c r="BG534" i="5"/>
  <c r="BF534" i="5"/>
  <c r="T534" i="5"/>
  <c r="R534" i="5"/>
  <c r="P534" i="5"/>
  <c r="BK534" i="5"/>
  <c r="J534" i="5"/>
  <c r="BE534" i="5" s="1"/>
  <c r="BI532" i="5"/>
  <c r="BH532" i="5"/>
  <c r="BG532" i="5"/>
  <c r="BF532" i="5"/>
  <c r="T532" i="5"/>
  <c r="R532" i="5"/>
  <c r="P532" i="5"/>
  <c r="BK532" i="5"/>
  <c r="J532" i="5"/>
  <c r="BE532" i="5" s="1"/>
  <c r="BI523" i="5"/>
  <c r="BH523" i="5"/>
  <c r="BG523" i="5"/>
  <c r="BF523" i="5"/>
  <c r="T523" i="5"/>
  <c r="R523" i="5"/>
  <c r="P523" i="5"/>
  <c r="BK523" i="5"/>
  <c r="J523" i="5"/>
  <c r="BE523" i="5" s="1"/>
  <c r="BI521" i="5"/>
  <c r="BH521" i="5"/>
  <c r="BG521" i="5"/>
  <c r="BF521" i="5"/>
  <c r="T521" i="5"/>
  <c r="R521" i="5"/>
  <c r="P521" i="5"/>
  <c r="BK521" i="5"/>
  <c r="J521" i="5"/>
  <c r="BE521" i="5" s="1"/>
  <c r="BI518" i="5"/>
  <c r="BH518" i="5"/>
  <c r="BG518" i="5"/>
  <c r="BF518" i="5"/>
  <c r="T518" i="5"/>
  <c r="R518" i="5"/>
  <c r="P518" i="5"/>
  <c r="BK518" i="5"/>
  <c r="J518" i="5"/>
  <c r="BE518" i="5" s="1"/>
  <c r="BI516" i="5"/>
  <c r="BH516" i="5"/>
  <c r="BG516" i="5"/>
  <c r="BF516" i="5"/>
  <c r="T516" i="5"/>
  <c r="R516" i="5"/>
  <c r="P516" i="5"/>
  <c r="BK516" i="5"/>
  <c r="J516" i="5"/>
  <c r="BE516" i="5" s="1"/>
  <c r="BI514" i="5"/>
  <c r="BH514" i="5"/>
  <c r="BG514" i="5"/>
  <c r="BF514" i="5"/>
  <c r="T514" i="5"/>
  <c r="R514" i="5"/>
  <c r="P514" i="5"/>
  <c r="BK514" i="5"/>
  <c r="J514" i="5"/>
  <c r="BE514" i="5" s="1"/>
  <c r="BI508" i="5"/>
  <c r="BH508" i="5"/>
  <c r="BG508" i="5"/>
  <c r="BF508" i="5"/>
  <c r="T508" i="5"/>
  <c r="R508" i="5"/>
  <c r="P508" i="5"/>
  <c r="BK508" i="5"/>
  <c r="J508" i="5"/>
  <c r="BE508" i="5" s="1"/>
  <c r="BI505" i="5"/>
  <c r="BH505" i="5"/>
  <c r="BG505" i="5"/>
  <c r="BF505" i="5"/>
  <c r="T505" i="5"/>
  <c r="R505" i="5"/>
  <c r="P505" i="5"/>
  <c r="BK505" i="5"/>
  <c r="J505" i="5"/>
  <c r="BE505" i="5" s="1"/>
  <c r="BI502" i="5"/>
  <c r="BH502" i="5"/>
  <c r="BG502" i="5"/>
  <c r="BF502" i="5"/>
  <c r="T502" i="5"/>
  <c r="R502" i="5"/>
  <c r="P502" i="5"/>
  <c r="BK502" i="5"/>
  <c r="J502" i="5"/>
  <c r="BE502" i="5" s="1"/>
  <c r="BI499" i="5"/>
  <c r="BH499" i="5"/>
  <c r="BG499" i="5"/>
  <c r="BF499" i="5"/>
  <c r="T499" i="5"/>
  <c r="R499" i="5"/>
  <c r="P499" i="5"/>
  <c r="BK499" i="5"/>
  <c r="J499" i="5"/>
  <c r="BE499" i="5" s="1"/>
  <c r="BI493" i="5"/>
  <c r="BH493" i="5"/>
  <c r="BG493" i="5"/>
  <c r="BF493" i="5"/>
  <c r="T493" i="5"/>
  <c r="R493" i="5"/>
  <c r="P493" i="5"/>
  <c r="BK493" i="5"/>
  <c r="J493" i="5"/>
  <c r="BE493" i="5" s="1"/>
  <c r="BI490" i="5"/>
  <c r="BH490" i="5"/>
  <c r="BG490" i="5"/>
  <c r="BF490" i="5"/>
  <c r="T490" i="5"/>
  <c r="R490" i="5"/>
  <c r="P490" i="5"/>
  <c r="BK490" i="5"/>
  <c r="J490" i="5"/>
  <c r="BE490" i="5" s="1"/>
  <c r="BI487" i="5"/>
  <c r="BH487" i="5"/>
  <c r="BG487" i="5"/>
  <c r="BF487" i="5"/>
  <c r="T487" i="5"/>
  <c r="R487" i="5"/>
  <c r="P487" i="5"/>
  <c r="BK487" i="5"/>
  <c r="J487" i="5"/>
  <c r="BE487" i="5" s="1"/>
  <c r="BI484" i="5"/>
  <c r="BH484" i="5"/>
  <c r="BG484" i="5"/>
  <c r="BF484" i="5"/>
  <c r="T484" i="5"/>
  <c r="R484" i="5"/>
  <c r="P484" i="5"/>
  <c r="BK484" i="5"/>
  <c r="J484" i="5"/>
  <c r="BE484" i="5" s="1"/>
  <c r="BI482" i="5"/>
  <c r="BH482" i="5"/>
  <c r="BG482" i="5"/>
  <c r="BF482" i="5"/>
  <c r="T482" i="5"/>
  <c r="R482" i="5"/>
  <c r="P482" i="5"/>
  <c r="BK482" i="5"/>
  <c r="J482" i="5"/>
  <c r="BE482" i="5" s="1"/>
  <c r="BI476" i="5"/>
  <c r="BH476" i="5"/>
  <c r="BG476" i="5"/>
  <c r="BF476" i="5"/>
  <c r="T476" i="5"/>
  <c r="R476" i="5"/>
  <c r="P476" i="5"/>
  <c r="BK476" i="5"/>
  <c r="J476" i="5"/>
  <c r="BE476" i="5" s="1"/>
  <c r="BI475" i="5"/>
  <c r="BH475" i="5"/>
  <c r="BG475" i="5"/>
  <c r="BF475" i="5"/>
  <c r="T475" i="5"/>
  <c r="R475" i="5"/>
  <c r="P475" i="5"/>
  <c r="BK475" i="5"/>
  <c r="J475" i="5"/>
  <c r="BE475" i="5" s="1"/>
  <c r="BI469" i="5"/>
  <c r="BH469" i="5"/>
  <c r="BG469" i="5"/>
  <c r="BF469" i="5"/>
  <c r="T469" i="5"/>
  <c r="R469" i="5"/>
  <c r="P469" i="5"/>
  <c r="BK469" i="5"/>
  <c r="J469" i="5"/>
  <c r="BE469" i="5" s="1"/>
  <c r="BI466" i="5"/>
  <c r="BH466" i="5"/>
  <c r="BG466" i="5"/>
  <c r="BF466" i="5"/>
  <c r="T466" i="5"/>
  <c r="R466" i="5"/>
  <c r="P466" i="5"/>
  <c r="BK466" i="5"/>
  <c r="J466" i="5"/>
  <c r="BE466" i="5" s="1"/>
  <c r="BI463" i="5"/>
  <c r="BH463" i="5"/>
  <c r="BG463" i="5"/>
  <c r="BF463" i="5"/>
  <c r="T463" i="5"/>
  <c r="R463" i="5"/>
  <c r="P463" i="5"/>
  <c r="BK463" i="5"/>
  <c r="J463" i="5"/>
  <c r="BE463" i="5" s="1"/>
  <c r="BI460" i="5"/>
  <c r="BH460" i="5"/>
  <c r="BG460" i="5"/>
  <c r="BF460" i="5"/>
  <c r="T460" i="5"/>
  <c r="R460" i="5"/>
  <c r="P460" i="5"/>
  <c r="BK460" i="5"/>
  <c r="J460" i="5"/>
  <c r="BE460" i="5" s="1"/>
  <c r="BI457" i="5"/>
  <c r="BH457" i="5"/>
  <c r="BG457" i="5"/>
  <c r="BF457" i="5"/>
  <c r="T457" i="5"/>
  <c r="R457" i="5"/>
  <c r="R456" i="5" s="1"/>
  <c r="P457" i="5"/>
  <c r="P456" i="5" s="1"/>
  <c r="BK457" i="5"/>
  <c r="BK456" i="5" s="1"/>
  <c r="J456" i="5" s="1"/>
  <c r="J68" i="5" s="1"/>
  <c r="J457" i="5"/>
  <c r="BE457" i="5" s="1"/>
  <c r="BI453" i="5"/>
  <c r="BH453" i="5"/>
  <c r="BG453" i="5"/>
  <c r="BF453" i="5"/>
  <c r="BE453" i="5"/>
  <c r="T453" i="5"/>
  <c r="R453" i="5"/>
  <c r="P453" i="5"/>
  <c r="BK453" i="5"/>
  <c r="J453" i="5"/>
  <c r="BI444" i="5"/>
  <c r="BH444" i="5"/>
  <c r="BG444" i="5"/>
  <c r="BF444" i="5"/>
  <c r="BE444" i="5"/>
  <c r="T444" i="5"/>
  <c r="R444" i="5"/>
  <c r="P444" i="5"/>
  <c r="BK444" i="5"/>
  <c r="J444" i="5"/>
  <c r="BI441" i="5"/>
  <c r="BH441" i="5"/>
  <c r="BG441" i="5"/>
  <c r="BF441" i="5"/>
  <c r="BE441" i="5"/>
  <c r="T441" i="5"/>
  <c r="T440" i="5" s="1"/>
  <c r="R441" i="5"/>
  <c r="P441" i="5"/>
  <c r="P440" i="5" s="1"/>
  <c r="BK441" i="5"/>
  <c r="BK440" i="5" s="1"/>
  <c r="J440" i="5" s="1"/>
  <c r="J67" i="5" s="1"/>
  <c r="J441" i="5"/>
  <c r="BI437" i="5"/>
  <c r="BH437" i="5"/>
  <c r="BG437" i="5"/>
  <c r="BF437" i="5"/>
  <c r="T437" i="5"/>
  <c r="R437" i="5"/>
  <c r="P437" i="5"/>
  <c r="BK437" i="5"/>
  <c r="J437" i="5"/>
  <c r="BE437" i="5" s="1"/>
  <c r="BI434" i="5"/>
  <c r="BH434" i="5"/>
  <c r="BG434" i="5"/>
  <c r="BF434" i="5"/>
  <c r="T434" i="5"/>
  <c r="R434" i="5"/>
  <c r="P434" i="5"/>
  <c r="BK434" i="5"/>
  <c r="J434" i="5"/>
  <c r="BE434" i="5" s="1"/>
  <c r="BI426" i="5"/>
  <c r="BH426" i="5"/>
  <c r="BG426" i="5"/>
  <c r="BF426" i="5"/>
  <c r="T426" i="5"/>
  <c r="R426" i="5"/>
  <c r="P426" i="5"/>
  <c r="BK426" i="5"/>
  <c r="J426" i="5"/>
  <c r="BE426" i="5" s="1"/>
  <c r="BI425" i="5"/>
  <c r="BH425" i="5"/>
  <c r="BG425" i="5"/>
  <c r="BF425" i="5"/>
  <c r="T425" i="5"/>
  <c r="R425" i="5"/>
  <c r="P425" i="5"/>
  <c r="BK425" i="5"/>
  <c r="J425" i="5"/>
  <c r="BE425" i="5" s="1"/>
  <c r="BI422" i="5"/>
  <c r="BH422" i="5"/>
  <c r="BG422" i="5"/>
  <c r="BF422" i="5"/>
  <c r="T422" i="5"/>
  <c r="R422" i="5"/>
  <c r="P422" i="5"/>
  <c r="BK422" i="5"/>
  <c r="J422" i="5"/>
  <c r="BE422" i="5" s="1"/>
  <c r="BI419" i="5"/>
  <c r="BH419" i="5"/>
  <c r="BG419" i="5"/>
  <c r="BF419" i="5"/>
  <c r="T419" i="5"/>
  <c r="R419" i="5"/>
  <c r="P419" i="5"/>
  <c r="BK419" i="5"/>
  <c r="J419" i="5"/>
  <c r="BE419" i="5" s="1"/>
  <c r="BI416" i="5"/>
  <c r="BH416" i="5"/>
  <c r="BG416" i="5"/>
  <c r="BF416" i="5"/>
  <c r="T416" i="5"/>
  <c r="R416" i="5"/>
  <c r="P416" i="5"/>
  <c r="BK416" i="5"/>
  <c r="J416" i="5"/>
  <c r="BE416" i="5" s="1"/>
  <c r="BI410" i="5"/>
  <c r="BH410" i="5"/>
  <c r="BG410" i="5"/>
  <c r="BF410" i="5"/>
  <c r="T410" i="5"/>
  <c r="R410" i="5"/>
  <c r="P410" i="5"/>
  <c r="BK410" i="5"/>
  <c r="J410" i="5"/>
  <c r="BE410" i="5" s="1"/>
  <c r="BI407" i="5"/>
  <c r="BH407" i="5"/>
  <c r="BG407" i="5"/>
  <c r="BF407" i="5"/>
  <c r="T407" i="5"/>
  <c r="R407" i="5"/>
  <c r="P407" i="5"/>
  <c r="BK407" i="5"/>
  <c r="J407" i="5"/>
  <c r="BE407" i="5" s="1"/>
  <c r="BI404" i="5"/>
  <c r="BH404" i="5"/>
  <c r="BG404" i="5"/>
  <c r="BF404" i="5"/>
  <c r="T404" i="5"/>
  <c r="R404" i="5"/>
  <c r="P404" i="5"/>
  <c r="BK404" i="5"/>
  <c r="J404" i="5"/>
  <c r="BE404" i="5" s="1"/>
  <c r="BI401" i="5"/>
  <c r="BH401" i="5"/>
  <c r="BG401" i="5"/>
  <c r="BF401" i="5"/>
  <c r="T401" i="5"/>
  <c r="R401" i="5"/>
  <c r="P401" i="5"/>
  <c r="BK401" i="5"/>
  <c r="J401" i="5"/>
  <c r="BE401" i="5" s="1"/>
  <c r="BI398" i="5"/>
  <c r="BH398" i="5"/>
  <c r="BG398" i="5"/>
  <c r="BF398" i="5"/>
  <c r="T398" i="5"/>
  <c r="R398" i="5"/>
  <c r="R397" i="5" s="1"/>
  <c r="P398" i="5"/>
  <c r="P397" i="5" s="1"/>
  <c r="BK398" i="5"/>
  <c r="BK397" i="5" s="1"/>
  <c r="J397" i="5" s="1"/>
  <c r="J66" i="5" s="1"/>
  <c r="J398" i="5"/>
  <c r="BE398" i="5" s="1"/>
  <c r="BI394" i="5"/>
  <c r="BH394" i="5"/>
  <c r="BG394" i="5"/>
  <c r="BF394" i="5"/>
  <c r="BE394" i="5"/>
  <c r="T394" i="5"/>
  <c r="R394" i="5"/>
  <c r="P394" i="5"/>
  <c r="BK394" i="5"/>
  <c r="J394" i="5"/>
  <c r="BI392" i="5"/>
  <c r="BH392" i="5"/>
  <c r="BG392" i="5"/>
  <c r="BF392" i="5"/>
  <c r="BE392" i="5"/>
  <c r="T392" i="5"/>
  <c r="R392" i="5"/>
  <c r="P392" i="5"/>
  <c r="BK392" i="5"/>
  <c r="J392" i="5"/>
  <c r="BI387" i="5"/>
  <c r="BH387" i="5"/>
  <c r="BG387" i="5"/>
  <c r="BF387" i="5"/>
  <c r="BE387" i="5"/>
  <c r="T387" i="5"/>
  <c r="R387" i="5"/>
  <c r="P387" i="5"/>
  <c r="BK387" i="5"/>
  <c r="J387" i="5"/>
  <c r="BI384" i="5"/>
  <c r="BH384" i="5"/>
  <c r="BG384" i="5"/>
  <c r="BF384" i="5"/>
  <c r="BE384" i="5"/>
  <c r="T384" i="5"/>
  <c r="R384" i="5"/>
  <c r="P384" i="5"/>
  <c r="BK384" i="5"/>
  <c r="J384" i="5"/>
  <c r="BI381" i="5"/>
  <c r="BH381" i="5"/>
  <c r="BG381" i="5"/>
  <c r="BF381" i="5"/>
  <c r="BE381" i="5"/>
  <c r="T381" i="5"/>
  <c r="R381" i="5"/>
  <c r="P381" i="5"/>
  <c r="BK381" i="5"/>
  <c r="J381" i="5"/>
  <c r="BI378" i="5"/>
  <c r="BH378" i="5"/>
  <c r="BG378" i="5"/>
  <c r="BF378" i="5"/>
  <c r="BE378" i="5"/>
  <c r="T378" i="5"/>
  <c r="R378" i="5"/>
  <c r="P378" i="5"/>
  <c r="BK378" i="5"/>
  <c r="J378" i="5"/>
  <c r="BI376" i="5"/>
  <c r="BH376" i="5"/>
  <c r="BG376" i="5"/>
  <c r="BF376" i="5"/>
  <c r="BE376" i="5"/>
  <c r="T376" i="5"/>
  <c r="R376" i="5"/>
  <c r="P376" i="5"/>
  <c r="BK376" i="5"/>
  <c r="J376" i="5"/>
  <c r="BI366" i="5"/>
  <c r="BH366" i="5"/>
  <c r="BG366" i="5"/>
  <c r="BF366" i="5"/>
  <c r="BE366" i="5"/>
  <c r="T366" i="5"/>
  <c r="R366" i="5"/>
  <c r="P366" i="5"/>
  <c r="BK366" i="5"/>
  <c r="J366" i="5"/>
  <c r="BI356" i="5"/>
  <c r="BH356" i="5"/>
  <c r="BG356" i="5"/>
  <c r="BF356" i="5"/>
  <c r="BE356" i="5"/>
  <c r="T356" i="5"/>
  <c r="R356" i="5"/>
  <c r="P356" i="5"/>
  <c r="BK356" i="5"/>
  <c r="J356" i="5"/>
  <c r="BI353" i="5"/>
  <c r="BH353" i="5"/>
  <c r="BG353" i="5"/>
  <c r="BF353" i="5"/>
  <c r="BE353" i="5"/>
  <c r="T353" i="5"/>
  <c r="R353" i="5"/>
  <c r="P353" i="5"/>
  <c r="BK353" i="5"/>
  <c r="J353" i="5"/>
  <c r="BI351" i="5"/>
  <c r="BH351" i="5"/>
  <c r="BG351" i="5"/>
  <c r="BF351" i="5"/>
  <c r="BE351" i="5"/>
  <c r="T351" i="5"/>
  <c r="R351" i="5"/>
  <c r="P351" i="5"/>
  <c r="BK351" i="5"/>
  <c r="J351" i="5"/>
  <c r="BI348" i="5"/>
  <c r="BH348" i="5"/>
  <c r="BG348" i="5"/>
  <c r="BF348" i="5"/>
  <c r="BE348" i="5"/>
  <c r="T348" i="5"/>
  <c r="R348" i="5"/>
  <c r="P348" i="5"/>
  <c r="BK348" i="5"/>
  <c r="J348" i="5"/>
  <c r="BI346" i="5"/>
  <c r="BH346" i="5"/>
  <c r="BG346" i="5"/>
  <c r="BF346" i="5"/>
  <c r="BE346" i="5"/>
  <c r="T346" i="5"/>
  <c r="R346" i="5"/>
  <c r="P346" i="5"/>
  <c r="BK346" i="5"/>
  <c r="J346" i="5"/>
  <c r="BI343" i="5"/>
  <c r="BH343" i="5"/>
  <c r="BG343" i="5"/>
  <c r="BF343" i="5"/>
  <c r="BE343" i="5"/>
  <c r="T343" i="5"/>
  <c r="R343" i="5"/>
  <c r="P343" i="5"/>
  <c r="BK343" i="5"/>
  <c r="J343" i="5"/>
  <c r="BI342" i="5"/>
  <c r="BH342" i="5"/>
  <c r="BG342" i="5"/>
  <c r="BF342" i="5"/>
  <c r="BE342" i="5"/>
  <c r="T342" i="5"/>
  <c r="R342" i="5"/>
  <c r="P342" i="5"/>
  <c r="BK342" i="5"/>
  <c r="J342" i="5"/>
  <c r="BI339" i="5"/>
  <c r="BH339" i="5"/>
  <c r="BG339" i="5"/>
  <c r="BF339" i="5"/>
  <c r="BE339" i="5"/>
  <c r="T339" i="5"/>
  <c r="R339" i="5"/>
  <c r="P339" i="5"/>
  <c r="BK339" i="5"/>
  <c r="J339" i="5"/>
  <c r="BI338" i="5"/>
  <c r="BH338" i="5"/>
  <c r="BG338" i="5"/>
  <c r="BF338" i="5"/>
  <c r="BE338" i="5"/>
  <c r="T338" i="5"/>
  <c r="R338" i="5"/>
  <c r="P338" i="5"/>
  <c r="BK338" i="5"/>
  <c r="J338" i="5"/>
  <c r="BI336" i="5"/>
  <c r="BH336" i="5"/>
  <c r="BG336" i="5"/>
  <c r="BF336" i="5"/>
  <c r="BE336" i="5"/>
  <c r="T336" i="5"/>
  <c r="R336" i="5"/>
  <c r="P336" i="5"/>
  <c r="BK336" i="5"/>
  <c r="J336" i="5"/>
  <c r="BI333" i="5"/>
  <c r="BH333" i="5"/>
  <c r="BG333" i="5"/>
  <c r="BF333" i="5"/>
  <c r="BE333" i="5"/>
  <c r="T333" i="5"/>
  <c r="R333" i="5"/>
  <c r="P333" i="5"/>
  <c r="BK333" i="5"/>
  <c r="J333" i="5"/>
  <c r="BI330" i="5"/>
  <c r="BH330" i="5"/>
  <c r="BG330" i="5"/>
  <c r="BF330" i="5"/>
  <c r="BE330" i="5"/>
  <c r="T330" i="5"/>
  <c r="R330" i="5"/>
  <c r="P330" i="5"/>
  <c r="BK330" i="5"/>
  <c r="J330" i="5"/>
  <c r="BI327" i="5"/>
  <c r="BH327" i="5"/>
  <c r="BG327" i="5"/>
  <c r="BF327" i="5"/>
  <c r="BE327" i="5"/>
  <c r="T327" i="5"/>
  <c r="R327" i="5"/>
  <c r="P327" i="5"/>
  <c r="BK327" i="5"/>
  <c r="J327" i="5"/>
  <c r="BI326" i="5"/>
  <c r="BH326" i="5"/>
  <c r="BG326" i="5"/>
  <c r="BF326" i="5"/>
  <c r="BE326" i="5"/>
  <c r="T326" i="5"/>
  <c r="R326" i="5"/>
  <c r="P326" i="5"/>
  <c r="BK326" i="5"/>
  <c r="J326" i="5"/>
  <c r="BI324" i="5"/>
  <c r="BH324" i="5"/>
  <c r="BG324" i="5"/>
  <c r="BF324" i="5"/>
  <c r="BE324" i="5"/>
  <c r="T324" i="5"/>
  <c r="R324" i="5"/>
  <c r="P324" i="5"/>
  <c r="BK324" i="5"/>
  <c r="J324" i="5"/>
  <c r="BI315" i="5"/>
  <c r="BH315" i="5"/>
  <c r="BG315" i="5"/>
  <c r="BF315" i="5"/>
  <c r="BE315" i="5"/>
  <c r="T315" i="5"/>
  <c r="R315" i="5"/>
  <c r="P315" i="5"/>
  <c r="BK315" i="5"/>
  <c r="J315" i="5"/>
  <c r="BI312" i="5"/>
  <c r="BH312" i="5"/>
  <c r="BG312" i="5"/>
  <c r="BF312" i="5"/>
  <c r="BE312" i="5"/>
  <c r="T312" i="5"/>
  <c r="T311" i="5" s="1"/>
  <c r="R312" i="5"/>
  <c r="P312" i="5"/>
  <c r="P311" i="5" s="1"/>
  <c r="BK312" i="5"/>
  <c r="BK311" i="5" s="1"/>
  <c r="J311" i="5" s="1"/>
  <c r="J65" i="5" s="1"/>
  <c r="J312" i="5"/>
  <c r="BI308" i="5"/>
  <c r="BH308" i="5"/>
  <c r="BG308" i="5"/>
  <c r="BF308" i="5"/>
  <c r="T308" i="5"/>
  <c r="R308" i="5"/>
  <c r="P308" i="5"/>
  <c r="BK308" i="5"/>
  <c r="J308" i="5"/>
  <c r="BE308" i="5" s="1"/>
  <c r="BI305" i="5"/>
  <c r="BH305" i="5"/>
  <c r="BG305" i="5"/>
  <c r="BF305" i="5"/>
  <c r="T305" i="5"/>
  <c r="R305" i="5"/>
  <c r="P305" i="5"/>
  <c r="BK305" i="5"/>
  <c r="J305" i="5"/>
  <c r="BE305" i="5" s="1"/>
  <c r="BI303" i="5"/>
  <c r="BH303" i="5"/>
  <c r="BG303" i="5"/>
  <c r="BF303" i="5"/>
  <c r="T303" i="5"/>
  <c r="R303" i="5"/>
  <c r="P303" i="5"/>
  <c r="BK303" i="5"/>
  <c r="J303" i="5"/>
  <c r="BE303" i="5" s="1"/>
  <c r="BI301" i="5"/>
  <c r="BH301" i="5"/>
  <c r="BG301" i="5"/>
  <c r="BF301" i="5"/>
  <c r="T301" i="5"/>
  <c r="R301" i="5"/>
  <c r="P301" i="5"/>
  <c r="BK301" i="5"/>
  <c r="J301" i="5"/>
  <c r="BE301" i="5" s="1"/>
  <c r="BI300" i="5"/>
  <c r="BH300" i="5"/>
  <c r="BG300" i="5"/>
  <c r="BF300" i="5"/>
  <c r="T300" i="5"/>
  <c r="R300" i="5"/>
  <c r="P300" i="5"/>
  <c r="BK300" i="5"/>
  <c r="J300" i="5"/>
  <c r="BE300" i="5" s="1"/>
  <c r="BI297" i="5"/>
  <c r="BH297" i="5"/>
  <c r="BG297" i="5"/>
  <c r="BF297" i="5"/>
  <c r="T297" i="5"/>
  <c r="R297" i="5"/>
  <c r="P297" i="5"/>
  <c r="BK297" i="5"/>
  <c r="J297" i="5"/>
  <c r="BE297" i="5" s="1"/>
  <c r="BI296" i="5"/>
  <c r="BH296" i="5"/>
  <c r="BG296" i="5"/>
  <c r="BF296" i="5"/>
  <c r="T296" i="5"/>
  <c r="R296" i="5"/>
  <c r="P296" i="5"/>
  <c r="BK296" i="5"/>
  <c r="J296" i="5"/>
  <c r="BE296" i="5" s="1"/>
  <c r="BI286" i="5"/>
  <c r="BH286" i="5"/>
  <c r="BG286" i="5"/>
  <c r="BF286" i="5"/>
  <c r="T286" i="5"/>
  <c r="R286" i="5"/>
  <c r="P286" i="5"/>
  <c r="BK286" i="5"/>
  <c r="J286" i="5"/>
  <c r="BE286" i="5" s="1"/>
  <c r="BI285" i="5"/>
  <c r="BH285" i="5"/>
  <c r="BG285" i="5"/>
  <c r="BF285" i="5"/>
  <c r="T285" i="5"/>
  <c r="R285" i="5"/>
  <c r="P285" i="5"/>
  <c r="BK285" i="5"/>
  <c r="J285" i="5"/>
  <c r="BE285" i="5" s="1"/>
  <c r="BI277" i="5"/>
  <c r="BH277" i="5"/>
  <c r="BG277" i="5"/>
  <c r="BF277" i="5"/>
  <c r="T277" i="5"/>
  <c r="R277" i="5"/>
  <c r="P277" i="5"/>
  <c r="BK277" i="5"/>
  <c r="J277" i="5"/>
  <c r="BE277" i="5" s="1"/>
  <c r="BI273" i="5"/>
  <c r="BH273" i="5"/>
  <c r="BG273" i="5"/>
  <c r="BF273" i="5"/>
  <c r="T273" i="5"/>
  <c r="R273" i="5"/>
  <c r="P273" i="5"/>
  <c r="BK273" i="5"/>
  <c r="J273" i="5"/>
  <c r="BE273" i="5" s="1"/>
  <c r="BI264" i="5"/>
  <c r="BH264" i="5"/>
  <c r="BG264" i="5"/>
  <c r="BF264" i="5"/>
  <c r="T264" i="5"/>
  <c r="R264" i="5"/>
  <c r="P264" i="5"/>
  <c r="BK264" i="5"/>
  <c r="J264" i="5"/>
  <c r="BE264" i="5" s="1"/>
  <c r="BI255" i="5"/>
  <c r="BH255" i="5"/>
  <c r="BG255" i="5"/>
  <c r="BF255" i="5"/>
  <c r="T255" i="5"/>
  <c r="R255" i="5"/>
  <c r="P255" i="5"/>
  <c r="BK255" i="5"/>
  <c r="J255" i="5"/>
  <c r="BE255" i="5" s="1"/>
  <c r="BI252" i="5"/>
  <c r="BH252" i="5"/>
  <c r="BG252" i="5"/>
  <c r="BF252" i="5"/>
  <c r="T252" i="5"/>
  <c r="R252" i="5"/>
  <c r="P252" i="5"/>
  <c r="BK252" i="5"/>
  <c r="J252" i="5"/>
  <c r="BE252" i="5" s="1"/>
  <c r="BI249" i="5"/>
  <c r="BH249" i="5"/>
  <c r="BG249" i="5"/>
  <c r="BF249" i="5"/>
  <c r="T249" i="5"/>
  <c r="R249" i="5"/>
  <c r="P249" i="5"/>
  <c r="BK249" i="5"/>
  <c r="J249" i="5"/>
  <c r="BE249" i="5" s="1"/>
  <c r="BI248" i="5"/>
  <c r="BH248" i="5"/>
  <c r="BG248" i="5"/>
  <c r="BF248" i="5"/>
  <c r="T248" i="5"/>
  <c r="R248" i="5"/>
  <c r="P248" i="5"/>
  <c r="BK248" i="5"/>
  <c r="J248" i="5"/>
  <c r="BE248" i="5" s="1"/>
  <c r="BI244" i="5"/>
  <c r="BH244" i="5"/>
  <c r="BG244" i="5"/>
  <c r="BF244" i="5"/>
  <c r="T244" i="5"/>
  <c r="R244" i="5"/>
  <c r="P244" i="5"/>
  <c r="BK244" i="5"/>
  <c r="J244" i="5"/>
  <c r="BE244" i="5" s="1"/>
  <c r="BI240" i="5"/>
  <c r="BH240" i="5"/>
  <c r="BG240" i="5"/>
  <c r="BF240" i="5"/>
  <c r="T240" i="5"/>
  <c r="R240" i="5"/>
  <c r="P240" i="5"/>
  <c r="BK240" i="5"/>
  <c r="J240" i="5"/>
  <c r="BE240" i="5" s="1"/>
  <c r="BI239" i="5"/>
  <c r="BH239" i="5"/>
  <c r="BG239" i="5"/>
  <c r="BF239" i="5"/>
  <c r="T239" i="5"/>
  <c r="R239" i="5"/>
  <c r="P239" i="5"/>
  <c r="BK239" i="5"/>
  <c r="J239" i="5"/>
  <c r="BE239" i="5" s="1"/>
  <c r="BI236" i="5"/>
  <c r="BH236" i="5"/>
  <c r="BG236" i="5"/>
  <c r="BF236" i="5"/>
  <c r="T236" i="5"/>
  <c r="R236" i="5"/>
  <c r="R235" i="5" s="1"/>
  <c r="P236" i="5"/>
  <c r="P235" i="5" s="1"/>
  <c r="BK236" i="5"/>
  <c r="BK235" i="5" s="1"/>
  <c r="J235" i="5" s="1"/>
  <c r="J64" i="5" s="1"/>
  <c r="J236" i="5"/>
  <c r="BE236" i="5" s="1"/>
  <c r="BI234" i="5"/>
  <c r="BH234" i="5"/>
  <c r="BG234" i="5"/>
  <c r="BF234" i="5"/>
  <c r="BE234" i="5"/>
  <c r="T234" i="5"/>
  <c r="R234" i="5"/>
  <c r="P234" i="5"/>
  <c r="BK234" i="5"/>
  <c r="J234" i="5"/>
  <c r="BI231" i="5"/>
  <c r="BH231" i="5"/>
  <c r="BG231" i="5"/>
  <c r="BF231" i="5"/>
  <c r="BE231" i="5"/>
  <c r="T231" i="5"/>
  <c r="R231" i="5"/>
  <c r="P231" i="5"/>
  <c r="BK231" i="5"/>
  <c r="J231" i="5"/>
  <c r="BI225" i="5"/>
  <c r="BH225" i="5"/>
  <c r="BG225" i="5"/>
  <c r="BF225" i="5"/>
  <c r="BE225" i="5"/>
  <c r="T225" i="5"/>
  <c r="R225" i="5"/>
  <c r="P225" i="5"/>
  <c r="BK225" i="5"/>
  <c r="J225" i="5"/>
  <c r="BI222" i="5"/>
  <c r="BH222" i="5"/>
  <c r="BG222" i="5"/>
  <c r="BF222" i="5"/>
  <c r="BE222" i="5"/>
  <c r="T222" i="5"/>
  <c r="R222" i="5"/>
  <c r="P222" i="5"/>
  <c r="BK222" i="5"/>
  <c r="J222" i="5"/>
  <c r="BI219" i="5"/>
  <c r="BH219" i="5"/>
  <c r="BG219" i="5"/>
  <c r="BF219" i="5"/>
  <c r="BE219" i="5"/>
  <c r="T219" i="5"/>
  <c r="R219" i="5"/>
  <c r="P219" i="5"/>
  <c r="BK219" i="5"/>
  <c r="J219" i="5"/>
  <c r="BI216" i="5"/>
  <c r="BH216" i="5"/>
  <c r="BG216" i="5"/>
  <c r="BF216" i="5"/>
  <c r="BE216" i="5"/>
  <c r="T216" i="5"/>
  <c r="R216" i="5"/>
  <c r="P216" i="5"/>
  <c r="BK216" i="5"/>
  <c r="J216" i="5"/>
  <c r="BI214" i="5"/>
  <c r="BH214" i="5"/>
  <c r="BG214" i="5"/>
  <c r="BF214" i="5"/>
  <c r="BE214" i="5"/>
  <c r="T214" i="5"/>
  <c r="T213" i="5" s="1"/>
  <c r="R214" i="5"/>
  <c r="P214" i="5"/>
  <c r="P213" i="5" s="1"/>
  <c r="BK214" i="5"/>
  <c r="BK213" i="5" s="1"/>
  <c r="J213" i="5" s="1"/>
  <c r="J63" i="5" s="1"/>
  <c r="J214" i="5"/>
  <c r="BI211" i="5"/>
  <c r="BH211" i="5"/>
  <c r="BG211" i="5"/>
  <c r="BF211" i="5"/>
  <c r="T211" i="5"/>
  <c r="R211" i="5"/>
  <c r="P211" i="5"/>
  <c r="BK211" i="5"/>
  <c r="J211" i="5"/>
  <c r="BE211" i="5" s="1"/>
  <c r="BI209" i="5"/>
  <c r="BH209" i="5"/>
  <c r="BG209" i="5"/>
  <c r="BF209" i="5"/>
  <c r="T209" i="5"/>
  <c r="R209" i="5"/>
  <c r="P209" i="5"/>
  <c r="BK209" i="5"/>
  <c r="J209" i="5"/>
  <c r="BE209" i="5" s="1"/>
  <c r="BI206" i="5"/>
  <c r="BH206" i="5"/>
  <c r="BG206" i="5"/>
  <c r="BF206" i="5"/>
  <c r="T206" i="5"/>
  <c r="R206" i="5"/>
  <c r="P206" i="5"/>
  <c r="BK206" i="5"/>
  <c r="J206" i="5"/>
  <c r="BE206" i="5" s="1"/>
  <c r="BI194" i="5"/>
  <c r="BH194" i="5"/>
  <c r="BG194" i="5"/>
  <c r="BF194" i="5"/>
  <c r="T194" i="5"/>
  <c r="R194" i="5"/>
  <c r="P194" i="5"/>
  <c r="BK194" i="5"/>
  <c r="J194" i="5"/>
  <c r="BE194" i="5" s="1"/>
  <c r="BI191" i="5"/>
  <c r="BH191" i="5"/>
  <c r="BG191" i="5"/>
  <c r="BF191" i="5"/>
  <c r="T191" i="5"/>
  <c r="R191" i="5"/>
  <c r="P191" i="5"/>
  <c r="BK191" i="5"/>
  <c r="J191" i="5"/>
  <c r="BE191" i="5" s="1"/>
  <c r="BI188" i="5"/>
  <c r="BH188" i="5"/>
  <c r="BG188" i="5"/>
  <c r="BF188" i="5"/>
  <c r="T188" i="5"/>
  <c r="R188" i="5"/>
  <c r="P188" i="5"/>
  <c r="BK188" i="5"/>
  <c r="J188" i="5"/>
  <c r="BE188" i="5" s="1"/>
  <c r="BI185" i="5"/>
  <c r="BH185" i="5"/>
  <c r="BG185" i="5"/>
  <c r="BF185" i="5"/>
  <c r="T185" i="5"/>
  <c r="R185" i="5"/>
  <c r="P185" i="5"/>
  <c r="BK185" i="5"/>
  <c r="J185" i="5"/>
  <c r="BE185" i="5" s="1"/>
  <c r="BI182" i="5"/>
  <c r="BH182" i="5"/>
  <c r="BG182" i="5"/>
  <c r="BF182" i="5"/>
  <c r="T182" i="5"/>
  <c r="R182" i="5"/>
  <c r="P182" i="5"/>
  <c r="BK182" i="5"/>
  <c r="J182" i="5"/>
  <c r="BE182" i="5" s="1"/>
  <c r="BI179" i="5"/>
  <c r="BH179" i="5"/>
  <c r="BG179" i="5"/>
  <c r="BF179" i="5"/>
  <c r="T179" i="5"/>
  <c r="R179" i="5"/>
  <c r="P179" i="5"/>
  <c r="BK179" i="5"/>
  <c r="J179" i="5"/>
  <c r="BE179" i="5" s="1"/>
  <c r="BI176" i="5"/>
  <c r="BH176" i="5"/>
  <c r="BG176" i="5"/>
  <c r="BF176" i="5"/>
  <c r="T176" i="5"/>
  <c r="R176" i="5"/>
  <c r="P176" i="5"/>
  <c r="BK176" i="5"/>
  <c r="J176" i="5"/>
  <c r="BE176" i="5" s="1"/>
  <c r="BI175" i="5"/>
  <c r="BH175" i="5"/>
  <c r="BG175" i="5"/>
  <c r="BF175" i="5"/>
  <c r="T175" i="5"/>
  <c r="R175" i="5"/>
  <c r="P175" i="5"/>
  <c r="BK175" i="5"/>
  <c r="J175" i="5"/>
  <c r="BE175" i="5" s="1"/>
  <c r="BI174" i="5"/>
  <c r="BH174" i="5"/>
  <c r="BG174" i="5"/>
  <c r="BF174" i="5"/>
  <c r="T174" i="5"/>
  <c r="R174" i="5"/>
  <c r="P174" i="5"/>
  <c r="BK174" i="5"/>
  <c r="J174" i="5"/>
  <c r="BE174" i="5" s="1"/>
  <c r="BI173" i="5"/>
  <c r="BH173" i="5"/>
  <c r="BG173" i="5"/>
  <c r="BF173" i="5"/>
  <c r="T173" i="5"/>
  <c r="R173" i="5"/>
  <c r="P173" i="5"/>
  <c r="BK173" i="5"/>
  <c r="J173" i="5"/>
  <c r="BE173" i="5" s="1"/>
  <c r="BI172" i="5"/>
  <c r="BH172" i="5"/>
  <c r="BG172" i="5"/>
  <c r="BF172" i="5"/>
  <c r="T172" i="5"/>
  <c r="R172" i="5"/>
  <c r="P172" i="5"/>
  <c r="BK172" i="5"/>
  <c r="J172" i="5"/>
  <c r="BE172" i="5" s="1"/>
  <c r="BI169" i="5"/>
  <c r="BH169" i="5"/>
  <c r="BG169" i="5"/>
  <c r="BF169" i="5"/>
  <c r="T169" i="5"/>
  <c r="R169" i="5"/>
  <c r="P169" i="5"/>
  <c r="BK169" i="5"/>
  <c r="J169" i="5"/>
  <c r="BE169" i="5" s="1"/>
  <c r="BI166" i="5"/>
  <c r="BH166" i="5"/>
  <c r="BG166" i="5"/>
  <c r="BF166" i="5"/>
  <c r="T166" i="5"/>
  <c r="R166" i="5"/>
  <c r="P166" i="5"/>
  <c r="BK166" i="5"/>
  <c r="J166" i="5"/>
  <c r="BE166" i="5" s="1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T162" i="5"/>
  <c r="R162" i="5"/>
  <c r="P162" i="5"/>
  <c r="BK162" i="5"/>
  <c r="J162" i="5"/>
  <c r="BE162" i="5" s="1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T158" i="5"/>
  <c r="R158" i="5"/>
  <c r="P158" i="5"/>
  <c r="BK158" i="5"/>
  <c r="J158" i="5"/>
  <c r="BE158" i="5" s="1"/>
  <c r="BI155" i="5"/>
  <c r="BH155" i="5"/>
  <c r="BG155" i="5"/>
  <c r="BF155" i="5"/>
  <c r="T155" i="5"/>
  <c r="R155" i="5"/>
  <c r="P155" i="5"/>
  <c r="BK155" i="5"/>
  <c r="J155" i="5"/>
  <c r="BE155" i="5" s="1"/>
  <c r="BI153" i="5"/>
  <c r="BH153" i="5"/>
  <c r="BG153" i="5"/>
  <c r="BF153" i="5"/>
  <c r="T153" i="5"/>
  <c r="R153" i="5"/>
  <c r="P153" i="5"/>
  <c r="BK153" i="5"/>
  <c r="J153" i="5"/>
  <c r="BE153" i="5" s="1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T143" i="5"/>
  <c r="R143" i="5"/>
  <c r="P143" i="5"/>
  <c r="BK143" i="5"/>
  <c r="J143" i="5"/>
  <c r="BE143" i="5" s="1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T133" i="5"/>
  <c r="R133" i="5"/>
  <c r="P133" i="5"/>
  <c r="BK133" i="5"/>
  <c r="J133" i="5"/>
  <c r="BE133" i="5" s="1"/>
  <c r="BI130" i="5"/>
  <c r="BH130" i="5"/>
  <c r="BG130" i="5"/>
  <c r="BF130" i="5"/>
  <c r="T130" i="5"/>
  <c r="R130" i="5"/>
  <c r="P130" i="5"/>
  <c r="BK130" i="5"/>
  <c r="J130" i="5"/>
  <c r="BE130" i="5" s="1"/>
  <c r="BI128" i="5"/>
  <c r="BH128" i="5"/>
  <c r="BG128" i="5"/>
  <c r="BF128" i="5"/>
  <c r="T128" i="5"/>
  <c r="R128" i="5"/>
  <c r="P128" i="5"/>
  <c r="BK128" i="5"/>
  <c r="J128" i="5"/>
  <c r="BE128" i="5" s="1"/>
  <c r="BI122" i="5"/>
  <c r="BH122" i="5"/>
  <c r="BG122" i="5"/>
  <c r="BF122" i="5"/>
  <c r="T122" i="5"/>
  <c r="R122" i="5"/>
  <c r="P122" i="5"/>
  <c r="BK122" i="5"/>
  <c r="J122" i="5"/>
  <c r="BE122" i="5" s="1"/>
  <c r="BI119" i="5"/>
  <c r="BH119" i="5"/>
  <c r="BG119" i="5"/>
  <c r="BF119" i="5"/>
  <c r="T119" i="5"/>
  <c r="R119" i="5"/>
  <c r="P119" i="5"/>
  <c r="BK119" i="5"/>
  <c r="J119" i="5"/>
  <c r="BE119" i="5" s="1"/>
  <c r="BI116" i="5"/>
  <c r="BH116" i="5"/>
  <c r="BG116" i="5"/>
  <c r="BF116" i="5"/>
  <c r="T116" i="5"/>
  <c r="R116" i="5"/>
  <c r="P116" i="5"/>
  <c r="BK116" i="5"/>
  <c r="J116" i="5"/>
  <c r="BE116" i="5" s="1"/>
  <c r="BI113" i="5"/>
  <c r="BH113" i="5"/>
  <c r="BG113" i="5"/>
  <c r="BF113" i="5"/>
  <c r="T113" i="5"/>
  <c r="R113" i="5"/>
  <c r="P113" i="5"/>
  <c r="BK113" i="5"/>
  <c r="J113" i="5"/>
  <c r="BE113" i="5" s="1"/>
  <c r="BI110" i="5"/>
  <c r="BH110" i="5"/>
  <c r="BG110" i="5"/>
  <c r="BF110" i="5"/>
  <c r="T110" i="5"/>
  <c r="R110" i="5"/>
  <c r="P110" i="5"/>
  <c r="BK110" i="5"/>
  <c r="J110" i="5"/>
  <c r="BE110" i="5" s="1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T106" i="5"/>
  <c r="R106" i="5"/>
  <c r="P106" i="5"/>
  <c r="BK106" i="5"/>
  <c r="J106" i="5"/>
  <c r="BE106" i="5" s="1"/>
  <c r="BI103" i="5"/>
  <c r="BH103" i="5"/>
  <c r="BG103" i="5"/>
  <c r="BF103" i="5"/>
  <c r="T103" i="5"/>
  <c r="R103" i="5"/>
  <c r="P103" i="5"/>
  <c r="BK103" i="5"/>
  <c r="J103" i="5"/>
  <c r="BE103" i="5" s="1"/>
  <c r="BI100" i="5"/>
  <c r="BH100" i="5"/>
  <c r="F35" i="5" s="1"/>
  <c r="BC59" i="1" s="1"/>
  <c r="BG100" i="5"/>
  <c r="BF100" i="5"/>
  <c r="T100" i="5"/>
  <c r="T99" i="5" s="1"/>
  <c r="R100" i="5"/>
  <c r="R99" i="5" s="1"/>
  <c r="P100" i="5"/>
  <c r="BK100" i="5"/>
  <c r="BK99" i="5" s="1"/>
  <c r="BK98" i="5" s="1"/>
  <c r="J100" i="5"/>
  <c r="BE100" i="5" s="1"/>
  <c r="J93" i="5"/>
  <c r="J91" i="5"/>
  <c r="F91" i="5"/>
  <c r="E89" i="5"/>
  <c r="F55" i="5"/>
  <c r="F53" i="5"/>
  <c r="E51" i="5"/>
  <c r="J23" i="5"/>
  <c r="E23" i="5"/>
  <c r="J55" i="5" s="1"/>
  <c r="J22" i="5"/>
  <c r="J20" i="5"/>
  <c r="E20" i="5"/>
  <c r="F56" i="5" s="1"/>
  <c r="J19" i="5"/>
  <c r="J17" i="5"/>
  <c r="E17" i="5"/>
  <c r="F93" i="5" s="1"/>
  <c r="J16" i="5"/>
  <c r="J14" i="5"/>
  <c r="J53" i="5" s="1"/>
  <c r="E7" i="5"/>
  <c r="E85" i="5" s="1"/>
  <c r="AY57" i="1"/>
  <c r="AX57" i="1"/>
  <c r="J33" i="4"/>
  <c r="AW57" i="1" s="1"/>
  <c r="BI409" i="4"/>
  <c r="BH409" i="4"/>
  <c r="BG409" i="4"/>
  <c r="BF409" i="4"/>
  <c r="BE409" i="4"/>
  <c r="T409" i="4"/>
  <c r="R409" i="4"/>
  <c r="P409" i="4"/>
  <c r="BK409" i="4"/>
  <c r="J409" i="4"/>
  <c r="BI408" i="4"/>
  <c r="BH408" i="4"/>
  <c r="BG408" i="4"/>
  <c r="BF408" i="4"/>
  <c r="BE408" i="4"/>
  <c r="T408" i="4"/>
  <c r="R408" i="4"/>
  <c r="P408" i="4"/>
  <c r="BK408" i="4"/>
  <c r="J408" i="4"/>
  <c r="BI398" i="4"/>
  <c r="BH398" i="4"/>
  <c r="BG398" i="4"/>
  <c r="BF398" i="4"/>
  <c r="BE398" i="4"/>
  <c r="T398" i="4"/>
  <c r="R398" i="4"/>
  <c r="P398" i="4"/>
  <c r="BK398" i="4"/>
  <c r="J398" i="4"/>
  <c r="BI397" i="4"/>
  <c r="BH397" i="4"/>
  <c r="BG397" i="4"/>
  <c r="BF397" i="4"/>
  <c r="BE397" i="4"/>
  <c r="T397" i="4"/>
  <c r="R397" i="4"/>
  <c r="P397" i="4"/>
  <c r="BK397" i="4"/>
  <c r="J397" i="4"/>
  <c r="BI383" i="4"/>
  <c r="BH383" i="4"/>
  <c r="BG383" i="4"/>
  <c r="BF383" i="4"/>
  <c r="BE383" i="4"/>
  <c r="T383" i="4"/>
  <c r="R383" i="4"/>
  <c r="P383" i="4"/>
  <c r="BK383" i="4"/>
  <c r="J383" i="4"/>
  <c r="BI382" i="4"/>
  <c r="BH382" i="4"/>
  <c r="BG382" i="4"/>
  <c r="BF382" i="4"/>
  <c r="BE382" i="4"/>
  <c r="T382" i="4"/>
  <c r="R382" i="4"/>
  <c r="P382" i="4"/>
  <c r="BK382" i="4"/>
  <c r="J382" i="4"/>
  <c r="BI376" i="4"/>
  <c r="BH376" i="4"/>
  <c r="BG376" i="4"/>
  <c r="BF376" i="4"/>
  <c r="BE376" i="4"/>
  <c r="T376" i="4"/>
  <c r="R376" i="4"/>
  <c r="P376" i="4"/>
  <c r="BK376" i="4"/>
  <c r="J376" i="4"/>
  <c r="BI368" i="4"/>
  <c r="BH368" i="4"/>
  <c r="BG368" i="4"/>
  <c r="BF368" i="4"/>
  <c r="BE368" i="4"/>
  <c r="T368" i="4"/>
  <c r="R368" i="4"/>
  <c r="P368" i="4"/>
  <c r="BK368" i="4"/>
  <c r="J368" i="4"/>
  <c r="BI360" i="4"/>
  <c r="BH360" i="4"/>
  <c r="BG360" i="4"/>
  <c r="BF360" i="4"/>
  <c r="BE360" i="4"/>
  <c r="T360" i="4"/>
  <c r="R360" i="4"/>
  <c r="P360" i="4"/>
  <c r="BK360" i="4"/>
  <c r="J360" i="4"/>
  <c r="BI352" i="4"/>
  <c r="BH352" i="4"/>
  <c r="BG352" i="4"/>
  <c r="BF352" i="4"/>
  <c r="BE352" i="4"/>
  <c r="T352" i="4"/>
  <c r="R352" i="4"/>
  <c r="P352" i="4"/>
  <c r="BK352" i="4"/>
  <c r="J352" i="4"/>
  <c r="BI344" i="4"/>
  <c r="BH344" i="4"/>
  <c r="BG344" i="4"/>
  <c r="BF344" i="4"/>
  <c r="BE344" i="4"/>
  <c r="T344" i="4"/>
  <c r="R344" i="4"/>
  <c r="P344" i="4"/>
  <c r="BK344" i="4"/>
  <c r="J344" i="4"/>
  <c r="BI328" i="4"/>
  <c r="BH328" i="4"/>
  <c r="BG328" i="4"/>
  <c r="BF328" i="4"/>
  <c r="BE328" i="4"/>
  <c r="T328" i="4"/>
  <c r="R328" i="4"/>
  <c r="P328" i="4"/>
  <c r="BK328" i="4"/>
  <c r="J328" i="4"/>
  <c r="BI312" i="4"/>
  <c r="BH312" i="4"/>
  <c r="BG312" i="4"/>
  <c r="BF312" i="4"/>
  <c r="BE312" i="4"/>
  <c r="T312" i="4"/>
  <c r="R312" i="4"/>
  <c r="P312" i="4"/>
  <c r="BK312" i="4"/>
  <c r="J312" i="4"/>
  <c r="BI296" i="4"/>
  <c r="BH296" i="4"/>
  <c r="BG296" i="4"/>
  <c r="BF296" i="4"/>
  <c r="BE296" i="4"/>
  <c r="T296" i="4"/>
  <c r="R296" i="4"/>
  <c r="P296" i="4"/>
  <c r="BK296" i="4"/>
  <c r="J296" i="4"/>
  <c r="BI284" i="4"/>
  <c r="BH284" i="4"/>
  <c r="BG284" i="4"/>
  <c r="BF284" i="4"/>
  <c r="BE284" i="4"/>
  <c r="T284" i="4"/>
  <c r="R284" i="4"/>
  <c r="P284" i="4"/>
  <c r="BK284" i="4"/>
  <c r="J284" i="4"/>
  <c r="BI262" i="4"/>
  <c r="BH262" i="4"/>
  <c r="BG262" i="4"/>
  <c r="BF262" i="4"/>
  <c r="BE262" i="4"/>
  <c r="T262" i="4"/>
  <c r="R262" i="4"/>
  <c r="P262" i="4"/>
  <c r="BK262" i="4"/>
  <c r="J262" i="4"/>
  <c r="BI246" i="4"/>
  <c r="BH246" i="4"/>
  <c r="BG246" i="4"/>
  <c r="BF246" i="4"/>
  <c r="BE246" i="4"/>
  <c r="T246" i="4"/>
  <c r="R246" i="4"/>
  <c r="P246" i="4"/>
  <c r="BK246" i="4"/>
  <c r="J246" i="4"/>
  <c r="BI234" i="4"/>
  <c r="BH234" i="4"/>
  <c r="BG234" i="4"/>
  <c r="BF234" i="4"/>
  <c r="BE234" i="4"/>
  <c r="T234" i="4"/>
  <c r="R234" i="4"/>
  <c r="P234" i="4"/>
  <c r="BK234" i="4"/>
  <c r="J234" i="4"/>
  <c r="BI211" i="4"/>
  <c r="BH211" i="4"/>
  <c r="BG211" i="4"/>
  <c r="BF211" i="4"/>
  <c r="BE211" i="4"/>
  <c r="T211" i="4"/>
  <c r="R211" i="4"/>
  <c r="P211" i="4"/>
  <c r="BK211" i="4"/>
  <c r="J211" i="4"/>
  <c r="BI208" i="4"/>
  <c r="BH208" i="4"/>
  <c r="BG208" i="4"/>
  <c r="BF208" i="4"/>
  <c r="BE208" i="4"/>
  <c r="T208" i="4"/>
  <c r="R208" i="4"/>
  <c r="P208" i="4"/>
  <c r="BK208" i="4"/>
  <c r="J208" i="4"/>
  <c r="BI205" i="4"/>
  <c r="BH205" i="4"/>
  <c r="BG205" i="4"/>
  <c r="BF205" i="4"/>
  <c r="BE205" i="4"/>
  <c r="T205" i="4"/>
  <c r="R205" i="4"/>
  <c r="P205" i="4"/>
  <c r="BK205" i="4"/>
  <c r="J205" i="4"/>
  <c r="BI183" i="4"/>
  <c r="BH183" i="4"/>
  <c r="BG183" i="4"/>
  <c r="BF183" i="4"/>
  <c r="BE183" i="4"/>
  <c r="T183" i="4"/>
  <c r="R183" i="4"/>
  <c r="P183" i="4"/>
  <c r="BK183" i="4"/>
  <c r="J183" i="4"/>
  <c r="BI153" i="4"/>
  <c r="BH153" i="4"/>
  <c r="BG153" i="4"/>
  <c r="BF153" i="4"/>
  <c r="BE153" i="4"/>
  <c r="T153" i="4"/>
  <c r="R153" i="4"/>
  <c r="P153" i="4"/>
  <c r="BK153" i="4"/>
  <c r="J153" i="4"/>
  <c r="BI131" i="4"/>
  <c r="BH131" i="4"/>
  <c r="BG131" i="4"/>
  <c r="BF131" i="4"/>
  <c r="BE131" i="4"/>
  <c r="T131" i="4"/>
  <c r="R131" i="4"/>
  <c r="P131" i="4"/>
  <c r="BK131" i="4"/>
  <c r="J131" i="4"/>
  <c r="BI101" i="4"/>
  <c r="BH101" i="4"/>
  <c r="BG101" i="4"/>
  <c r="BF101" i="4"/>
  <c r="BE101" i="4"/>
  <c r="T101" i="4"/>
  <c r="R101" i="4"/>
  <c r="P101" i="4"/>
  <c r="BK101" i="4"/>
  <c r="J101" i="4"/>
  <c r="BI98" i="4"/>
  <c r="BH98" i="4"/>
  <c r="BG98" i="4"/>
  <c r="BF98" i="4"/>
  <c r="BE98" i="4"/>
  <c r="T98" i="4"/>
  <c r="R98" i="4"/>
  <c r="P98" i="4"/>
  <c r="BK98" i="4"/>
  <c r="J98" i="4"/>
  <c r="BI95" i="4"/>
  <c r="BH95" i="4"/>
  <c r="BG95" i="4"/>
  <c r="BF95" i="4"/>
  <c r="BE95" i="4"/>
  <c r="T95" i="4"/>
  <c r="R95" i="4"/>
  <c r="P95" i="4"/>
  <c r="BK95" i="4"/>
  <c r="J95" i="4"/>
  <c r="BI92" i="4"/>
  <c r="BH92" i="4"/>
  <c r="BG92" i="4"/>
  <c r="BF92" i="4"/>
  <c r="BE92" i="4"/>
  <c r="T92" i="4"/>
  <c r="R92" i="4"/>
  <c r="P92" i="4"/>
  <c r="BK92" i="4"/>
  <c r="J92" i="4"/>
  <c r="BI87" i="4"/>
  <c r="F36" i="4" s="1"/>
  <c r="BD57" i="1" s="1"/>
  <c r="BH87" i="4"/>
  <c r="F35" i="4" s="1"/>
  <c r="BC57" i="1" s="1"/>
  <c r="BG87" i="4"/>
  <c r="BF87" i="4"/>
  <c r="F33" i="4" s="1"/>
  <c r="BA57" i="1" s="1"/>
  <c r="BE87" i="4"/>
  <c r="T87" i="4"/>
  <c r="T86" i="4" s="1"/>
  <c r="T85" i="4" s="1"/>
  <c r="T84" i="4" s="1"/>
  <c r="R87" i="4"/>
  <c r="P87" i="4"/>
  <c r="P86" i="4" s="1"/>
  <c r="P85" i="4" s="1"/>
  <c r="P84" i="4" s="1"/>
  <c r="AU57" i="1" s="1"/>
  <c r="BK87" i="4"/>
  <c r="BK86" i="4" s="1"/>
  <c r="J87" i="4"/>
  <c r="F81" i="4"/>
  <c r="F78" i="4"/>
  <c r="E76" i="4"/>
  <c r="E72" i="4"/>
  <c r="J55" i="4"/>
  <c r="F53" i="4"/>
  <c r="E51" i="4"/>
  <c r="J23" i="4"/>
  <c r="E23" i="4"/>
  <c r="J80" i="4" s="1"/>
  <c r="J22" i="4"/>
  <c r="J20" i="4"/>
  <c r="E20" i="4"/>
  <c r="F56" i="4" s="1"/>
  <c r="J19" i="4"/>
  <c r="J17" i="4"/>
  <c r="E17" i="4"/>
  <c r="F55" i="4" s="1"/>
  <c r="J16" i="4"/>
  <c r="J14" i="4"/>
  <c r="J78" i="4" s="1"/>
  <c r="E7" i="4"/>
  <c r="E47" i="4" s="1"/>
  <c r="T146" i="3"/>
  <c r="P146" i="3"/>
  <c r="R135" i="3"/>
  <c r="T124" i="3"/>
  <c r="P124" i="3"/>
  <c r="R120" i="3"/>
  <c r="AY55" i="1"/>
  <c r="AX55" i="1"/>
  <c r="BI147" i="3"/>
  <c r="BH147" i="3"/>
  <c r="BG147" i="3"/>
  <c r="BF147" i="3"/>
  <c r="BE147" i="3"/>
  <c r="T147" i="3"/>
  <c r="R147" i="3"/>
  <c r="R146" i="3" s="1"/>
  <c r="P147" i="3"/>
  <c r="BK147" i="3"/>
  <c r="BK146" i="3" s="1"/>
  <c r="J146" i="3" s="1"/>
  <c r="J67" i="3" s="1"/>
  <c r="J147" i="3"/>
  <c r="BI144" i="3"/>
  <c r="BH144" i="3"/>
  <c r="BG144" i="3"/>
  <c r="BF144" i="3"/>
  <c r="T144" i="3"/>
  <c r="R144" i="3"/>
  <c r="P144" i="3"/>
  <c r="BK144" i="3"/>
  <c r="J144" i="3"/>
  <c r="BE144" i="3" s="1"/>
  <c r="BI141" i="3"/>
  <c r="BH141" i="3"/>
  <c r="BG141" i="3"/>
  <c r="BF141" i="3"/>
  <c r="T141" i="3"/>
  <c r="R141" i="3"/>
  <c r="P141" i="3"/>
  <c r="BK141" i="3"/>
  <c r="J141" i="3"/>
  <c r="BE141" i="3" s="1"/>
  <c r="BI138" i="3"/>
  <c r="BH138" i="3"/>
  <c r="BG138" i="3"/>
  <c r="BF138" i="3"/>
  <c r="T138" i="3"/>
  <c r="R138" i="3"/>
  <c r="P138" i="3"/>
  <c r="BK138" i="3"/>
  <c r="J138" i="3"/>
  <c r="BE138" i="3" s="1"/>
  <c r="BI136" i="3"/>
  <c r="BH136" i="3"/>
  <c r="BG136" i="3"/>
  <c r="BF136" i="3"/>
  <c r="T136" i="3"/>
  <c r="R136" i="3"/>
  <c r="P136" i="3"/>
  <c r="BK136" i="3"/>
  <c r="BK135" i="3" s="1"/>
  <c r="J135" i="3" s="1"/>
  <c r="J66" i="3" s="1"/>
  <c r="J136" i="3"/>
  <c r="BE136" i="3" s="1"/>
  <c r="BI133" i="3"/>
  <c r="BH133" i="3"/>
  <c r="BG133" i="3"/>
  <c r="BF133" i="3"/>
  <c r="BE133" i="3"/>
  <c r="T133" i="3"/>
  <c r="R133" i="3"/>
  <c r="P133" i="3"/>
  <c r="BK133" i="3"/>
  <c r="J133" i="3"/>
  <c r="BI131" i="3"/>
  <c r="BH131" i="3"/>
  <c r="BG131" i="3"/>
  <c r="BF131" i="3"/>
  <c r="BE131" i="3"/>
  <c r="T131" i="3"/>
  <c r="R131" i="3"/>
  <c r="P131" i="3"/>
  <c r="BK131" i="3"/>
  <c r="J131" i="3"/>
  <c r="BI129" i="3"/>
  <c r="BH129" i="3"/>
  <c r="BG129" i="3"/>
  <c r="BF129" i="3"/>
  <c r="BE129" i="3"/>
  <c r="T129" i="3"/>
  <c r="R129" i="3"/>
  <c r="P129" i="3"/>
  <c r="BK129" i="3"/>
  <c r="J129" i="3"/>
  <c r="BI127" i="3"/>
  <c r="BH127" i="3"/>
  <c r="BG127" i="3"/>
  <c r="BF127" i="3"/>
  <c r="BE127" i="3"/>
  <c r="T127" i="3"/>
  <c r="R127" i="3"/>
  <c r="P127" i="3"/>
  <c r="BK127" i="3"/>
  <c r="J127" i="3"/>
  <c r="BI125" i="3"/>
  <c r="BH125" i="3"/>
  <c r="BG125" i="3"/>
  <c r="BF125" i="3"/>
  <c r="BE125" i="3"/>
  <c r="T125" i="3"/>
  <c r="R125" i="3"/>
  <c r="R124" i="3" s="1"/>
  <c r="P125" i="3"/>
  <c r="BK125" i="3"/>
  <c r="BK124" i="3" s="1"/>
  <c r="J124" i="3" s="1"/>
  <c r="J65" i="3" s="1"/>
  <c r="J125" i="3"/>
  <c r="BI121" i="3"/>
  <c r="BH121" i="3"/>
  <c r="BG121" i="3"/>
  <c r="BF121" i="3"/>
  <c r="T121" i="3"/>
  <c r="T120" i="3" s="1"/>
  <c r="R121" i="3"/>
  <c r="P121" i="3"/>
  <c r="P120" i="3" s="1"/>
  <c r="BK121" i="3"/>
  <c r="BK120" i="3" s="1"/>
  <c r="J120" i="3" s="1"/>
  <c r="J64" i="3" s="1"/>
  <c r="J121" i="3"/>
  <c r="BE121" i="3" s="1"/>
  <c r="BI117" i="3"/>
  <c r="BH117" i="3"/>
  <c r="BG117" i="3"/>
  <c r="BF117" i="3"/>
  <c r="BE117" i="3"/>
  <c r="T117" i="3"/>
  <c r="R117" i="3"/>
  <c r="P117" i="3"/>
  <c r="BK117" i="3"/>
  <c r="J117" i="3"/>
  <c r="BI115" i="3"/>
  <c r="BH115" i="3"/>
  <c r="BG115" i="3"/>
  <c r="BF115" i="3"/>
  <c r="BE115" i="3"/>
  <c r="T115" i="3"/>
  <c r="T114" i="3" s="1"/>
  <c r="R115" i="3"/>
  <c r="P115" i="3"/>
  <c r="P114" i="3" s="1"/>
  <c r="BK115" i="3"/>
  <c r="BK114" i="3" s="1"/>
  <c r="J114" i="3" s="1"/>
  <c r="J63" i="3" s="1"/>
  <c r="J115" i="3"/>
  <c r="BI111" i="3"/>
  <c r="BH111" i="3"/>
  <c r="BG111" i="3"/>
  <c r="BF111" i="3"/>
  <c r="T111" i="3"/>
  <c r="R111" i="3"/>
  <c r="P111" i="3"/>
  <c r="BK111" i="3"/>
  <c r="J111" i="3"/>
  <c r="BE111" i="3" s="1"/>
  <c r="BI108" i="3"/>
  <c r="BH108" i="3"/>
  <c r="BG108" i="3"/>
  <c r="BF108" i="3"/>
  <c r="T108" i="3"/>
  <c r="R108" i="3"/>
  <c r="P108" i="3"/>
  <c r="BK108" i="3"/>
  <c r="J108" i="3"/>
  <c r="BE108" i="3" s="1"/>
  <c r="BI105" i="3"/>
  <c r="BH105" i="3"/>
  <c r="BG105" i="3"/>
  <c r="BF105" i="3"/>
  <c r="T105" i="3"/>
  <c r="R105" i="3"/>
  <c r="P105" i="3"/>
  <c r="BK105" i="3"/>
  <c r="J105" i="3"/>
  <c r="BE105" i="3" s="1"/>
  <c r="BI102" i="3"/>
  <c r="BH102" i="3"/>
  <c r="BG102" i="3"/>
  <c r="BF102" i="3"/>
  <c r="T102" i="3"/>
  <c r="R102" i="3"/>
  <c r="P102" i="3"/>
  <c r="BK102" i="3"/>
  <c r="J102" i="3"/>
  <c r="BE102" i="3" s="1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 s="1"/>
  <c r="BI96" i="3"/>
  <c r="BH96" i="3"/>
  <c r="BG96" i="3"/>
  <c r="BF96" i="3"/>
  <c r="T96" i="3"/>
  <c r="R96" i="3"/>
  <c r="P96" i="3"/>
  <c r="BK96" i="3"/>
  <c r="J96" i="3"/>
  <c r="BE96" i="3" s="1"/>
  <c r="BI94" i="3"/>
  <c r="BH94" i="3"/>
  <c r="BG94" i="3"/>
  <c r="BF94" i="3"/>
  <c r="T94" i="3"/>
  <c r="R94" i="3"/>
  <c r="P94" i="3"/>
  <c r="BK94" i="3"/>
  <c r="J94" i="3"/>
  <c r="BE94" i="3" s="1"/>
  <c r="BI92" i="3"/>
  <c r="BH92" i="3"/>
  <c r="F35" i="3" s="1"/>
  <c r="BC55" i="1" s="1"/>
  <c r="BC54" i="1" s="1"/>
  <c r="AY54" i="1" s="1"/>
  <c r="BG92" i="3"/>
  <c r="BF92" i="3"/>
  <c r="J33" i="3" s="1"/>
  <c r="AW55" i="1" s="1"/>
  <c r="T92" i="3"/>
  <c r="T91" i="3" s="1"/>
  <c r="R92" i="3"/>
  <c r="R91" i="3" s="1"/>
  <c r="P92" i="3"/>
  <c r="BK92" i="3"/>
  <c r="BK91" i="3" s="1"/>
  <c r="J91" i="3" s="1"/>
  <c r="J62" i="3" s="1"/>
  <c r="J92" i="3"/>
  <c r="BE92" i="3" s="1"/>
  <c r="J85" i="3"/>
  <c r="F83" i="3"/>
  <c r="E81" i="3"/>
  <c r="F55" i="3"/>
  <c r="F53" i="3"/>
  <c r="E51" i="3"/>
  <c r="J23" i="3"/>
  <c r="E23" i="3"/>
  <c r="J55" i="3" s="1"/>
  <c r="J22" i="3"/>
  <c r="J20" i="3"/>
  <c r="E20" i="3"/>
  <c r="F56" i="3" s="1"/>
  <c r="J19" i="3"/>
  <c r="J17" i="3"/>
  <c r="E17" i="3"/>
  <c r="F85" i="3" s="1"/>
  <c r="J16" i="3"/>
  <c r="J14" i="3"/>
  <c r="J83" i="3" s="1"/>
  <c r="E7" i="3"/>
  <c r="E47" i="3" s="1"/>
  <c r="T154" i="2"/>
  <c r="BK154" i="2"/>
  <c r="J154" i="2" s="1"/>
  <c r="J63" i="2" s="1"/>
  <c r="AY53" i="1"/>
  <c r="AX53" i="1"/>
  <c r="BI181" i="2"/>
  <c r="BH181" i="2"/>
  <c r="BG181" i="2"/>
  <c r="BF181" i="2"/>
  <c r="BE181" i="2"/>
  <c r="T181" i="2"/>
  <c r="R181" i="2"/>
  <c r="P181" i="2"/>
  <c r="BK181" i="2"/>
  <c r="J181" i="2"/>
  <c r="BI178" i="2"/>
  <c r="BH178" i="2"/>
  <c r="BG178" i="2"/>
  <c r="BF178" i="2"/>
  <c r="BE178" i="2"/>
  <c r="T178" i="2"/>
  <c r="R178" i="2"/>
  <c r="P178" i="2"/>
  <c r="BK178" i="2"/>
  <c r="J178" i="2"/>
  <c r="BI175" i="2"/>
  <c r="BH175" i="2"/>
  <c r="BG175" i="2"/>
  <c r="BF175" i="2"/>
  <c r="BE175" i="2"/>
  <c r="T175" i="2"/>
  <c r="T174" i="2" s="1"/>
  <c r="R175" i="2"/>
  <c r="R174" i="2" s="1"/>
  <c r="P175" i="2"/>
  <c r="P174" i="2" s="1"/>
  <c r="BK175" i="2"/>
  <c r="BK174" i="2" s="1"/>
  <c r="J174" i="2" s="1"/>
  <c r="J66" i="2" s="1"/>
  <c r="J175" i="2"/>
  <c r="BI171" i="2"/>
  <c r="BH171" i="2"/>
  <c r="BG171" i="2"/>
  <c r="BF171" i="2"/>
  <c r="T171" i="2"/>
  <c r="R171" i="2"/>
  <c r="P171" i="2"/>
  <c r="BK171" i="2"/>
  <c r="J171" i="2"/>
  <c r="BE171" i="2" s="1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 s="1"/>
  <c r="BI162" i="2"/>
  <c r="BH162" i="2"/>
  <c r="BG162" i="2"/>
  <c r="BF162" i="2"/>
  <c r="T162" i="2"/>
  <c r="R162" i="2"/>
  <c r="P162" i="2"/>
  <c r="P160" i="2" s="1"/>
  <c r="BK162" i="2"/>
  <c r="J162" i="2"/>
  <c r="BE162" i="2" s="1"/>
  <c r="BI161" i="2"/>
  <c r="BH161" i="2"/>
  <c r="BG161" i="2"/>
  <c r="BF161" i="2"/>
  <c r="T161" i="2"/>
  <c r="T160" i="2" s="1"/>
  <c r="R161" i="2"/>
  <c r="R160" i="2" s="1"/>
  <c r="P161" i="2"/>
  <c r="BK161" i="2"/>
  <c r="BK160" i="2" s="1"/>
  <c r="J160" i="2" s="1"/>
  <c r="J65" i="2" s="1"/>
  <c r="J161" i="2"/>
  <c r="BE161" i="2" s="1"/>
  <c r="BI159" i="2"/>
  <c r="BH159" i="2"/>
  <c r="BG159" i="2"/>
  <c r="BF159" i="2"/>
  <c r="T159" i="2"/>
  <c r="T158" i="2" s="1"/>
  <c r="R159" i="2"/>
  <c r="R158" i="2" s="1"/>
  <c r="P159" i="2"/>
  <c r="P158" i="2" s="1"/>
  <c r="BK159" i="2"/>
  <c r="BK158" i="2" s="1"/>
  <c r="J158" i="2" s="1"/>
  <c r="J64" i="2" s="1"/>
  <c r="J159" i="2"/>
  <c r="BE159" i="2" s="1"/>
  <c r="BI155" i="2"/>
  <c r="BH155" i="2"/>
  <c r="BG155" i="2"/>
  <c r="BF155" i="2"/>
  <c r="T155" i="2"/>
  <c r="R155" i="2"/>
  <c r="R154" i="2" s="1"/>
  <c r="P155" i="2"/>
  <c r="P154" i="2" s="1"/>
  <c r="BK155" i="2"/>
  <c r="J155" i="2"/>
  <c r="BE155" i="2" s="1"/>
  <c r="BI151" i="2"/>
  <c r="BH151" i="2"/>
  <c r="BG151" i="2"/>
  <c r="BF151" i="2"/>
  <c r="BE151" i="2"/>
  <c r="T151" i="2"/>
  <c r="R151" i="2"/>
  <c r="P151" i="2"/>
  <c r="BK151" i="2"/>
  <c r="J151" i="2"/>
  <c r="BI148" i="2"/>
  <c r="BH148" i="2"/>
  <c r="BG148" i="2"/>
  <c r="BF148" i="2"/>
  <c r="T148" i="2"/>
  <c r="R148" i="2"/>
  <c r="P148" i="2"/>
  <c r="BK148" i="2"/>
  <c r="J148" i="2"/>
  <c r="BE148" i="2" s="1"/>
  <c r="BI145" i="2"/>
  <c r="BH145" i="2"/>
  <c r="BG145" i="2"/>
  <c r="BF145" i="2"/>
  <c r="BE145" i="2"/>
  <c r="T145" i="2"/>
  <c r="R145" i="2"/>
  <c r="P145" i="2"/>
  <c r="BK145" i="2"/>
  <c r="J145" i="2"/>
  <c r="BI142" i="2"/>
  <c r="BH142" i="2"/>
  <c r="BG142" i="2"/>
  <c r="BF142" i="2"/>
  <c r="BE142" i="2"/>
  <c r="T142" i="2"/>
  <c r="R142" i="2"/>
  <c r="P142" i="2"/>
  <c r="BK142" i="2"/>
  <c r="J142" i="2"/>
  <c r="BI139" i="2"/>
  <c r="BH139" i="2"/>
  <c r="BG139" i="2"/>
  <c r="BF139" i="2"/>
  <c r="BE139" i="2"/>
  <c r="T139" i="2"/>
  <c r="R139" i="2"/>
  <c r="P139" i="2"/>
  <c r="BK139" i="2"/>
  <c r="J139" i="2"/>
  <c r="BI136" i="2"/>
  <c r="BH136" i="2"/>
  <c r="BG136" i="2"/>
  <c r="BF136" i="2"/>
  <c r="BE136" i="2"/>
  <c r="T136" i="2"/>
  <c r="R136" i="2"/>
  <c r="P136" i="2"/>
  <c r="BK136" i="2"/>
  <c r="J136" i="2"/>
  <c r="BI133" i="2"/>
  <c r="BH133" i="2"/>
  <c r="BG133" i="2"/>
  <c r="BF133" i="2"/>
  <c r="BE133" i="2"/>
  <c r="T133" i="2"/>
  <c r="R133" i="2"/>
  <c r="P133" i="2"/>
  <c r="BK133" i="2"/>
  <c r="J133" i="2"/>
  <c r="BI130" i="2"/>
  <c r="BH130" i="2"/>
  <c r="BG130" i="2"/>
  <c r="BF130" i="2"/>
  <c r="BE130" i="2"/>
  <c r="T130" i="2"/>
  <c r="R130" i="2"/>
  <c r="P130" i="2"/>
  <c r="BK130" i="2"/>
  <c r="J130" i="2"/>
  <c r="BI127" i="2"/>
  <c r="BH127" i="2"/>
  <c r="BG127" i="2"/>
  <c r="BF127" i="2"/>
  <c r="BE127" i="2"/>
  <c r="T127" i="2"/>
  <c r="R127" i="2"/>
  <c r="P127" i="2"/>
  <c r="BK127" i="2"/>
  <c r="J127" i="2"/>
  <c r="BI124" i="2"/>
  <c r="BH124" i="2"/>
  <c r="BG124" i="2"/>
  <c r="BF124" i="2"/>
  <c r="BE124" i="2"/>
  <c r="T124" i="2"/>
  <c r="R124" i="2"/>
  <c r="P124" i="2"/>
  <c r="BK124" i="2"/>
  <c r="J124" i="2"/>
  <c r="BI121" i="2"/>
  <c r="BH121" i="2"/>
  <c r="BG121" i="2"/>
  <c r="BF121" i="2"/>
  <c r="BE121" i="2"/>
  <c r="T121" i="2"/>
  <c r="R121" i="2"/>
  <c r="P121" i="2"/>
  <c r="BK121" i="2"/>
  <c r="J121" i="2"/>
  <c r="BI118" i="2"/>
  <c r="BH118" i="2"/>
  <c r="BG118" i="2"/>
  <c r="BF118" i="2"/>
  <c r="BE118" i="2"/>
  <c r="T118" i="2"/>
  <c r="R118" i="2"/>
  <c r="P118" i="2"/>
  <c r="BK118" i="2"/>
  <c r="J118" i="2"/>
  <c r="BI115" i="2"/>
  <c r="BH115" i="2"/>
  <c r="BG115" i="2"/>
  <c r="BF115" i="2"/>
  <c r="BE115" i="2"/>
  <c r="T115" i="2"/>
  <c r="R115" i="2"/>
  <c r="P115" i="2"/>
  <c r="BK115" i="2"/>
  <c r="J115" i="2"/>
  <c r="BI112" i="2"/>
  <c r="BH112" i="2"/>
  <c r="BG112" i="2"/>
  <c r="BF112" i="2"/>
  <c r="BE112" i="2"/>
  <c r="T112" i="2"/>
  <c r="R112" i="2"/>
  <c r="P112" i="2"/>
  <c r="BK112" i="2"/>
  <c r="J112" i="2"/>
  <c r="BI109" i="2"/>
  <c r="BH109" i="2"/>
  <c r="BG109" i="2"/>
  <c r="BF109" i="2"/>
  <c r="BE109" i="2"/>
  <c r="T109" i="2"/>
  <c r="R109" i="2"/>
  <c r="P109" i="2"/>
  <c r="BK109" i="2"/>
  <c r="J109" i="2"/>
  <c r="BI106" i="2"/>
  <c r="BH106" i="2"/>
  <c r="BG106" i="2"/>
  <c r="BF106" i="2"/>
  <c r="BE106" i="2"/>
  <c r="T106" i="2"/>
  <c r="R106" i="2"/>
  <c r="P106" i="2"/>
  <c r="BK106" i="2"/>
  <c r="J106" i="2"/>
  <c r="BI103" i="2"/>
  <c r="BH103" i="2"/>
  <c r="BG103" i="2"/>
  <c r="BF103" i="2"/>
  <c r="BE103" i="2"/>
  <c r="T103" i="2"/>
  <c r="R103" i="2"/>
  <c r="P103" i="2"/>
  <c r="BK103" i="2"/>
  <c r="J103" i="2"/>
  <c r="BI100" i="2"/>
  <c r="BH100" i="2"/>
  <c r="BG100" i="2"/>
  <c r="BF100" i="2"/>
  <c r="BE100" i="2"/>
  <c r="T100" i="2"/>
  <c r="R100" i="2"/>
  <c r="P100" i="2"/>
  <c r="BK100" i="2"/>
  <c r="J100" i="2"/>
  <c r="BI97" i="2"/>
  <c r="BH97" i="2"/>
  <c r="BG97" i="2"/>
  <c r="BF97" i="2"/>
  <c r="BE97" i="2"/>
  <c r="T97" i="2"/>
  <c r="R97" i="2"/>
  <c r="P97" i="2"/>
  <c r="BK97" i="2"/>
  <c r="J97" i="2"/>
  <c r="BI94" i="2"/>
  <c r="BH94" i="2"/>
  <c r="BG94" i="2"/>
  <c r="BF94" i="2"/>
  <c r="BE94" i="2"/>
  <c r="T94" i="2"/>
  <c r="R94" i="2"/>
  <c r="P94" i="2"/>
  <c r="BK94" i="2"/>
  <c r="J94" i="2"/>
  <c r="BI91" i="2"/>
  <c r="F36" i="2" s="1"/>
  <c r="BD53" i="1" s="1"/>
  <c r="BD52" i="1" s="1"/>
  <c r="BH91" i="2"/>
  <c r="F35" i="2" s="1"/>
  <c r="BC53" i="1" s="1"/>
  <c r="BC52" i="1" s="1"/>
  <c r="BG91" i="2"/>
  <c r="F34" i="2" s="1"/>
  <c r="BB53" i="1" s="1"/>
  <c r="BB52" i="1" s="1"/>
  <c r="BF91" i="2"/>
  <c r="J33" i="2" s="1"/>
  <c r="AW53" i="1" s="1"/>
  <c r="BE91" i="2"/>
  <c r="J32" i="2" s="1"/>
  <c r="AV53" i="1" s="1"/>
  <c r="AT53" i="1" s="1"/>
  <c r="T91" i="2"/>
  <c r="T90" i="2" s="1"/>
  <c r="T89" i="2" s="1"/>
  <c r="T88" i="2" s="1"/>
  <c r="R91" i="2"/>
  <c r="R90" i="2" s="1"/>
  <c r="R89" i="2" s="1"/>
  <c r="R88" i="2" s="1"/>
  <c r="P91" i="2"/>
  <c r="P90" i="2" s="1"/>
  <c r="P89" i="2" s="1"/>
  <c r="P88" i="2" s="1"/>
  <c r="AU53" i="1" s="1"/>
  <c r="AU52" i="1" s="1"/>
  <c r="BK91" i="2"/>
  <c r="BK90" i="2" s="1"/>
  <c r="J91" i="2"/>
  <c r="F85" i="2"/>
  <c r="F82" i="2"/>
  <c r="E80" i="2"/>
  <c r="E76" i="2"/>
  <c r="F53" i="2"/>
  <c r="E51" i="2"/>
  <c r="J23" i="2"/>
  <c r="E23" i="2"/>
  <c r="J55" i="2" s="1"/>
  <c r="J22" i="2"/>
  <c r="J20" i="2"/>
  <c r="E20" i="2"/>
  <c r="F56" i="2" s="1"/>
  <c r="J19" i="2"/>
  <c r="J17" i="2"/>
  <c r="E17" i="2"/>
  <c r="F84" i="2" s="1"/>
  <c r="J16" i="2"/>
  <c r="J14" i="2"/>
  <c r="J53" i="2" s="1"/>
  <c r="E7" i="2"/>
  <c r="E47" i="2" s="1"/>
  <c r="BD60" i="1"/>
  <c r="BC60" i="1"/>
  <c r="BB60" i="1"/>
  <c r="AX60" i="1" s="1"/>
  <c r="AY60" i="1"/>
  <c r="AU60" i="1"/>
  <c r="AS60" i="1"/>
  <c r="BC58" i="1"/>
  <c r="AY58" i="1" s="1"/>
  <c r="AS58" i="1"/>
  <c r="BD56" i="1"/>
  <c r="BC56" i="1"/>
  <c r="BA56" i="1"/>
  <c r="AY56" i="1"/>
  <c r="AW56" i="1"/>
  <c r="AU56" i="1"/>
  <c r="AS56" i="1"/>
  <c r="AS54" i="1"/>
  <c r="AS51" i="1" s="1"/>
  <c r="AS52" i="1"/>
  <c r="L47" i="1"/>
  <c r="AM46" i="1"/>
  <c r="L46" i="1"/>
  <c r="AM44" i="1"/>
  <c r="L44" i="1"/>
  <c r="L42" i="1"/>
  <c r="L41" i="1"/>
  <c r="AX52" i="1" l="1"/>
  <c r="F32" i="3"/>
  <c r="AZ55" i="1" s="1"/>
  <c r="AZ54" i="1" s="1"/>
  <c r="AV54" i="1" s="1"/>
  <c r="J32" i="3"/>
  <c r="AV55" i="1" s="1"/>
  <c r="AT55" i="1" s="1"/>
  <c r="BC51" i="1"/>
  <c r="AY52" i="1"/>
  <c r="BK89" i="2"/>
  <c r="J90" i="2"/>
  <c r="J62" i="2" s="1"/>
  <c r="F55" i="2"/>
  <c r="J84" i="2"/>
  <c r="F33" i="2"/>
  <c r="BA53" i="1" s="1"/>
  <c r="BA52" i="1" s="1"/>
  <c r="J53" i="3"/>
  <c r="E77" i="3"/>
  <c r="F34" i="3"/>
  <c r="BB55" i="1" s="1"/>
  <c r="BB54" i="1" s="1"/>
  <c r="AX54" i="1" s="1"/>
  <c r="T135" i="3"/>
  <c r="T90" i="3" s="1"/>
  <c r="T89" i="3" s="1"/>
  <c r="BK90" i="3"/>
  <c r="J53" i="4"/>
  <c r="J98" i="5"/>
  <c r="J61" i="5" s="1"/>
  <c r="F80" i="4"/>
  <c r="BK85" i="4"/>
  <c r="J86" i="4"/>
  <c r="J62" i="4" s="1"/>
  <c r="J32" i="4"/>
  <c r="AV57" i="1" s="1"/>
  <c r="AT57" i="1" s="1"/>
  <c r="F32" i="4"/>
  <c r="AZ57" i="1" s="1"/>
  <c r="AZ56" i="1" s="1"/>
  <c r="AV56" i="1" s="1"/>
  <c r="AT56" i="1" s="1"/>
  <c r="J82" i="2"/>
  <c r="F32" i="2"/>
  <c r="AZ53" i="1" s="1"/>
  <c r="AZ52" i="1" s="1"/>
  <c r="F86" i="3"/>
  <c r="F36" i="3"/>
  <c r="BD55" i="1" s="1"/>
  <c r="BD54" i="1" s="1"/>
  <c r="BD51" i="1" s="1"/>
  <c r="W30" i="1" s="1"/>
  <c r="P135" i="3"/>
  <c r="P91" i="3"/>
  <c r="P90" i="3" s="1"/>
  <c r="P89" i="3" s="1"/>
  <c r="AU55" i="1" s="1"/>
  <c r="AU54" i="1" s="1"/>
  <c r="F33" i="3"/>
  <c r="BA55" i="1" s="1"/>
  <c r="BA54" i="1" s="1"/>
  <c r="AW54" i="1" s="1"/>
  <c r="R114" i="3"/>
  <c r="R90" i="3" s="1"/>
  <c r="R89" i="3" s="1"/>
  <c r="R86" i="4"/>
  <c r="R85" i="4" s="1"/>
  <c r="R84" i="4" s="1"/>
  <c r="F34" i="4"/>
  <c r="BB57" i="1" s="1"/>
  <c r="BB56" i="1" s="1"/>
  <c r="AX56" i="1" s="1"/>
  <c r="F32" i="5"/>
  <c r="AZ59" i="1" s="1"/>
  <c r="AZ58" i="1" s="1"/>
  <c r="AV58" i="1" s="1"/>
  <c r="J32" i="5"/>
  <c r="AV59" i="1" s="1"/>
  <c r="J826" i="5"/>
  <c r="J73" i="5" s="1"/>
  <c r="BK794" i="5"/>
  <c r="J794" i="5" s="1"/>
  <c r="J71" i="5" s="1"/>
  <c r="E47" i="5"/>
  <c r="R794" i="5"/>
  <c r="BK95" i="6"/>
  <c r="J95" i="6" s="1"/>
  <c r="J63" i="6" s="1"/>
  <c r="J96" i="6"/>
  <c r="J64" i="6" s="1"/>
  <c r="F94" i="5"/>
  <c r="F36" i="5"/>
  <c r="BD59" i="1" s="1"/>
  <c r="BD58" i="1" s="1"/>
  <c r="T795" i="5"/>
  <c r="T794" i="5" s="1"/>
  <c r="P99" i="5"/>
  <c r="P98" i="5" s="1"/>
  <c r="F33" i="5"/>
  <c r="BA59" i="1" s="1"/>
  <c r="BA58" i="1" s="1"/>
  <c r="AW58" i="1" s="1"/>
  <c r="R213" i="5"/>
  <c r="R98" i="5" s="1"/>
  <c r="R97" i="5" s="1"/>
  <c r="T235" i="5"/>
  <c r="T98" i="5" s="1"/>
  <c r="T97" i="5" s="1"/>
  <c r="R311" i="5"/>
  <c r="T397" i="5"/>
  <c r="R440" i="5"/>
  <c r="T456" i="5"/>
  <c r="R741" i="5"/>
  <c r="J99" i="5"/>
  <c r="J62" i="5" s="1"/>
  <c r="BK829" i="5"/>
  <c r="J829" i="5" s="1"/>
  <c r="J74" i="5" s="1"/>
  <c r="J830" i="5"/>
  <c r="J75" i="5" s="1"/>
  <c r="J84" i="6"/>
  <c r="J53" i="6"/>
  <c r="J92" i="6"/>
  <c r="J62" i="6" s="1"/>
  <c r="F32" i="6"/>
  <c r="AZ61" i="1" s="1"/>
  <c r="AZ60" i="1" s="1"/>
  <c r="AV60" i="1" s="1"/>
  <c r="AT60" i="1" s="1"/>
  <c r="BK123" i="6"/>
  <c r="J123" i="6" s="1"/>
  <c r="J67" i="6" s="1"/>
  <c r="J124" i="6"/>
  <c r="J68" i="6" s="1"/>
  <c r="F34" i="5"/>
  <c r="BB59" i="1" s="1"/>
  <c r="BB58" i="1" s="1"/>
  <c r="AX58" i="1" s="1"/>
  <c r="P795" i="5"/>
  <c r="P794" i="5" s="1"/>
  <c r="J33" i="5"/>
  <c r="AW59" i="1" s="1"/>
  <c r="E78" i="6"/>
  <c r="F86" i="6"/>
  <c r="J32" i="6"/>
  <c r="AV61" i="1" s="1"/>
  <c r="AT61" i="1" s="1"/>
  <c r="J86" i="6"/>
  <c r="F33" i="6"/>
  <c r="BA61" i="1" s="1"/>
  <c r="BA60" i="1" s="1"/>
  <c r="AW60" i="1" s="1"/>
  <c r="F87" i="6"/>
  <c r="AT58" i="1" l="1"/>
  <c r="BK89" i="3"/>
  <c r="J89" i="3" s="1"/>
  <c r="J90" i="3"/>
  <c r="J61" i="3" s="1"/>
  <c r="BK88" i="2"/>
  <c r="J88" i="2" s="1"/>
  <c r="J89" i="2"/>
  <c r="J61" i="2" s="1"/>
  <c r="P97" i="5"/>
  <c r="AU59" i="1" s="1"/>
  <c r="AU58" i="1" s="1"/>
  <c r="AU51" i="1" s="1"/>
  <c r="BK97" i="5"/>
  <c r="J97" i="5" s="1"/>
  <c r="BA51" i="1"/>
  <c r="AW52" i="1"/>
  <c r="AT54" i="1"/>
  <c r="BK90" i="6"/>
  <c r="J90" i="6" s="1"/>
  <c r="AV52" i="1"/>
  <c r="AZ51" i="1"/>
  <c r="W29" i="1"/>
  <c r="AY51" i="1"/>
  <c r="BB51" i="1"/>
  <c r="AT59" i="1"/>
  <c r="J85" i="4"/>
  <c r="J61" i="4" s="1"/>
  <c r="BK84" i="4"/>
  <c r="J84" i="4" s="1"/>
  <c r="J60" i="4" l="1"/>
  <c r="J29" i="4"/>
  <c r="J60" i="6"/>
  <c r="J29" i="6"/>
  <c r="J60" i="5"/>
  <c r="J29" i="5"/>
  <c r="J60" i="3"/>
  <c r="J29" i="3"/>
  <c r="AV51" i="1"/>
  <c r="W26" i="1"/>
  <c r="W28" i="1"/>
  <c r="AX51" i="1"/>
  <c r="AT52" i="1"/>
  <c r="W27" i="1"/>
  <c r="AW51" i="1"/>
  <c r="AK27" i="1" s="1"/>
  <c r="J60" i="2"/>
  <c r="J29" i="2"/>
  <c r="AG55" i="1" l="1"/>
  <c r="J38" i="3"/>
  <c r="AG61" i="1"/>
  <c r="J38" i="6"/>
  <c r="J38" i="5"/>
  <c r="AG59" i="1"/>
  <c r="AG57" i="1"/>
  <c r="J38" i="4"/>
  <c r="AG53" i="1"/>
  <c r="J38" i="2"/>
  <c r="AK26" i="1"/>
  <c r="AT51" i="1"/>
  <c r="AN57" i="1" l="1"/>
  <c r="AG56" i="1"/>
  <c r="AN56" i="1" s="1"/>
  <c r="AG60" i="1"/>
  <c r="AN60" i="1" s="1"/>
  <c r="AN61" i="1"/>
  <c r="AG58" i="1"/>
  <c r="AN58" i="1" s="1"/>
  <c r="AN59" i="1"/>
  <c r="AN53" i="1"/>
  <c r="AG52" i="1"/>
  <c r="AG54" i="1"/>
  <c r="AN54" i="1" s="1"/>
  <c r="AN55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<sst xmlns="http://schemas.openxmlformats.org/spreadsheetml/2006/main" count="14685" uniqueCount="1976">
  <si>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</si>
  <si>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</si>
  <si>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</si>
  <si>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</si>
  <si>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</si>
  <si>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</si>
  <si>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</si>
  <si>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{df1e1aa2-6c83-4f46-b21d-5c71d8503d12}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</si>
  <si>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</si>
  <si>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</si>
  <si>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</si>
  <si>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</si>
  <si>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</si>
  <si>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</si>
  <si>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</si>
  <si>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</si>
  <si>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</si>
  <si>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Poricany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</si>
  <si>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</si>
  <si>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</si>
  <si>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II/330 Poříčany, most přes D11 ev.č.330-001</t>
  </si>
  <si>
    <t>0,1</t>
  </si>
  <si>
    <t>KSO:</t>
  </si>
  <si>
    <t>CC-CZ:</t>
  </si>
  <si>
    <t>1</t>
  </si>
  <si>
    <t>Místo:</t>
  </si>
  <si>
    <t xml:space="preserve"> </t>
  </si>
  <si>
    <t>Datum:</t>
  </si>
  <si>
    <t>24. 1. 2017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</si>
  <si>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</si>
  <si>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</si>
  <si>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</si>
  <si>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</si>
  <si>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</si>
  <si>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</si>
  <si>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</si>
  <si>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</si>
  <si>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</si>
  <si>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</si>
  <si>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</si>
  <si>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</si>
  <si>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</si>
  <si>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</si>
  <si>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</si>
  <si>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</si>
  <si>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</si>
  <si>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</si>
  <si>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</si>
  <si>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</si>
  <si>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</si>
  <si>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</si>
  <si>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</si>
  <si>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</si>
  <si>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</si>
  <si>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</si>
  <si>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</si>
  <si>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</si>
  <si>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</si>
  <si>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</si>
  <si>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</si>
  <si>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</si>
  <si>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</si>
  <si>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</si>
  <si>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</si>
  <si>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</si>
  <si>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</si>
  <si>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</si>
  <si>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</si>
  <si>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</si>
  <si>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</si>
  <si>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</si>
  <si>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</si>
  <si>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</si>
  <si>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</si>
  <si>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</si>
  <si>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</si>
  <si>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</si>
  <si>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</si>
  <si>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000</t>
  </si>
  <si>
    <t>SO 000 Vedlejší a ostatní náklady</t>
  </si>
  <si>
    <t>STA</t>
  </si>
  <si>
    <t>{94e8bca5-cca7-456d-a64a-577726015a2c}</t>
  </si>
  <si>
    <t>2</t>
  </si>
  <si>
    <t>/</t>
  </si>
  <si>
    <t>Soupis</t>
  </si>
  <si>
    <t>{9b262787-504f-4ae2-ac22-b88457940789}</t>
  </si>
  <si>
    <t>SO 261</t>
  </si>
  <si>
    <t>SO 261 Úprava svodidla v SDP</t>
  </si>
  <si>
    <t>{1d66af32-9d43-4659-bc5e-fff104d58419}</t>
  </si>
  <si>
    <t>{2eaa3180-fcbf-499b-90b4-9efd567ed2eb}</t>
  </si>
  <si>
    <t>SO 181</t>
  </si>
  <si>
    <t>SO 181 Dopravně inženýrská opatření</t>
  </si>
  <si>
    <t>{c957d9f9-f1e7-4988-849d-184bafd3846a}</t>
  </si>
  <si>
    <t>{1490b6df-d6f1-414f-b233-5041487d14d4}</t>
  </si>
  <si>
    <t>SO 201</t>
  </si>
  <si>
    <t xml:space="preserve">SO 201 Most </t>
  </si>
  <si>
    <t>{a69bc74b-4898-4990-b804-f31faafd95ec}</t>
  </si>
  <si>
    <t>201</t>
  </si>
  <si>
    <t xml:space="preserve">201 Most </t>
  </si>
  <si>
    <t>{467a8920-bdfc-494f-a2ff-bd97ace4aec7}</t>
  </si>
  <si>
    <t>SO 431</t>
  </si>
  <si>
    <t>SO 431 Ochrana kabelu NN ŘSD</t>
  </si>
  <si>
    <t>{e6fbcbf1-4d79-4e2f-b092-d82f3c2c5789}</t>
  </si>
  <si>
    <t>{9a0edca7-93bd-4e45-b344-6de84a48e58f}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</si>
  <si>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</si>
  <si>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</si>
  <si>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</si>
  <si>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</si>
  <si>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</si>
  <si>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</si>
  <si>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</si>
  <si>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000 - SO 000 Vedlejší a ostatní náklady</t>
  </si>
  <si>
    <t>Soupis: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</si>
  <si>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</si>
  <si>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</si>
  <si>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</si>
  <si>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</si>
  <si>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</si>
  <si>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</si>
  <si>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</si>
  <si>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</si>
  <si>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</si>
  <si>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</si>
  <si>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</si>
  <si>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</si>
  <si>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</si>
  <si>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</si>
  <si>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</si>
  <si>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</si>
  <si>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</si>
  <si>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</si>
  <si>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</si>
  <si>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</si>
  <si>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</si>
  <si>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</si>
  <si>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</si>
  <si>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</si>
  <si>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</si>
  <si>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</si>
  <si>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</si>
  <si>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</si>
  <si>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</si>
  <si>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</si>
  <si>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</si>
  <si>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</si>
  <si>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</si>
  <si>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</si>
  <si>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Kč</t>
  </si>
  <si>
    <t>CS ÚRS 2016 02</t>
  </si>
  <si>
    <t>1024</t>
  </si>
  <si>
    <t>389296413</t>
  </si>
  <si>
    <t>VV</t>
  </si>
  <si>
    <t>"Dodatečný diagnostický průzkum - Kvalita betonu opěr, sloupů, stativ, nosníků. Měkká výztuž sloupů, stativ. Předpínací výztuž nosníků</t>
  </si>
  <si>
    <t>012103000</t>
  </si>
  <si>
    <t>Geodetické práce před výstavbou</t>
  </si>
  <si>
    <t>175617391</t>
  </si>
  <si>
    <t>"vytyčení inženýrských sítí</t>
  </si>
  <si>
    <t>3</t>
  </si>
  <si>
    <t>-1141341167</t>
  </si>
  <si>
    <t>"vytýčení hranice stavby</t>
  </si>
  <si>
    <t>4</t>
  </si>
  <si>
    <t>441845539</t>
  </si>
  <si>
    <t>"vytyčení stavby</t>
  </si>
  <si>
    <t>918128108</t>
  </si>
  <si>
    <t>"zaměření NK po očištění před zvedáním</t>
  </si>
  <si>
    <t>6</t>
  </si>
  <si>
    <t>163536605</t>
  </si>
  <si>
    <t>"zaměření NK po spuštění</t>
  </si>
  <si>
    <t>7</t>
  </si>
  <si>
    <t>53929623</t>
  </si>
  <si>
    <t>"zaměření ochranné a obrusné vrstvy</t>
  </si>
  <si>
    <t>8</t>
  </si>
  <si>
    <t>012303000</t>
  </si>
  <si>
    <t>Geodetické práce po výstavbě</t>
  </si>
  <si>
    <t>-751678246</t>
  </si>
  <si>
    <t>"zaměření po dokončení stavby vč.zákresu do katastrální mapy</t>
  </si>
  <si>
    <t>9</t>
  </si>
  <si>
    <t>013203000</t>
  </si>
  <si>
    <t>Dokumentace stavby bez rozlišení</t>
  </si>
  <si>
    <t>-950804999</t>
  </si>
  <si>
    <t>"VTD ochranného bednění</t>
  </si>
  <si>
    <t>1767638485</t>
  </si>
  <si>
    <t>"VTD zvednutí</t>
  </si>
  <si>
    <t>11</t>
  </si>
  <si>
    <t>-2141888826</t>
  </si>
  <si>
    <t>"fotodokumentace</t>
  </si>
  <si>
    <t>12</t>
  </si>
  <si>
    <t>1451832019</t>
  </si>
  <si>
    <t>"VTD zábradlí, MZ, svodidel, odvodnění</t>
  </si>
  <si>
    <t>13</t>
  </si>
  <si>
    <t>1753588413</t>
  </si>
  <si>
    <t>"pasportizace objízdných tras</t>
  </si>
  <si>
    <t>14</t>
  </si>
  <si>
    <t>215742866</t>
  </si>
  <si>
    <t>"projednání DIO</t>
  </si>
  <si>
    <t>013244000</t>
  </si>
  <si>
    <t>Dokumentace pro provádění stavby</t>
  </si>
  <si>
    <t>1139616118</t>
  </si>
  <si>
    <t>"RDS-Z-PDS SO"  201</t>
  </si>
  <si>
    <t>16</t>
  </si>
  <si>
    <t>524330821</t>
  </si>
  <si>
    <t>"RDS-Z-PDS SO"  181</t>
  </si>
  <si>
    <t>17</t>
  </si>
  <si>
    <t>1500980808</t>
  </si>
  <si>
    <t>"RDS-Z-PDS SO"  261</t>
  </si>
  <si>
    <t>18</t>
  </si>
  <si>
    <t>1828888128</t>
  </si>
  <si>
    <t>"RDS-Z-PDS SO"  431</t>
  </si>
  <si>
    <t>19</t>
  </si>
  <si>
    <t>013254000</t>
  </si>
  <si>
    <t>Dokumentace skutečného provedení stavby</t>
  </si>
  <si>
    <t>1130953105</t>
  </si>
  <si>
    <t>"DSPS SO"  201</t>
  </si>
  <si>
    <t>20</t>
  </si>
  <si>
    <t>-19523941</t>
  </si>
  <si>
    <t>"DSPS SO"  261</t>
  </si>
  <si>
    <t>1280562502</t>
  </si>
  <si>
    <t>"DSPS SO"  431</t>
  </si>
  <si>
    <t>VRN2</t>
  </si>
  <si>
    <t>Příprava staveniště</t>
  </si>
  <si>
    <t>22</t>
  </si>
  <si>
    <t>020001000</t>
  </si>
  <si>
    <t>720884853</t>
  </si>
  <si>
    <t>"ohraničení stavby na komunikaci</t>
  </si>
  <si>
    <t>VRN3</t>
  </si>
  <si>
    <t>Zařízení staveniště</t>
  </si>
  <si>
    <t>23</t>
  </si>
  <si>
    <t>030001000</t>
  </si>
  <si>
    <t>339540589</t>
  </si>
  <si>
    <t>VRN4</t>
  </si>
  <si>
    <t>Inženýrská činnost</t>
  </si>
  <si>
    <t>24</t>
  </si>
  <si>
    <t>042503000</t>
  </si>
  <si>
    <t>Plán BOZP na staveništi</t>
  </si>
  <si>
    <t>-2080957290</t>
  </si>
  <si>
    <t>25</t>
  </si>
  <si>
    <t>043002000</t>
  </si>
  <si>
    <t>Zkoušky a ostatní měření</t>
  </si>
  <si>
    <t>864634140</t>
  </si>
  <si>
    <t>"zkoušení materiálů zkušebnou zhotovitele</t>
  </si>
  <si>
    <t>26</t>
  </si>
  <si>
    <t>-1007638689</t>
  </si>
  <si>
    <t>"zkoušení konstrukcí a prací zkušebnou zhotovitele</t>
  </si>
  <si>
    <t>27</t>
  </si>
  <si>
    <t>1193784263</t>
  </si>
  <si>
    <t>"zkoušení materiálů nezávislou zkušebnou - beton, přechodová oblast</t>
  </si>
  <si>
    <t>28</t>
  </si>
  <si>
    <t>-137047392</t>
  </si>
  <si>
    <t>"zkoušení materiálů nezávislou zkušebnou - odtrhové zkoušky</t>
  </si>
  <si>
    <t>VRN9</t>
  </si>
  <si>
    <t>Ostatní náklady</t>
  </si>
  <si>
    <t>29</t>
  </si>
  <si>
    <t>091002000</t>
  </si>
  <si>
    <t>Ostatní náklady související s objektem</t>
  </si>
  <si>
    <t>-2118696633</t>
  </si>
  <si>
    <t>"mostní list</t>
  </si>
  <si>
    <t>30</t>
  </si>
  <si>
    <t>-1516983601</t>
  </si>
  <si>
    <t>"1.HMP SO 201</t>
  </si>
  <si>
    <t>31</t>
  </si>
  <si>
    <t>09600R</t>
  </si>
  <si>
    <t>Označení stavby</t>
  </si>
  <si>
    <t>Kus</t>
  </si>
  <si>
    <t>1692562379</t>
  </si>
  <si>
    <t>SO 261 - SO 261 Úprava svodidla v SDP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</si>
  <si>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</si>
  <si>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</si>
  <si>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</si>
  <si>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</si>
  <si>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</si>
  <si>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 Přesun sutě</t>
  </si>
  <si>
    <t xml:space="preserve">    998 - Přesun hmot</t>
  </si>
  <si>
    <t>HSV</t>
  </si>
  <si>
    <t>Práce a dodávky HSV</t>
  </si>
  <si>
    <t>Zemní práce</t>
  </si>
  <si>
    <t>111201101</t>
  </si>
  <si>
    <t>Odstranění křovin a stromů průměru kmene do 100 mm i s kořeny z celkové plochy do 1000 m2</t>
  </si>
  <si>
    <t>m2</t>
  </si>
  <si>
    <t>1082199243</t>
  </si>
  <si>
    <t>(116-31)*3,0</t>
  </si>
  <si>
    <t>122301101</t>
  </si>
  <si>
    <t>Odkopávky a prokopávky nezapažené v hornině tř. 4 objem do 100 m3</t>
  </si>
  <si>
    <t>m3</t>
  </si>
  <si>
    <t>-467556361</t>
  </si>
  <si>
    <t>0,3*((116-31)*4,0+31*(3,0-2,0))</t>
  </si>
  <si>
    <t>122301109</t>
  </si>
  <si>
    <t>Příplatek za lepivost u odkopávek nezapažených v hornině tř. 4</t>
  </si>
  <si>
    <t>-96962353</t>
  </si>
  <si>
    <t>0,3*111,3</t>
  </si>
  <si>
    <t>162301501</t>
  </si>
  <si>
    <t>Vodorovné přemístění křovin do 5 km D kmene do 100 mm</t>
  </si>
  <si>
    <t>1297749733</t>
  </si>
  <si>
    <t>162701105</t>
  </si>
  <si>
    <t>Vodorovné přemístění do 10000 m výkopku/sypaniny z horniny tř. 1 až 4</t>
  </si>
  <si>
    <t>1025188521</t>
  </si>
  <si>
    <t>"na skládku - celkem 10km</t>
  </si>
  <si>
    <t>111,3</t>
  </si>
  <si>
    <t>171201201</t>
  </si>
  <si>
    <t>Uložení sypaniny na skládky</t>
  </si>
  <si>
    <t>-192261800</t>
  </si>
  <si>
    <t>"na skládku</t>
  </si>
  <si>
    <t>171201211</t>
  </si>
  <si>
    <t>Poplatek za uložení odpadu ze sypaniny na skládce (skládkovné)</t>
  </si>
  <si>
    <t>t</t>
  </si>
  <si>
    <t>568475059</t>
  </si>
  <si>
    <t>1,9*111,3</t>
  </si>
  <si>
    <t>174101101</t>
  </si>
  <si>
    <t>Zásyp jam, šachet rýh nebo kolem objektů sypaninou se zhutněním</t>
  </si>
  <si>
    <t>1376447649</t>
  </si>
  <si>
    <t>"mezi beton. svodidly</t>
  </si>
  <si>
    <t>2,1*1,15*(31,0+2*3,5/2)</t>
  </si>
  <si>
    <t>M</t>
  </si>
  <si>
    <t>583441970</t>
  </si>
  <si>
    <t>štěrkodrť frakce 0-63</t>
  </si>
  <si>
    <t>1914537790</t>
  </si>
  <si>
    <t>"porovnatelná položka pro štěrk fr. 16/32</t>
  </si>
  <si>
    <t>1,8*83,318</t>
  </si>
  <si>
    <t>Vodorovné konstrukce</t>
  </si>
  <si>
    <t>451315133</t>
  </si>
  <si>
    <t>Podkladní nebo výplňová vrstva z betonu C 8/10 tl do 200 mm</t>
  </si>
  <si>
    <t>1387883690</t>
  </si>
  <si>
    <t>(116-31)*4,0+31*3,0-10*1,0*1,3</t>
  </si>
  <si>
    <t>451576121</t>
  </si>
  <si>
    <t>Podkladní a výplňová vrstva ze štěrkopísku tl do 200 mm</t>
  </si>
  <si>
    <t>1351109737</t>
  </si>
  <si>
    <t>"tl. min. 100mm</t>
  </si>
  <si>
    <t>Trubní vedení</t>
  </si>
  <si>
    <t>899232111</t>
  </si>
  <si>
    <t>Výšková úprava uličního vstupu nebo vpusti do 200 mm snížením mříže</t>
  </si>
  <si>
    <t>kus</t>
  </si>
  <si>
    <t>-1115991679</t>
  </si>
  <si>
    <t>"porovnatelná položka pro zaslepení stávající vpusti</t>
  </si>
  <si>
    <t>Ostatní konstrukce a práce, bourání</t>
  </si>
  <si>
    <t>911331251</t>
  </si>
  <si>
    <t>Svodidlo ocelové oboustranné zádržnosti H3 typ KB1 MH3 se zaberaněním sloupků v rozmezí do 2 m</t>
  </si>
  <si>
    <t>m</t>
  </si>
  <si>
    <t>-761056274</t>
  </si>
  <si>
    <t>14,0+6,0</t>
  </si>
  <si>
    <t>911381124</t>
  </si>
  <si>
    <t>Silniční svodidlo betonové jednostranné průběžné délky 4 m výšky 1,2 m</t>
  </si>
  <si>
    <t>-1474736078</t>
  </si>
  <si>
    <t>(20,0+31,0+16,0)*2</t>
  </si>
  <si>
    <t>911381147</t>
  </si>
  <si>
    <t>Silniční svodidlo betonové oboustranné průběžné délky 4 m výšky 1,2 m</t>
  </si>
  <si>
    <t>-13007510</t>
  </si>
  <si>
    <t>12,0*2</t>
  </si>
  <si>
    <t>911381154</t>
  </si>
  <si>
    <t>Silniční svodidlo betonové oboustranné koncové délky 4 m výšky 1,2 m</t>
  </si>
  <si>
    <t>-185418310</t>
  </si>
  <si>
    <t>4,0*2</t>
  </si>
  <si>
    <t>966076141</t>
  </si>
  <si>
    <t>Odstranění svodidla NHKG vcelku</t>
  </si>
  <si>
    <t>-1961646178</t>
  </si>
  <si>
    <t>2*116</t>
  </si>
  <si>
    <t>997</t>
  </si>
  <si>
    <t xml:space="preserve"> Přesun sutě</t>
  </si>
  <si>
    <t>997013811</t>
  </si>
  <si>
    <t>Poplatek za uložení stavebního dřevěného odpadu na skládce (skládkovné)</t>
  </si>
  <si>
    <t>82467006</t>
  </si>
  <si>
    <t>0,9*255*0,03</t>
  </si>
  <si>
    <t>997211521</t>
  </si>
  <si>
    <t>Vodorovná doprava vybouraných hmot po suchu na vzdálenost do 1 km</t>
  </si>
  <si>
    <t>-2121066659</t>
  </si>
  <si>
    <t>"svodidlo</t>
  </si>
  <si>
    <t>12,528</t>
  </si>
  <si>
    <t>997211529</t>
  </si>
  <si>
    <t>Příplatek ZKD 1 km u vodorovné dopravy vybouraných hmot</t>
  </si>
  <si>
    <t>1415497577</t>
  </si>
  <si>
    <t>"celkem 10km</t>
  </si>
  <si>
    <t>9*12,528</t>
  </si>
  <si>
    <t>997211612</t>
  </si>
  <si>
    <t>Nakládání vybouraných hmot na dopravní prostředky pro vodorovnou dopravu</t>
  </si>
  <si>
    <t>-1100928316</t>
  </si>
  <si>
    <t>998</t>
  </si>
  <si>
    <t>Přesun hmot</t>
  </si>
  <si>
    <t>998225111</t>
  </si>
  <si>
    <t>Přesun hmot pro pozemní komunikace s krytem z kamene, monolitickým betonovým nebo živičným</t>
  </si>
  <si>
    <t>-1960130965</t>
  </si>
  <si>
    <t>SO 181 - SO 181 Dopravně inženýrská opatření</t>
  </si>
  <si>
    <t>572241111</t>
  </si>
  <si>
    <t>Vyspravení výtluků asfaltovým betonem ACO (AB) tl do 40 mm při vyspravované ploše do 10% na 1 km</t>
  </si>
  <si>
    <t>CS ÚRS 2016 01</t>
  </si>
  <si>
    <t>1850150580</t>
  </si>
  <si>
    <t xml:space="preserve">kompletní provedení vč. odfrézování, spojovacího postřiku , zaříznutí a zalití spár, vč. odvozu vybouraného materiálu </t>
  </si>
  <si>
    <t>- předpokládaná plocha  2450 m2</t>
  </si>
  <si>
    <t>2450</t>
  </si>
  <si>
    <t>položka bude použita jen se souhlasem investora na základě skutečného rozsahu poškození obj. komunikací</t>
  </si>
  <si>
    <t>911EC2.OTSKP</t>
  </si>
  <si>
    <t>SVODIDLO BETON, ÚROVEŇ ZADRŽ H2 VÝŠ 1,1M - MONTÁŽ S PŘESUNEM (BEZ DODÁVKY)</t>
  </si>
  <si>
    <t>483127305</t>
  </si>
  <si>
    <t>"montáž v etapě IV</t>
  </si>
  <si>
    <t>200</t>
  </si>
  <si>
    <t>911EC3.OTSKP</t>
  </si>
  <si>
    <t xml:space="preserve">SVODIDLO BETON, ÚROVEŇ ZADRŽ H2 VÝŠ 1,1M - DEMONTÁŽ </t>
  </si>
  <si>
    <t>156634392</t>
  </si>
  <si>
    <t>"demontáž v etapě XI</t>
  </si>
  <si>
    <t>911EC9.OTSKP</t>
  </si>
  <si>
    <t>SVODIDLO BETON, ÚROVEŇ ZADRŽ H2 VÝŠ 1,1M - NÁJEM za den</t>
  </si>
  <si>
    <t>337900863</t>
  </si>
  <si>
    <t>"nájem v etapách IV až XI, tj. 5+7+5+7+46+5+5+6=86 dní</t>
  </si>
  <si>
    <t>200*86</t>
  </si>
  <si>
    <t>913121111</t>
  </si>
  <si>
    <t>Montáž a demontáž dočasné dopravní značky kompletní základní</t>
  </si>
  <si>
    <t>32758816</t>
  </si>
  <si>
    <t>"objízdná trasa 1</t>
  </si>
  <si>
    <t>2+4+4+4+6+6+14+6</t>
  </si>
  <si>
    <t>"objízdná trasa 2</t>
  </si>
  <si>
    <t>2+6</t>
  </si>
  <si>
    <t>"objízdná trasa 3</t>
  </si>
  <si>
    <t>"objízdná trasa 4</t>
  </si>
  <si>
    <t>4+6</t>
  </si>
  <si>
    <t>" etapa II</t>
  </si>
  <si>
    <t>1+4+2+2</t>
  </si>
  <si>
    <t>"etapa III</t>
  </si>
  <si>
    <t>4+8+4+8</t>
  </si>
  <si>
    <t>"etapa IV</t>
  </si>
  <si>
    <t>3+6+4+17+2+4+6+2</t>
  </si>
  <si>
    <t>"etapa V</t>
  </si>
  <si>
    <t>"etapa VI</t>
  </si>
  <si>
    <t>2+6+4+17+2+4+12+6+6+2</t>
  </si>
  <si>
    <t>"etapa IX</t>
  </si>
  <si>
    <t>3+6+4+17+2+4+6+12+6+2</t>
  </si>
  <si>
    <t>"etapa X</t>
  </si>
  <si>
    <t>"etapa XII</t>
  </si>
  <si>
    <t>"etapa XIII</t>
  </si>
  <si>
    <t xml:space="preserve">"blíže nespecifikované </t>
  </si>
  <si>
    <t>75</t>
  </si>
  <si>
    <t>Součet</t>
  </si>
  <si>
    <t>913121112</t>
  </si>
  <si>
    <t>Montáž a demontáž dočasné dopravní značky kompletní zvětšené</t>
  </si>
  <si>
    <t>974559905</t>
  </si>
  <si>
    <t>4+8</t>
  </si>
  <si>
    <t>4+3+4+3+4+2+2+4+1</t>
  </si>
  <si>
    <t>913121211</t>
  </si>
  <si>
    <t>Příplatek k dočasné dopravní značce kompletní základní za první a ZKD den použití</t>
  </si>
  <si>
    <t>1349378042</t>
  </si>
  <si>
    <t>"objízdná trasa 1 - 287 dní</t>
  </si>
  <si>
    <t>(2+4+4+4+6+6+14+6)*287</t>
  </si>
  <si>
    <t>"objízdná trasa 2 - 287 dní</t>
  </si>
  <si>
    <t>(2+6)*287</t>
  </si>
  <si>
    <t>"objízdná trasa 3 - 287 dní</t>
  </si>
  <si>
    <t>"objízdná trasa 4 - 287 dní</t>
  </si>
  <si>
    <t>(4+6)*287</t>
  </si>
  <si>
    <t>" etapa II - 7 dní</t>
  </si>
  <si>
    <t>(1+4+2+2)*7</t>
  </si>
  <si>
    <t>"etapa III - 9 dní</t>
  </si>
  <si>
    <t>(4+8+4+8)*9</t>
  </si>
  <si>
    <t>"etapa IV - 5 dní</t>
  </si>
  <si>
    <t>(3+6+4+17+2+4+6+2)*5</t>
  </si>
  <si>
    <t>"etapa V - 7 dní</t>
  </si>
  <si>
    <t>"etapa VI - 5 dní</t>
  </si>
  <si>
    <t>(2+6+4+17+2+4+12+6+6+2)*5</t>
  </si>
  <si>
    <t>"etapa IX - 5 dní</t>
  </si>
  <si>
    <t>(3+6+4+17+2+4+6+12+6+2)*5</t>
  </si>
  <si>
    <t>"etapa X - 5 dní</t>
  </si>
  <si>
    <t>"etapa XII - 8 dní</t>
  </si>
  <si>
    <t>(4+8+4+8)*8</t>
  </si>
  <si>
    <t>"etapa XIII - 9 dní</t>
  </si>
  <si>
    <t>(1+4+2+2)*9</t>
  </si>
  <si>
    <t>"blíže nespecifikované - 60 dní</t>
  </si>
  <si>
    <t>75*60</t>
  </si>
  <si>
    <t>913121212</t>
  </si>
  <si>
    <t>Příplatek k dočasné dopravní značce kompletní zvětšené za první a ZKD den použití</t>
  </si>
  <si>
    <t>-561413933</t>
  </si>
  <si>
    <t>1*7</t>
  </si>
  <si>
    <t>(4+8)*9</t>
  </si>
  <si>
    <t>(4+3+4+3+4+2+2+4+1)*5</t>
  </si>
  <si>
    <t>(4+8)*8</t>
  </si>
  <si>
    <t>1*9</t>
  </si>
  <si>
    <t>"blíže nespecifikované - 7 dní</t>
  </si>
  <si>
    <t>27*7</t>
  </si>
  <si>
    <t>913221113</t>
  </si>
  <si>
    <t>Montáž a demontáž dočasné dopravní zábrany světelné šířky 3 m s 5 světly</t>
  </si>
  <si>
    <t>655093807</t>
  </si>
  <si>
    <t>913221213</t>
  </si>
  <si>
    <t>Příplatek k dočasné dopravní zábraně světelné šířky 3m s 5 světly za první a ZKD den použití</t>
  </si>
  <si>
    <t>679834042</t>
  </si>
  <si>
    <t>4*287</t>
  </si>
  <si>
    <t>913321111</t>
  </si>
  <si>
    <t>Montáž a demontáž dočasné dopravní směrové desky základní</t>
  </si>
  <si>
    <t>1501299638</t>
  </si>
  <si>
    <t>"Z4: od celkového množství odečteny Z4 s výstraž. světlem</t>
  </si>
  <si>
    <t>98-20</t>
  </si>
  <si>
    <t>142-46</t>
  </si>
  <si>
    <t>163-56</t>
  </si>
  <si>
    <t>120</t>
  </si>
  <si>
    <t>913321115</t>
  </si>
  <si>
    <t>Montáž a demontáž dočasné soupravy směrových desek s výstražným světlem 3 desky</t>
  </si>
  <si>
    <t>159823540</t>
  </si>
  <si>
    <t>"blíže nespecifikované</t>
  </si>
  <si>
    <t>913321116</t>
  </si>
  <si>
    <t>Montáž a demontáž dočasné soupravy směrových desek s výstražným světlem 5 desek</t>
  </si>
  <si>
    <t>-553331157</t>
  </si>
  <si>
    <t>913321211</t>
  </si>
  <si>
    <t>Příplatek k dočasné směrové desce základní za první a ZKD den použití</t>
  </si>
  <si>
    <t>-1238626779</t>
  </si>
  <si>
    <t>" etapa II - 7dní</t>
  </si>
  <si>
    <t>19*7</t>
  </si>
  <si>
    <t>"etapa III - 9dní</t>
  </si>
  <si>
    <t>(98-20)*9</t>
  </si>
  <si>
    <t>"etapa IV - 5dní</t>
  </si>
  <si>
    <t>(142-46)*5</t>
  </si>
  <si>
    <t>"etapa V - 7dní</t>
  </si>
  <si>
    <t>"etapa VI - 5dní</t>
  </si>
  <si>
    <t>(163-56)*5</t>
  </si>
  <si>
    <t>"etapa IX - 5dní</t>
  </si>
  <si>
    <t>"etapa X - 5dní</t>
  </si>
  <si>
    <t>"etapa XII - 8dní</t>
  </si>
  <si>
    <t>(98-20)*8</t>
  </si>
  <si>
    <t>"etapa XIII - 9dní</t>
  </si>
  <si>
    <t>19*9</t>
  </si>
  <si>
    <t>"blíže nespecifikované - 7dní</t>
  </si>
  <si>
    <t>120*7</t>
  </si>
  <si>
    <t>913321215</t>
  </si>
  <si>
    <t>Příplatek k dočasné soupravě směrových desek s výstražným světlem 3 desky za 1. a ZKD den použití</t>
  </si>
  <si>
    <t>1578887165</t>
  </si>
  <si>
    <t>2*5</t>
  </si>
  <si>
    <t>"blíže nespecifikované - 5dní</t>
  </si>
  <si>
    <t>913321216</t>
  </si>
  <si>
    <t>Příplatek k dočasné soupravě směrových desek s výstražným světlem 5 desek za 1. a ZKD den použití</t>
  </si>
  <si>
    <t>767683291</t>
  </si>
  <si>
    <t>4*9</t>
  </si>
  <si>
    <t>8*5</t>
  </si>
  <si>
    <t>10*5</t>
  </si>
  <si>
    <t>4*8</t>
  </si>
  <si>
    <t xml:space="preserve">"blíže nespecifikované - 5dní </t>
  </si>
  <si>
    <t>9*5</t>
  </si>
  <si>
    <t>913321R</t>
  </si>
  <si>
    <t>Montáž a demontáž dočasné dopravní směrové desky základní Z5</t>
  </si>
  <si>
    <t>1627591171</t>
  </si>
  <si>
    <t>50</t>
  </si>
  <si>
    <t>178</t>
  </si>
  <si>
    <t>160</t>
  </si>
  <si>
    <t>913322R</t>
  </si>
  <si>
    <t>Příplatek k dočasné směrové desce Z5 za první a ZKD den použití</t>
  </si>
  <si>
    <t>1899480461</t>
  </si>
  <si>
    <t>50*9</t>
  </si>
  <si>
    <t>178*5</t>
  </si>
  <si>
    <t>50*8</t>
  </si>
  <si>
    <t>160*5</t>
  </si>
  <si>
    <t>913911112</t>
  </si>
  <si>
    <t>Montáž a demontáž akumulátoru dočasného dopravního značení olověného 12 V/55 Ah</t>
  </si>
  <si>
    <t>-1865310523</t>
  </si>
  <si>
    <t>"viz pol.913221113</t>
  </si>
  <si>
    <t>"viz pol.913321115</t>
  </si>
  <si>
    <t>"viz pol.913321116</t>
  </si>
  <si>
    <t>53</t>
  </si>
  <si>
    <t>913911122</t>
  </si>
  <si>
    <t>Montáž a demontáž dočasného zásobníku ocelového na akumulátor a řídící jednotku</t>
  </si>
  <si>
    <t>1936744090</t>
  </si>
  <si>
    <t>913911212</t>
  </si>
  <si>
    <t>Příplatek k dočasnému akumulátor 12V/55 Ah za první a ZKD den použití</t>
  </si>
  <si>
    <t>82307045</t>
  </si>
  <si>
    <t>"viz pol.913221213</t>
  </si>
  <si>
    <t>1148</t>
  </si>
  <si>
    <t>"viz pol.913321215</t>
  </si>
  <si>
    <t>"viz pol.913321216</t>
  </si>
  <si>
    <t>293</t>
  </si>
  <si>
    <t>913911222</t>
  </si>
  <si>
    <t>Příplatek k dočasnému ocelovému zásobníku na akumulátor za první a ZKD den použití</t>
  </si>
  <si>
    <t>779820998</t>
  </si>
  <si>
    <t>913921131</t>
  </si>
  <si>
    <t>Dočasné omezení platnosti zakrytí základní dopravní značky</t>
  </si>
  <si>
    <t>-1357035609</t>
  </si>
  <si>
    <t>"etapa IV + VI + IX + X</t>
  </si>
  <si>
    <t>1+1+1+1</t>
  </si>
  <si>
    <t>"na objízdných trasách - odhad</t>
  </si>
  <si>
    <t>913921132</t>
  </si>
  <si>
    <t>Dočasné omezení platnosti odkrytí základní dopravní značky</t>
  </si>
  <si>
    <t>-1310689808</t>
  </si>
  <si>
    <t>915321.OTSKP</t>
  </si>
  <si>
    <t>VODOR DOPRAV ZNAČ Z FÓLIE DOČAS ODSTRANITEL - DOD A POKLÁDKA</t>
  </si>
  <si>
    <t>-521162220</t>
  </si>
  <si>
    <t>"V1a žlutá - zřízení v etapě II, III, IV, V, VII, XI</t>
  </si>
  <si>
    <t>0,125*(70+800+3540+2330+2290+2360)</t>
  </si>
  <si>
    <t>"V2a žlutá - zřízení v etapě IV, V, VII, VII, VIII, IX, X, XI, XIII</t>
  </si>
  <si>
    <t>0,125/3*(2630+5800+2580+5800+5800+2630+2580+5800+5800)</t>
  </si>
  <si>
    <t>"V2b žlutá - zřízení v etapě II, IV, V,  XI, XIII</t>
  </si>
  <si>
    <t>0,125*2/3*(10+52+36+36+36)</t>
  </si>
  <si>
    <t>"V4 žlutá - zřízení v etapě III, IV, VII, XI</t>
  </si>
  <si>
    <t>0,250*(800+3280+8320+8360+8360)</t>
  </si>
  <si>
    <t>"V5 žlutá - zřízení v etapě IV, VI, IX, X</t>
  </si>
  <si>
    <t>0,5*(5+5+5+5)</t>
  </si>
  <si>
    <t>2000</t>
  </si>
  <si>
    <t>915322.OTSKP</t>
  </si>
  <si>
    <t>VODOR DOPRAV ZNAČ Z FÓLIE DOČAS ODSTRANITEL - ODSTRANĚNÍ</t>
  </si>
  <si>
    <t>-1853271970</t>
  </si>
  <si>
    <t>916182.OTSKP</t>
  </si>
  <si>
    <t>PŘEDZVĚSTNÁ SVĚTELNÁ ŠIPKA - MONTÁŽ S PŘESUNEM</t>
  </si>
  <si>
    <t>-1886434002</t>
  </si>
  <si>
    <t>"etapa  VI</t>
  </si>
  <si>
    <t>"etapa  IX</t>
  </si>
  <si>
    <t>916183.OTSKP</t>
  </si>
  <si>
    <t xml:space="preserve">PŘEDZVĚSTNÁ SVĚTELNÁ ŠIPKA - DEMONTÁŽ </t>
  </si>
  <si>
    <t>-92540258</t>
  </si>
  <si>
    <t>916189.OTSKP</t>
  </si>
  <si>
    <t>PŘEDZVĚSTNÁ SVĚTELNÁ ŠIPKA - NÁJEM za den</t>
  </si>
  <si>
    <t>-1532171284</t>
  </si>
  <si>
    <t>1*5</t>
  </si>
  <si>
    <t>"etapa  VI - 5dní</t>
  </si>
  <si>
    <t>"etapa  IX - 5dní</t>
  </si>
  <si>
    <t xml:space="preserve">SO 201 - SO 201 Most </t>
  </si>
  <si>
    <t xml:space="preserve">201 - 201 Most </t>
  </si>
  <si>
    <t>Soupis prací je sestaven s využitím položek Cenové soustavy ÚRS (2016/1) a OTSKP - SPK (2016). Cenové a technické_x000D__x000D_
podmínky položek a technické specifikace, které nejsou uvedeny v soupisu prací (informace z tzv. úvodních částí katalogů) jsou neomezeně dálkově k dispozici na www.cs-urs.cz, OTSKP - SPK na www.rsd.cz. Položky soupisu prací, které jsou označeny .R za kódem položky nepochází z Cenové soustavy ÚRS ani  OTSKP - SPK.</t>
  </si>
  <si>
    <t xml:space="preserve">    2 - Zakládání</t>
  </si>
  <si>
    <t xml:space="preserve">    3 -  Svislé a kompletní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</si>
  <si>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</si>
  <si>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</si>
  <si>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</si>
  <si>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</si>
  <si>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721 - Zdravotechnika - vnitřní kanalizace</t>
  </si>
  <si>
    <t>M - Práce a dodávky M</t>
  </si>
  <si>
    <t xml:space="preserve">    46-M - Zemní práce při extr.mont.pracích</t>
  </si>
  <si>
    <t>442129890</t>
  </si>
  <si>
    <t>"viz průvodní zpráva</t>
  </si>
  <si>
    <t>6+8+3</t>
  </si>
  <si>
    <t>112101101</t>
  </si>
  <si>
    <t>Kácení stromů listnatých D kmene do 300 mm</t>
  </si>
  <si>
    <t>772531437</t>
  </si>
  <si>
    <t>112201101</t>
  </si>
  <si>
    <t>Odstranění pařezů D do 300 mm</t>
  </si>
  <si>
    <t>-1087137445</t>
  </si>
  <si>
    <t>113106241</t>
  </si>
  <si>
    <t>Rozebrání vozovek ze silničních dílců</t>
  </si>
  <si>
    <t>-1240598321</t>
  </si>
  <si>
    <t>"porovnatelná položka pro svahy z prefabrikátů</t>
  </si>
  <si>
    <t>23,8*(11,8+10,8)</t>
  </si>
  <si>
    <t>113107223</t>
  </si>
  <si>
    <t>Odstranění podkladu pl přes 200 m2 z kameniva drceného tl 300 mm</t>
  </si>
  <si>
    <t>1294931398</t>
  </si>
  <si>
    <t>"vozovka předmostí</t>
  </si>
  <si>
    <t>2*12,0*18,5</t>
  </si>
  <si>
    <t>113107231</t>
  </si>
  <si>
    <t>Odstranění podkladu pl přes 200 m2 z betonu prostého tl 150 mm</t>
  </si>
  <si>
    <t>314601534</t>
  </si>
  <si>
    <t xml:space="preserve">"předmostí </t>
  </si>
  <si>
    <t>113154123</t>
  </si>
  <si>
    <t>Frézování živičného krytu tl 50 mm pruh š 1 m pl do 500 m2 bez překážek v trase</t>
  </si>
  <si>
    <t>2107842623</t>
  </si>
  <si>
    <t>"předmostí obrus navázání</t>
  </si>
  <si>
    <t>2*20,0*18,5</t>
  </si>
  <si>
    <t>113154124</t>
  </si>
  <si>
    <t>Frézování živičného krytu tl 100 mm pruh š 1 m pl do 500 m2 bez překážek v trase</t>
  </si>
  <si>
    <t>316084129</t>
  </si>
  <si>
    <t>"předmostí ložná navázání</t>
  </si>
  <si>
    <t>2*10,0*18,5</t>
  </si>
  <si>
    <t>113154235</t>
  </si>
  <si>
    <t>Frézování živičného krytu tl 200 mm pruh š 2 m pl do 1000 m2 bez překážek v trase</t>
  </si>
  <si>
    <t>-1708352431</t>
  </si>
  <si>
    <t>"most</t>
  </si>
  <si>
    <t>82,0*18,5</t>
  </si>
  <si>
    <t>"předmostí - plný výkop</t>
  </si>
  <si>
    <t>113201112</t>
  </si>
  <si>
    <t>Vytrhání obrub silničních ležatých</t>
  </si>
  <si>
    <t>-975383216</t>
  </si>
  <si>
    <t>13,2+14,6</t>
  </si>
  <si>
    <t>-2126790579</t>
  </si>
  <si>
    <t>"pro zpevnění svahů</t>
  </si>
  <si>
    <t>23,8*(11,8+10,8)*0,2</t>
  </si>
  <si>
    <t>663960456</t>
  </si>
  <si>
    <t>0,3*107,576</t>
  </si>
  <si>
    <t>131301102</t>
  </si>
  <si>
    <t>Hloubení jam nezapažených v hornině tř. 4 objemu do 1000 m3</t>
  </si>
  <si>
    <t>1703113732</t>
  </si>
  <si>
    <t>"OP1</t>
  </si>
  <si>
    <t>1,8*2,2*34,0*1,3+1,0*12,0*32,0</t>
  </si>
  <si>
    <t>"OP5</t>
  </si>
  <si>
    <t>1,9*2,2*33,0*1,3+1,0*12,0*31,0</t>
  </si>
  <si>
    <t>"P2</t>
  </si>
  <si>
    <t>1,0*5,5*16,5</t>
  </si>
  <si>
    <t>131301109</t>
  </si>
  <si>
    <t>Příplatek za lepivost u hloubení jam nezapažených v hornině tř. 4</t>
  </si>
  <si>
    <t>-1153356019</t>
  </si>
  <si>
    <t>0,3*1201,104</t>
  </si>
  <si>
    <t>131301202</t>
  </si>
  <si>
    <t>Hloubení jam zapažených v hornině tř. 4 objemu do 1000 m3</t>
  </si>
  <si>
    <t>-1395657662</t>
  </si>
  <si>
    <t>"P3</t>
  </si>
  <si>
    <t>1,3*2,4*34,4</t>
  </si>
  <si>
    <t>"P4</t>
  </si>
  <si>
    <t>1,0*4,5*33,4</t>
  </si>
  <si>
    <t>131301209</t>
  </si>
  <si>
    <t>Příplatek za lepivost u hloubení jam zapažených v hornině tř. 4</t>
  </si>
  <si>
    <t>-1463856299</t>
  </si>
  <si>
    <t>0,3*348,378</t>
  </si>
  <si>
    <t>151101201</t>
  </si>
  <si>
    <t>Zřízení příložného pažení stěn výkopu hl do 4 m</t>
  </si>
  <si>
    <t>-718977181</t>
  </si>
  <si>
    <t>"u P3</t>
  </si>
  <si>
    <t>97</t>
  </si>
  <si>
    <t>151101211</t>
  </si>
  <si>
    <t>Odstranění příložného pažení stěn hl do 4 m</t>
  </si>
  <si>
    <t>1051597909</t>
  </si>
  <si>
    <t>151101301</t>
  </si>
  <si>
    <t>Zřízení rozepření stěn při pažení příložném hl do 4 m</t>
  </si>
  <si>
    <t>509533932</t>
  </si>
  <si>
    <t>74,0*2,0*1,3</t>
  </si>
  <si>
    <t>151101311</t>
  </si>
  <si>
    <t>Odstranění rozepření stěn při pažení příložném hl do 4 m</t>
  </si>
  <si>
    <t>-1105862050</t>
  </si>
  <si>
    <t>15171R</t>
  </si>
  <si>
    <t>Záporové pažení komplet zřízení a odstranění - pohledová plocha</t>
  </si>
  <si>
    <t>1297602758</t>
  </si>
  <si>
    <t>"u P2 a P4</t>
  </si>
  <si>
    <t>19,0+38,0</t>
  </si>
  <si>
    <t>161101101</t>
  </si>
  <si>
    <t>Svislé přemístění výkopku z horniny tř. 1 až 4 hl výkopu do 2,5 m</t>
  </si>
  <si>
    <t>946232820</t>
  </si>
  <si>
    <t>"jáma u pilířů</t>
  </si>
  <si>
    <t>90,75+348,378</t>
  </si>
  <si>
    <t>161101102</t>
  </si>
  <si>
    <t>Svislé přemístění výkopku z horniny tř. 1 až 4 hl výkopu do 4 m</t>
  </si>
  <si>
    <t>-1437379270</t>
  </si>
  <si>
    <t>"jáma u opěr</t>
  </si>
  <si>
    <t>559,032+551,322</t>
  </si>
  <si>
    <t>162301401</t>
  </si>
  <si>
    <t>Vodorovné přemístění větví stromů listnatých do 5 km D kmene do 300 mm</t>
  </si>
  <si>
    <t>-1668865423</t>
  </si>
  <si>
    <t>162301411</t>
  </si>
  <si>
    <t>Vodorovné přemístění kmenů stromů listnatých do 5 km D kmene do 300 mm</t>
  </si>
  <si>
    <t>736982042</t>
  </si>
  <si>
    <t>162301421</t>
  </si>
  <si>
    <t>Vodorovné přemístění pařezů do 5 km D do 300 mm</t>
  </si>
  <si>
    <t>-525823566</t>
  </si>
  <si>
    <t>1910071442</t>
  </si>
  <si>
    <t>162301901</t>
  </si>
  <si>
    <t>Příplatek k vodorovnému přemístění větví stromů listnatých D kmene do 300 mm ZKD 5 km</t>
  </si>
  <si>
    <t>-304088785</t>
  </si>
  <si>
    <t>162301911</t>
  </si>
  <si>
    <t>Příplatek k vodorovnému přemístění kmenů stromů listnatých D kmene do 300 mm ZKD 5 km</t>
  </si>
  <si>
    <t>595030619</t>
  </si>
  <si>
    <t>162301921</t>
  </si>
  <si>
    <t>Příplatek k vodorovnému přemístění pařezů D 300 mm ZKD 5 km</t>
  </si>
  <si>
    <t>-844309479</t>
  </si>
  <si>
    <t>-305713744</t>
  </si>
  <si>
    <t>107,576+1201,104+348,378</t>
  </si>
  <si>
    <t>32</t>
  </si>
  <si>
    <t>-483364959</t>
  </si>
  <si>
    <t>1657,058</t>
  </si>
  <si>
    <t>33</t>
  </si>
  <si>
    <t>570967206</t>
  </si>
  <si>
    <t>1,9*1657,058</t>
  </si>
  <si>
    <t>34</t>
  </si>
  <si>
    <t>1358409311</t>
  </si>
  <si>
    <t>1,1*1,4*30,0+1,8*2,2*(34,0-30,0)*1,3</t>
  </si>
  <si>
    <t>1,0*5,5*33,0</t>
  </si>
  <si>
    <t>1,1*1,4*31,0+1,8*2,2*(33,0-31,0)*1,3</t>
  </si>
  <si>
    <t>35</t>
  </si>
  <si>
    <t>583312010</t>
  </si>
  <si>
    <t>štěrkopísek netříděný stabilizační zemina</t>
  </si>
  <si>
    <t>76134924</t>
  </si>
  <si>
    <t xml:space="preserve">"nákup a dovoz vhodného nenamrzavého materiálu </t>
  </si>
  <si>
    <t>563,956*1,8</t>
  </si>
  <si>
    <t>36</t>
  </si>
  <si>
    <t>182301122</t>
  </si>
  <si>
    <t>Rozprostření ornice pl do 500 m2 ve svahu přes 1:5 tl vrstvy do 150 mm</t>
  </si>
  <si>
    <t>1079060024</t>
  </si>
  <si>
    <t>2,0*20,0+1,0*(10,0+8,0+5,0+13,0+14,0)</t>
  </si>
  <si>
    <t>37</t>
  </si>
  <si>
    <t>103111000</t>
  </si>
  <si>
    <t>Rekultivační zemina - nákup a dovoz</t>
  </si>
  <si>
    <t>1198036863</t>
  </si>
  <si>
    <t>90,0*0,15</t>
  </si>
  <si>
    <t>Zakládání</t>
  </si>
  <si>
    <t>38</t>
  </si>
  <si>
    <t>212792212</t>
  </si>
  <si>
    <t>Odvodnění mostní opěry - drenážní flexibilní plastové potrubí DN 160</t>
  </si>
  <si>
    <t>753682131</t>
  </si>
  <si>
    <t>30,0+31,5</t>
  </si>
  <si>
    <t>39</t>
  </si>
  <si>
    <t>224211216</t>
  </si>
  <si>
    <t>Vrty maloprofilové D do 93 mm úklon do 45° hl do 50 m hor. V a VI</t>
  </si>
  <si>
    <t>1860474641</t>
  </si>
  <si>
    <t>"pro odvod trubičky svislé</t>
  </si>
  <si>
    <t>12*0,25</t>
  </si>
  <si>
    <t>40</t>
  </si>
  <si>
    <t>224212116</t>
  </si>
  <si>
    <t>Vrty maloprofilové D do 93 mm úklon přes 45° hl do 25 m hor. V a VI</t>
  </si>
  <si>
    <t>1305236578</t>
  </si>
  <si>
    <t>"pro odvod trubičky šikmé (u opěr)</t>
  </si>
  <si>
    <t>2*2,0</t>
  </si>
  <si>
    <t>41</t>
  </si>
  <si>
    <t>224312116</t>
  </si>
  <si>
    <t>Vrty maloprofilové D do 156 mm úklon přes 45° hl do 25 m hor. V a VI</t>
  </si>
  <si>
    <t>-1965073780</t>
  </si>
  <si>
    <t>"odvod. a odvzduš. otvory zespodu nosníků - prům.100mm - 2ks/nosník</t>
  </si>
  <si>
    <t>2*4*10*0,2</t>
  </si>
  <si>
    <t>42</t>
  </si>
  <si>
    <t>274311127</t>
  </si>
  <si>
    <t>Základové pasy, prahy, věnce a ostruhy z betonu prostého C 25/30</t>
  </si>
  <si>
    <t>751403298</t>
  </si>
  <si>
    <t>"pod schodištěm C25/30 XF4 provzduš.</t>
  </si>
  <si>
    <t>0,35*11,5*1,0*2</t>
  </si>
  <si>
    <t>"u dlažby svahu - C25/30 XF3</t>
  </si>
  <si>
    <t>0,5*0,8*3*(33,0+33,5)</t>
  </si>
  <si>
    <t>43</t>
  </si>
  <si>
    <t>274354111</t>
  </si>
  <si>
    <t>Bednění základových pasů - zřízení</t>
  </si>
  <si>
    <t>-1469385731</t>
  </si>
  <si>
    <t xml:space="preserve">"u dlažby svahu </t>
  </si>
  <si>
    <t>2*0,8*3*(33,0+33,5)+0,5*0,8*2*3*2</t>
  </si>
  <si>
    <t>44</t>
  </si>
  <si>
    <t>274354211</t>
  </si>
  <si>
    <t>Bednění základových pasů - odstranění</t>
  </si>
  <si>
    <t>501659600</t>
  </si>
  <si>
    <t xml:space="preserve"> Svislé a kompletní konstrukce</t>
  </si>
  <si>
    <t>45</t>
  </si>
  <si>
    <t>317171125</t>
  </si>
  <si>
    <t>Kotvení monolitického betonu římsy do mostovky kotvou spřaženou</t>
  </si>
  <si>
    <t>-1581901369</t>
  </si>
  <si>
    <t>"Kotvy říms na mostě s povrchovou ochranou dle TZ, TKP  19A</t>
  </si>
  <si>
    <t>2*80</t>
  </si>
  <si>
    <t>46</t>
  </si>
  <si>
    <t>548792040</t>
  </si>
  <si>
    <t>kotva pro uchycení fasádních panelů římsy spřažená</t>
  </si>
  <si>
    <t>279525393</t>
  </si>
  <si>
    <t>47</t>
  </si>
  <si>
    <t>317321118</t>
  </si>
  <si>
    <t>Mostní římsy ze ŽB C 30/37</t>
  </si>
  <si>
    <t>618129485</t>
  </si>
  <si>
    <t>"beton C30/37 XF4, vč.striáže horního povrchu</t>
  </si>
  <si>
    <t>"most a křídla</t>
  </si>
  <si>
    <t>(0,23*1,65+0,25*0,7)*(91,6+93,7)</t>
  </si>
  <si>
    <t>48</t>
  </si>
  <si>
    <t>317353121</t>
  </si>
  <si>
    <t>Bednění mostních říms všech tvarů - zřízení</t>
  </si>
  <si>
    <t>-574486005</t>
  </si>
  <si>
    <t>"systémové bednění, povrchová úprava celoplošné vícevrstvé desky se strukturou dřeva zpevněné povrchově pečetící pryskyřičnou vrstvou</t>
  </si>
  <si>
    <t>(0,7*2+0,25+0,1)*(91,6+93,7)+(0,23*1,65+0,25*0,7)*2*4</t>
  </si>
  <si>
    <t>49</t>
  </si>
  <si>
    <t>317353221</t>
  </si>
  <si>
    <t>Bednění mostních říms všech tvarů - odstranění</t>
  </si>
  <si>
    <t>-225738108</t>
  </si>
  <si>
    <t>317361116</t>
  </si>
  <si>
    <t>Výztuž mostních říms z betonářské oceli 10 505</t>
  </si>
  <si>
    <t>1135995032</t>
  </si>
  <si>
    <t>"Betonářská výztuž z oceli B 500B."</t>
  </si>
  <si>
    <t>" ODHAD 150KG/M3"   0,15*102,749</t>
  </si>
  <si>
    <t>51</t>
  </si>
  <si>
    <t>327501111</t>
  </si>
  <si>
    <t>Výplň za opěrami a protimrazové klíny z kameniva drceného nebo těženého</t>
  </si>
  <si>
    <t>-1497909316</t>
  </si>
  <si>
    <t>"OP1 + OP5</t>
  </si>
  <si>
    <t>0,8*1,2*20,6*2</t>
  </si>
  <si>
    <t>52</t>
  </si>
  <si>
    <t>334323118</t>
  </si>
  <si>
    <t>Mostní opěry a úložné prahy ze ŽB C 30/37</t>
  </si>
  <si>
    <t>589750109</t>
  </si>
  <si>
    <t xml:space="preserve">"C30/37 XF4 </t>
  </si>
  <si>
    <t>(1,0*3,15+0,2*2,6)*29,96</t>
  </si>
  <si>
    <t>(1,0*3,15+0,2*2,6)*31,42</t>
  </si>
  <si>
    <t>"ložiskové bloky</t>
  </si>
  <si>
    <t>2*10*(0,4*0,6*0,38)</t>
  </si>
  <si>
    <t>334323218</t>
  </si>
  <si>
    <t>Mostní křídla a závěrné zídky ze ŽB C 30/37</t>
  </si>
  <si>
    <t>936307715</t>
  </si>
  <si>
    <t>"C30/37 - XF2</t>
  </si>
  <si>
    <t>0,6*1,66*29,96-0,25*0,35*28,1+0,4*0,63*29,1+0,25*1,4*(3,55+3,46)</t>
  </si>
  <si>
    <t>0,6*(3,01*(0,8+1,63/2)+3,28*(0,8+1,8/2))</t>
  </si>
  <si>
    <t>0,6*1,68*31,42-0,25*0,35*29,8+0,4*0,63*30,7+0,25*1,4*(3,6+3,8)</t>
  </si>
  <si>
    <t>0,6*(4,98*(1,0+2,21/2)+6,77*(1,2+1,77/2))</t>
  </si>
  <si>
    <t>54</t>
  </si>
  <si>
    <t>334323418</t>
  </si>
  <si>
    <t>Mostní pilíře a sloupy ze ŽB C 30/37</t>
  </si>
  <si>
    <t>-2021245599</t>
  </si>
  <si>
    <t>"kotvená dobetonávka C30/37 XF2</t>
  </si>
  <si>
    <t>"P2 + P3 + P4</t>
  </si>
  <si>
    <t>10*(1,0*1,3-0,6*0,9)*(7,25+7,40+7,47)</t>
  </si>
  <si>
    <t>55</t>
  </si>
  <si>
    <t>334351112</t>
  </si>
  <si>
    <t>Bednění systémové mostních opěr a úložných prahů z překližek pro ŽB - zřízení</t>
  </si>
  <si>
    <t>777948822</t>
  </si>
  <si>
    <t>1,2*(29,96*2+4,33*2)+0,05*29,96</t>
  </si>
  <si>
    <t>1,2*(31,42*2+4,55*2)+0,05*31,42</t>
  </si>
  <si>
    <t>"uložení ložisek</t>
  </si>
  <si>
    <t>2*10*(2*0,4+2*0,6)*0,38</t>
  </si>
  <si>
    <t>56</t>
  </si>
  <si>
    <t>334351211</t>
  </si>
  <si>
    <t>Bednění systémové mostních opěr a úložných prahů z překližek - odstranění</t>
  </si>
  <si>
    <t>-668185781</t>
  </si>
  <si>
    <t>57</t>
  </si>
  <si>
    <t>334352111</t>
  </si>
  <si>
    <t>Bednění mostních křídel a závěrných zídek ze systémového bednění s výplní z překližek - zřízení</t>
  </si>
  <si>
    <t>1196297657</t>
  </si>
  <si>
    <t>1,66*29,96*2+0,25*28,1+0,4*29,1+0,82*1,66*2</t>
  </si>
  <si>
    <t>1,4*(3,55+3,46+2*0,35)</t>
  </si>
  <si>
    <t>3,01*(0,8+1,63/2)*2+3,28*(0,8+1,8*2)*2+0,6*(0,8*2+3,3+3,7)</t>
  </si>
  <si>
    <t>1,68*31,42*2+0,25*29,8+0,4*30,7+0,87*1,68*2</t>
  </si>
  <si>
    <t>1,4*(3,6+3,8+2*0,35)</t>
  </si>
  <si>
    <t>4,98*(1,0+2,21/2)*2+6,77*(1,2+1,77/2)*2+0,6*(1,0+1,2+5,5+7,1)</t>
  </si>
  <si>
    <t>58</t>
  </si>
  <si>
    <t>334352211</t>
  </si>
  <si>
    <t>Bednění mostních křídel a závěrných zídek ze systémového bednění s výplní z překližek - odstranění</t>
  </si>
  <si>
    <t>1500207402</t>
  </si>
  <si>
    <t>59</t>
  </si>
  <si>
    <t>334353111</t>
  </si>
  <si>
    <t>Bednění pravoúhlého pilíře konstantního průřezu ze systémového bednění z překližek - zřízení</t>
  </si>
  <si>
    <t>260455179</t>
  </si>
  <si>
    <t>10*(2*1,0+2*1,3)*(7,25+7,40+7,47)</t>
  </si>
  <si>
    <t>60</t>
  </si>
  <si>
    <t>334353211</t>
  </si>
  <si>
    <t>Bednění pravoúhlého pilíře konstantního průřezu ze systémového bednění z překližek - odstranění</t>
  </si>
  <si>
    <t>1501258719</t>
  </si>
  <si>
    <t>61</t>
  </si>
  <si>
    <t>334361216</t>
  </si>
  <si>
    <t>Výztuž dříků opěr z betonářské oceli 10 505</t>
  </si>
  <si>
    <t>-983213179</t>
  </si>
  <si>
    <t>"ODHAD 200KG/M3"    0,2*227,088</t>
  </si>
  <si>
    <t>62</t>
  </si>
  <si>
    <t>334361226</t>
  </si>
  <si>
    <t>Výztuž křídel, závěrných zdí z betonářské oceli 10 505</t>
  </si>
  <si>
    <t>-2002350466</t>
  </si>
  <si>
    <t>"Betonářská výztuž z oceli B 500B. ODHAD 200KG/M3"   0,2*97,579</t>
  </si>
  <si>
    <t>63</t>
  </si>
  <si>
    <t>334361236</t>
  </si>
  <si>
    <t>Výztuž dříků pilířů z betonářské oceli 10 505</t>
  </si>
  <si>
    <t>-1133285898</t>
  </si>
  <si>
    <t>"odhad 150 kg/m3</t>
  </si>
  <si>
    <t>0,15*168,112</t>
  </si>
  <si>
    <t>64</t>
  </si>
  <si>
    <t>334361411</t>
  </si>
  <si>
    <t>Výztuž opěr, prahů, křídel, pilířů, sloupů ze svařovaných sítí do 3,5 kg/m2</t>
  </si>
  <si>
    <t>1976467810</t>
  </si>
  <si>
    <t>0,05*168,112</t>
  </si>
  <si>
    <t>65</t>
  </si>
  <si>
    <t>421321107</t>
  </si>
  <si>
    <t>Mostní nosné konstrukce deskové přechodové ze ŽB C 25/30</t>
  </si>
  <si>
    <t>-1153547685</t>
  </si>
  <si>
    <t>"C25/30 XF1</t>
  </si>
  <si>
    <t>0,35*5,4*18,4*2</t>
  </si>
  <si>
    <t>66</t>
  </si>
  <si>
    <t>421321128</t>
  </si>
  <si>
    <t>Mostní nosné konstrukce deskové ze ŽB C 30/37</t>
  </si>
  <si>
    <t>-679078933</t>
  </si>
  <si>
    <t>"průřezové plochy odměřeny v AutoCadu</t>
  </si>
  <si>
    <t>"spřahující deska C30/37 XF4</t>
  </si>
  <si>
    <t>1,7*80,2</t>
  </si>
  <si>
    <t>"petlicový styk</t>
  </si>
  <si>
    <t>0,073*80,2*9*0,5</t>
  </si>
  <si>
    <t>"koncový příčník u OP1 a OP5</t>
  </si>
  <si>
    <t>2*(1,2+(0,094+0,056)/2)*1,9*31,66</t>
  </si>
  <si>
    <t>67</t>
  </si>
  <si>
    <t>421351112</t>
  </si>
  <si>
    <t>Bednění boků přechodové desky konstrukcí mostů - zřízení</t>
  </si>
  <si>
    <t>1565076799</t>
  </si>
  <si>
    <t>0,35*(5,4*2*2+28,1+29,8)</t>
  </si>
  <si>
    <t>68</t>
  </si>
  <si>
    <t>421351212</t>
  </si>
  <si>
    <t>Bednění boků přechodové desky konstrukcí mostů - odstranění</t>
  </si>
  <si>
    <t>-1484234585</t>
  </si>
  <si>
    <t>69</t>
  </si>
  <si>
    <t>421361216</t>
  </si>
  <si>
    <t>Výztuž ŽB přechodové desky z betonářské oceli 10 505</t>
  </si>
  <si>
    <t>1512449401</t>
  </si>
  <si>
    <t>"odhad 200 kg/m3</t>
  </si>
  <si>
    <t>0,2*69,552</t>
  </si>
  <si>
    <t>70</t>
  </si>
  <si>
    <t>421361236</t>
  </si>
  <si>
    <t>Výztuž ŽB spřahující desky z betonářské oceli 10 505</t>
  </si>
  <si>
    <t>-196407239</t>
  </si>
  <si>
    <t>0,15*316,079</t>
  </si>
  <si>
    <t>71</t>
  </si>
  <si>
    <t>421361412</t>
  </si>
  <si>
    <t>Výztuž mostních desek ze svařovaných sítí nad 4 kg/m2</t>
  </si>
  <si>
    <t>-651692642</t>
  </si>
  <si>
    <t>"odhad 50 kg/m3</t>
  </si>
  <si>
    <t>0,05*316,079</t>
  </si>
  <si>
    <t>72</t>
  </si>
  <si>
    <t>423352131</t>
  </si>
  <si>
    <t>Bednění boku mostovky výšky do 350 mm - zřízení</t>
  </si>
  <si>
    <t>-274142490</t>
  </si>
  <si>
    <t>(0,1+0,14)*80,19+1,28*(30,14+31,66)+1,28*(0,3*2+2,0*2)</t>
  </si>
  <si>
    <t>73</t>
  </si>
  <si>
    <t>423352231</t>
  </si>
  <si>
    <t>Bednění boku mostovky výšky do 350 mm - odstranění</t>
  </si>
  <si>
    <t>1085215689</t>
  </si>
  <si>
    <t>74</t>
  </si>
  <si>
    <t>423355315</t>
  </si>
  <si>
    <t>Montáž ztraceného bednění - spřažené desky Cetris</t>
  </si>
  <si>
    <t>-2140774902</t>
  </si>
  <si>
    <t>"pro petlicový styk</t>
  </si>
  <si>
    <t>0,3*9*(80,2-2,4*2)</t>
  </si>
  <si>
    <t>595907370</t>
  </si>
  <si>
    <t>deska cementotřísková 125x335 cm tl.1,2 cm</t>
  </si>
  <si>
    <t>-840553114</t>
  </si>
  <si>
    <t>76</t>
  </si>
  <si>
    <t>425421.OTSKP</t>
  </si>
  <si>
    <t>SYNCHRON. ZVED. MOST. POLE Š. PŘES 18M HMOTN. DO 400T NA V. DO 0,5M kompletní</t>
  </si>
  <si>
    <t>KUS</t>
  </si>
  <si>
    <t>-2120887796</t>
  </si>
  <si>
    <t>"vč.zajištění</t>
  </si>
  <si>
    <t>77</t>
  </si>
  <si>
    <t>428381311</t>
  </si>
  <si>
    <t>Zřízení kyvného trnu přechodové desky ze ŽB</t>
  </si>
  <si>
    <t>2107938995</t>
  </si>
  <si>
    <t>28,1+29,8</t>
  </si>
  <si>
    <t>78</t>
  </si>
  <si>
    <t>428386225</t>
  </si>
  <si>
    <t>Samostatná výztuž kyvného trnu nad 12 mm</t>
  </si>
  <si>
    <t>-1114609452</t>
  </si>
  <si>
    <t>"vrubové klouby pod přechodovou deskou, včetně PKO kotevních trnů</t>
  </si>
  <si>
    <t>"Kotevní trny vrubového kloubu prům 32mm"    2*0,5*50*0,00631</t>
  </si>
  <si>
    <t>79</t>
  </si>
  <si>
    <t>42861.OTSKP</t>
  </si>
  <si>
    <t>MOSTNÍ LOŽISKA ELASTOMEROVÁ PRO ZATÍŽ DO 1,0MN</t>
  </si>
  <si>
    <t>247416489</t>
  </si>
  <si>
    <t>2*10</t>
  </si>
  <si>
    <t>80</t>
  </si>
  <si>
    <t>431125.OTSKP</t>
  </si>
  <si>
    <t>SCHODIŠŤ KONSTR Z DÍLCŮ ŽELEZOBETON DO C0/37</t>
  </si>
  <si>
    <t>53408126</t>
  </si>
  <si>
    <t>"revizní schodiště - beton C30/37 XF4</t>
  </si>
  <si>
    <t>0,2*0,55*0,75*26*2</t>
  </si>
  <si>
    <t>81</t>
  </si>
  <si>
    <t>451311521</t>
  </si>
  <si>
    <t>Podklad pro dlažbu z betonu prostého mrazuvzdorného tř. C 25/30 vrstva tl nad 100 do 150 mm</t>
  </si>
  <si>
    <t>-1660027828</t>
  </si>
  <si>
    <t>"svahy u opěr</t>
  </si>
  <si>
    <t>23,8*(11,3+10,3)</t>
  </si>
  <si>
    <t xml:space="preserve">"podél křídel </t>
  </si>
  <si>
    <t>2*0,25*10,0+2*1,0*10,0</t>
  </si>
  <si>
    <t>"přechody říms</t>
  </si>
  <si>
    <t>5,0*2,0+4,4*2,5+5,0*2,35+5,0*1,1+1,4*1,6</t>
  </si>
  <si>
    <t>"ukončení žlabů</t>
  </si>
  <si>
    <t>2*2,0*2,0</t>
  </si>
  <si>
    <t>82</t>
  </si>
  <si>
    <t>451315123</t>
  </si>
  <si>
    <t>Podkladní nebo výplňová vrstva z betonu C 8/10 tl do 150 mm</t>
  </si>
  <si>
    <t>2143235477</t>
  </si>
  <si>
    <t>"pod přechod. deskami</t>
  </si>
  <si>
    <t>5,2*18,4*2</t>
  </si>
  <si>
    <t>"pod římsami u křídel</t>
  </si>
  <si>
    <t>1,2*(3,2+3,5+5,2+7,0)</t>
  </si>
  <si>
    <t>"pod OP1</t>
  </si>
  <si>
    <t>1,7*28,1</t>
  </si>
  <si>
    <t>"pod OP5</t>
  </si>
  <si>
    <t>1,7*29,8</t>
  </si>
  <si>
    <t>83</t>
  </si>
  <si>
    <t>451476111</t>
  </si>
  <si>
    <t>Podkladní vrstva pod ložiska z plastbetonu s pryskyřicí CHS Epoxy 531 první vrstva tl 10 mm</t>
  </si>
  <si>
    <t>-1646901839</t>
  </si>
  <si>
    <t>0,3*0,5*10*2</t>
  </si>
  <si>
    <t>84</t>
  </si>
  <si>
    <t>451476112</t>
  </si>
  <si>
    <t>Podkladní vrstva pod ložiska z plastbetonu s pryskyřicí CHS Epoxy 5631 další vrstvy tl 10 mm</t>
  </si>
  <si>
    <t>387676419</t>
  </si>
  <si>
    <t>"předpokl.celk. tl.20mm</t>
  </si>
  <si>
    <t>3,0</t>
  </si>
  <si>
    <t>85</t>
  </si>
  <si>
    <t>451477121</t>
  </si>
  <si>
    <t>Podkladní vrstva plastbetonová drenážní první vrstva tl 20 mm</t>
  </si>
  <si>
    <t>-1426154046</t>
  </si>
  <si>
    <t xml:space="preserve">"DRENÁŽ POD ODVODŇOVACÍM PROUŽKEM"   </t>
  </si>
  <si>
    <t>0,15*80,2+(0,5-0,15)*0,4*14</t>
  </si>
  <si>
    <t>86</t>
  </si>
  <si>
    <t>451477122</t>
  </si>
  <si>
    <t>Podkladní vrstva plastbetonová drenážní každá další vrstva tl 20 mm</t>
  </si>
  <si>
    <t>-790008465</t>
  </si>
  <si>
    <t>"celkem 40mm</t>
  </si>
  <si>
    <t>13,99</t>
  </si>
  <si>
    <t>87</t>
  </si>
  <si>
    <t>457311114</t>
  </si>
  <si>
    <t>Vyrovnávací nebo spádový beton C 12/15 včetně úpravy povrchu</t>
  </si>
  <si>
    <t>1376356485</t>
  </si>
  <si>
    <t>"podkladní beton pod drenáž</t>
  </si>
  <si>
    <t>"O1:" 0,15*1,2*28,1</t>
  </si>
  <si>
    <t>"O5:" 0,15*1,2*29,8</t>
  </si>
  <si>
    <t>88</t>
  </si>
  <si>
    <t>458501111</t>
  </si>
  <si>
    <t>Výplňové klíny za opěrou z kameniva těženého hutněného po vrstvách</t>
  </si>
  <si>
    <t>1699816062</t>
  </si>
  <si>
    <t>0,7*12,0*20,6*2</t>
  </si>
  <si>
    <t>89</t>
  </si>
  <si>
    <t>458502R</t>
  </si>
  <si>
    <t>Těsnící fólie HDPE + 2 vrstvy geotextilie ve vrstvě ŠP</t>
  </si>
  <si>
    <t>1552313655</t>
  </si>
  <si>
    <t>"za opěrami</t>
  </si>
  <si>
    <t>1,0*(28,1+29,8)</t>
  </si>
  <si>
    <t>Komunikace pozemní</t>
  </si>
  <si>
    <t>90</t>
  </si>
  <si>
    <t>564871111</t>
  </si>
  <si>
    <t>Podklad ze štěrkodrtě ŠD tl 250 mm</t>
  </si>
  <si>
    <t>-9806973</t>
  </si>
  <si>
    <t>"předmostí</t>
  </si>
  <si>
    <t>(18,5+2*1,0)*12,0*2</t>
  </si>
  <si>
    <t>91</t>
  </si>
  <si>
    <t>565135121</t>
  </si>
  <si>
    <t>Asfaltový beton vrstva podkladní ACP 16 (obalované kamenivo OKS) tl 50 mm š přes 3 m</t>
  </si>
  <si>
    <t>2012791619</t>
  </si>
  <si>
    <t>18,5*12,0*2</t>
  </si>
  <si>
    <t>92</t>
  </si>
  <si>
    <t>567122114</t>
  </si>
  <si>
    <t>Podklad ze směsi stmelené cementem SC C 8/10 (KSC I) tl 150 mm</t>
  </si>
  <si>
    <t>877430587</t>
  </si>
  <si>
    <t>"předmostí - vč.nařezání po 5m do hl.50mm</t>
  </si>
  <si>
    <t>(18,5+2*0,3)*12,0*2</t>
  </si>
  <si>
    <t>93</t>
  </si>
  <si>
    <t>573111112</t>
  </si>
  <si>
    <t>Postřik živičný infiltrační s posypem z asfaltu množství 1 kg/m2</t>
  </si>
  <si>
    <t>-218717378</t>
  </si>
  <si>
    <t>"mimo most pod spodní vrstvou</t>
  </si>
  <si>
    <t>18,5*32,0*2</t>
  </si>
  <si>
    <t>94</t>
  </si>
  <si>
    <t>573231111</t>
  </si>
  <si>
    <t>Postřik živičný spojovací ze silniční emulze v množství 0,70 kg/m2</t>
  </si>
  <si>
    <t>1263632326</t>
  </si>
  <si>
    <t>"mezi asfalt. vrstvami kromě spodní</t>
  </si>
  <si>
    <t>18,5*82,0</t>
  </si>
  <si>
    <t>18,5*(22,0*2+12,0*2)</t>
  </si>
  <si>
    <t>95</t>
  </si>
  <si>
    <t>577134141</t>
  </si>
  <si>
    <t>Asfaltový beton vrstva obrusná ACO 11 (ABS) tř. I tl 40 mm š přes 3 m z modifikovaného asfaltu</t>
  </si>
  <si>
    <t>1594708795</t>
  </si>
  <si>
    <t>"most a předmostí</t>
  </si>
  <si>
    <t>18,5*146,0</t>
  </si>
  <si>
    <t>96</t>
  </si>
  <si>
    <t>577155142</t>
  </si>
  <si>
    <t>Asfaltový beton vrstva ložní ACL 16 (ABH) tl 60 mm š přes 3 m z modifikovaného asfaltu</t>
  </si>
  <si>
    <t>-1011848840</t>
  </si>
  <si>
    <t>18,5*22,0*2</t>
  </si>
  <si>
    <t>578143233</t>
  </si>
  <si>
    <t>Litý asfalt MA 11 (LAS) tl 40 mm š přes 3 m z modifikovaného asfaltu</t>
  </si>
  <si>
    <t>1403657844</t>
  </si>
  <si>
    <t>"ochrana izolace most</t>
  </si>
  <si>
    <t>(18,5-0,15)*82,0</t>
  </si>
  <si>
    <t>98</t>
  </si>
  <si>
    <t>578901111</t>
  </si>
  <si>
    <t>Zdrsňovací posyp litého asfaltu v množství 4 kg/m2</t>
  </si>
  <si>
    <t>497786836</t>
  </si>
  <si>
    <t>99</t>
  </si>
  <si>
    <t>596211110</t>
  </si>
  <si>
    <t>Kladení zámkové dlažby komunikací pro pěší tl 60 mm skupiny A pl do 50 m2</t>
  </si>
  <si>
    <t>1811047946</t>
  </si>
  <si>
    <t>592453080</t>
  </si>
  <si>
    <t>dlažba  20 x 10 x 6 cm přírodní</t>
  </si>
  <si>
    <t>-1982646474</t>
  </si>
  <si>
    <t>"ztratné 3%, resp.1%</t>
  </si>
  <si>
    <t>1,03*73,49+1,01*514,08</t>
  </si>
  <si>
    <t>101</t>
  </si>
  <si>
    <t>596211112</t>
  </si>
  <si>
    <t>Kladení zámkové dlažby komunikací pro pěší tl 60 mm skupiny A pl do 300 m2</t>
  </si>
  <si>
    <t>-95884785</t>
  </si>
  <si>
    <t>Úpravy povrchů, podlahy a osazování výplní</t>
  </si>
  <si>
    <t>102</t>
  </si>
  <si>
    <t>628611102</t>
  </si>
  <si>
    <t>Nátěr betonu mostu epoxidový 2x ochranný nepružný OS-B</t>
  </si>
  <si>
    <t>-1082261927</t>
  </si>
  <si>
    <t xml:space="preserve">"okraje nosné konstrukce"    </t>
  </si>
  <si>
    <t>(0,35+0,2)*80,2*2+(1,28+0,2)*(30,14+31,66)</t>
  </si>
  <si>
    <t>103</t>
  </si>
  <si>
    <t>628611131</t>
  </si>
  <si>
    <t>Nátěr betonu mostu akrylátový 2x ochranný pružný OS-C</t>
  </si>
  <si>
    <t>-433895006</t>
  </si>
  <si>
    <t xml:space="preserve">"nátěr říms"  </t>
  </si>
  <si>
    <t>(0,15+0,15)*(91,6+93,7)</t>
  </si>
  <si>
    <t>"patní spáry dříku opěr na š.300mm</t>
  </si>
  <si>
    <t>0,3*(4,4+4,3+30,0*2)</t>
  </si>
  <si>
    <t>0,3*(4,5+1,6+31,4*2)</t>
  </si>
  <si>
    <t>104</t>
  </si>
  <si>
    <t>634911112</t>
  </si>
  <si>
    <t>Řezání dilatačních spár š 5 mm hl do 20 mm v čerstvé betonové mazanině</t>
  </si>
  <si>
    <t>-613694608</t>
  </si>
  <si>
    <t>"Smršťovací spáry v římsách Šířka 5 mm, hloubka  15 mm</t>
  </si>
  <si>
    <t>2*13*(0,25+0,8+1,9+0,23)</t>
  </si>
  <si>
    <t>105</t>
  </si>
  <si>
    <t>9112B1.OTSKP</t>
  </si>
  <si>
    <t>ZÁBRADLÍ MOSTNÍ SE SVISLOU VÝPLNÍ - DODÁVKA A MONTÁŽ</t>
  </si>
  <si>
    <t>100326014</t>
  </si>
  <si>
    <t>"kompletní ocelové mostní zábradlí se svislou výplní, včetně upevnění, dilat. styků a povrchové ochrany dle TZ a TKP 19B</t>
  </si>
  <si>
    <t>"Na římse" 91,6+93,7</t>
  </si>
  <si>
    <t>106</t>
  </si>
  <si>
    <t>911331135</t>
  </si>
  <si>
    <t>Svodidlo ocelové jednostranné zádržnosti H1 typ KB1 RH1 V se zaberaněním sloupků v rozmezí do 4 m</t>
  </si>
  <si>
    <t>-562305240</t>
  </si>
  <si>
    <t>11+37+37+37</t>
  </si>
  <si>
    <t>107</t>
  </si>
  <si>
    <t>911334621</t>
  </si>
  <si>
    <t>Mostní svodidlo ocelové úrovně zádržnosti H 2 typ KB1 RH2 K</t>
  </si>
  <si>
    <t>282173067</t>
  </si>
  <si>
    <t>"na římsách</t>
  </si>
  <si>
    <t>91,6+93,7</t>
  </si>
  <si>
    <t>108</t>
  </si>
  <si>
    <t>91139R</t>
  </si>
  <si>
    <t>Rozebrání svodidlové pásnice, uskladnění, zpětná montáž</t>
  </si>
  <si>
    <t>-213749410</t>
  </si>
  <si>
    <t>"u pílířů P2 a P4</t>
  </si>
  <si>
    <t>2*50,0</t>
  </si>
  <si>
    <t>109</t>
  </si>
  <si>
    <t>912211121</t>
  </si>
  <si>
    <t>Montáž směrového sloupku z plastických hmot na svodidlo</t>
  </si>
  <si>
    <t>347990315</t>
  </si>
  <si>
    <t>"bílé</t>
  </si>
  <si>
    <t>2*4</t>
  </si>
  <si>
    <t>"modré</t>
  </si>
  <si>
    <t>2*2</t>
  </si>
  <si>
    <t>110</t>
  </si>
  <si>
    <t>404451530</t>
  </si>
  <si>
    <t>sloupek svodidlový plastový s retroreflexní fólií s kovovým držákem</t>
  </si>
  <si>
    <t>-1232895587</t>
  </si>
  <si>
    <t>111</t>
  </si>
  <si>
    <t>91345.OTSKP</t>
  </si>
  <si>
    <t>NIVELAČNÍ ZNAČKY KOVOVÉ</t>
  </si>
  <si>
    <t>484528217</t>
  </si>
  <si>
    <t>"nerez. provedení, životnost min 50 let</t>
  </si>
  <si>
    <t>"na římsách"    2*9</t>
  </si>
  <si>
    <t>"na opěrách"   2*2</t>
  </si>
  <si>
    <t>"na pilířích"   3*(2+2)</t>
  </si>
  <si>
    <t>112</t>
  </si>
  <si>
    <t>914112111</t>
  </si>
  <si>
    <t>Tabulka s označením evidenčního čísla mostu</t>
  </si>
  <si>
    <t>-1413467698</t>
  </si>
  <si>
    <t>113</t>
  </si>
  <si>
    <t>915111112</t>
  </si>
  <si>
    <t>Vodorovné dopravní značení dělící čáry souvislé š 125 mm retroreflexní bílá barva</t>
  </si>
  <si>
    <t>-247250393</t>
  </si>
  <si>
    <t>"V1a</t>
  </si>
  <si>
    <t>2*150</t>
  </si>
  <si>
    <t>114</t>
  </si>
  <si>
    <t>915111122</t>
  </si>
  <si>
    <t>Vodorovné dopravní značení dělící čáry přerušované š 125 mm retroreflexní bílá barva</t>
  </si>
  <si>
    <t>3624168</t>
  </si>
  <si>
    <t>"V2a</t>
  </si>
  <si>
    <t>150</t>
  </si>
  <si>
    <t>115</t>
  </si>
  <si>
    <t>915121112</t>
  </si>
  <si>
    <t>Vodorovné dopravní značení vodící čáry souvislé š 250 mm retroreflexní bíllá barva</t>
  </si>
  <si>
    <t>241453233</t>
  </si>
  <si>
    <t>"V4</t>
  </si>
  <si>
    <t>116</t>
  </si>
  <si>
    <t>915131112</t>
  </si>
  <si>
    <t>Vodorovné dopravní značení přechody pro chodce, šipky, symboly retroreflexní bílá barva</t>
  </si>
  <si>
    <t>-853755153</t>
  </si>
  <si>
    <t>"V13</t>
  </si>
  <si>
    <t>(2*80,0*5,0/2)/2</t>
  </si>
  <si>
    <t>"šipky</t>
  </si>
  <si>
    <t>15*2,0</t>
  </si>
  <si>
    <t>117</t>
  </si>
  <si>
    <t>915211112</t>
  </si>
  <si>
    <t>Vodorovné dopravní značení dělící čáry souvislé š 125 mm retroreflexní bílý plast</t>
  </si>
  <si>
    <t>-1590495845</t>
  </si>
  <si>
    <t>118</t>
  </si>
  <si>
    <t>915211122</t>
  </si>
  <si>
    <t>Vodorovné dopravní značení dělící čáry přerušované š 125 mm retroreflexní bílý plast</t>
  </si>
  <si>
    <t>310873731</t>
  </si>
  <si>
    <t>119</t>
  </si>
  <si>
    <t>915221112</t>
  </si>
  <si>
    <t>Vodorovné dopravní značení vodící čáry souvislé š 250 mm retroreflexní bílý plast</t>
  </si>
  <si>
    <t>1573967891</t>
  </si>
  <si>
    <t>915231112</t>
  </si>
  <si>
    <t>Vodorovné dopravní značení přechody pro chodce, šipky, symboly retroreflexní bílý plast</t>
  </si>
  <si>
    <t>-1135666031</t>
  </si>
  <si>
    <t>121</t>
  </si>
  <si>
    <t>915611111</t>
  </si>
  <si>
    <t>Předznačení vodorovného liniového značení</t>
  </si>
  <si>
    <t>270944143</t>
  </si>
  <si>
    <t>300+150+300</t>
  </si>
  <si>
    <t>122</t>
  </si>
  <si>
    <t>915621111</t>
  </si>
  <si>
    <t>Předznačení vodorovného plošného značení</t>
  </si>
  <si>
    <t>808680892</t>
  </si>
  <si>
    <t>230</t>
  </si>
  <si>
    <t>123</t>
  </si>
  <si>
    <t>916131213</t>
  </si>
  <si>
    <t>Osazení silničního obrubníku betonového stojatého s boční opěrou do lože z betonu prostého</t>
  </si>
  <si>
    <t>-1194590852</t>
  </si>
  <si>
    <t>"silniční obrubník 150/300 v provedení do prostředí XF4 včetně včetně zabetonování do betonu C20/25n XF3 a spárování cem. maltou MC25 XF4</t>
  </si>
  <si>
    <t>3*5,0+4,0</t>
  </si>
  <si>
    <t>124</t>
  </si>
  <si>
    <t>592174500</t>
  </si>
  <si>
    <t>obrubník betonový chodníkový ABO 1-15 100x15x30 cm</t>
  </si>
  <si>
    <t>908542229</t>
  </si>
  <si>
    <t>"silniční obrubník 150/300 v provedení do prostředí XF4"  19,0</t>
  </si>
  <si>
    <t>125</t>
  </si>
  <si>
    <t>916231213</t>
  </si>
  <si>
    <t>Osazení chodníkového obrubníku betonového stojatého s boční opěrou do lože z betonu prostého</t>
  </si>
  <si>
    <t>-2051855835</t>
  </si>
  <si>
    <t>"obrubník záhonový v provedení do prostředí XF4 včetně zabetonování do betonu C20/25n XF3 a spárování cem. maltou MC25 XF4</t>
  </si>
  <si>
    <t>"svahy a schodiště</t>
  </si>
  <si>
    <t>2*(11,8+10,8)+2*10+2*10</t>
  </si>
  <si>
    <t>5,0*4+1,8+2,65+3,2+2,4+0,4+1,6+1,2</t>
  </si>
  <si>
    <t>"ukončení žlabu</t>
  </si>
  <si>
    <t>2*(4*2,0-0,6)</t>
  </si>
  <si>
    <t>126</t>
  </si>
  <si>
    <t>592172140</t>
  </si>
  <si>
    <t>obrubník betonový záhonový šedý(přírodní) 50 x 5 x 25 cm</t>
  </si>
  <si>
    <t>-1918151876</t>
  </si>
  <si>
    <t>133,25/0,5</t>
  </si>
  <si>
    <t>127</t>
  </si>
  <si>
    <t>919112233</t>
  </si>
  <si>
    <t>Řezání spár pro vytvoření komůrky š 20 mm hl 40 mm pro těsnící zálivku v živičném krytu</t>
  </si>
  <si>
    <t>-892219054</t>
  </si>
  <si>
    <t>"pracovní spára v krycí vrstvě vozovky</t>
  </si>
  <si>
    <t>16,9+15,8+146,0</t>
  </si>
  <si>
    <t>128</t>
  </si>
  <si>
    <t>919121132</t>
  </si>
  <si>
    <t>Těsnění spár zálivkou za studena pro komůrky š 20 mm hl 40 mm s těsnicím profilem</t>
  </si>
  <si>
    <t>-640093817</t>
  </si>
  <si>
    <t>"těsnící zálivka typu N2 dle ČSN EN 14188 včetně úpravy spár a přípravy povrchu</t>
  </si>
  <si>
    <t>"odvodňovací proužek u římsy  a obrubníku</t>
  </si>
  <si>
    <t>91,6+93,7+3*5,0+4,0</t>
  </si>
  <si>
    <t>129</t>
  </si>
  <si>
    <t>919121233</t>
  </si>
  <si>
    <t>Těsnění spár zálivkou za studena pro komůrky š 20 mm hl 40 mm bez těsnicího profilu</t>
  </si>
  <si>
    <t>512947020</t>
  </si>
  <si>
    <t>130</t>
  </si>
  <si>
    <t>919726123</t>
  </si>
  <si>
    <t>Geotextilie pro ochranu, separaci a filtraci netkaná měrná hmotnost do 500 g/m2</t>
  </si>
  <si>
    <t>1545630452</t>
  </si>
  <si>
    <t>"Geosyntetikum s ochrannou, filtrační a separační funkcí dle TP 97 - tl. min.4 mm</t>
  </si>
  <si>
    <t>"Ochrana izolací nátěrem (Z pol. 711112001)</t>
  </si>
  <si>
    <t>930,603</t>
  </si>
  <si>
    <t>131</t>
  </si>
  <si>
    <t>93151.OTSKP</t>
  </si>
  <si>
    <t>MOSTNÍ ZÁVĚRY POVRCHOVÉ POSUN DO 60MM</t>
  </si>
  <si>
    <t>1864700190</t>
  </si>
  <si>
    <t>"půdoryská délka - celk. posun 50mm</t>
  </si>
  <si>
    <t>"OP1 a OP5</t>
  </si>
  <si>
    <t>30,14+31,66</t>
  </si>
  <si>
    <t>132</t>
  </si>
  <si>
    <t>931994141</t>
  </si>
  <si>
    <t>Těsnění pracovní spáry betonové konstrukce polyuretanovým tmelem do pl 1,5 cm2</t>
  </si>
  <si>
    <t>1002509397</t>
  </si>
  <si>
    <t>"Smršťovací spáry v římsách šířka 5mm,hl.15 mm</t>
  </si>
  <si>
    <t>"viz pol. 634911112</t>
  </si>
  <si>
    <t>82,68</t>
  </si>
  <si>
    <t>133</t>
  </si>
  <si>
    <t>935112211</t>
  </si>
  <si>
    <t>Osazení příkopového žlabu do betonu tl 100 mm z betonových tvárnic š 800 mm</t>
  </si>
  <si>
    <t>-1528986854</t>
  </si>
  <si>
    <t>"skluz</t>
  </si>
  <si>
    <t>26,0+18,0+24,0+32,0</t>
  </si>
  <si>
    <t>134</t>
  </si>
  <si>
    <t>592274960</t>
  </si>
  <si>
    <t>žlabovka betonová  33x59x8 cm</t>
  </si>
  <si>
    <t>-1949990937</t>
  </si>
  <si>
    <t>1,1*(100)*3</t>
  </si>
  <si>
    <t>135</t>
  </si>
  <si>
    <t>935112911</t>
  </si>
  <si>
    <t>Příplatek ZKD tl 10 mm lože přes 100 mm u příkopového žlabu osazeného do betonu</t>
  </si>
  <si>
    <t>371912492</t>
  </si>
  <si>
    <t>"skluz celkem 150mm</t>
  </si>
  <si>
    <t>1,1*5*0,6*100</t>
  </si>
  <si>
    <t>136</t>
  </si>
  <si>
    <t>93639.OTSKP</t>
  </si>
  <si>
    <t xml:space="preserve"> ZAÚSTĚNÍ SKLUZŮ (VČ. DLAŽBY Z LOM. KAMENE)</t>
  </si>
  <si>
    <t>-1467380904</t>
  </si>
  <si>
    <t>137</t>
  </si>
  <si>
    <t>936941121</t>
  </si>
  <si>
    <t>Osazení nerezového odvodňovače mostovky do plastbetonu</t>
  </si>
  <si>
    <t>-1217263980</t>
  </si>
  <si>
    <t>"Odvodnění povrchu izolace z trubek DN 50 s tl. stěny min. 2,5mm z korozivzdorné oceli s navařenou přírubou dle PD.</t>
  </si>
  <si>
    <t>"svislé</t>
  </si>
  <si>
    <t>"šikmé</t>
  </si>
  <si>
    <t>138</t>
  </si>
  <si>
    <t>93691R</t>
  </si>
  <si>
    <t>nerezový odvodňovač izolace</t>
  </si>
  <si>
    <t>-1080307485</t>
  </si>
  <si>
    <t>139</t>
  </si>
  <si>
    <t>936942123</t>
  </si>
  <si>
    <t>Osazení mostní vpusti 500/500 mm</t>
  </si>
  <si>
    <t>458565307</t>
  </si>
  <si>
    <t>140</t>
  </si>
  <si>
    <t>936533</t>
  </si>
  <si>
    <t>Mostní odvodňovací souprava 500/500</t>
  </si>
  <si>
    <t>1987257782</t>
  </si>
  <si>
    <t>141</t>
  </si>
  <si>
    <t>936942211</t>
  </si>
  <si>
    <t>Zhotovení tabulky s letopočtem opravy mostu vložením šablony do bednění</t>
  </si>
  <si>
    <t>1894176297</t>
  </si>
  <si>
    <t>142</t>
  </si>
  <si>
    <t>936992121</t>
  </si>
  <si>
    <t>Montáž odvodnění mostu z plastového potrubí HDPE DN 150</t>
  </si>
  <si>
    <t>26185783</t>
  </si>
  <si>
    <t>"podélné</t>
  </si>
  <si>
    <t>25,5+21,0</t>
  </si>
  <si>
    <t>6,5*2</t>
  </si>
  <si>
    <t>143</t>
  </si>
  <si>
    <t>286113120</t>
  </si>
  <si>
    <t>trubka kanalizace plastová KGEM-160x1000 mm SN4</t>
  </si>
  <si>
    <t>-644433108</t>
  </si>
  <si>
    <t>144</t>
  </si>
  <si>
    <t>941111121</t>
  </si>
  <si>
    <t>Montáž lešení řadového trubkového lehkého s podlahami zatížení do 200 kg/m2 š do 1,2 m v do 10 m</t>
  </si>
  <si>
    <t>403709991</t>
  </si>
  <si>
    <t>"u opěr kromě líce</t>
  </si>
  <si>
    <t>3,0*(7,6+3,8+28,1+2,4+7,4)</t>
  </si>
  <si>
    <t>3,0*(9,5+4,4+29,8+7,4+11,4)</t>
  </si>
  <si>
    <t>145</t>
  </si>
  <si>
    <t>941111221</t>
  </si>
  <si>
    <t>Příplatek k lešení řadovému trubkovému lehkému s podlahami š 1,2 m v 10 m za první a ZKD den použití</t>
  </si>
  <si>
    <t>-1067633982</t>
  </si>
  <si>
    <t>"60 dní</t>
  </si>
  <si>
    <t>335,4*60</t>
  </si>
  <si>
    <t>146</t>
  </si>
  <si>
    <t>941111821</t>
  </si>
  <si>
    <t>Demontáž lešení řadového trubkového lehkého s podlahami zatížení do 200 kg/m2 š do 1,2 m v do 10 m</t>
  </si>
  <si>
    <t>1846792249</t>
  </si>
  <si>
    <t>147</t>
  </si>
  <si>
    <t>943211111</t>
  </si>
  <si>
    <t>Montáž lešení prostorového rámového lehkého s podlahami zatížení do 200 kg/m2 v do 10 m</t>
  </si>
  <si>
    <t>-389012408</t>
  </si>
  <si>
    <t>"1. a 4. pole</t>
  </si>
  <si>
    <t>(11,0*4,2+11,0*4,5)*29,0</t>
  </si>
  <si>
    <t>148</t>
  </si>
  <si>
    <t>943211211</t>
  </si>
  <si>
    <t>Příplatek k lešení prostorovému rámovému lehkému s podlahami v do 10 m za první a ZKD den použití</t>
  </si>
  <si>
    <t>1631346407</t>
  </si>
  <si>
    <t>"90 dní</t>
  </si>
  <si>
    <t>90*2775,3</t>
  </si>
  <si>
    <t>149</t>
  </si>
  <si>
    <t>943211811</t>
  </si>
  <si>
    <t>Demontáž lešení prostorového rámového lehkého s podlahami zatížení do 200 kg/m2 v do 10 m</t>
  </si>
  <si>
    <t>170409443</t>
  </si>
  <si>
    <t>944111111</t>
  </si>
  <si>
    <t>Montáž ochranného zábradlí trubkového na vnějších stranách objektů odkloněného od svislice do 15°</t>
  </si>
  <si>
    <t>978917825</t>
  </si>
  <si>
    <t>2*80,0</t>
  </si>
  <si>
    <t>151</t>
  </si>
  <si>
    <t>944111211</t>
  </si>
  <si>
    <t>Příplatek k ochrannému zábradlí trubkovému na vnějších stranách objektů za první a ZKD den použití</t>
  </si>
  <si>
    <t>136467902</t>
  </si>
  <si>
    <t>60*160</t>
  </si>
  <si>
    <t>152</t>
  </si>
  <si>
    <t>944111811</t>
  </si>
  <si>
    <t>Demontáž ochranného zábradlí trubkového na vnějších stranách objektů odkloněného od svislice do 15°</t>
  </si>
  <si>
    <t>-1421849637</t>
  </si>
  <si>
    <t>153</t>
  </si>
  <si>
    <t>946231111</t>
  </si>
  <si>
    <t>Montáž zavěšeného lešení pod bednění mostních říms s vyložením do 0,9 m</t>
  </si>
  <si>
    <t>344920370</t>
  </si>
  <si>
    <t>154</t>
  </si>
  <si>
    <t>946231121</t>
  </si>
  <si>
    <t>Demontáž zavěšeného lešení podpěrného pod bednění mostní římsy</t>
  </si>
  <si>
    <t>-1686809362</t>
  </si>
  <si>
    <t>155</t>
  </si>
  <si>
    <t>94890.OTSKP</t>
  </si>
  <si>
    <t>PODPĚRNÉ SKRUŽE - ZŘÍZENÍ A ODSTRANĚNÍ - kompletní</t>
  </si>
  <si>
    <t>m3OP</t>
  </si>
  <si>
    <t>1533087069</t>
  </si>
  <si>
    <t>"u pilířů a v polích 2 a 3</t>
  </si>
  <si>
    <t>2,5*32,0*5,5*3+0,7*32,0*24,2*2</t>
  </si>
  <si>
    <t>156</t>
  </si>
  <si>
    <t>949221111</t>
  </si>
  <si>
    <t>Montáž lešeňové podlahy s příčníky pro dílcová lešení v do 10 m</t>
  </si>
  <si>
    <t>-216853511</t>
  </si>
  <si>
    <t>"pole 2 a 3 na podpěrné skruži</t>
  </si>
  <si>
    <t>32,0*24,2*2</t>
  </si>
  <si>
    <t>157</t>
  </si>
  <si>
    <t>949221211</t>
  </si>
  <si>
    <t>Příplatek k lešeňové podlaze pro dílcová lešení za první a ZKD den použití</t>
  </si>
  <si>
    <t>520386294</t>
  </si>
  <si>
    <t>60*1548,8</t>
  </si>
  <si>
    <t>158</t>
  </si>
  <si>
    <t>949221811</t>
  </si>
  <si>
    <t>Demontáž lešeňové podlahy s příčníky pro dílcová lešení v do 10 m</t>
  </si>
  <si>
    <t>1624954093</t>
  </si>
  <si>
    <t>159</t>
  </si>
  <si>
    <t>952904121</t>
  </si>
  <si>
    <t>Čištění mostních objektů  - ruční odstranění nánosů z otvorů v do 1,5 m</t>
  </si>
  <si>
    <t>-797981558</t>
  </si>
  <si>
    <t>"odhad</t>
  </si>
  <si>
    <t>1,0</t>
  </si>
  <si>
    <t>962051111</t>
  </si>
  <si>
    <t>Bourání mostních zdí a pilířů z ŽB</t>
  </si>
  <si>
    <t>467743080</t>
  </si>
  <si>
    <t>"OP1 vč. křídel</t>
  </si>
  <si>
    <t>(0,8*1,5+1,5*2,6)*29,96</t>
  </si>
  <si>
    <t>0,6*4,0*2,0*2</t>
  </si>
  <si>
    <t>"OP5 vč. křídel</t>
  </si>
  <si>
    <t>(0,8*1,5+1,5*2,6)*31,42</t>
  </si>
  <si>
    <t>0,6*7,5*3,0*2</t>
  </si>
  <si>
    <t>"kalich pil. P2 a P3 a P4</t>
  </si>
  <si>
    <t>0,15*3*10*(1,3*1,0-0,9*0,6)</t>
  </si>
  <si>
    <t>161</t>
  </si>
  <si>
    <t>963041211</t>
  </si>
  <si>
    <t>Bourání mostní nosné konstrukce z betonu prostého</t>
  </si>
  <si>
    <t>212418480</t>
  </si>
  <si>
    <t>"odhad - podklad.beton pod přechod. deskami</t>
  </si>
  <si>
    <t>0,15*5,2*18,4*2</t>
  </si>
  <si>
    <t>162</t>
  </si>
  <si>
    <t>963051111</t>
  </si>
  <si>
    <t>Bourání mostní nosné konstrukce z ŽB</t>
  </si>
  <si>
    <t>1260002371</t>
  </si>
  <si>
    <t>"římsy</t>
  </si>
  <si>
    <t>(0,15*0,5+1,8*0,3)*(91,57+93,66)</t>
  </si>
  <si>
    <t>"přechod. desky</t>
  </si>
  <si>
    <t>163</t>
  </si>
  <si>
    <t>966006211</t>
  </si>
  <si>
    <t>Odstranění svislých dopravních značek ze sloupů, sloupků nebo konzol</t>
  </si>
  <si>
    <t>567597487</t>
  </si>
  <si>
    <t>"označení zatížitelnosti + doplňk.značka</t>
  </si>
  <si>
    <t>2+2</t>
  </si>
  <si>
    <t>164</t>
  </si>
  <si>
    <t>966006221</t>
  </si>
  <si>
    <t>Odstranění trubkového nástavce ze sloupku včetně demontáže dopravní značky</t>
  </si>
  <si>
    <t>-1465102908</t>
  </si>
  <si>
    <t>165</t>
  </si>
  <si>
    <t>966075141</t>
  </si>
  <si>
    <t>Odstranění kovového zábradlí vcelku</t>
  </si>
  <si>
    <t>793193650</t>
  </si>
  <si>
    <t>166</t>
  </si>
  <si>
    <t>2077628073</t>
  </si>
  <si>
    <t>11,0+13,2+14,0+14,6</t>
  </si>
  <si>
    <t>167</t>
  </si>
  <si>
    <t>966077131</t>
  </si>
  <si>
    <t>Odstranění různých doplňkových ocelových konstrukcí hmotnosti do 100 kg</t>
  </si>
  <si>
    <t>-1127913705</t>
  </si>
  <si>
    <t>"mostní ložiska</t>
  </si>
  <si>
    <t>168</t>
  </si>
  <si>
    <t>976092321</t>
  </si>
  <si>
    <t>Vybourání odvodňovačů s odpadním potrubím rigolových</t>
  </si>
  <si>
    <t>921538318</t>
  </si>
  <si>
    <t>169</t>
  </si>
  <si>
    <t>978071261</t>
  </si>
  <si>
    <t>Otlučení omítky a odstranění izolace z lepenky vodorovné pl přes 1 m2</t>
  </si>
  <si>
    <t>-547304934</t>
  </si>
  <si>
    <t>"mostní izolace vč.vyrovnávací vrstvy z AB</t>
  </si>
  <si>
    <t>21,6*(82,0+2*1,0)</t>
  </si>
  <si>
    <t>170</t>
  </si>
  <si>
    <t>985121122</t>
  </si>
  <si>
    <t>Tryskání degradovaného betonu stěn a rubu kleneb vodou pod tlakem do 1250 barů</t>
  </si>
  <si>
    <t>-383641446</t>
  </si>
  <si>
    <t xml:space="preserve">"rub </t>
  </si>
  <si>
    <t>"horní povrch NK</t>
  </si>
  <si>
    <t>21,56*79,0</t>
  </si>
  <si>
    <t>"opěry v místě dobetonávky</t>
  </si>
  <si>
    <t>2,6*(30,0+31,4)</t>
  </si>
  <si>
    <t>"dutiny nosníků v kraj. polích</t>
  </si>
  <si>
    <t>2*10*(0,7+0,9+2*0,9)*13,0</t>
  </si>
  <si>
    <t>171</t>
  </si>
  <si>
    <t>985121222</t>
  </si>
  <si>
    <t>Tryskání degradovaného betonu líce kleneb vodou pod tlakem do 1250 barů</t>
  </si>
  <si>
    <t>279911737</t>
  </si>
  <si>
    <t xml:space="preserve">"líc </t>
  </si>
  <si>
    <t>1,2*30,0+0,85*1,2*2+0,5*3,2*2</t>
  </si>
  <si>
    <t>1,7*31,4+1,1*(3,1+3,2)+0,5*1,4*2</t>
  </si>
  <si>
    <t>"pilíře P2+P3+P4</t>
  </si>
  <si>
    <t>(2*0,6+2*0,9)*10*(7,25+7,4+7,46)</t>
  </si>
  <si>
    <t>"NK</t>
  </si>
  <si>
    <t>(21,56+2*0,2+2*10*1,0)*79,0</t>
  </si>
  <si>
    <t>172</t>
  </si>
  <si>
    <t>985311212</t>
  </si>
  <si>
    <t>Reprofilace líce kleneb a podhledů cementovými sanačními maltami tl 20 mm</t>
  </si>
  <si>
    <t>-881798628</t>
  </si>
  <si>
    <t>"vč.ošetření odhalené výztuže</t>
  </si>
  <si>
    <t>"opěry - viz otryskání líce - 20mm-70%, 50mm-20%, 100mm-10%</t>
  </si>
  <si>
    <t>(41,24+61,71)*0,7</t>
  </si>
  <si>
    <t>"NK- viz otryskání líce (celkem 150m2) - 20mm-80%, 50mm-20%</t>
  </si>
  <si>
    <t>150,0*0,8</t>
  </si>
  <si>
    <t>173</t>
  </si>
  <si>
    <t>985311215</t>
  </si>
  <si>
    <t>Reprofilace líce kleneb a podhledů cementovými sanačními maltami tl 50 mm</t>
  </si>
  <si>
    <t>1527566714</t>
  </si>
  <si>
    <t>(41,24+61,71)*0,2</t>
  </si>
  <si>
    <t>150,0*0,2</t>
  </si>
  <si>
    <t>174</t>
  </si>
  <si>
    <t>985311220</t>
  </si>
  <si>
    <t>Reprofilace líce kleneb a podhledů cementovými sanačními maltami tl 100 mm</t>
  </si>
  <si>
    <t>-362068384</t>
  </si>
  <si>
    <t>(41,24+61,71)*0,1</t>
  </si>
  <si>
    <t>175</t>
  </si>
  <si>
    <t>985311312</t>
  </si>
  <si>
    <t>Reprofilace rubu kleneb a podlah cementovými sanačními maltami tl 20 mm</t>
  </si>
  <si>
    <t>1780405661</t>
  </si>
  <si>
    <t>"dutiny krajních nosníků (celkem 30m2) - 20mm-80%, 50mm-20%</t>
  </si>
  <si>
    <t>30*0,8</t>
  </si>
  <si>
    <t>176</t>
  </si>
  <si>
    <t>985311315</t>
  </si>
  <si>
    <t>Reprofilace rubu kleneb a podlah cementovými sanačními maltami tl 50 mm</t>
  </si>
  <si>
    <t>-56347886</t>
  </si>
  <si>
    <t>30*0,2</t>
  </si>
  <si>
    <t>177</t>
  </si>
  <si>
    <t>985323111</t>
  </si>
  <si>
    <t>Spojovací můstek reprofilovaného betonu na cementové bázi tl 1 mm</t>
  </si>
  <si>
    <t>719708360</t>
  </si>
  <si>
    <t>"viz tryskání hor. povrchu NK</t>
  </si>
  <si>
    <t>1703,24</t>
  </si>
  <si>
    <t>"viz tryskání hor. povrchu opěr</t>
  </si>
  <si>
    <t>159,64</t>
  </si>
  <si>
    <t>"viz tryskání pilířů</t>
  </si>
  <si>
    <t>663,3</t>
  </si>
  <si>
    <t>"viz sanace</t>
  </si>
  <si>
    <t>192,065+50,59+10,295+24,0+6,0</t>
  </si>
  <si>
    <t>985331113</t>
  </si>
  <si>
    <t>Dodatečné vlepování betonářské výztuže D 12 mm do cementové aktivované malty včetně vyvrtání otvoru</t>
  </si>
  <si>
    <t>-2139768417</t>
  </si>
  <si>
    <t>"pro přibeton. pilířů - vrt dl.200mm - 9ks/m2</t>
  </si>
  <si>
    <t>0,2*(2*0,6+2*0,9)*10*(7,25+7,4+7,46)*9</t>
  </si>
  <si>
    <t>179</t>
  </si>
  <si>
    <t>985331114</t>
  </si>
  <si>
    <t>Dodatečné vlepování betonářské výztuže D 14 mm do cementové aktivované malty včetně vyvrtání otvoru</t>
  </si>
  <si>
    <t>-1475890308</t>
  </si>
  <si>
    <t>"pro přibeton. spřah. desky NK - vrt dl.200mm - 2ks po 0,5m na nosník</t>
  </si>
  <si>
    <t>0,2*10*79,0*2/0,5</t>
  </si>
  <si>
    <t>180</t>
  </si>
  <si>
    <t>985331115</t>
  </si>
  <si>
    <t>Dodatečné vlepování betonářské výztuže D 16 mm do cementové aktivované malty včetně vyvrtání otvoru</t>
  </si>
  <si>
    <t>642847740</t>
  </si>
  <si>
    <t>"pro dobetonávku opěr - vrt dl.200mm - 9ks/m2</t>
  </si>
  <si>
    <t>0,2*2,6*(30,0+31,4)*9</t>
  </si>
  <si>
    <t>181</t>
  </si>
  <si>
    <t>1592880215</t>
  </si>
  <si>
    <t>"křoviny</t>
  </si>
  <si>
    <t>0,9*17*0,03</t>
  </si>
  <si>
    <t>"stromy</t>
  </si>
  <si>
    <t>0,9*5*0,1</t>
  </si>
  <si>
    <t>182</t>
  </si>
  <si>
    <t>997013814</t>
  </si>
  <si>
    <t>Poplatek za uložení stavebního odpadu z izolačních hmot na skládce (skládkovné)</t>
  </si>
  <si>
    <t>-1697911199</t>
  </si>
  <si>
    <t>"izolace vč.podkladu</t>
  </si>
  <si>
    <t>132,451</t>
  </si>
  <si>
    <t>183</t>
  </si>
  <si>
    <t>997211511</t>
  </si>
  <si>
    <t>Vodorovná doprava suti po suchu na vzdálenost do 1 km</t>
  </si>
  <si>
    <t>1639460717</t>
  </si>
  <si>
    <t>"železobeton z bourání</t>
  </si>
  <si>
    <t>847,339+871,697</t>
  </si>
  <si>
    <t>"beton: vozovka + bourání + nánosy v NK + z tryskání + z vlepování</t>
  </si>
  <si>
    <t>99,8+63,149+1,0*2,5+(192,282+285,676)+(0,632+0,287)</t>
  </si>
  <si>
    <t>"živice frézovaná</t>
  </si>
  <si>
    <t>94,74+94,72+1004,032</t>
  </si>
  <si>
    <t>"kamenivo</t>
  </si>
  <si>
    <t>177,6</t>
  </si>
  <si>
    <t>"izolač.hmoty vč.podkladu</t>
  </si>
  <si>
    <t>132,45</t>
  </si>
  <si>
    <t>184</t>
  </si>
  <si>
    <t>997211519</t>
  </si>
  <si>
    <t>Příplatek ZKD 1 km u vodorovné dopravy suti</t>
  </si>
  <si>
    <t>-1571089140</t>
  </si>
  <si>
    <t>9*3866,904</t>
  </si>
  <si>
    <t>185</t>
  </si>
  <si>
    <t>-428626862</t>
  </si>
  <si>
    <t>"obrubníky</t>
  </si>
  <si>
    <t>8,062</t>
  </si>
  <si>
    <t>"zábradlí + svodidla</t>
  </si>
  <si>
    <t>3,335+2,851</t>
  </si>
  <si>
    <t>"doplňk. konstrukce kovové + odvodňovače</t>
  </si>
  <si>
    <t>7,50+0,3</t>
  </si>
  <si>
    <t>"silniční díly (opevnění svahů)</t>
  </si>
  <si>
    <t>219,455</t>
  </si>
  <si>
    <t>"doprav. značky vč. sloupků</t>
  </si>
  <si>
    <t>0,016+0,01</t>
  </si>
  <si>
    <t>186</t>
  </si>
  <si>
    <t>-1046369234</t>
  </si>
  <si>
    <t>9*241,529</t>
  </si>
  <si>
    <t>187</t>
  </si>
  <si>
    <t>832261786</t>
  </si>
  <si>
    <t>3819,524+241,529</t>
  </si>
  <si>
    <t>188</t>
  </si>
  <si>
    <t>997221815</t>
  </si>
  <si>
    <t>Poplatek za uložení betonového odpadu na skládce (skládkovné)</t>
  </si>
  <si>
    <t>-1595530086</t>
  </si>
  <si>
    <t>"viz vodorovná doprava</t>
  </si>
  <si>
    <t>644,326+8,062+219,455</t>
  </si>
  <si>
    <t>189</t>
  </si>
  <si>
    <t>997221825</t>
  </si>
  <si>
    <t>Poplatek za uložení železobetonového odpadu na skládce (skládkovné)</t>
  </si>
  <si>
    <t>291877228</t>
  </si>
  <si>
    <t>1719,036</t>
  </si>
  <si>
    <t>190</t>
  </si>
  <si>
    <t>997221855</t>
  </si>
  <si>
    <t>Poplatek za uložení odpadu z kameniva na skládce (skládkovné)</t>
  </si>
  <si>
    <t>-1364526773</t>
  </si>
  <si>
    <t>191</t>
  </si>
  <si>
    <t>998212111</t>
  </si>
  <si>
    <t>Přesun hmot pro mosty zděné, monolitické betonové nebo ocelové v do 20 m</t>
  </si>
  <si>
    <t>-536510943</t>
  </si>
  <si>
    <t>PSV</t>
  </si>
  <si>
    <t>Práce a dodávky PSV</t>
  </si>
  <si>
    <t>711</t>
  </si>
  <si>
    <t>Izolace proti vodě, vlhkosti a plynům</t>
  </si>
  <si>
    <t>192</t>
  </si>
  <si>
    <t>711112001</t>
  </si>
  <si>
    <t>Provedení izolace proti zemní vlhkosti svislé za studena nátěrem penetračním</t>
  </si>
  <si>
    <t>-1751486995</t>
  </si>
  <si>
    <t>"zasypané plochy</t>
  </si>
  <si>
    <t>2*5,4*18,4+0,35*(5,4*2*2+30,1+31,7)</t>
  </si>
  <si>
    <t>"opěry viz bednění (80%)</t>
  </si>
  <si>
    <t>(186,893+373,036)*0,8</t>
  </si>
  <si>
    <t>"opěry viz tryskání pro sanaci</t>
  </si>
  <si>
    <t>41,24+61,71</t>
  </si>
  <si>
    <t xml:space="preserve">"pilíře </t>
  </si>
  <si>
    <t>2*(1,3+1,0)*(10*1,0*2+10*1,3)</t>
  </si>
  <si>
    <t>193</t>
  </si>
  <si>
    <t>111631500</t>
  </si>
  <si>
    <t xml:space="preserve">lak asfaltový </t>
  </si>
  <si>
    <t>767764800</t>
  </si>
  <si>
    <t>"0,3kg/m2 +10% ztratné</t>
  </si>
  <si>
    <t>930,603*0,0003*1,1</t>
  </si>
  <si>
    <t>194</t>
  </si>
  <si>
    <t>711112002</t>
  </si>
  <si>
    <t>Provedení izolace proti zemní vlhkosti svislé za studena lakem asfaltovým</t>
  </si>
  <si>
    <t>2337204</t>
  </si>
  <si>
    <t>"Z pol. 711112001"</t>
  </si>
  <si>
    <t>"2 vrstvy</t>
  </si>
  <si>
    <t>2*930,603</t>
  </si>
  <si>
    <t>195</t>
  </si>
  <si>
    <t>111631520</t>
  </si>
  <si>
    <t>1818983322</t>
  </si>
  <si>
    <t>"10 % ztratné</t>
  </si>
  <si>
    <t>1861,206*0,0003*1,1</t>
  </si>
  <si>
    <t>196</t>
  </si>
  <si>
    <t>711432.OTSKP</t>
  </si>
  <si>
    <t>IZOLACE MOSTOVEK POD ŘÍMSOU ASFALTOVÝMI PÁSY</t>
  </si>
  <si>
    <t>-760378693</t>
  </si>
  <si>
    <t>"ochrana izolace pod římsou</t>
  </si>
  <si>
    <t>2*80,2*1,8</t>
  </si>
  <si>
    <t>197</t>
  </si>
  <si>
    <t>711442.OTSKP</t>
  </si>
  <si>
    <t>IZOLACE MOSTOVEK CELOPLOŠNÁ ASFALTOVÝMI PÁSY S PEČETÍCÍ VRSTVOU vč.brokování</t>
  </si>
  <si>
    <t>-1656541581</t>
  </si>
  <si>
    <t>"Izolace horního povrchu nosné konstrukce z natav. AIP tl. 5 mm. včetně izolace a pečetící vrstvy"</t>
  </si>
  <si>
    <t>"Na nosné konstrukci s přetažením na přechodové desky</t>
  </si>
  <si>
    <t>21,56*(82,0+2*1,0)</t>
  </si>
  <si>
    <t>198</t>
  </si>
  <si>
    <t>998711101</t>
  </si>
  <si>
    <t>Přesun hmot tonážní pro izolace proti vodě, vlhkosti a plynům v objektech výšky do 6 m</t>
  </si>
  <si>
    <t>1683873820</t>
  </si>
  <si>
    <t>721</t>
  </si>
  <si>
    <t>Zdravotechnika - vnitřní kanalizace</t>
  </si>
  <si>
    <t>199</t>
  </si>
  <si>
    <t>721290112</t>
  </si>
  <si>
    <t>Zkouška těsnosti potrubí kanalizace vodou do DN 200</t>
  </si>
  <si>
    <t>-494672754</t>
  </si>
  <si>
    <t>59,5</t>
  </si>
  <si>
    <t>Práce a dodávky M</t>
  </si>
  <si>
    <t>46-M</t>
  </si>
  <si>
    <t>Zemní práce při extr.mont.pracích</t>
  </si>
  <si>
    <t>460030011</t>
  </si>
  <si>
    <t>Sejmutí drnu jakékoliv tloušťky</t>
  </si>
  <si>
    <t>1913169665</t>
  </si>
  <si>
    <t>"s rozprostřením po svahu</t>
  </si>
  <si>
    <t>2*30,0*1,0</t>
  </si>
  <si>
    <t>SO 431 - SO 431 Ochrana kabelu NN ŘSD</t>
  </si>
  <si>
    <t>1 - Zemní práce</t>
  </si>
  <si>
    <t xml:space="preserve">    744 - Elektromontáže - rozvody vodičů měděných</t>
  </si>
  <si>
    <t>21-M - Elektromontáže</t>
  </si>
  <si>
    <t>46-M - Zemní práce při extr.mont.pracích</t>
  </si>
  <si>
    <t>627399237</t>
  </si>
  <si>
    <t>1,33*1,8</t>
  </si>
  <si>
    <t>744</t>
  </si>
  <si>
    <t>Elektromontáže - rozvody vodičů měděných</t>
  </si>
  <si>
    <t>744991212</t>
  </si>
  <si>
    <t>Zkouška izolační kabelu do 1 kV do 4x35 až 50 mm2</t>
  </si>
  <si>
    <t>-1303162794</t>
  </si>
  <si>
    <t>před a po přenesení</t>
  </si>
  <si>
    <t>21-M</t>
  </si>
  <si>
    <t>Elektromontáže</t>
  </si>
  <si>
    <t>210802647</t>
  </si>
  <si>
    <t>Montáž měděných vodičů CGTG, CGTU do 1 kV 3x50+35 mm2 uložených volně</t>
  </si>
  <si>
    <t>-350810210</t>
  </si>
  <si>
    <t>210802647-D</t>
  </si>
  <si>
    <t>Demontáž měděných vodičů CGTG, CGTU do 1 kV 3x50+35 mm2 uložených volně</t>
  </si>
  <si>
    <t>791613207</t>
  </si>
  <si>
    <t>460010022</t>
  </si>
  <si>
    <t>Vytyčení trasy vedení kabelového podzemního podél silnice</t>
  </si>
  <si>
    <t>km</t>
  </si>
  <si>
    <t>-1461847533</t>
  </si>
  <si>
    <t>19/1000</t>
  </si>
  <si>
    <t>460150133</t>
  </si>
  <si>
    <t>Hloubení kabelových zapažených i nezapažených rýh ručně š 35 cm, hl 50 cm, v hornině tř 3</t>
  </si>
  <si>
    <t>-1625676223</t>
  </si>
  <si>
    <t>460150153</t>
  </si>
  <si>
    <t>Hloubení kabelových zapažených i nezapažených rýh ručně š 35 cm, hl 70 cm, v hornině tř 3</t>
  </si>
  <si>
    <t>85497711</t>
  </si>
  <si>
    <t>460421072</t>
  </si>
  <si>
    <t>Lože kabelů z písku nebo štěrkopísku tl 5 cm nad kabel, kryté plastovou deskou, š lože do 50 cm</t>
  </si>
  <si>
    <t>-2138929156</t>
  </si>
  <si>
    <t>345751030</t>
  </si>
  <si>
    <t>deska kabelová krycí DEKAB 200/2 PVC červená</t>
  </si>
  <si>
    <t>411433699</t>
  </si>
  <si>
    <t>583373100</t>
  </si>
  <si>
    <t>štěrkopísek (Horní Řasnice) frakce 0-4 třída B</t>
  </si>
  <si>
    <t>-813989582</t>
  </si>
  <si>
    <t>0,35*0,2*19*2</t>
  </si>
  <si>
    <t>460560133</t>
  </si>
  <si>
    <t>Zásyp rýh ručně šířky 35 cm, hloubky 50 cm, z horniny třídy 3</t>
  </si>
  <si>
    <t>941016591</t>
  </si>
  <si>
    <t>460600023</t>
  </si>
  <si>
    <t>Vodorovné přemístění horniny jakékoliv třídy do 1000 m</t>
  </si>
  <si>
    <t>227335198</t>
  </si>
  <si>
    <t>0,35*0,2*19</t>
  </si>
  <si>
    <t>460600031</t>
  </si>
  <si>
    <t>Příplatek k vodorovnému přemístění horniny za každých dalších 1000 m</t>
  </si>
  <si>
    <t>-2116349297</t>
  </si>
  <si>
    <t>"dalších 19 km</t>
  </si>
  <si>
    <t>1,33*19</t>
  </si>
  <si>
    <t>1041375886</t>
  </si>
  <si>
    <t>-646443539</t>
  </si>
  <si>
    <t>540783088</t>
  </si>
  <si>
    <t>137870625</t>
  </si>
  <si>
    <t>013254000.1</t>
  </si>
  <si>
    <t>Dokumentace skutečného provedení stavby, geodetické zaměření</t>
  </si>
  <si>
    <t>1806369605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</si>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</sst>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166" fontId="32" fillId="0" borderId="24" xfId="0" applyNumberFormat="1" applyFont="1" applyBorder="1" applyAlignment="1">
      <alignment vertical="center"/>
    </xf>
    <xf numFmtId="4" fontId="32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5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40" fillId="0" borderId="28" xfId="0" applyFont="1" applyBorder="1" applyAlignment="1" applyProtection="1">
      <alignment horizontal="center" vertical="center"/>
      <protection locked="0"/>
    </xf>
    <xf numFmtId="49" fontId="40" fillId="0" borderId="28" xfId="0" applyNumberFormat="1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center" vertical="center" wrapText="1"/>
      <protection locked="0"/>
    </xf>
    <xf numFmtId="167" fontId="40" fillId="0" borderId="28" xfId="0" applyNumberFormat="1" applyFont="1" applyBorder="1" applyAlignment="1" applyProtection="1">
      <alignment vertical="center"/>
      <protection locked="0"/>
    </xf>
    <xf numFmtId="4" fontId="40" fillId="5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0" fontId="40" fillId="0" borderId="5" xfId="0" applyFont="1" applyBorder="1" applyAlignment="1">
      <alignment vertical="center"/>
    </xf>
    <xf numFmtId="0" fontId="40" fillId="5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3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>
      <pane ySplit="1" topLeftCell="A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32" t="s">
        <v>8</v>
      </c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62" t="s">
        <v>17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29"/>
      <c r="AQ5" s="31"/>
      <c r="BE5" s="360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64" t="s">
        <v>20</v>
      </c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29"/>
      <c r="AQ6" s="31"/>
      <c r="BE6" s="361"/>
      <c r="BS6" s="24" t="s">
        <v>21</v>
      </c>
    </row>
    <row r="7" spans="1:74" ht="14.45" customHeight="1">
      <c r="B7" s="28"/>
      <c r="C7" s="29"/>
      <c r="D7" s="37" t="s">
        <v>22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5</v>
      </c>
      <c r="AO7" s="29"/>
      <c r="AP7" s="29"/>
      <c r="AQ7" s="31"/>
      <c r="BE7" s="361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61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61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5</v>
      </c>
      <c r="AO10" s="29"/>
      <c r="AP10" s="29"/>
      <c r="AQ10" s="31"/>
      <c r="BE10" s="361"/>
      <c r="BS10" s="24" t="s">
        <v>21</v>
      </c>
    </row>
    <row r="11" spans="1:74" ht="18.399999999999999" customHeight="1">
      <c r="B11" s="28"/>
      <c r="C11" s="29"/>
      <c r="D11" s="29"/>
      <c r="E11" s="35" t="s">
        <v>26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33</v>
      </c>
      <c r="AL11" s="29"/>
      <c r="AM11" s="29"/>
      <c r="AN11" s="35" t="s">
        <v>5</v>
      </c>
      <c r="AO11" s="29"/>
      <c r="AP11" s="29"/>
      <c r="AQ11" s="31"/>
      <c r="BE11" s="361"/>
      <c r="BS11" s="24" t="s">
        <v>21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61"/>
      <c r="BS12" s="24" t="s">
        <v>21</v>
      </c>
    </row>
    <row r="13" spans="1:74" ht="14.45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35</v>
      </c>
      <c r="AO13" s="29"/>
      <c r="AP13" s="29"/>
      <c r="AQ13" s="31"/>
      <c r="BE13" s="361"/>
      <c r="BS13" s="24" t="s">
        <v>21</v>
      </c>
    </row>
    <row r="14" spans="1:74" ht="15">
      <c r="B14" s="28"/>
      <c r="C14" s="29"/>
      <c r="D14" s="29"/>
      <c r="E14" s="365" t="s">
        <v>35</v>
      </c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7" t="s">
        <v>33</v>
      </c>
      <c r="AL14" s="29"/>
      <c r="AM14" s="29"/>
      <c r="AN14" s="39" t="s">
        <v>35</v>
      </c>
      <c r="AO14" s="29"/>
      <c r="AP14" s="29"/>
      <c r="AQ14" s="31"/>
      <c r="BE14" s="361"/>
      <c r="BS14" s="24" t="s">
        <v>21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61"/>
      <c r="BS15" s="24" t="s">
        <v>6</v>
      </c>
    </row>
    <row r="16" spans="1:74" ht="14.45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5</v>
      </c>
      <c r="AO16" s="29"/>
      <c r="AP16" s="29"/>
      <c r="AQ16" s="31"/>
      <c r="BE16" s="361"/>
      <c r="BS16" s="24" t="s">
        <v>6</v>
      </c>
    </row>
    <row r="17" spans="2:71" ht="18.399999999999999" customHeight="1">
      <c r="B17" s="28"/>
      <c r="C17" s="29"/>
      <c r="D17" s="29"/>
      <c r="E17" s="35" t="s">
        <v>26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33</v>
      </c>
      <c r="AL17" s="29"/>
      <c r="AM17" s="29"/>
      <c r="AN17" s="35" t="s">
        <v>5</v>
      </c>
      <c r="AO17" s="29"/>
      <c r="AP17" s="29"/>
      <c r="AQ17" s="31"/>
      <c r="BE17" s="361"/>
      <c r="BS17" s="24" t="s">
        <v>37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61"/>
      <c r="BS18" s="24" t="s">
        <v>9</v>
      </c>
    </row>
    <row r="19" spans="2:71" ht="14.45" customHeight="1">
      <c r="B19" s="28"/>
      <c r="C19" s="29"/>
      <c r="D19" s="37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61"/>
      <c r="BS19" s="24" t="s">
        <v>9</v>
      </c>
    </row>
    <row r="20" spans="2:71" ht="58.5" customHeight="1">
      <c r="B20" s="28"/>
      <c r="C20" s="29"/>
      <c r="D20" s="29"/>
      <c r="E20" s="367" t="s">
        <v>39</v>
      </c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29"/>
      <c r="AP20" s="29"/>
      <c r="AQ20" s="31"/>
      <c r="BE20" s="361"/>
      <c r="BS20" s="24" t="s">
        <v>37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61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61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8">
        <f>ROUND(AG51,2)</f>
        <v>0</v>
      </c>
      <c r="AL23" s="369"/>
      <c r="AM23" s="369"/>
      <c r="AN23" s="369"/>
      <c r="AO23" s="369"/>
      <c r="AP23" s="42"/>
      <c r="AQ23" s="45"/>
      <c r="BE23" s="361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61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0" t="s">
        <v>41</v>
      </c>
      <c r="M25" s="370"/>
      <c r="N25" s="370"/>
      <c r="O25" s="370"/>
      <c r="P25" s="42"/>
      <c r="Q25" s="42"/>
      <c r="R25" s="42"/>
      <c r="S25" s="42"/>
      <c r="T25" s="42"/>
      <c r="U25" s="42"/>
      <c r="V25" s="42"/>
      <c r="W25" s="370" t="s">
        <v>42</v>
      </c>
      <c r="X25" s="370"/>
      <c r="Y25" s="370"/>
      <c r="Z25" s="370"/>
      <c r="AA25" s="370"/>
      <c r="AB25" s="370"/>
      <c r="AC25" s="370"/>
      <c r="AD25" s="370"/>
      <c r="AE25" s="370"/>
      <c r="AF25" s="42"/>
      <c r="AG25" s="42"/>
      <c r="AH25" s="42"/>
      <c r="AI25" s="42"/>
      <c r="AJ25" s="42"/>
      <c r="AK25" s="370" t="s">
        <v>43</v>
      </c>
      <c r="AL25" s="370"/>
      <c r="AM25" s="370"/>
      <c r="AN25" s="370"/>
      <c r="AO25" s="370"/>
      <c r="AP25" s="42"/>
      <c r="AQ25" s="45"/>
      <c r="BE25" s="361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53">
        <v>0.21</v>
      </c>
      <c r="M26" s="354"/>
      <c r="N26" s="354"/>
      <c r="O26" s="354"/>
      <c r="P26" s="48"/>
      <c r="Q26" s="48"/>
      <c r="R26" s="48"/>
      <c r="S26" s="48"/>
      <c r="T26" s="48"/>
      <c r="U26" s="48"/>
      <c r="V26" s="48"/>
      <c r="W26" s="355">
        <f>ROUND(AZ51,2)</f>
        <v>0</v>
      </c>
      <c r="X26" s="354"/>
      <c r="Y26" s="354"/>
      <c r="Z26" s="354"/>
      <c r="AA26" s="354"/>
      <c r="AB26" s="354"/>
      <c r="AC26" s="354"/>
      <c r="AD26" s="354"/>
      <c r="AE26" s="354"/>
      <c r="AF26" s="48"/>
      <c r="AG26" s="48"/>
      <c r="AH26" s="48"/>
      <c r="AI26" s="48"/>
      <c r="AJ26" s="48"/>
      <c r="AK26" s="355">
        <f>ROUND(AV51,2)</f>
        <v>0</v>
      </c>
      <c r="AL26" s="354"/>
      <c r="AM26" s="354"/>
      <c r="AN26" s="354"/>
      <c r="AO26" s="354"/>
      <c r="AP26" s="48"/>
      <c r="AQ26" s="50"/>
      <c r="BE26" s="361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53">
        <v>0.15</v>
      </c>
      <c r="M27" s="354"/>
      <c r="N27" s="354"/>
      <c r="O27" s="354"/>
      <c r="P27" s="48"/>
      <c r="Q27" s="48"/>
      <c r="R27" s="48"/>
      <c r="S27" s="48"/>
      <c r="T27" s="48"/>
      <c r="U27" s="48"/>
      <c r="V27" s="48"/>
      <c r="W27" s="355">
        <f>ROUND(BA51,2)</f>
        <v>0</v>
      </c>
      <c r="X27" s="354"/>
      <c r="Y27" s="354"/>
      <c r="Z27" s="354"/>
      <c r="AA27" s="354"/>
      <c r="AB27" s="354"/>
      <c r="AC27" s="354"/>
      <c r="AD27" s="354"/>
      <c r="AE27" s="354"/>
      <c r="AF27" s="48"/>
      <c r="AG27" s="48"/>
      <c r="AH27" s="48"/>
      <c r="AI27" s="48"/>
      <c r="AJ27" s="48"/>
      <c r="AK27" s="355">
        <f>ROUND(AW51,2)</f>
        <v>0</v>
      </c>
      <c r="AL27" s="354"/>
      <c r="AM27" s="354"/>
      <c r="AN27" s="354"/>
      <c r="AO27" s="354"/>
      <c r="AP27" s="48"/>
      <c r="AQ27" s="50"/>
      <c r="BE27" s="361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53">
        <v>0.21</v>
      </c>
      <c r="M28" s="354"/>
      <c r="N28" s="354"/>
      <c r="O28" s="354"/>
      <c r="P28" s="48"/>
      <c r="Q28" s="48"/>
      <c r="R28" s="48"/>
      <c r="S28" s="48"/>
      <c r="T28" s="48"/>
      <c r="U28" s="48"/>
      <c r="V28" s="48"/>
      <c r="W28" s="355">
        <f>ROUND(BB51,2)</f>
        <v>0</v>
      </c>
      <c r="X28" s="354"/>
      <c r="Y28" s="354"/>
      <c r="Z28" s="354"/>
      <c r="AA28" s="354"/>
      <c r="AB28" s="354"/>
      <c r="AC28" s="354"/>
      <c r="AD28" s="354"/>
      <c r="AE28" s="354"/>
      <c r="AF28" s="48"/>
      <c r="AG28" s="48"/>
      <c r="AH28" s="48"/>
      <c r="AI28" s="48"/>
      <c r="AJ28" s="48"/>
      <c r="AK28" s="355">
        <v>0</v>
      </c>
      <c r="AL28" s="354"/>
      <c r="AM28" s="354"/>
      <c r="AN28" s="354"/>
      <c r="AO28" s="354"/>
      <c r="AP28" s="48"/>
      <c r="AQ28" s="50"/>
      <c r="BE28" s="361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53">
        <v>0.15</v>
      </c>
      <c r="M29" s="354"/>
      <c r="N29" s="354"/>
      <c r="O29" s="354"/>
      <c r="P29" s="48"/>
      <c r="Q29" s="48"/>
      <c r="R29" s="48"/>
      <c r="S29" s="48"/>
      <c r="T29" s="48"/>
      <c r="U29" s="48"/>
      <c r="V29" s="48"/>
      <c r="W29" s="355">
        <f>ROUND(BC51,2)</f>
        <v>0</v>
      </c>
      <c r="X29" s="354"/>
      <c r="Y29" s="354"/>
      <c r="Z29" s="354"/>
      <c r="AA29" s="354"/>
      <c r="AB29" s="354"/>
      <c r="AC29" s="354"/>
      <c r="AD29" s="354"/>
      <c r="AE29" s="354"/>
      <c r="AF29" s="48"/>
      <c r="AG29" s="48"/>
      <c r="AH29" s="48"/>
      <c r="AI29" s="48"/>
      <c r="AJ29" s="48"/>
      <c r="AK29" s="355">
        <v>0</v>
      </c>
      <c r="AL29" s="354"/>
      <c r="AM29" s="354"/>
      <c r="AN29" s="354"/>
      <c r="AO29" s="354"/>
      <c r="AP29" s="48"/>
      <c r="AQ29" s="50"/>
      <c r="BE29" s="361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53">
        <v>0</v>
      </c>
      <c r="M30" s="354"/>
      <c r="N30" s="354"/>
      <c r="O30" s="354"/>
      <c r="P30" s="48"/>
      <c r="Q30" s="48"/>
      <c r="R30" s="48"/>
      <c r="S30" s="48"/>
      <c r="T30" s="48"/>
      <c r="U30" s="48"/>
      <c r="V30" s="48"/>
      <c r="W30" s="355">
        <f>ROUND(BD51,2)</f>
        <v>0</v>
      </c>
      <c r="X30" s="354"/>
      <c r="Y30" s="354"/>
      <c r="Z30" s="354"/>
      <c r="AA30" s="354"/>
      <c r="AB30" s="354"/>
      <c r="AC30" s="354"/>
      <c r="AD30" s="354"/>
      <c r="AE30" s="354"/>
      <c r="AF30" s="48"/>
      <c r="AG30" s="48"/>
      <c r="AH30" s="48"/>
      <c r="AI30" s="48"/>
      <c r="AJ30" s="48"/>
      <c r="AK30" s="355">
        <v>0</v>
      </c>
      <c r="AL30" s="354"/>
      <c r="AM30" s="354"/>
      <c r="AN30" s="354"/>
      <c r="AO30" s="354"/>
      <c r="AP30" s="48"/>
      <c r="AQ30" s="50"/>
      <c r="BE30" s="361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61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56" t="s">
        <v>52</v>
      </c>
      <c r="Y32" s="357"/>
      <c r="Z32" s="357"/>
      <c r="AA32" s="357"/>
      <c r="AB32" s="357"/>
      <c r="AC32" s="53"/>
      <c r="AD32" s="53"/>
      <c r="AE32" s="53"/>
      <c r="AF32" s="53"/>
      <c r="AG32" s="53"/>
      <c r="AH32" s="53"/>
      <c r="AI32" s="53"/>
      <c r="AJ32" s="53"/>
      <c r="AK32" s="358">
        <f>SUM(AK23:AK30)</f>
        <v>0</v>
      </c>
      <c r="AL32" s="357"/>
      <c r="AM32" s="357"/>
      <c r="AN32" s="357"/>
      <c r="AO32" s="359"/>
      <c r="AP32" s="51"/>
      <c r="AQ32" s="55"/>
      <c r="BE32" s="361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>
      <c r="B39" s="41"/>
      <c r="C39" s="61" t="s">
        <v>53</v>
      </c>
      <c r="AR39" s="41"/>
    </row>
    <row r="40" spans="2:56" s="1" customFormat="1" ht="6.95" customHeight="1">
      <c r="B40" s="41"/>
      <c r="AR40" s="41"/>
    </row>
    <row r="41" spans="2:56" s="3" customFormat="1" ht="14.45" customHeight="1">
      <c r="B41" s="62"/>
      <c r="C41" s="63" t="s">
        <v>16</v>
      </c>
      <c r="L41" s="3" t="str">
        <f>K5</f>
        <v>Poricany</v>
      </c>
      <c r="AR41" s="62"/>
    </row>
    <row r="42" spans="2:56" s="4" customFormat="1" ht="36.950000000000003" customHeight="1">
      <c r="B42" s="64"/>
      <c r="C42" s="65" t="s">
        <v>19</v>
      </c>
      <c r="L42" s="341" t="str">
        <f>K6</f>
        <v>II/330 Poříčany, most přes D11 ev.č.330-001</v>
      </c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R42" s="64"/>
    </row>
    <row r="43" spans="2:56" s="1" customFormat="1" ht="6.95" customHeight="1">
      <c r="B43" s="41"/>
      <c r="AR43" s="41"/>
    </row>
    <row r="44" spans="2:56" s="1" customFormat="1" ht="15">
      <c r="B44" s="41"/>
      <c r="C44" s="63" t="s">
        <v>25</v>
      </c>
      <c r="L44" s="66" t="str">
        <f>IF(K8="","",K8)</f>
        <v xml:space="preserve"> </v>
      </c>
      <c r="AI44" s="63" t="s">
        <v>27</v>
      </c>
      <c r="AM44" s="343" t="str">
        <f>IF(AN8= "","",AN8)</f>
        <v>24. 1. 2017</v>
      </c>
      <c r="AN44" s="343"/>
      <c r="AR44" s="41"/>
    </row>
    <row r="45" spans="2:56" s="1" customFormat="1" ht="6.95" customHeight="1">
      <c r="B45" s="41"/>
      <c r="AR45" s="41"/>
    </row>
    <row r="46" spans="2:56" s="1" customFormat="1" ht="15">
      <c r="B46" s="41"/>
      <c r="C46" s="63" t="s">
        <v>31</v>
      </c>
      <c r="L46" s="3" t="str">
        <f>IF(E11= "","",E11)</f>
        <v xml:space="preserve"> </v>
      </c>
      <c r="AI46" s="63" t="s">
        <v>36</v>
      </c>
      <c r="AM46" s="344" t="str">
        <f>IF(E17="","",E17)</f>
        <v xml:space="preserve"> </v>
      </c>
      <c r="AN46" s="344"/>
      <c r="AO46" s="344"/>
      <c r="AP46" s="344"/>
      <c r="AR46" s="41"/>
      <c r="AS46" s="345" t="s">
        <v>54</v>
      </c>
      <c r="AT46" s="346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41"/>
      <c r="C47" s="63" t="s">
        <v>34</v>
      </c>
      <c r="L47" s="3" t="str">
        <f>IF(E14= "Vyplň údaj","",E14)</f>
        <v/>
      </c>
      <c r="AR47" s="41"/>
      <c r="AS47" s="347"/>
      <c r="AT47" s="348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>
      <c r="B48" s="41"/>
      <c r="AR48" s="41"/>
      <c r="AS48" s="347"/>
      <c r="AT48" s="348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1" s="1" customFormat="1" ht="29.25" customHeight="1">
      <c r="B49" s="41"/>
      <c r="C49" s="349" t="s">
        <v>55</v>
      </c>
      <c r="D49" s="350"/>
      <c r="E49" s="350"/>
      <c r="F49" s="350"/>
      <c r="G49" s="350"/>
      <c r="H49" s="71"/>
      <c r="I49" s="351" t="s">
        <v>56</v>
      </c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2" t="s">
        <v>57</v>
      </c>
      <c r="AH49" s="350"/>
      <c r="AI49" s="350"/>
      <c r="AJ49" s="350"/>
      <c r="AK49" s="350"/>
      <c r="AL49" s="350"/>
      <c r="AM49" s="350"/>
      <c r="AN49" s="351" t="s">
        <v>58</v>
      </c>
      <c r="AO49" s="350"/>
      <c r="AP49" s="350"/>
      <c r="AQ49" s="72" t="s">
        <v>59</v>
      </c>
      <c r="AR49" s="41"/>
      <c r="AS49" s="73" t="s">
        <v>60</v>
      </c>
      <c r="AT49" s="74" t="s">
        <v>61</v>
      </c>
      <c r="AU49" s="74" t="s">
        <v>62</v>
      </c>
      <c r="AV49" s="74" t="s">
        <v>63</v>
      </c>
      <c r="AW49" s="74" t="s">
        <v>64</v>
      </c>
      <c r="AX49" s="74" t="s">
        <v>65</v>
      </c>
      <c r="AY49" s="74" t="s">
        <v>66</v>
      </c>
      <c r="AZ49" s="74" t="s">
        <v>67</v>
      </c>
      <c r="BA49" s="74" t="s">
        <v>68</v>
      </c>
      <c r="BB49" s="74" t="s">
        <v>69</v>
      </c>
      <c r="BC49" s="74" t="s">
        <v>70</v>
      </c>
      <c r="BD49" s="75" t="s">
        <v>71</v>
      </c>
    </row>
    <row r="50" spans="1:91" s="1" customFormat="1" ht="10.9" customHeight="1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1" s="4" customFormat="1" ht="32.450000000000003" customHeight="1">
      <c r="B51" s="64"/>
      <c r="C51" s="77" t="s">
        <v>72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30">
        <f>ROUND(AG52+AG54+AG56+AG58+AG60,2)</f>
        <v>0</v>
      </c>
      <c r="AH51" s="330"/>
      <c r="AI51" s="330"/>
      <c r="AJ51" s="330"/>
      <c r="AK51" s="330"/>
      <c r="AL51" s="330"/>
      <c r="AM51" s="330"/>
      <c r="AN51" s="331">
        <f t="shared" ref="AN51:AN61" si="0">SUM(AG51,AT51)</f>
        <v>0</v>
      </c>
      <c r="AO51" s="331"/>
      <c r="AP51" s="331"/>
      <c r="AQ51" s="79" t="s">
        <v>5</v>
      </c>
      <c r="AR51" s="64"/>
      <c r="AS51" s="80">
        <f>ROUND(AS52+AS54+AS56+AS58+AS60,2)</f>
        <v>0</v>
      </c>
      <c r="AT51" s="81">
        <f t="shared" ref="AT51:AT61" si="1">ROUND(SUM(AV51:AW51),2)</f>
        <v>0</v>
      </c>
      <c r="AU51" s="82">
        <f>ROUND(AU52+AU54+AU56+AU58+AU60,5)</f>
        <v>0</v>
      </c>
      <c r="AV51" s="81">
        <f>ROUND(AZ51*L26,2)</f>
        <v>0</v>
      </c>
      <c r="AW51" s="81">
        <f>ROUND(BA51*L27,2)</f>
        <v>0</v>
      </c>
      <c r="AX51" s="81">
        <f>ROUND(BB51*L26,2)</f>
        <v>0</v>
      </c>
      <c r="AY51" s="81">
        <f>ROUND(BC51*L27,2)</f>
        <v>0</v>
      </c>
      <c r="AZ51" s="81">
        <f>ROUND(AZ52+AZ54+AZ56+AZ58+AZ60,2)</f>
        <v>0</v>
      </c>
      <c r="BA51" s="81">
        <f>ROUND(BA52+BA54+BA56+BA58+BA60,2)</f>
        <v>0</v>
      </c>
      <c r="BB51" s="81">
        <f>ROUND(BB52+BB54+BB56+BB58+BB60,2)</f>
        <v>0</v>
      </c>
      <c r="BC51" s="81">
        <f>ROUND(BC52+BC54+BC56+BC58+BC60,2)</f>
        <v>0</v>
      </c>
      <c r="BD51" s="83">
        <f>ROUND(BD52+BD54+BD56+BD58+BD60,2)</f>
        <v>0</v>
      </c>
      <c r="BS51" s="65" t="s">
        <v>73</v>
      </c>
      <c r="BT51" s="65" t="s">
        <v>74</v>
      </c>
      <c r="BU51" s="84" t="s">
        <v>75</v>
      </c>
      <c r="BV51" s="65" t="s">
        <v>76</v>
      </c>
      <c r="BW51" s="65" t="s">
        <v>7</v>
      </c>
      <c r="BX51" s="65" t="s">
        <v>77</v>
      </c>
      <c r="CL51" s="65" t="s">
        <v>5</v>
      </c>
    </row>
    <row r="52" spans="1:91" s="5" customFormat="1" ht="22.5" customHeight="1">
      <c r="B52" s="85"/>
      <c r="C52" s="86"/>
      <c r="D52" s="337" t="s">
        <v>78</v>
      </c>
      <c r="E52" s="337"/>
      <c r="F52" s="337"/>
      <c r="G52" s="337"/>
      <c r="H52" s="337"/>
      <c r="I52" s="87"/>
      <c r="J52" s="337" t="s">
        <v>79</v>
      </c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6">
        <f>ROUND(AG53,2)</f>
        <v>0</v>
      </c>
      <c r="AH52" s="335"/>
      <c r="AI52" s="335"/>
      <c r="AJ52" s="335"/>
      <c r="AK52" s="335"/>
      <c r="AL52" s="335"/>
      <c r="AM52" s="335"/>
      <c r="AN52" s="334">
        <f t="shared" si="0"/>
        <v>0</v>
      </c>
      <c r="AO52" s="335"/>
      <c r="AP52" s="335"/>
      <c r="AQ52" s="88" t="s">
        <v>80</v>
      </c>
      <c r="AR52" s="85"/>
      <c r="AS52" s="89">
        <f>ROUND(AS53,2)</f>
        <v>0</v>
      </c>
      <c r="AT52" s="90">
        <f t="shared" si="1"/>
        <v>0</v>
      </c>
      <c r="AU52" s="91">
        <f>ROUND(AU53,5)</f>
        <v>0</v>
      </c>
      <c r="AV52" s="90">
        <f>ROUND(AZ52*L26,2)</f>
        <v>0</v>
      </c>
      <c r="AW52" s="90">
        <f>ROUND(BA52*L27,2)</f>
        <v>0</v>
      </c>
      <c r="AX52" s="90">
        <f>ROUND(BB52*L26,2)</f>
        <v>0</v>
      </c>
      <c r="AY52" s="90">
        <f>ROUND(BC52*L27,2)</f>
        <v>0</v>
      </c>
      <c r="AZ52" s="90">
        <f>ROUND(AZ53,2)</f>
        <v>0</v>
      </c>
      <c r="BA52" s="90">
        <f>ROUND(BA53,2)</f>
        <v>0</v>
      </c>
      <c r="BB52" s="90">
        <f>ROUND(BB53,2)</f>
        <v>0</v>
      </c>
      <c r="BC52" s="90">
        <f>ROUND(BC53,2)</f>
        <v>0</v>
      </c>
      <c r="BD52" s="92">
        <f>ROUND(BD53,2)</f>
        <v>0</v>
      </c>
      <c r="BS52" s="93" t="s">
        <v>73</v>
      </c>
      <c r="BT52" s="93" t="s">
        <v>24</v>
      </c>
      <c r="BU52" s="93" t="s">
        <v>75</v>
      </c>
      <c r="BV52" s="93" t="s">
        <v>76</v>
      </c>
      <c r="BW52" s="93" t="s">
        <v>81</v>
      </c>
      <c r="BX52" s="93" t="s">
        <v>7</v>
      </c>
      <c r="CL52" s="93" t="s">
        <v>5</v>
      </c>
      <c r="CM52" s="93" t="s">
        <v>82</v>
      </c>
    </row>
    <row r="53" spans="1:91" s="6" customFormat="1" ht="22.5" customHeight="1">
      <c r="A53" s="94" t="s">
        <v>83</v>
      </c>
      <c r="B53" s="95"/>
      <c r="C53" s="9"/>
      <c r="D53" s="9"/>
      <c r="E53" s="340" t="s">
        <v>78</v>
      </c>
      <c r="F53" s="340"/>
      <c r="G53" s="340"/>
      <c r="H53" s="340"/>
      <c r="I53" s="340"/>
      <c r="J53" s="9"/>
      <c r="K53" s="340" t="s">
        <v>79</v>
      </c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38">
        <f>'SO 000 - SO 000 Vedlejší ...'!J29</f>
        <v>0</v>
      </c>
      <c r="AH53" s="339"/>
      <c r="AI53" s="339"/>
      <c r="AJ53" s="339"/>
      <c r="AK53" s="339"/>
      <c r="AL53" s="339"/>
      <c r="AM53" s="339"/>
      <c r="AN53" s="338">
        <f t="shared" si="0"/>
        <v>0</v>
      </c>
      <c r="AO53" s="339"/>
      <c r="AP53" s="339"/>
      <c r="AQ53" s="96" t="s">
        <v>84</v>
      </c>
      <c r="AR53" s="95"/>
      <c r="AS53" s="97">
        <v>0</v>
      </c>
      <c r="AT53" s="98">
        <f t="shared" si="1"/>
        <v>0</v>
      </c>
      <c r="AU53" s="99">
        <f>'SO 000 - SO 000 Vedlejší ...'!P88</f>
        <v>0</v>
      </c>
      <c r="AV53" s="98">
        <f>'SO 000 - SO 000 Vedlejší ...'!J32</f>
        <v>0</v>
      </c>
      <c r="AW53" s="98">
        <f>'SO 000 - SO 000 Vedlejší ...'!J33</f>
        <v>0</v>
      </c>
      <c r="AX53" s="98">
        <f>'SO 000 - SO 000 Vedlejší ...'!J34</f>
        <v>0</v>
      </c>
      <c r="AY53" s="98">
        <f>'SO 000 - SO 000 Vedlejší ...'!J35</f>
        <v>0</v>
      </c>
      <c r="AZ53" s="98">
        <f>'SO 000 - SO 000 Vedlejší ...'!F32</f>
        <v>0</v>
      </c>
      <c r="BA53" s="98">
        <f>'SO 000 - SO 000 Vedlejší ...'!F33</f>
        <v>0</v>
      </c>
      <c r="BB53" s="98">
        <f>'SO 000 - SO 000 Vedlejší ...'!F34</f>
        <v>0</v>
      </c>
      <c r="BC53" s="98">
        <f>'SO 000 - SO 000 Vedlejší ...'!F35</f>
        <v>0</v>
      </c>
      <c r="BD53" s="100">
        <f>'SO 000 - SO 000 Vedlejší ...'!F36</f>
        <v>0</v>
      </c>
      <c r="BT53" s="101" t="s">
        <v>82</v>
      </c>
      <c r="BV53" s="101" t="s">
        <v>76</v>
      </c>
      <c r="BW53" s="101" t="s">
        <v>85</v>
      </c>
      <c r="BX53" s="101" t="s">
        <v>81</v>
      </c>
      <c r="CL53" s="101" t="s">
        <v>5</v>
      </c>
    </row>
    <row r="54" spans="1:91" s="5" customFormat="1" ht="22.5" customHeight="1">
      <c r="B54" s="85"/>
      <c r="C54" s="86"/>
      <c r="D54" s="337" t="s">
        <v>86</v>
      </c>
      <c r="E54" s="337"/>
      <c r="F54" s="337"/>
      <c r="G54" s="337"/>
      <c r="H54" s="337"/>
      <c r="I54" s="87"/>
      <c r="J54" s="337" t="s">
        <v>87</v>
      </c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6">
        <f>ROUND(AG55,2)</f>
        <v>0</v>
      </c>
      <c r="AH54" s="335"/>
      <c r="AI54" s="335"/>
      <c r="AJ54" s="335"/>
      <c r="AK54" s="335"/>
      <c r="AL54" s="335"/>
      <c r="AM54" s="335"/>
      <c r="AN54" s="334">
        <f t="shared" si="0"/>
        <v>0</v>
      </c>
      <c r="AO54" s="335"/>
      <c r="AP54" s="335"/>
      <c r="AQ54" s="88" t="s">
        <v>80</v>
      </c>
      <c r="AR54" s="85"/>
      <c r="AS54" s="89">
        <f>ROUND(AS55,2)</f>
        <v>0</v>
      </c>
      <c r="AT54" s="90">
        <f t="shared" si="1"/>
        <v>0</v>
      </c>
      <c r="AU54" s="91">
        <f>ROUND(AU55,5)</f>
        <v>0</v>
      </c>
      <c r="AV54" s="90">
        <f>ROUND(AZ54*L26,2)</f>
        <v>0</v>
      </c>
      <c r="AW54" s="90">
        <f>ROUND(BA54*L27,2)</f>
        <v>0</v>
      </c>
      <c r="AX54" s="90">
        <f>ROUND(BB54*L26,2)</f>
        <v>0</v>
      </c>
      <c r="AY54" s="90">
        <f>ROUND(BC54*L27,2)</f>
        <v>0</v>
      </c>
      <c r="AZ54" s="90">
        <f>ROUND(AZ55,2)</f>
        <v>0</v>
      </c>
      <c r="BA54" s="90">
        <f>ROUND(BA55,2)</f>
        <v>0</v>
      </c>
      <c r="BB54" s="90">
        <f>ROUND(BB55,2)</f>
        <v>0</v>
      </c>
      <c r="BC54" s="90">
        <f>ROUND(BC55,2)</f>
        <v>0</v>
      </c>
      <c r="BD54" s="92">
        <f>ROUND(BD55,2)</f>
        <v>0</v>
      </c>
      <c r="BS54" s="93" t="s">
        <v>73</v>
      </c>
      <c r="BT54" s="93" t="s">
        <v>24</v>
      </c>
      <c r="BU54" s="93" t="s">
        <v>75</v>
      </c>
      <c r="BV54" s="93" t="s">
        <v>76</v>
      </c>
      <c r="BW54" s="93" t="s">
        <v>88</v>
      </c>
      <c r="BX54" s="93" t="s">
        <v>7</v>
      </c>
      <c r="CL54" s="93" t="s">
        <v>5</v>
      </c>
      <c r="CM54" s="93" t="s">
        <v>82</v>
      </c>
    </row>
    <row r="55" spans="1:91" s="6" customFormat="1" ht="22.5" customHeight="1">
      <c r="A55" s="94" t="s">
        <v>83</v>
      </c>
      <c r="B55" s="95"/>
      <c r="C55" s="9"/>
      <c r="D55" s="9"/>
      <c r="E55" s="340" t="s">
        <v>86</v>
      </c>
      <c r="F55" s="340"/>
      <c r="G55" s="340"/>
      <c r="H55" s="340"/>
      <c r="I55" s="340"/>
      <c r="J55" s="9"/>
      <c r="K55" s="340" t="s">
        <v>87</v>
      </c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'SO 261 - SO 261 Úprava sv...'!J29</f>
        <v>0</v>
      </c>
      <c r="AH55" s="339"/>
      <c r="AI55" s="339"/>
      <c r="AJ55" s="339"/>
      <c r="AK55" s="339"/>
      <c r="AL55" s="339"/>
      <c r="AM55" s="339"/>
      <c r="AN55" s="338">
        <f t="shared" si="0"/>
        <v>0</v>
      </c>
      <c r="AO55" s="339"/>
      <c r="AP55" s="339"/>
      <c r="AQ55" s="96" t="s">
        <v>84</v>
      </c>
      <c r="AR55" s="95"/>
      <c r="AS55" s="97">
        <v>0</v>
      </c>
      <c r="AT55" s="98">
        <f t="shared" si="1"/>
        <v>0</v>
      </c>
      <c r="AU55" s="99">
        <f>'SO 261 - SO 261 Úprava sv...'!P89</f>
        <v>0</v>
      </c>
      <c r="AV55" s="98">
        <f>'SO 261 - SO 261 Úprava sv...'!J32</f>
        <v>0</v>
      </c>
      <c r="AW55" s="98">
        <f>'SO 261 - SO 261 Úprava sv...'!J33</f>
        <v>0</v>
      </c>
      <c r="AX55" s="98">
        <f>'SO 261 - SO 261 Úprava sv...'!J34</f>
        <v>0</v>
      </c>
      <c r="AY55" s="98">
        <f>'SO 261 - SO 261 Úprava sv...'!J35</f>
        <v>0</v>
      </c>
      <c r="AZ55" s="98">
        <f>'SO 261 - SO 261 Úprava sv...'!F32</f>
        <v>0</v>
      </c>
      <c r="BA55" s="98">
        <f>'SO 261 - SO 261 Úprava sv...'!F33</f>
        <v>0</v>
      </c>
      <c r="BB55" s="98">
        <f>'SO 261 - SO 261 Úprava sv...'!F34</f>
        <v>0</v>
      </c>
      <c r="BC55" s="98">
        <f>'SO 261 - SO 261 Úprava sv...'!F35</f>
        <v>0</v>
      </c>
      <c r="BD55" s="100">
        <f>'SO 261 - SO 261 Úprava sv...'!F36</f>
        <v>0</v>
      </c>
      <c r="BT55" s="101" t="s">
        <v>82</v>
      </c>
      <c r="BV55" s="101" t="s">
        <v>76</v>
      </c>
      <c r="BW55" s="101" t="s">
        <v>89</v>
      </c>
      <c r="BX55" s="101" t="s">
        <v>88</v>
      </c>
      <c r="CL55" s="101" t="s">
        <v>5</v>
      </c>
    </row>
    <row r="56" spans="1:91" s="5" customFormat="1" ht="22.5" customHeight="1">
      <c r="B56" s="85"/>
      <c r="C56" s="86"/>
      <c r="D56" s="337" t="s">
        <v>90</v>
      </c>
      <c r="E56" s="337"/>
      <c r="F56" s="337"/>
      <c r="G56" s="337"/>
      <c r="H56" s="337"/>
      <c r="I56" s="87"/>
      <c r="J56" s="337" t="s">
        <v>91</v>
      </c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6">
        <f>ROUND(AG57,2)</f>
        <v>0</v>
      </c>
      <c r="AH56" s="335"/>
      <c r="AI56" s="335"/>
      <c r="AJ56" s="335"/>
      <c r="AK56" s="335"/>
      <c r="AL56" s="335"/>
      <c r="AM56" s="335"/>
      <c r="AN56" s="334">
        <f t="shared" si="0"/>
        <v>0</v>
      </c>
      <c r="AO56" s="335"/>
      <c r="AP56" s="335"/>
      <c r="AQ56" s="88" t="s">
        <v>80</v>
      </c>
      <c r="AR56" s="85"/>
      <c r="AS56" s="89">
        <f>ROUND(AS57,2)</f>
        <v>0</v>
      </c>
      <c r="AT56" s="90">
        <f t="shared" si="1"/>
        <v>0</v>
      </c>
      <c r="AU56" s="91">
        <f>ROUND(AU57,5)</f>
        <v>0</v>
      </c>
      <c r="AV56" s="90">
        <f>ROUND(AZ56*L26,2)</f>
        <v>0</v>
      </c>
      <c r="AW56" s="90">
        <f>ROUND(BA56*L27,2)</f>
        <v>0</v>
      </c>
      <c r="AX56" s="90">
        <f>ROUND(BB56*L26,2)</f>
        <v>0</v>
      </c>
      <c r="AY56" s="90">
        <f>ROUND(BC56*L27,2)</f>
        <v>0</v>
      </c>
      <c r="AZ56" s="90">
        <f>ROUND(AZ57,2)</f>
        <v>0</v>
      </c>
      <c r="BA56" s="90">
        <f>ROUND(BA57,2)</f>
        <v>0</v>
      </c>
      <c r="BB56" s="90">
        <f>ROUND(BB57,2)</f>
        <v>0</v>
      </c>
      <c r="BC56" s="90">
        <f>ROUND(BC57,2)</f>
        <v>0</v>
      </c>
      <c r="BD56" s="92">
        <f>ROUND(BD57,2)</f>
        <v>0</v>
      </c>
      <c r="BS56" s="93" t="s">
        <v>73</v>
      </c>
      <c r="BT56" s="93" t="s">
        <v>24</v>
      </c>
      <c r="BU56" s="93" t="s">
        <v>75</v>
      </c>
      <c r="BV56" s="93" t="s">
        <v>76</v>
      </c>
      <c r="BW56" s="93" t="s">
        <v>92</v>
      </c>
      <c r="BX56" s="93" t="s">
        <v>7</v>
      </c>
      <c r="CL56" s="93" t="s">
        <v>5</v>
      </c>
      <c r="CM56" s="93" t="s">
        <v>82</v>
      </c>
    </row>
    <row r="57" spans="1:91" s="6" customFormat="1" ht="22.5" customHeight="1">
      <c r="A57" s="94" t="s">
        <v>83</v>
      </c>
      <c r="B57" s="95"/>
      <c r="C57" s="9"/>
      <c r="D57" s="9"/>
      <c r="E57" s="340" t="s">
        <v>90</v>
      </c>
      <c r="F57" s="340"/>
      <c r="G57" s="340"/>
      <c r="H57" s="340"/>
      <c r="I57" s="340"/>
      <c r="J57" s="9"/>
      <c r="K57" s="340" t="s">
        <v>91</v>
      </c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38">
        <f>'SO 181 - SO 181 Dopravně ...'!J29</f>
        <v>0</v>
      </c>
      <c r="AH57" s="339"/>
      <c r="AI57" s="339"/>
      <c r="AJ57" s="339"/>
      <c r="AK57" s="339"/>
      <c r="AL57" s="339"/>
      <c r="AM57" s="339"/>
      <c r="AN57" s="338">
        <f t="shared" si="0"/>
        <v>0</v>
      </c>
      <c r="AO57" s="339"/>
      <c r="AP57" s="339"/>
      <c r="AQ57" s="96" t="s">
        <v>84</v>
      </c>
      <c r="AR57" s="95"/>
      <c r="AS57" s="97">
        <v>0</v>
      </c>
      <c r="AT57" s="98">
        <f t="shared" si="1"/>
        <v>0</v>
      </c>
      <c r="AU57" s="99">
        <f>'SO 181 - SO 181 Dopravně ...'!P84</f>
        <v>0</v>
      </c>
      <c r="AV57" s="98">
        <f>'SO 181 - SO 181 Dopravně ...'!J32</f>
        <v>0</v>
      </c>
      <c r="AW57" s="98">
        <f>'SO 181 - SO 181 Dopravně ...'!J33</f>
        <v>0</v>
      </c>
      <c r="AX57" s="98">
        <f>'SO 181 - SO 181 Dopravně ...'!J34</f>
        <v>0</v>
      </c>
      <c r="AY57" s="98">
        <f>'SO 181 - SO 181 Dopravně ...'!J35</f>
        <v>0</v>
      </c>
      <c r="AZ57" s="98">
        <f>'SO 181 - SO 181 Dopravně ...'!F32</f>
        <v>0</v>
      </c>
      <c r="BA57" s="98">
        <f>'SO 181 - SO 181 Dopravně ...'!F33</f>
        <v>0</v>
      </c>
      <c r="BB57" s="98">
        <f>'SO 181 - SO 181 Dopravně ...'!F34</f>
        <v>0</v>
      </c>
      <c r="BC57" s="98">
        <f>'SO 181 - SO 181 Dopravně ...'!F35</f>
        <v>0</v>
      </c>
      <c r="BD57" s="100">
        <f>'SO 181 - SO 181 Dopravně ...'!F36</f>
        <v>0</v>
      </c>
      <c r="BT57" s="101" t="s">
        <v>82</v>
      </c>
      <c r="BV57" s="101" t="s">
        <v>76</v>
      </c>
      <c r="BW57" s="101" t="s">
        <v>93</v>
      </c>
      <c r="BX57" s="101" t="s">
        <v>92</v>
      </c>
      <c r="CL57" s="101" t="s">
        <v>5</v>
      </c>
    </row>
    <row r="58" spans="1:91" s="5" customFormat="1" ht="22.5" customHeight="1">
      <c r="B58" s="85"/>
      <c r="C58" s="86"/>
      <c r="D58" s="337" t="s">
        <v>94</v>
      </c>
      <c r="E58" s="337"/>
      <c r="F58" s="337"/>
      <c r="G58" s="337"/>
      <c r="H58" s="337"/>
      <c r="I58" s="87"/>
      <c r="J58" s="337" t="s">
        <v>95</v>
      </c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6">
        <f>ROUND(AG59,2)</f>
        <v>0</v>
      </c>
      <c r="AH58" s="335"/>
      <c r="AI58" s="335"/>
      <c r="AJ58" s="335"/>
      <c r="AK58" s="335"/>
      <c r="AL58" s="335"/>
      <c r="AM58" s="335"/>
      <c r="AN58" s="334">
        <f t="shared" si="0"/>
        <v>0</v>
      </c>
      <c r="AO58" s="335"/>
      <c r="AP58" s="335"/>
      <c r="AQ58" s="88" t="s">
        <v>80</v>
      </c>
      <c r="AR58" s="85"/>
      <c r="AS58" s="89">
        <f>ROUND(AS59,2)</f>
        <v>0</v>
      </c>
      <c r="AT58" s="90">
        <f t="shared" si="1"/>
        <v>0</v>
      </c>
      <c r="AU58" s="91">
        <f>ROUND(AU59,5)</f>
        <v>0</v>
      </c>
      <c r="AV58" s="90">
        <f>ROUND(AZ58*L26,2)</f>
        <v>0</v>
      </c>
      <c r="AW58" s="90">
        <f>ROUND(BA58*L27,2)</f>
        <v>0</v>
      </c>
      <c r="AX58" s="90">
        <f>ROUND(BB58*L26,2)</f>
        <v>0</v>
      </c>
      <c r="AY58" s="90">
        <f>ROUND(BC58*L27,2)</f>
        <v>0</v>
      </c>
      <c r="AZ58" s="90">
        <f>ROUND(AZ59,2)</f>
        <v>0</v>
      </c>
      <c r="BA58" s="90">
        <f>ROUND(BA59,2)</f>
        <v>0</v>
      </c>
      <c r="BB58" s="90">
        <f>ROUND(BB59,2)</f>
        <v>0</v>
      </c>
      <c r="BC58" s="90">
        <f>ROUND(BC59,2)</f>
        <v>0</v>
      </c>
      <c r="BD58" s="92">
        <f>ROUND(BD59,2)</f>
        <v>0</v>
      </c>
      <c r="BS58" s="93" t="s">
        <v>73</v>
      </c>
      <c r="BT58" s="93" t="s">
        <v>24</v>
      </c>
      <c r="BU58" s="93" t="s">
        <v>75</v>
      </c>
      <c r="BV58" s="93" t="s">
        <v>76</v>
      </c>
      <c r="BW58" s="93" t="s">
        <v>96</v>
      </c>
      <c r="BX58" s="93" t="s">
        <v>7</v>
      </c>
      <c r="CL58" s="93" t="s">
        <v>5</v>
      </c>
      <c r="CM58" s="93" t="s">
        <v>82</v>
      </c>
    </row>
    <row r="59" spans="1:91" s="6" customFormat="1" ht="22.5" customHeight="1">
      <c r="A59" s="94" t="s">
        <v>83</v>
      </c>
      <c r="B59" s="95"/>
      <c r="C59" s="9"/>
      <c r="D59" s="9"/>
      <c r="E59" s="340" t="s">
        <v>97</v>
      </c>
      <c r="F59" s="340"/>
      <c r="G59" s="340"/>
      <c r="H59" s="340"/>
      <c r="I59" s="340"/>
      <c r="J59" s="9"/>
      <c r="K59" s="340" t="s">
        <v>98</v>
      </c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38">
        <f>'201 - 201 Most '!J29</f>
        <v>0</v>
      </c>
      <c r="AH59" s="339"/>
      <c r="AI59" s="339"/>
      <c r="AJ59" s="339"/>
      <c r="AK59" s="339"/>
      <c r="AL59" s="339"/>
      <c r="AM59" s="339"/>
      <c r="AN59" s="338">
        <f t="shared" si="0"/>
        <v>0</v>
      </c>
      <c r="AO59" s="339"/>
      <c r="AP59" s="339"/>
      <c r="AQ59" s="96" t="s">
        <v>84</v>
      </c>
      <c r="AR59" s="95"/>
      <c r="AS59" s="97">
        <v>0</v>
      </c>
      <c r="AT59" s="98">
        <f t="shared" si="1"/>
        <v>0</v>
      </c>
      <c r="AU59" s="99">
        <f>'201 - 201 Most '!P97</f>
        <v>0</v>
      </c>
      <c r="AV59" s="98">
        <f>'201 - 201 Most '!J32</f>
        <v>0</v>
      </c>
      <c r="AW59" s="98">
        <f>'201 - 201 Most '!J33</f>
        <v>0</v>
      </c>
      <c r="AX59" s="98">
        <f>'201 - 201 Most '!J34</f>
        <v>0</v>
      </c>
      <c r="AY59" s="98">
        <f>'201 - 201 Most '!J35</f>
        <v>0</v>
      </c>
      <c r="AZ59" s="98">
        <f>'201 - 201 Most '!F32</f>
        <v>0</v>
      </c>
      <c r="BA59" s="98">
        <f>'201 - 201 Most '!F33</f>
        <v>0</v>
      </c>
      <c r="BB59" s="98">
        <f>'201 - 201 Most '!F34</f>
        <v>0</v>
      </c>
      <c r="BC59" s="98">
        <f>'201 - 201 Most '!F35</f>
        <v>0</v>
      </c>
      <c r="BD59" s="100">
        <f>'201 - 201 Most '!F36</f>
        <v>0</v>
      </c>
      <c r="BT59" s="101" t="s">
        <v>82</v>
      </c>
      <c r="BV59" s="101" t="s">
        <v>76</v>
      </c>
      <c r="BW59" s="101" t="s">
        <v>99</v>
      </c>
      <c r="BX59" s="101" t="s">
        <v>96</v>
      </c>
      <c r="CL59" s="101" t="s">
        <v>5</v>
      </c>
    </row>
    <row r="60" spans="1:91" s="5" customFormat="1" ht="22.5" customHeight="1">
      <c r="B60" s="85"/>
      <c r="C60" s="86"/>
      <c r="D60" s="337" t="s">
        <v>100</v>
      </c>
      <c r="E60" s="337"/>
      <c r="F60" s="337"/>
      <c r="G60" s="337"/>
      <c r="H60" s="337"/>
      <c r="I60" s="87"/>
      <c r="J60" s="337" t="s">
        <v>101</v>
      </c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6">
        <f>ROUND(AG61,2)</f>
        <v>0</v>
      </c>
      <c r="AH60" s="335"/>
      <c r="AI60" s="335"/>
      <c r="AJ60" s="335"/>
      <c r="AK60" s="335"/>
      <c r="AL60" s="335"/>
      <c r="AM60" s="335"/>
      <c r="AN60" s="334">
        <f t="shared" si="0"/>
        <v>0</v>
      </c>
      <c r="AO60" s="335"/>
      <c r="AP60" s="335"/>
      <c r="AQ60" s="88" t="s">
        <v>80</v>
      </c>
      <c r="AR60" s="85"/>
      <c r="AS60" s="89">
        <f>ROUND(AS61,2)</f>
        <v>0</v>
      </c>
      <c r="AT60" s="90">
        <f t="shared" si="1"/>
        <v>0</v>
      </c>
      <c r="AU60" s="91">
        <f>ROUND(AU61,5)</f>
        <v>0</v>
      </c>
      <c r="AV60" s="90">
        <f>ROUND(AZ60*L26,2)</f>
        <v>0</v>
      </c>
      <c r="AW60" s="90">
        <f>ROUND(BA60*L27,2)</f>
        <v>0</v>
      </c>
      <c r="AX60" s="90">
        <f>ROUND(BB60*L26,2)</f>
        <v>0</v>
      </c>
      <c r="AY60" s="90">
        <f>ROUND(BC60*L27,2)</f>
        <v>0</v>
      </c>
      <c r="AZ60" s="90">
        <f>ROUND(AZ61,2)</f>
        <v>0</v>
      </c>
      <c r="BA60" s="90">
        <f>ROUND(BA61,2)</f>
        <v>0</v>
      </c>
      <c r="BB60" s="90">
        <f>ROUND(BB61,2)</f>
        <v>0</v>
      </c>
      <c r="BC60" s="90">
        <f>ROUND(BC61,2)</f>
        <v>0</v>
      </c>
      <c r="BD60" s="92">
        <f>ROUND(BD61,2)</f>
        <v>0</v>
      </c>
      <c r="BS60" s="93" t="s">
        <v>73</v>
      </c>
      <c r="BT60" s="93" t="s">
        <v>24</v>
      </c>
      <c r="BU60" s="93" t="s">
        <v>75</v>
      </c>
      <c r="BV60" s="93" t="s">
        <v>76</v>
      </c>
      <c r="BW60" s="93" t="s">
        <v>102</v>
      </c>
      <c r="BX60" s="93" t="s">
        <v>7</v>
      </c>
      <c r="CL60" s="93" t="s">
        <v>5</v>
      </c>
      <c r="CM60" s="93" t="s">
        <v>82</v>
      </c>
    </row>
    <row r="61" spans="1:91" s="6" customFormat="1" ht="22.5" customHeight="1">
      <c r="A61" s="94" t="s">
        <v>83</v>
      </c>
      <c r="B61" s="95"/>
      <c r="C61" s="9"/>
      <c r="D61" s="9"/>
      <c r="E61" s="340" t="s">
        <v>100</v>
      </c>
      <c r="F61" s="340"/>
      <c r="G61" s="340"/>
      <c r="H61" s="340"/>
      <c r="I61" s="340"/>
      <c r="J61" s="9"/>
      <c r="K61" s="340" t="s">
        <v>101</v>
      </c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38">
        <f>'SO 431 - SO 431 Ochrana k...'!J29</f>
        <v>0</v>
      </c>
      <c r="AH61" s="339"/>
      <c r="AI61" s="339"/>
      <c r="AJ61" s="339"/>
      <c r="AK61" s="339"/>
      <c r="AL61" s="339"/>
      <c r="AM61" s="339"/>
      <c r="AN61" s="338">
        <f t="shared" si="0"/>
        <v>0</v>
      </c>
      <c r="AO61" s="339"/>
      <c r="AP61" s="339"/>
      <c r="AQ61" s="96" t="s">
        <v>84</v>
      </c>
      <c r="AR61" s="95"/>
      <c r="AS61" s="102">
        <v>0</v>
      </c>
      <c r="AT61" s="103">
        <f t="shared" si="1"/>
        <v>0</v>
      </c>
      <c r="AU61" s="104">
        <f>'SO 431 - SO 431 Ochrana k...'!P90</f>
        <v>0</v>
      </c>
      <c r="AV61" s="103">
        <f>'SO 431 - SO 431 Ochrana k...'!J32</f>
        <v>0</v>
      </c>
      <c r="AW61" s="103">
        <f>'SO 431 - SO 431 Ochrana k...'!J33</f>
        <v>0</v>
      </c>
      <c r="AX61" s="103">
        <f>'SO 431 - SO 431 Ochrana k...'!J34</f>
        <v>0</v>
      </c>
      <c r="AY61" s="103">
        <f>'SO 431 - SO 431 Ochrana k...'!J35</f>
        <v>0</v>
      </c>
      <c r="AZ61" s="103">
        <f>'SO 431 - SO 431 Ochrana k...'!F32</f>
        <v>0</v>
      </c>
      <c r="BA61" s="103">
        <f>'SO 431 - SO 431 Ochrana k...'!F33</f>
        <v>0</v>
      </c>
      <c r="BB61" s="103">
        <f>'SO 431 - SO 431 Ochrana k...'!F34</f>
        <v>0</v>
      </c>
      <c r="BC61" s="103">
        <f>'SO 431 - SO 431 Ochrana k...'!F35</f>
        <v>0</v>
      </c>
      <c r="BD61" s="105">
        <f>'SO 431 - SO 431 Ochrana k...'!F36</f>
        <v>0</v>
      </c>
      <c r="BT61" s="101" t="s">
        <v>82</v>
      </c>
      <c r="BV61" s="101" t="s">
        <v>76</v>
      </c>
      <c r="BW61" s="101" t="s">
        <v>103</v>
      </c>
      <c r="BX61" s="101" t="s">
        <v>102</v>
      </c>
      <c r="CL61" s="101" t="s">
        <v>5</v>
      </c>
    </row>
    <row r="62" spans="1:91" s="1" customFormat="1" ht="30" customHeight="1">
      <c r="B62" s="41"/>
      <c r="AR62" s="41"/>
    </row>
    <row r="63" spans="1:91" s="1" customFormat="1" ht="6.95" customHeight="1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41"/>
    </row>
  </sheetData>
  <mergeCells count="7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S46:AT48"/>
    <mergeCell ref="C49:G49"/>
    <mergeCell ref="I49:AF49"/>
    <mergeCell ref="AG49:AM49"/>
    <mergeCell ref="AN49:AP49"/>
    <mergeCell ref="D52:H52"/>
    <mergeCell ref="J52:AF52"/>
    <mergeCell ref="AN53:AP53"/>
    <mergeCell ref="AG53:AM53"/>
    <mergeCell ref="E53:I53"/>
    <mergeCell ref="K53:AF53"/>
    <mergeCell ref="D54:H54"/>
    <mergeCell ref="J54:AF54"/>
    <mergeCell ref="AN55:AP55"/>
    <mergeCell ref="AG55:AM55"/>
    <mergeCell ref="E55:I55"/>
    <mergeCell ref="K55:AF55"/>
    <mergeCell ref="D56:H56"/>
    <mergeCell ref="J56:AF56"/>
    <mergeCell ref="AN57:AP57"/>
    <mergeCell ref="AG57:AM57"/>
    <mergeCell ref="E57:I57"/>
    <mergeCell ref="K57:AF57"/>
    <mergeCell ref="D58:H58"/>
    <mergeCell ref="J58:AF58"/>
    <mergeCell ref="AN59:AP59"/>
    <mergeCell ref="AG59:AM59"/>
    <mergeCell ref="E59:I59"/>
    <mergeCell ref="K59:AF59"/>
    <mergeCell ref="D60:H60"/>
    <mergeCell ref="J60:AF60"/>
    <mergeCell ref="AN61:AP61"/>
    <mergeCell ref="AG61:AM61"/>
    <mergeCell ref="E61:I61"/>
    <mergeCell ref="K61:AF61"/>
    <mergeCell ref="AG51:AM51"/>
    <mergeCell ref="AN51:AP51"/>
    <mergeCell ref="AR2:BE2"/>
    <mergeCell ref="AN60:AP60"/>
    <mergeCell ref="AG60:AM60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</mergeCells>
  <hyperlinks>
    <hyperlink ref="K1:S1" location="C2" display="1) Rekapitulace stavby"/>
    <hyperlink ref="W1:AI1" location="C51" display="2) Rekapitulace objektů stavby a soupisů prací"/>
    <hyperlink ref="A53" location="'SO 000 - SO 000 Vedlejší ...'!C2" display="/"/>
    <hyperlink ref="A55" location="'SO 261 - SO 261 Úprava sv...'!C2" display="/"/>
    <hyperlink ref="A57" location="'SO 181 - SO 181 Dopravně ...'!C2" display="/"/>
    <hyperlink ref="A59" location="'201 - 201 Most '!C2" display="/"/>
    <hyperlink ref="A61" location="'SO 431 - SO 431 Ochrana k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104</v>
      </c>
      <c r="G1" s="371" t="s">
        <v>105</v>
      </c>
      <c r="H1" s="371"/>
      <c r="I1" s="110"/>
      <c r="J1" s="109" t="s">
        <v>106</v>
      </c>
      <c r="K1" s="108" t="s">
        <v>107</v>
      </c>
      <c r="L1" s="109" t="s">
        <v>108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32" t="s">
        <v>8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22.5" customHeight="1">
      <c r="B7" s="28"/>
      <c r="C7" s="29"/>
      <c r="D7" s="29"/>
      <c r="E7" s="372" t="str">
        <f>'Rekapitulace stavby'!K6</f>
        <v>II/330 Poříčany, most přes D11 ev.č.330-001</v>
      </c>
      <c r="F7" s="378"/>
      <c r="G7" s="378"/>
      <c r="H7" s="378"/>
      <c r="I7" s="112"/>
      <c r="J7" s="29"/>
      <c r="K7" s="31"/>
    </row>
    <row r="8" spans="1:70" ht="15">
      <c r="B8" s="28"/>
      <c r="C8" s="29"/>
      <c r="D8" s="37" t="s">
        <v>110</v>
      </c>
      <c r="E8" s="29"/>
      <c r="F8" s="29"/>
      <c r="G8" s="29"/>
      <c r="H8" s="29"/>
      <c r="I8" s="112"/>
      <c r="J8" s="29"/>
      <c r="K8" s="31"/>
    </row>
    <row r="9" spans="1:70" s="1" customFormat="1" ht="22.5" customHeight="1">
      <c r="B9" s="41"/>
      <c r="C9" s="42"/>
      <c r="D9" s="42"/>
      <c r="E9" s="372" t="s">
        <v>111</v>
      </c>
      <c r="F9" s="373"/>
      <c r="G9" s="373"/>
      <c r="H9" s="373"/>
      <c r="I9" s="113"/>
      <c r="J9" s="42"/>
      <c r="K9" s="45"/>
    </row>
    <row r="10" spans="1:70" s="1" customFormat="1" ht="15">
      <c r="B10" s="41"/>
      <c r="C10" s="42"/>
      <c r="D10" s="37" t="s">
        <v>112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74" t="s">
        <v>111</v>
      </c>
      <c r="F11" s="373"/>
      <c r="G11" s="373"/>
      <c r="H11" s="373"/>
      <c r="I11" s="113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22</v>
      </c>
      <c r="E13" s="42"/>
      <c r="F13" s="35" t="s">
        <v>5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14" t="s">
        <v>27</v>
      </c>
      <c r="J14" s="115" t="str">
        <f>'Rekapitulace stavby'!AN8</f>
        <v>24. 1. 2017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14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14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14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14" t="s">
        <v>32</v>
      </c>
      <c r="J22" s="35" t="str">
        <f>IF('Rekapitulace stavby'!AN16="","",'Rekapitulace stavby'!AN16)</f>
        <v/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 xml:space="preserve"> </v>
      </c>
      <c r="F23" s="42"/>
      <c r="G23" s="42"/>
      <c r="H23" s="42"/>
      <c r="I23" s="114" t="s">
        <v>33</v>
      </c>
      <c r="J23" s="35" t="str">
        <f>IF('Rekapitulace stavby'!AN17="","",'Rekapitulace stavby'!AN17)</f>
        <v/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13"/>
      <c r="J25" s="42"/>
      <c r="K25" s="45"/>
    </row>
    <row r="26" spans="2:11" s="7" customFormat="1" ht="22.5" customHeight="1">
      <c r="B26" s="116"/>
      <c r="C26" s="117"/>
      <c r="D26" s="117"/>
      <c r="E26" s="367" t="s">
        <v>5</v>
      </c>
      <c r="F26" s="367"/>
      <c r="G26" s="367"/>
      <c r="H26" s="367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40</v>
      </c>
      <c r="E29" s="42"/>
      <c r="F29" s="42"/>
      <c r="G29" s="42"/>
      <c r="H29" s="42"/>
      <c r="I29" s="113"/>
      <c r="J29" s="123">
        <f>ROUND(J88,2)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42</v>
      </c>
      <c r="G31" s="42"/>
      <c r="H31" s="42"/>
      <c r="I31" s="124" t="s">
        <v>41</v>
      </c>
      <c r="J31" s="46" t="s">
        <v>43</v>
      </c>
      <c r="K31" s="45"/>
    </row>
    <row r="32" spans="2:11" s="1" customFormat="1" ht="14.45" customHeight="1">
      <c r="B32" s="41"/>
      <c r="C32" s="42"/>
      <c r="D32" s="49" t="s">
        <v>44</v>
      </c>
      <c r="E32" s="49" t="s">
        <v>45</v>
      </c>
      <c r="F32" s="125">
        <f>ROUND(SUM(BE88:BE181), 2)</f>
        <v>0</v>
      </c>
      <c r="G32" s="42"/>
      <c r="H32" s="42"/>
      <c r="I32" s="126">
        <v>0.21</v>
      </c>
      <c r="J32" s="125">
        <f>ROUND(ROUND((SUM(BE88:BE181)),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46</v>
      </c>
      <c r="F33" s="125">
        <f>ROUND(SUM(BF88:BF181), 2)</f>
        <v>0</v>
      </c>
      <c r="G33" s="42"/>
      <c r="H33" s="42"/>
      <c r="I33" s="126">
        <v>0.15</v>
      </c>
      <c r="J33" s="125">
        <f>ROUND(ROUND((SUM(BF88:BF181)),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25">
        <f>ROUND(SUM(BG88:BG181),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48</v>
      </c>
      <c r="F35" s="125">
        <f>ROUND(SUM(BH88:BH181),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</v>
      </c>
      <c r="F36" s="125">
        <f>ROUND(SUM(BI88:BI181),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50</v>
      </c>
      <c r="E38" s="71"/>
      <c r="F38" s="71"/>
      <c r="G38" s="129" t="s">
        <v>51</v>
      </c>
      <c r="H38" s="130" t="s">
        <v>52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22.5" customHeight="1">
      <c r="B47" s="41"/>
      <c r="C47" s="42"/>
      <c r="D47" s="42"/>
      <c r="E47" s="372" t="str">
        <f>E7</f>
        <v>II/330 Poříčany, most přes D11 ev.č.330-001</v>
      </c>
      <c r="F47" s="378"/>
      <c r="G47" s="378"/>
      <c r="H47" s="378"/>
      <c r="I47" s="113"/>
      <c r="J47" s="42"/>
      <c r="K47" s="45"/>
    </row>
    <row r="48" spans="2:11" ht="15">
      <c r="B48" s="28"/>
      <c r="C48" s="37" t="s">
        <v>110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22.5" customHeight="1">
      <c r="B49" s="41"/>
      <c r="C49" s="42"/>
      <c r="D49" s="42"/>
      <c r="E49" s="372" t="s">
        <v>111</v>
      </c>
      <c r="F49" s="373"/>
      <c r="G49" s="373"/>
      <c r="H49" s="373"/>
      <c r="I49" s="113"/>
      <c r="J49" s="42"/>
      <c r="K49" s="45"/>
    </row>
    <row r="50" spans="2:47" s="1" customFormat="1" ht="14.45" customHeight="1">
      <c r="B50" s="41"/>
      <c r="C50" s="37" t="s">
        <v>112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23.25" customHeight="1">
      <c r="B51" s="41"/>
      <c r="C51" s="42"/>
      <c r="D51" s="42"/>
      <c r="E51" s="374" t="str">
        <f>E11</f>
        <v>SO 000 - SO 000 Vedlejší a ostatní náklady</v>
      </c>
      <c r="F51" s="373"/>
      <c r="G51" s="373"/>
      <c r="H51" s="373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14" t="s">
        <v>27</v>
      </c>
      <c r="J53" s="115" t="str">
        <f>IF(J14="","",J14)</f>
        <v>24. 1. 2017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14" t="s">
        <v>36</v>
      </c>
      <c r="J55" s="35" t="str">
        <f>E23</f>
        <v xml:space="preserve"> 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1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J88</f>
        <v>0</v>
      </c>
      <c r="K60" s="45"/>
      <c r="AU60" s="24" t="s">
        <v>117</v>
      </c>
    </row>
    <row r="61" spans="2:47" s="8" customFormat="1" ht="24.95" customHeight="1">
      <c r="B61" s="142"/>
      <c r="C61" s="143"/>
      <c r="D61" s="144" t="s">
        <v>118</v>
      </c>
      <c r="E61" s="145"/>
      <c r="F61" s="145"/>
      <c r="G61" s="145"/>
      <c r="H61" s="145"/>
      <c r="I61" s="146"/>
      <c r="J61" s="147">
        <f>J89</f>
        <v>0</v>
      </c>
      <c r="K61" s="148"/>
    </row>
    <row r="62" spans="2:47" s="9" customFormat="1" ht="19.899999999999999" customHeight="1">
      <c r="B62" s="149"/>
      <c r="C62" s="150"/>
      <c r="D62" s="151" t="s">
        <v>119</v>
      </c>
      <c r="E62" s="152"/>
      <c r="F62" s="152"/>
      <c r="G62" s="152"/>
      <c r="H62" s="152"/>
      <c r="I62" s="153"/>
      <c r="J62" s="154">
        <f>J90</f>
        <v>0</v>
      </c>
      <c r="K62" s="155"/>
    </row>
    <row r="63" spans="2:47" s="9" customFormat="1" ht="19.899999999999999" customHeight="1">
      <c r="B63" s="149"/>
      <c r="C63" s="150"/>
      <c r="D63" s="151" t="s">
        <v>120</v>
      </c>
      <c r="E63" s="152"/>
      <c r="F63" s="152"/>
      <c r="G63" s="152"/>
      <c r="H63" s="152"/>
      <c r="I63" s="153"/>
      <c r="J63" s="154">
        <f>J154</f>
        <v>0</v>
      </c>
      <c r="K63" s="155"/>
    </row>
    <row r="64" spans="2:47" s="9" customFormat="1" ht="19.899999999999999" customHeight="1">
      <c r="B64" s="149"/>
      <c r="C64" s="150"/>
      <c r="D64" s="151" t="s">
        <v>121</v>
      </c>
      <c r="E64" s="152"/>
      <c r="F64" s="152"/>
      <c r="G64" s="152"/>
      <c r="H64" s="152"/>
      <c r="I64" s="153"/>
      <c r="J64" s="154">
        <f>J158</f>
        <v>0</v>
      </c>
      <c r="K64" s="155"/>
    </row>
    <row r="65" spans="2:12" s="9" customFormat="1" ht="19.899999999999999" customHeight="1">
      <c r="B65" s="149"/>
      <c r="C65" s="150"/>
      <c r="D65" s="151" t="s">
        <v>122</v>
      </c>
      <c r="E65" s="152"/>
      <c r="F65" s="152"/>
      <c r="G65" s="152"/>
      <c r="H65" s="152"/>
      <c r="I65" s="153"/>
      <c r="J65" s="154">
        <f>J160</f>
        <v>0</v>
      </c>
      <c r="K65" s="155"/>
    </row>
    <row r="66" spans="2:12" s="9" customFormat="1" ht="19.899999999999999" customHeight="1">
      <c r="B66" s="149"/>
      <c r="C66" s="150"/>
      <c r="D66" s="151" t="s">
        <v>123</v>
      </c>
      <c r="E66" s="152"/>
      <c r="F66" s="152"/>
      <c r="G66" s="152"/>
      <c r="H66" s="152"/>
      <c r="I66" s="153"/>
      <c r="J66" s="154">
        <f>J174</f>
        <v>0</v>
      </c>
      <c r="K66" s="155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3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4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35"/>
      <c r="J72" s="60"/>
      <c r="K72" s="60"/>
      <c r="L72" s="41"/>
    </row>
    <row r="73" spans="2:12" s="1" customFormat="1" ht="36.950000000000003" customHeight="1">
      <c r="B73" s="41"/>
      <c r="C73" s="61" t="s">
        <v>124</v>
      </c>
      <c r="L73" s="41"/>
    </row>
    <row r="74" spans="2:12" s="1" customFormat="1" ht="6.95" customHeight="1">
      <c r="B74" s="41"/>
      <c r="L74" s="41"/>
    </row>
    <row r="75" spans="2:12" s="1" customFormat="1" ht="14.45" customHeight="1">
      <c r="B75" s="41"/>
      <c r="C75" s="63" t="s">
        <v>19</v>
      </c>
      <c r="L75" s="41"/>
    </row>
    <row r="76" spans="2:12" s="1" customFormat="1" ht="22.5" customHeight="1">
      <c r="B76" s="41"/>
      <c r="E76" s="375" t="str">
        <f>E7</f>
        <v>II/330 Poříčany, most přes D11 ev.č.330-001</v>
      </c>
      <c r="F76" s="376"/>
      <c r="G76" s="376"/>
      <c r="H76" s="376"/>
      <c r="L76" s="41"/>
    </row>
    <row r="77" spans="2:12" ht="15">
      <c r="B77" s="28"/>
      <c r="C77" s="63" t="s">
        <v>110</v>
      </c>
      <c r="L77" s="28"/>
    </row>
    <row r="78" spans="2:12" s="1" customFormat="1" ht="22.5" customHeight="1">
      <c r="B78" s="41"/>
      <c r="E78" s="375" t="s">
        <v>111</v>
      </c>
      <c r="F78" s="377"/>
      <c r="G78" s="377"/>
      <c r="H78" s="377"/>
      <c r="L78" s="41"/>
    </row>
    <row r="79" spans="2:12" s="1" customFormat="1" ht="14.45" customHeight="1">
      <c r="B79" s="41"/>
      <c r="C79" s="63" t="s">
        <v>112</v>
      </c>
      <c r="L79" s="41"/>
    </row>
    <row r="80" spans="2:12" s="1" customFormat="1" ht="23.25" customHeight="1">
      <c r="B80" s="41"/>
      <c r="E80" s="341" t="str">
        <f>E11</f>
        <v>SO 000 - SO 000 Vedlejší a ostatní náklady</v>
      </c>
      <c r="F80" s="377"/>
      <c r="G80" s="377"/>
      <c r="H80" s="377"/>
      <c r="L80" s="41"/>
    </row>
    <row r="81" spans="2:65" s="1" customFormat="1" ht="6.95" customHeight="1">
      <c r="B81" s="41"/>
      <c r="L81" s="41"/>
    </row>
    <row r="82" spans="2:65" s="1" customFormat="1" ht="18" customHeight="1">
      <c r="B82" s="41"/>
      <c r="C82" s="63" t="s">
        <v>25</v>
      </c>
      <c r="F82" s="156" t="str">
        <f>F14</f>
        <v xml:space="preserve"> </v>
      </c>
      <c r="I82" s="157" t="s">
        <v>27</v>
      </c>
      <c r="J82" s="67" t="str">
        <f>IF(J14="","",J14)</f>
        <v>24. 1. 2017</v>
      </c>
      <c r="L82" s="41"/>
    </row>
    <row r="83" spans="2:65" s="1" customFormat="1" ht="6.95" customHeight="1">
      <c r="B83" s="41"/>
      <c r="L83" s="41"/>
    </row>
    <row r="84" spans="2:65" s="1" customFormat="1" ht="15">
      <c r="B84" s="41"/>
      <c r="C84" s="63" t="s">
        <v>31</v>
      </c>
      <c r="F84" s="156" t="str">
        <f>E17</f>
        <v xml:space="preserve"> </v>
      </c>
      <c r="I84" s="157" t="s">
        <v>36</v>
      </c>
      <c r="J84" s="156" t="str">
        <f>E23</f>
        <v xml:space="preserve"> </v>
      </c>
      <c r="L84" s="41"/>
    </row>
    <row r="85" spans="2:65" s="1" customFormat="1" ht="14.45" customHeight="1">
      <c r="B85" s="41"/>
      <c r="C85" s="63" t="s">
        <v>34</v>
      </c>
      <c r="F85" s="156" t="str">
        <f>IF(E20="","",E20)</f>
        <v/>
      </c>
      <c r="L85" s="41"/>
    </row>
    <row r="86" spans="2:65" s="1" customFormat="1" ht="10.35" customHeight="1">
      <c r="B86" s="41"/>
      <c r="L86" s="41"/>
    </row>
    <row r="87" spans="2:65" s="10" customFormat="1" ht="29.25" customHeight="1">
      <c r="B87" s="158"/>
      <c r="C87" s="159" t="s">
        <v>125</v>
      </c>
      <c r="D87" s="160" t="s">
        <v>59</v>
      </c>
      <c r="E87" s="160" t="s">
        <v>55</v>
      </c>
      <c r="F87" s="160" t="s">
        <v>126</v>
      </c>
      <c r="G87" s="160" t="s">
        <v>127</v>
      </c>
      <c r="H87" s="160" t="s">
        <v>128</v>
      </c>
      <c r="I87" s="161" t="s">
        <v>129</v>
      </c>
      <c r="J87" s="160" t="s">
        <v>115</v>
      </c>
      <c r="K87" s="162" t="s">
        <v>130</v>
      </c>
      <c r="L87" s="158"/>
      <c r="M87" s="73" t="s">
        <v>131</v>
      </c>
      <c r="N87" s="74" t="s">
        <v>44</v>
      </c>
      <c r="O87" s="74" t="s">
        <v>132</v>
      </c>
      <c r="P87" s="74" t="s">
        <v>133</v>
      </c>
      <c r="Q87" s="74" t="s">
        <v>134</v>
      </c>
      <c r="R87" s="74" t="s">
        <v>135</v>
      </c>
      <c r="S87" s="74" t="s">
        <v>136</v>
      </c>
      <c r="T87" s="75" t="s">
        <v>137</v>
      </c>
    </row>
    <row r="88" spans="2:65" s="1" customFormat="1" ht="29.25" customHeight="1">
      <c r="B88" s="41"/>
      <c r="C88" s="77" t="s">
        <v>116</v>
      </c>
      <c r="J88" s="163">
        <f>BK88</f>
        <v>0</v>
      </c>
      <c r="L88" s="41"/>
      <c r="M88" s="76"/>
      <c r="N88" s="68"/>
      <c r="O88" s="68"/>
      <c r="P88" s="164">
        <f>P89</f>
        <v>0</v>
      </c>
      <c r="Q88" s="68"/>
      <c r="R88" s="164">
        <f>R89</f>
        <v>0</v>
      </c>
      <c r="S88" s="68"/>
      <c r="T88" s="165">
        <f>T89</f>
        <v>0</v>
      </c>
      <c r="AT88" s="24" t="s">
        <v>73</v>
      </c>
      <c r="AU88" s="24" t="s">
        <v>117</v>
      </c>
      <c r="BK88" s="166">
        <f>BK89</f>
        <v>0</v>
      </c>
    </row>
    <row r="89" spans="2:65" s="11" customFormat="1" ht="37.35" customHeight="1">
      <c r="B89" s="167"/>
      <c r="D89" s="168" t="s">
        <v>73</v>
      </c>
      <c r="E89" s="169" t="s">
        <v>138</v>
      </c>
      <c r="F89" s="169" t="s">
        <v>139</v>
      </c>
      <c r="I89" s="170"/>
      <c r="J89" s="171">
        <f>BK89</f>
        <v>0</v>
      </c>
      <c r="L89" s="167"/>
      <c r="M89" s="172"/>
      <c r="N89" s="173"/>
      <c r="O89" s="173"/>
      <c r="P89" s="174">
        <f>P90+P154+P158+P160+P174</f>
        <v>0</v>
      </c>
      <c r="Q89" s="173"/>
      <c r="R89" s="174">
        <f>R90+R154+R158+R160+R174</f>
        <v>0</v>
      </c>
      <c r="S89" s="173"/>
      <c r="T89" s="175">
        <f>T90+T154+T158+T160+T174</f>
        <v>0</v>
      </c>
      <c r="AR89" s="168" t="s">
        <v>140</v>
      </c>
      <c r="AT89" s="176" t="s">
        <v>73</v>
      </c>
      <c r="AU89" s="176" t="s">
        <v>74</v>
      </c>
      <c r="AY89" s="168" t="s">
        <v>141</v>
      </c>
      <c r="BK89" s="177">
        <f>BK90+BK154+BK158+BK160+BK174</f>
        <v>0</v>
      </c>
    </row>
    <row r="90" spans="2:65" s="11" customFormat="1" ht="19.899999999999999" customHeight="1">
      <c r="B90" s="167"/>
      <c r="D90" s="178" t="s">
        <v>73</v>
      </c>
      <c r="E90" s="179" t="s">
        <v>142</v>
      </c>
      <c r="F90" s="179" t="s">
        <v>143</v>
      </c>
      <c r="I90" s="170"/>
      <c r="J90" s="180">
        <f>BK90</f>
        <v>0</v>
      </c>
      <c r="L90" s="167"/>
      <c r="M90" s="172"/>
      <c r="N90" s="173"/>
      <c r="O90" s="173"/>
      <c r="P90" s="174">
        <f>SUM(P91:P153)</f>
        <v>0</v>
      </c>
      <c r="Q90" s="173"/>
      <c r="R90" s="174">
        <f>SUM(R91:R153)</f>
        <v>0</v>
      </c>
      <c r="S90" s="173"/>
      <c r="T90" s="175">
        <f>SUM(T91:T153)</f>
        <v>0</v>
      </c>
      <c r="AR90" s="168" t="s">
        <v>140</v>
      </c>
      <c r="AT90" s="176" t="s">
        <v>73</v>
      </c>
      <c r="AU90" s="176" t="s">
        <v>24</v>
      </c>
      <c r="AY90" s="168" t="s">
        <v>141</v>
      </c>
      <c r="BK90" s="177">
        <f>SUM(BK91:BK153)</f>
        <v>0</v>
      </c>
    </row>
    <row r="91" spans="2:65" s="1" customFormat="1" ht="22.5" customHeight="1">
      <c r="B91" s="181"/>
      <c r="C91" s="182" t="s">
        <v>24</v>
      </c>
      <c r="D91" s="182" t="s">
        <v>144</v>
      </c>
      <c r="E91" s="183" t="s">
        <v>145</v>
      </c>
      <c r="F91" s="184" t="s">
        <v>146</v>
      </c>
      <c r="G91" s="185" t="s">
        <v>147</v>
      </c>
      <c r="H91" s="186">
        <v>1</v>
      </c>
      <c r="I91" s="187"/>
      <c r="J91" s="188">
        <f>ROUND(I91*H91,2)</f>
        <v>0</v>
      </c>
      <c r="K91" s="184" t="s">
        <v>148</v>
      </c>
      <c r="L91" s="41"/>
      <c r="M91" s="189" t="s">
        <v>5</v>
      </c>
      <c r="N91" s="190" t="s">
        <v>45</v>
      </c>
      <c r="O91" s="42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24" t="s">
        <v>149</v>
      </c>
      <c r="AT91" s="24" t="s">
        <v>144</v>
      </c>
      <c r="AU91" s="24" t="s">
        <v>82</v>
      </c>
      <c r="AY91" s="24" t="s">
        <v>141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4" t="s">
        <v>24</v>
      </c>
      <c r="BK91" s="193">
        <f>ROUND(I91*H91,2)</f>
        <v>0</v>
      </c>
      <c r="BL91" s="24" t="s">
        <v>149</v>
      </c>
      <c r="BM91" s="24" t="s">
        <v>150</v>
      </c>
    </row>
    <row r="92" spans="2:65" s="12" customFormat="1" ht="27">
      <c r="B92" s="194"/>
      <c r="D92" s="195" t="s">
        <v>151</v>
      </c>
      <c r="E92" s="196" t="s">
        <v>5</v>
      </c>
      <c r="F92" s="197" t="s">
        <v>152</v>
      </c>
      <c r="H92" s="198" t="s">
        <v>5</v>
      </c>
      <c r="I92" s="199"/>
      <c r="L92" s="194"/>
      <c r="M92" s="200"/>
      <c r="N92" s="201"/>
      <c r="O92" s="201"/>
      <c r="P92" s="201"/>
      <c r="Q92" s="201"/>
      <c r="R92" s="201"/>
      <c r="S92" s="201"/>
      <c r="T92" s="202"/>
      <c r="AT92" s="198" t="s">
        <v>151</v>
      </c>
      <c r="AU92" s="198" t="s">
        <v>82</v>
      </c>
      <c r="AV92" s="12" t="s">
        <v>24</v>
      </c>
      <c r="AW92" s="12" t="s">
        <v>37</v>
      </c>
      <c r="AX92" s="12" t="s">
        <v>74</v>
      </c>
      <c r="AY92" s="198" t="s">
        <v>141</v>
      </c>
    </row>
    <row r="93" spans="2:65" s="13" customFormat="1">
      <c r="B93" s="203"/>
      <c r="D93" s="204" t="s">
        <v>151</v>
      </c>
      <c r="E93" s="205" t="s">
        <v>5</v>
      </c>
      <c r="F93" s="206" t="s">
        <v>24</v>
      </c>
      <c r="H93" s="207">
        <v>1</v>
      </c>
      <c r="I93" s="208"/>
      <c r="L93" s="203"/>
      <c r="M93" s="209"/>
      <c r="N93" s="210"/>
      <c r="O93" s="210"/>
      <c r="P93" s="210"/>
      <c r="Q93" s="210"/>
      <c r="R93" s="210"/>
      <c r="S93" s="210"/>
      <c r="T93" s="211"/>
      <c r="AT93" s="212" t="s">
        <v>151</v>
      </c>
      <c r="AU93" s="212" t="s">
        <v>82</v>
      </c>
      <c r="AV93" s="13" t="s">
        <v>82</v>
      </c>
      <c r="AW93" s="13" t="s">
        <v>37</v>
      </c>
      <c r="AX93" s="13" t="s">
        <v>24</v>
      </c>
      <c r="AY93" s="212" t="s">
        <v>141</v>
      </c>
    </row>
    <row r="94" spans="2:65" s="1" customFormat="1" ht="22.5" customHeight="1">
      <c r="B94" s="181"/>
      <c r="C94" s="182" t="s">
        <v>82</v>
      </c>
      <c r="D94" s="182" t="s">
        <v>144</v>
      </c>
      <c r="E94" s="183" t="s">
        <v>153</v>
      </c>
      <c r="F94" s="184" t="s">
        <v>154</v>
      </c>
      <c r="G94" s="185" t="s">
        <v>147</v>
      </c>
      <c r="H94" s="186">
        <v>1</v>
      </c>
      <c r="I94" s="187"/>
      <c r="J94" s="188">
        <f>ROUND(I94*H94,2)</f>
        <v>0</v>
      </c>
      <c r="K94" s="184" t="s">
        <v>148</v>
      </c>
      <c r="L94" s="41"/>
      <c r="M94" s="189" t="s">
        <v>5</v>
      </c>
      <c r="N94" s="190" t="s">
        <v>45</v>
      </c>
      <c r="O94" s="42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4" t="s">
        <v>149</v>
      </c>
      <c r="AT94" s="24" t="s">
        <v>144</v>
      </c>
      <c r="AU94" s="24" t="s">
        <v>82</v>
      </c>
      <c r="AY94" s="24" t="s">
        <v>141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4" t="s">
        <v>24</v>
      </c>
      <c r="BK94" s="193">
        <f>ROUND(I94*H94,2)</f>
        <v>0</v>
      </c>
      <c r="BL94" s="24" t="s">
        <v>149</v>
      </c>
      <c r="BM94" s="24" t="s">
        <v>155</v>
      </c>
    </row>
    <row r="95" spans="2:65" s="12" customFormat="1">
      <c r="B95" s="194"/>
      <c r="D95" s="195" t="s">
        <v>151</v>
      </c>
      <c r="E95" s="196" t="s">
        <v>5</v>
      </c>
      <c r="F95" s="197" t="s">
        <v>156</v>
      </c>
      <c r="H95" s="198" t="s">
        <v>5</v>
      </c>
      <c r="I95" s="199"/>
      <c r="L95" s="194"/>
      <c r="M95" s="200"/>
      <c r="N95" s="201"/>
      <c r="O95" s="201"/>
      <c r="P95" s="201"/>
      <c r="Q95" s="201"/>
      <c r="R95" s="201"/>
      <c r="S95" s="201"/>
      <c r="T95" s="202"/>
      <c r="AT95" s="198" t="s">
        <v>151</v>
      </c>
      <c r="AU95" s="198" t="s">
        <v>82</v>
      </c>
      <c r="AV95" s="12" t="s">
        <v>24</v>
      </c>
      <c r="AW95" s="12" t="s">
        <v>37</v>
      </c>
      <c r="AX95" s="12" t="s">
        <v>74</v>
      </c>
      <c r="AY95" s="198" t="s">
        <v>141</v>
      </c>
    </row>
    <row r="96" spans="2:65" s="13" customFormat="1">
      <c r="B96" s="203"/>
      <c r="D96" s="204" t="s">
        <v>151</v>
      </c>
      <c r="E96" s="205" t="s">
        <v>5</v>
      </c>
      <c r="F96" s="206" t="s">
        <v>24</v>
      </c>
      <c r="H96" s="207">
        <v>1</v>
      </c>
      <c r="I96" s="208"/>
      <c r="L96" s="203"/>
      <c r="M96" s="209"/>
      <c r="N96" s="210"/>
      <c r="O96" s="210"/>
      <c r="P96" s="210"/>
      <c r="Q96" s="210"/>
      <c r="R96" s="210"/>
      <c r="S96" s="210"/>
      <c r="T96" s="211"/>
      <c r="AT96" s="212" t="s">
        <v>151</v>
      </c>
      <c r="AU96" s="212" t="s">
        <v>82</v>
      </c>
      <c r="AV96" s="13" t="s">
        <v>82</v>
      </c>
      <c r="AW96" s="13" t="s">
        <v>37</v>
      </c>
      <c r="AX96" s="13" t="s">
        <v>24</v>
      </c>
      <c r="AY96" s="212" t="s">
        <v>141</v>
      </c>
    </row>
    <row r="97" spans="2:65" s="1" customFormat="1" ht="22.5" customHeight="1">
      <c r="B97" s="181"/>
      <c r="C97" s="182" t="s">
        <v>157</v>
      </c>
      <c r="D97" s="182" t="s">
        <v>144</v>
      </c>
      <c r="E97" s="183" t="s">
        <v>153</v>
      </c>
      <c r="F97" s="184" t="s">
        <v>154</v>
      </c>
      <c r="G97" s="185" t="s">
        <v>147</v>
      </c>
      <c r="H97" s="186">
        <v>1</v>
      </c>
      <c r="I97" s="187"/>
      <c r="J97" s="188">
        <f>ROUND(I97*H97,2)</f>
        <v>0</v>
      </c>
      <c r="K97" s="184" t="s">
        <v>148</v>
      </c>
      <c r="L97" s="41"/>
      <c r="M97" s="189" t="s">
        <v>5</v>
      </c>
      <c r="N97" s="190" t="s">
        <v>45</v>
      </c>
      <c r="O97" s="42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4" t="s">
        <v>149</v>
      </c>
      <c r="AT97" s="24" t="s">
        <v>144</v>
      </c>
      <c r="AU97" s="24" t="s">
        <v>82</v>
      </c>
      <c r="AY97" s="24" t="s">
        <v>141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4" t="s">
        <v>24</v>
      </c>
      <c r="BK97" s="193">
        <f>ROUND(I97*H97,2)</f>
        <v>0</v>
      </c>
      <c r="BL97" s="24" t="s">
        <v>149</v>
      </c>
      <c r="BM97" s="24" t="s">
        <v>158</v>
      </c>
    </row>
    <row r="98" spans="2:65" s="12" customFormat="1">
      <c r="B98" s="194"/>
      <c r="D98" s="195" t="s">
        <v>151</v>
      </c>
      <c r="E98" s="196" t="s">
        <v>5</v>
      </c>
      <c r="F98" s="197" t="s">
        <v>159</v>
      </c>
      <c r="H98" s="198" t="s">
        <v>5</v>
      </c>
      <c r="I98" s="199"/>
      <c r="L98" s="194"/>
      <c r="M98" s="200"/>
      <c r="N98" s="201"/>
      <c r="O98" s="201"/>
      <c r="P98" s="201"/>
      <c r="Q98" s="201"/>
      <c r="R98" s="201"/>
      <c r="S98" s="201"/>
      <c r="T98" s="202"/>
      <c r="AT98" s="198" t="s">
        <v>151</v>
      </c>
      <c r="AU98" s="198" t="s">
        <v>82</v>
      </c>
      <c r="AV98" s="12" t="s">
        <v>24</v>
      </c>
      <c r="AW98" s="12" t="s">
        <v>37</v>
      </c>
      <c r="AX98" s="12" t="s">
        <v>74</v>
      </c>
      <c r="AY98" s="198" t="s">
        <v>141</v>
      </c>
    </row>
    <row r="99" spans="2:65" s="13" customFormat="1">
      <c r="B99" s="203"/>
      <c r="D99" s="204" t="s">
        <v>151</v>
      </c>
      <c r="E99" s="205" t="s">
        <v>5</v>
      </c>
      <c r="F99" s="206" t="s">
        <v>24</v>
      </c>
      <c r="H99" s="207">
        <v>1</v>
      </c>
      <c r="I99" s="208"/>
      <c r="L99" s="203"/>
      <c r="M99" s="209"/>
      <c r="N99" s="210"/>
      <c r="O99" s="210"/>
      <c r="P99" s="210"/>
      <c r="Q99" s="210"/>
      <c r="R99" s="210"/>
      <c r="S99" s="210"/>
      <c r="T99" s="211"/>
      <c r="AT99" s="212" t="s">
        <v>151</v>
      </c>
      <c r="AU99" s="212" t="s">
        <v>82</v>
      </c>
      <c r="AV99" s="13" t="s">
        <v>82</v>
      </c>
      <c r="AW99" s="13" t="s">
        <v>37</v>
      </c>
      <c r="AX99" s="13" t="s">
        <v>24</v>
      </c>
      <c r="AY99" s="212" t="s">
        <v>141</v>
      </c>
    </row>
    <row r="100" spans="2:65" s="1" customFormat="1" ht="22.5" customHeight="1">
      <c r="B100" s="181"/>
      <c r="C100" s="182" t="s">
        <v>160</v>
      </c>
      <c r="D100" s="182" t="s">
        <v>144</v>
      </c>
      <c r="E100" s="183" t="s">
        <v>153</v>
      </c>
      <c r="F100" s="184" t="s">
        <v>154</v>
      </c>
      <c r="G100" s="185" t="s">
        <v>147</v>
      </c>
      <c r="H100" s="186">
        <v>1</v>
      </c>
      <c r="I100" s="187"/>
      <c r="J100" s="188">
        <f>ROUND(I100*H100,2)</f>
        <v>0</v>
      </c>
      <c r="K100" s="184" t="s">
        <v>148</v>
      </c>
      <c r="L100" s="41"/>
      <c r="M100" s="189" t="s">
        <v>5</v>
      </c>
      <c r="N100" s="190" t="s">
        <v>45</v>
      </c>
      <c r="O100" s="42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4" t="s">
        <v>149</v>
      </c>
      <c r="AT100" s="24" t="s">
        <v>144</v>
      </c>
      <c r="AU100" s="24" t="s">
        <v>82</v>
      </c>
      <c r="AY100" s="24" t="s">
        <v>141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4" t="s">
        <v>24</v>
      </c>
      <c r="BK100" s="193">
        <f>ROUND(I100*H100,2)</f>
        <v>0</v>
      </c>
      <c r="BL100" s="24" t="s">
        <v>149</v>
      </c>
      <c r="BM100" s="24" t="s">
        <v>161</v>
      </c>
    </row>
    <row r="101" spans="2:65" s="12" customFormat="1">
      <c r="B101" s="194"/>
      <c r="D101" s="195" t="s">
        <v>151</v>
      </c>
      <c r="E101" s="196" t="s">
        <v>5</v>
      </c>
      <c r="F101" s="197" t="s">
        <v>162</v>
      </c>
      <c r="H101" s="198" t="s">
        <v>5</v>
      </c>
      <c r="I101" s="199"/>
      <c r="L101" s="194"/>
      <c r="M101" s="200"/>
      <c r="N101" s="201"/>
      <c r="O101" s="201"/>
      <c r="P101" s="201"/>
      <c r="Q101" s="201"/>
      <c r="R101" s="201"/>
      <c r="S101" s="201"/>
      <c r="T101" s="202"/>
      <c r="AT101" s="198" t="s">
        <v>151</v>
      </c>
      <c r="AU101" s="198" t="s">
        <v>82</v>
      </c>
      <c r="AV101" s="12" t="s">
        <v>24</v>
      </c>
      <c r="AW101" s="12" t="s">
        <v>37</v>
      </c>
      <c r="AX101" s="12" t="s">
        <v>74</v>
      </c>
      <c r="AY101" s="198" t="s">
        <v>141</v>
      </c>
    </row>
    <row r="102" spans="2:65" s="13" customFormat="1">
      <c r="B102" s="203"/>
      <c r="D102" s="204" t="s">
        <v>151</v>
      </c>
      <c r="E102" s="205" t="s">
        <v>5</v>
      </c>
      <c r="F102" s="206" t="s">
        <v>24</v>
      </c>
      <c r="H102" s="207">
        <v>1</v>
      </c>
      <c r="I102" s="208"/>
      <c r="L102" s="203"/>
      <c r="M102" s="209"/>
      <c r="N102" s="210"/>
      <c r="O102" s="210"/>
      <c r="P102" s="210"/>
      <c r="Q102" s="210"/>
      <c r="R102" s="210"/>
      <c r="S102" s="210"/>
      <c r="T102" s="211"/>
      <c r="AT102" s="212" t="s">
        <v>151</v>
      </c>
      <c r="AU102" s="212" t="s">
        <v>82</v>
      </c>
      <c r="AV102" s="13" t="s">
        <v>82</v>
      </c>
      <c r="AW102" s="13" t="s">
        <v>37</v>
      </c>
      <c r="AX102" s="13" t="s">
        <v>24</v>
      </c>
      <c r="AY102" s="212" t="s">
        <v>141</v>
      </c>
    </row>
    <row r="103" spans="2:65" s="1" customFormat="1" ht="22.5" customHeight="1">
      <c r="B103" s="181"/>
      <c r="C103" s="182" t="s">
        <v>140</v>
      </c>
      <c r="D103" s="182" t="s">
        <v>144</v>
      </c>
      <c r="E103" s="183" t="s">
        <v>153</v>
      </c>
      <c r="F103" s="184" t="s">
        <v>154</v>
      </c>
      <c r="G103" s="185" t="s">
        <v>147</v>
      </c>
      <c r="H103" s="186">
        <v>1</v>
      </c>
      <c r="I103" s="187"/>
      <c r="J103" s="188">
        <f>ROUND(I103*H103,2)</f>
        <v>0</v>
      </c>
      <c r="K103" s="184" t="s">
        <v>148</v>
      </c>
      <c r="L103" s="41"/>
      <c r="M103" s="189" t="s">
        <v>5</v>
      </c>
      <c r="N103" s="190" t="s">
        <v>45</v>
      </c>
      <c r="O103" s="42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4" t="s">
        <v>149</v>
      </c>
      <c r="AT103" s="24" t="s">
        <v>144</v>
      </c>
      <c r="AU103" s="24" t="s">
        <v>82</v>
      </c>
      <c r="AY103" s="24" t="s">
        <v>141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4" t="s">
        <v>24</v>
      </c>
      <c r="BK103" s="193">
        <f>ROUND(I103*H103,2)</f>
        <v>0</v>
      </c>
      <c r="BL103" s="24" t="s">
        <v>149</v>
      </c>
      <c r="BM103" s="24" t="s">
        <v>163</v>
      </c>
    </row>
    <row r="104" spans="2:65" s="12" customFormat="1">
      <c r="B104" s="194"/>
      <c r="D104" s="195" t="s">
        <v>151</v>
      </c>
      <c r="E104" s="196" t="s">
        <v>5</v>
      </c>
      <c r="F104" s="197" t="s">
        <v>164</v>
      </c>
      <c r="H104" s="198" t="s">
        <v>5</v>
      </c>
      <c r="I104" s="199"/>
      <c r="L104" s="194"/>
      <c r="M104" s="200"/>
      <c r="N104" s="201"/>
      <c r="O104" s="201"/>
      <c r="P104" s="201"/>
      <c r="Q104" s="201"/>
      <c r="R104" s="201"/>
      <c r="S104" s="201"/>
      <c r="T104" s="202"/>
      <c r="AT104" s="198" t="s">
        <v>151</v>
      </c>
      <c r="AU104" s="198" t="s">
        <v>82</v>
      </c>
      <c r="AV104" s="12" t="s">
        <v>24</v>
      </c>
      <c r="AW104" s="12" t="s">
        <v>37</v>
      </c>
      <c r="AX104" s="12" t="s">
        <v>74</v>
      </c>
      <c r="AY104" s="198" t="s">
        <v>141</v>
      </c>
    </row>
    <row r="105" spans="2:65" s="13" customFormat="1">
      <c r="B105" s="203"/>
      <c r="D105" s="204" t="s">
        <v>151</v>
      </c>
      <c r="E105" s="205" t="s">
        <v>5</v>
      </c>
      <c r="F105" s="206" t="s">
        <v>24</v>
      </c>
      <c r="H105" s="207">
        <v>1</v>
      </c>
      <c r="I105" s="208"/>
      <c r="L105" s="203"/>
      <c r="M105" s="209"/>
      <c r="N105" s="210"/>
      <c r="O105" s="210"/>
      <c r="P105" s="210"/>
      <c r="Q105" s="210"/>
      <c r="R105" s="210"/>
      <c r="S105" s="210"/>
      <c r="T105" s="211"/>
      <c r="AT105" s="212" t="s">
        <v>151</v>
      </c>
      <c r="AU105" s="212" t="s">
        <v>82</v>
      </c>
      <c r="AV105" s="13" t="s">
        <v>82</v>
      </c>
      <c r="AW105" s="13" t="s">
        <v>37</v>
      </c>
      <c r="AX105" s="13" t="s">
        <v>24</v>
      </c>
      <c r="AY105" s="212" t="s">
        <v>141</v>
      </c>
    </row>
    <row r="106" spans="2:65" s="1" customFormat="1" ht="22.5" customHeight="1">
      <c r="B106" s="181"/>
      <c r="C106" s="182" t="s">
        <v>165</v>
      </c>
      <c r="D106" s="182" t="s">
        <v>144</v>
      </c>
      <c r="E106" s="183" t="s">
        <v>153</v>
      </c>
      <c r="F106" s="184" t="s">
        <v>154</v>
      </c>
      <c r="G106" s="185" t="s">
        <v>147</v>
      </c>
      <c r="H106" s="186">
        <v>1</v>
      </c>
      <c r="I106" s="187"/>
      <c r="J106" s="188">
        <f>ROUND(I106*H106,2)</f>
        <v>0</v>
      </c>
      <c r="K106" s="184" t="s">
        <v>148</v>
      </c>
      <c r="L106" s="41"/>
      <c r="M106" s="189" t="s">
        <v>5</v>
      </c>
      <c r="N106" s="190" t="s">
        <v>45</v>
      </c>
      <c r="O106" s="42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4" t="s">
        <v>149</v>
      </c>
      <c r="AT106" s="24" t="s">
        <v>144</v>
      </c>
      <c r="AU106" s="24" t="s">
        <v>82</v>
      </c>
      <c r="AY106" s="24" t="s">
        <v>141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4" t="s">
        <v>24</v>
      </c>
      <c r="BK106" s="193">
        <f>ROUND(I106*H106,2)</f>
        <v>0</v>
      </c>
      <c r="BL106" s="24" t="s">
        <v>149</v>
      </c>
      <c r="BM106" s="24" t="s">
        <v>166</v>
      </c>
    </row>
    <row r="107" spans="2:65" s="12" customFormat="1">
      <c r="B107" s="194"/>
      <c r="D107" s="195" t="s">
        <v>151</v>
      </c>
      <c r="E107" s="196" t="s">
        <v>5</v>
      </c>
      <c r="F107" s="197" t="s">
        <v>167</v>
      </c>
      <c r="H107" s="198" t="s">
        <v>5</v>
      </c>
      <c r="I107" s="199"/>
      <c r="L107" s="194"/>
      <c r="M107" s="200"/>
      <c r="N107" s="201"/>
      <c r="O107" s="201"/>
      <c r="P107" s="201"/>
      <c r="Q107" s="201"/>
      <c r="R107" s="201"/>
      <c r="S107" s="201"/>
      <c r="T107" s="202"/>
      <c r="AT107" s="198" t="s">
        <v>151</v>
      </c>
      <c r="AU107" s="198" t="s">
        <v>82</v>
      </c>
      <c r="AV107" s="12" t="s">
        <v>24</v>
      </c>
      <c r="AW107" s="12" t="s">
        <v>37</v>
      </c>
      <c r="AX107" s="12" t="s">
        <v>74</v>
      </c>
      <c r="AY107" s="198" t="s">
        <v>141</v>
      </c>
    </row>
    <row r="108" spans="2:65" s="13" customFormat="1">
      <c r="B108" s="203"/>
      <c r="D108" s="204" t="s">
        <v>151</v>
      </c>
      <c r="E108" s="205" t="s">
        <v>5</v>
      </c>
      <c r="F108" s="206" t="s">
        <v>24</v>
      </c>
      <c r="H108" s="207">
        <v>1</v>
      </c>
      <c r="I108" s="208"/>
      <c r="L108" s="203"/>
      <c r="M108" s="209"/>
      <c r="N108" s="210"/>
      <c r="O108" s="210"/>
      <c r="P108" s="210"/>
      <c r="Q108" s="210"/>
      <c r="R108" s="210"/>
      <c r="S108" s="210"/>
      <c r="T108" s="211"/>
      <c r="AT108" s="212" t="s">
        <v>151</v>
      </c>
      <c r="AU108" s="212" t="s">
        <v>82</v>
      </c>
      <c r="AV108" s="13" t="s">
        <v>82</v>
      </c>
      <c r="AW108" s="13" t="s">
        <v>37</v>
      </c>
      <c r="AX108" s="13" t="s">
        <v>24</v>
      </c>
      <c r="AY108" s="212" t="s">
        <v>141</v>
      </c>
    </row>
    <row r="109" spans="2:65" s="1" customFormat="1" ht="22.5" customHeight="1">
      <c r="B109" s="181"/>
      <c r="C109" s="182" t="s">
        <v>168</v>
      </c>
      <c r="D109" s="182" t="s">
        <v>144</v>
      </c>
      <c r="E109" s="183" t="s">
        <v>153</v>
      </c>
      <c r="F109" s="184" t="s">
        <v>154</v>
      </c>
      <c r="G109" s="185" t="s">
        <v>147</v>
      </c>
      <c r="H109" s="186">
        <v>1</v>
      </c>
      <c r="I109" s="187"/>
      <c r="J109" s="188">
        <f>ROUND(I109*H109,2)</f>
        <v>0</v>
      </c>
      <c r="K109" s="184" t="s">
        <v>148</v>
      </c>
      <c r="L109" s="41"/>
      <c r="M109" s="189" t="s">
        <v>5</v>
      </c>
      <c r="N109" s="190" t="s">
        <v>45</v>
      </c>
      <c r="O109" s="42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24" t="s">
        <v>149</v>
      </c>
      <c r="AT109" s="24" t="s">
        <v>144</v>
      </c>
      <c r="AU109" s="24" t="s">
        <v>82</v>
      </c>
      <c r="AY109" s="24" t="s">
        <v>141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4" t="s">
        <v>24</v>
      </c>
      <c r="BK109" s="193">
        <f>ROUND(I109*H109,2)</f>
        <v>0</v>
      </c>
      <c r="BL109" s="24" t="s">
        <v>149</v>
      </c>
      <c r="BM109" s="24" t="s">
        <v>169</v>
      </c>
    </row>
    <row r="110" spans="2:65" s="12" customFormat="1">
      <c r="B110" s="194"/>
      <c r="D110" s="195" t="s">
        <v>151</v>
      </c>
      <c r="E110" s="196" t="s">
        <v>5</v>
      </c>
      <c r="F110" s="197" t="s">
        <v>170</v>
      </c>
      <c r="H110" s="198" t="s">
        <v>5</v>
      </c>
      <c r="I110" s="199"/>
      <c r="L110" s="194"/>
      <c r="M110" s="200"/>
      <c r="N110" s="201"/>
      <c r="O110" s="201"/>
      <c r="P110" s="201"/>
      <c r="Q110" s="201"/>
      <c r="R110" s="201"/>
      <c r="S110" s="201"/>
      <c r="T110" s="202"/>
      <c r="AT110" s="198" t="s">
        <v>151</v>
      </c>
      <c r="AU110" s="198" t="s">
        <v>82</v>
      </c>
      <c r="AV110" s="12" t="s">
        <v>24</v>
      </c>
      <c r="AW110" s="12" t="s">
        <v>37</v>
      </c>
      <c r="AX110" s="12" t="s">
        <v>74</v>
      </c>
      <c r="AY110" s="198" t="s">
        <v>141</v>
      </c>
    </row>
    <row r="111" spans="2:65" s="13" customFormat="1">
      <c r="B111" s="203"/>
      <c r="D111" s="204" t="s">
        <v>151</v>
      </c>
      <c r="E111" s="205" t="s">
        <v>5</v>
      </c>
      <c r="F111" s="206" t="s">
        <v>24</v>
      </c>
      <c r="H111" s="207">
        <v>1</v>
      </c>
      <c r="I111" s="208"/>
      <c r="L111" s="203"/>
      <c r="M111" s="209"/>
      <c r="N111" s="210"/>
      <c r="O111" s="210"/>
      <c r="P111" s="210"/>
      <c r="Q111" s="210"/>
      <c r="R111" s="210"/>
      <c r="S111" s="210"/>
      <c r="T111" s="211"/>
      <c r="AT111" s="212" t="s">
        <v>151</v>
      </c>
      <c r="AU111" s="212" t="s">
        <v>82</v>
      </c>
      <c r="AV111" s="13" t="s">
        <v>82</v>
      </c>
      <c r="AW111" s="13" t="s">
        <v>37</v>
      </c>
      <c r="AX111" s="13" t="s">
        <v>24</v>
      </c>
      <c r="AY111" s="212" t="s">
        <v>141</v>
      </c>
    </row>
    <row r="112" spans="2:65" s="1" customFormat="1" ht="22.5" customHeight="1">
      <c r="B112" s="181"/>
      <c r="C112" s="182" t="s">
        <v>171</v>
      </c>
      <c r="D112" s="182" t="s">
        <v>144</v>
      </c>
      <c r="E112" s="183" t="s">
        <v>172</v>
      </c>
      <c r="F112" s="184" t="s">
        <v>173</v>
      </c>
      <c r="G112" s="185" t="s">
        <v>147</v>
      </c>
      <c r="H112" s="186">
        <v>1</v>
      </c>
      <c r="I112" s="187"/>
      <c r="J112" s="188">
        <f>ROUND(I112*H112,2)</f>
        <v>0</v>
      </c>
      <c r="K112" s="184" t="s">
        <v>148</v>
      </c>
      <c r="L112" s="41"/>
      <c r="M112" s="189" t="s">
        <v>5</v>
      </c>
      <c r="N112" s="190" t="s">
        <v>45</v>
      </c>
      <c r="O112" s="42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4" t="s">
        <v>149</v>
      </c>
      <c r="AT112" s="24" t="s">
        <v>144</v>
      </c>
      <c r="AU112" s="24" t="s">
        <v>82</v>
      </c>
      <c r="AY112" s="24" t="s">
        <v>141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4" t="s">
        <v>24</v>
      </c>
      <c r="BK112" s="193">
        <f>ROUND(I112*H112,2)</f>
        <v>0</v>
      </c>
      <c r="BL112" s="24" t="s">
        <v>149</v>
      </c>
      <c r="BM112" s="24" t="s">
        <v>174</v>
      </c>
    </row>
    <row r="113" spans="2:65" s="12" customFormat="1">
      <c r="B113" s="194"/>
      <c r="D113" s="195" t="s">
        <v>151</v>
      </c>
      <c r="E113" s="196" t="s">
        <v>5</v>
      </c>
      <c r="F113" s="197" t="s">
        <v>175</v>
      </c>
      <c r="H113" s="198" t="s">
        <v>5</v>
      </c>
      <c r="I113" s="199"/>
      <c r="L113" s="194"/>
      <c r="M113" s="200"/>
      <c r="N113" s="201"/>
      <c r="O113" s="201"/>
      <c r="P113" s="201"/>
      <c r="Q113" s="201"/>
      <c r="R113" s="201"/>
      <c r="S113" s="201"/>
      <c r="T113" s="202"/>
      <c r="AT113" s="198" t="s">
        <v>151</v>
      </c>
      <c r="AU113" s="198" t="s">
        <v>82</v>
      </c>
      <c r="AV113" s="12" t="s">
        <v>24</v>
      </c>
      <c r="AW113" s="12" t="s">
        <v>37</v>
      </c>
      <c r="AX113" s="12" t="s">
        <v>74</v>
      </c>
      <c r="AY113" s="198" t="s">
        <v>141</v>
      </c>
    </row>
    <row r="114" spans="2:65" s="13" customFormat="1">
      <c r="B114" s="203"/>
      <c r="D114" s="204" t="s">
        <v>151</v>
      </c>
      <c r="E114" s="205" t="s">
        <v>5</v>
      </c>
      <c r="F114" s="206" t="s">
        <v>24</v>
      </c>
      <c r="H114" s="207">
        <v>1</v>
      </c>
      <c r="I114" s="208"/>
      <c r="L114" s="203"/>
      <c r="M114" s="209"/>
      <c r="N114" s="210"/>
      <c r="O114" s="210"/>
      <c r="P114" s="210"/>
      <c r="Q114" s="210"/>
      <c r="R114" s="210"/>
      <c r="S114" s="210"/>
      <c r="T114" s="211"/>
      <c r="AT114" s="212" t="s">
        <v>151</v>
      </c>
      <c r="AU114" s="212" t="s">
        <v>82</v>
      </c>
      <c r="AV114" s="13" t="s">
        <v>82</v>
      </c>
      <c r="AW114" s="13" t="s">
        <v>37</v>
      </c>
      <c r="AX114" s="13" t="s">
        <v>24</v>
      </c>
      <c r="AY114" s="212" t="s">
        <v>141</v>
      </c>
    </row>
    <row r="115" spans="2:65" s="1" customFormat="1" ht="22.5" customHeight="1">
      <c r="B115" s="181"/>
      <c r="C115" s="182" t="s">
        <v>176</v>
      </c>
      <c r="D115" s="182" t="s">
        <v>144</v>
      </c>
      <c r="E115" s="183" t="s">
        <v>177</v>
      </c>
      <c r="F115" s="184" t="s">
        <v>178</v>
      </c>
      <c r="G115" s="185" t="s">
        <v>147</v>
      </c>
      <c r="H115" s="186">
        <v>1</v>
      </c>
      <c r="I115" s="187"/>
      <c r="J115" s="188">
        <f>ROUND(I115*H115,2)</f>
        <v>0</v>
      </c>
      <c r="K115" s="184" t="s">
        <v>148</v>
      </c>
      <c r="L115" s="41"/>
      <c r="M115" s="189" t="s">
        <v>5</v>
      </c>
      <c r="N115" s="190" t="s">
        <v>45</v>
      </c>
      <c r="O115" s="42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4" t="s">
        <v>149</v>
      </c>
      <c r="AT115" s="24" t="s">
        <v>144</v>
      </c>
      <c r="AU115" s="24" t="s">
        <v>82</v>
      </c>
      <c r="AY115" s="24" t="s">
        <v>141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4" t="s">
        <v>24</v>
      </c>
      <c r="BK115" s="193">
        <f>ROUND(I115*H115,2)</f>
        <v>0</v>
      </c>
      <c r="BL115" s="24" t="s">
        <v>149</v>
      </c>
      <c r="BM115" s="24" t="s">
        <v>179</v>
      </c>
    </row>
    <row r="116" spans="2:65" s="12" customFormat="1">
      <c r="B116" s="194"/>
      <c r="D116" s="195" t="s">
        <v>151</v>
      </c>
      <c r="E116" s="196" t="s">
        <v>5</v>
      </c>
      <c r="F116" s="197" t="s">
        <v>180</v>
      </c>
      <c r="H116" s="198" t="s">
        <v>5</v>
      </c>
      <c r="I116" s="199"/>
      <c r="L116" s="194"/>
      <c r="M116" s="200"/>
      <c r="N116" s="201"/>
      <c r="O116" s="201"/>
      <c r="P116" s="201"/>
      <c r="Q116" s="201"/>
      <c r="R116" s="201"/>
      <c r="S116" s="201"/>
      <c r="T116" s="202"/>
      <c r="AT116" s="198" t="s">
        <v>151</v>
      </c>
      <c r="AU116" s="198" t="s">
        <v>82</v>
      </c>
      <c r="AV116" s="12" t="s">
        <v>24</v>
      </c>
      <c r="AW116" s="12" t="s">
        <v>37</v>
      </c>
      <c r="AX116" s="12" t="s">
        <v>74</v>
      </c>
      <c r="AY116" s="198" t="s">
        <v>141</v>
      </c>
    </row>
    <row r="117" spans="2:65" s="13" customFormat="1">
      <c r="B117" s="203"/>
      <c r="D117" s="204" t="s">
        <v>151</v>
      </c>
      <c r="E117" s="205" t="s">
        <v>5</v>
      </c>
      <c r="F117" s="206" t="s">
        <v>24</v>
      </c>
      <c r="H117" s="207">
        <v>1</v>
      </c>
      <c r="I117" s="208"/>
      <c r="L117" s="203"/>
      <c r="M117" s="209"/>
      <c r="N117" s="210"/>
      <c r="O117" s="210"/>
      <c r="P117" s="210"/>
      <c r="Q117" s="210"/>
      <c r="R117" s="210"/>
      <c r="S117" s="210"/>
      <c r="T117" s="211"/>
      <c r="AT117" s="212" t="s">
        <v>151</v>
      </c>
      <c r="AU117" s="212" t="s">
        <v>82</v>
      </c>
      <c r="AV117" s="13" t="s">
        <v>82</v>
      </c>
      <c r="AW117" s="13" t="s">
        <v>37</v>
      </c>
      <c r="AX117" s="13" t="s">
        <v>24</v>
      </c>
      <c r="AY117" s="212" t="s">
        <v>141</v>
      </c>
    </row>
    <row r="118" spans="2:65" s="1" customFormat="1" ht="22.5" customHeight="1">
      <c r="B118" s="181"/>
      <c r="C118" s="182" t="s">
        <v>29</v>
      </c>
      <c r="D118" s="182" t="s">
        <v>144</v>
      </c>
      <c r="E118" s="183" t="s">
        <v>177</v>
      </c>
      <c r="F118" s="184" t="s">
        <v>178</v>
      </c>
      <c r="G118" s="185" t="s">
        <v>147</v>
      </c>
      <c r="H118" s="186">
        <v>1</v>
      </c>
      <c r="I118" s="187"/>
      <c r="J118" s="188">
        <f>ROUND(I118*H118,2)</f>
        <v>0</v>
      </c>
      <c r="K118" s="184" t="s">
        <v>148</v>
      </c>
      <c r="L118" s="41"/>
      <c r="M118" s="189" t="s">
        <v>5</v>
      </c>
      <c r="N118" s="190" t="s">
        <v>45</v>
      </c>
      <c r="O118" s="42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4" t="s">
        <v>149</v>
      </c>
      <c r="AT118" s="24" t="s">
        <v>144</v>
      </c>
      <c r="AU118" s="24" t="s">
        <v>82</v>
      </c>
      <c r="AY118" s="24" t="s">
        <v>141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4" t="s">
        <v>24</v>
      </c>
      <c r="BK118" s="193">
        <f>ROUND(I118*H118,2)</f>
        <v>0</v>
      </c>
      <c r="BL118" s="24" t="s">
        <v>149</v>
      </c>
      <c r="BM118" s="24" t="s">
        <v>181</v>
      </c>
    </row>
    <row r="119" spans="2:65" s="12" customFormat="1">
      <c r="B119" s="194"/>
      <c r="D119" s="195" t="s">
        <v>151</v>
      </c>
      <c r="E119" s="196" t="s">
        <v>5</v>
      </c>
      <c r="F119" s="197" t="s">
        <v>182</v>
      </c>
      <c r="H119" s="198" t="s">
        <v>5</v>
      </c>
      <c r="I119" s="199"/>
      <c r="L119" s="194"/>
      <c r="M119" s="200"/>
      <c r="N119" s="201"/>
      <c r="O119" s="201"/>
      <c r="P119" s="201"/>
      <c r="Q119" s="201"/>
      <c r="R119" s="201"/>
      <c r="S119" s="201"/>
      <c r="T119" s="202"/>
      <c r="AT119" s="198" t="s">
        <v>151</v>
      </c>
      <c r="AU119" s="198" t="s">
        <v>82</v>
      </c>
      <c r="AV119" s="12" t="s">
        <v>24</v>
      </c>
      <c r="AW119" s="12" t="s">
        <v>37</v>
      </c>
      <c r="AX119" s="12" t="s">
        <v>74</v>
      </c>
      <c r="AY119" s="198" t="s">
        <v>141</v>
      </c>
    </row>
    <row r="120" spans="2:65" s="13" customFormat="1">
      <c r="B120" s="203"/>
      <c r="D120" s="204" t="s">
        <v>151</v>
      </c>
      <c r="E120" s="205" t="s">
        <v>5</v>
      </c>
      <c r="F120" s="206" t="s">
        <v>24</v>
      </c>
      <c r="H120" s="207">
        <v>1</v>
      </c>
      <c r="I120" s="208"/>
      <c r="L120" s="203"/>
      <c r="M120" s="209"/>
      <c r="N120" s="210"/>
      <c r="O120" s="210"/>
      <c r="P120" s="210"/>
      <c r="Q120" s="210"/>
      <c r="R120" s="210"/>
      <c r="S120" s="210"/>
      <c r="T120" s="211"/>
      <c r="AT120" s="212" t="s">
        <v>151</v>
      </c>
      <c r="AU120" s="212" t="s">
        <v>82</v>
      </c>
      <c r="AV120" s="13" t="s">
        <v>82</v>
      </c>
      <c r="AW120" s="13" t="s">
        <v>37</v>
      </c>
      <c r="AX120" s="13" t="s">
        <v>24</v>
      </c>
      <c r="AY120" s="212" t="s">
        <v>141</v>
      </c>
    </row>
    <row r="121" spans="2:65" s="1" customFormat="1" ht="22.5" customHeight="1">
      <c r="B121" s="181"/>
      <c r="C121" s="182" t="s">
        <v>183</v>
      </c>
      <c r="D121" s="182" t="s">
        <v>144</v>
      </c>
      <c r="E121" s="183" t="s">
        <v>177</v>
      </c>
      <c r="F121" s="184" t="s">
        <v>178</v>
      </c>
      <c r="G121" s="185" t="s">
        <v>147</v>
      </c>
      <c r="H121" s="186">
        <v>1</v>
      </c>
      <c r="I121" s="187"/>
      <c r="J121" s="188">
        <f>ROUND(I121*H121,2)</f>
        <v>0</v>
      </c>
      <c r="K121" s="184" t="s">
        <v>148</v>
      </c>
      <c r="L121" s="41"/>
      <c r="M121" s="189" t="s">
        <v>5</v>
      </c>
      <c r="N121" s="190" t="s">
        <v>45</v>
      </c>
      <c r="O121" s="42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24" t="s">
        <v>149</v>
      </c>
      <c r="AT121" s="24" t="s">
        <v>144</v>
      </c>
      <c r="AU121" s="24" t="s">
        <v>82</v>
      </c>
      <c r="AY121" s="24" t="s">
        <v>141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4" t="s">
        <v>24</v>
      </c>
      <c r="BK121" s="193">
        <f>ROUND(I121*H121,2)</f>
        <v>0</v>
      </c>
      <c r="BL121" s="24" t="s">
        <v>149</v>
      </c>
      <c r="BM121" s="24" t="s">
        <v>184</v>
      </c>
    </row>
    <row r="122" spans="2:65" s="12" customFormat="1">
      <c r="B122" s="194"/>
      <c r="D122" s="195" t="s">
        <v>151</v>
      </c>
      <c r="E122" s="196" t="s">
        <v>5</v>
      </c>
      <c r="F122" s="197" t="s">
        <v>185</v>
      </c>
      <c r="H122" s="198" t="s">
        <v>5</v>
      </c>
      <c r="I122" s="199"/>
      <c r="L122" s="194"/>
      <c r="M122" s="200"/>
      <c r="N122" s="201"/>
      <c r="O122" s="201"/>
      <c r="P122" s="201"/>
      <c r="Q122" s="201"/>
      <c r="R122" s="201"/>
      <c r="S122" s="201"/>
      <c r="T122" s="202"/>
      <c r="AT122" s="198" t="s">
        <v>151</v>
      </c>
      <c r="AU122" s="198" t="s">
        <v>82</v>
      </c>
      <c r="AV122" s="12" t="s">
        <v>24</v>
      </c>
      <c r="AW122" s="12" t="s">
        <v>37</v>
      </c>
      <c r="AX122" s="12" t="s">
        <v>74</v>
      </c>
      <c r="AY122" s="198" t="s">
        <v>141</v>
      </c>
    </row>
    <row r="123" spans="2:65" s="13" customFormat="1">
      <c r="B123" s="203"/>
      <c r="D123" s="204" t="s">
        <v>151</v>
      </c>
      <c r="E123" s="205" t="s">
        <v>5</v>
      </c>
      <c r="F123" s="206" t="s">
        <v>24</v>
      </c>
      <c r="H123" s="207">
        <v>1</v>
      </c>
      <c r="I123" s="208"/>
      <c r="L123" s="203"/>
      <c r="M123" s="209"/>
      <c r="N123" s="210"/>
      <c r="O123" s="210"/>
      <c r="P123" s="210"/>
      <c r="Q123" s="210"/>
      <c r="R123" s="210"/>
      <c r="S123" s="210"/>
      <c r="T123" s="211"/>
      <c r="AT123" s="212" t="s">
        <v>151</v>
      </c>
      <c r="AU123" s="212" t="s">
        <v>82</v>
      </c>
      <c r="AV123" s="13" t="s">
        <v>82</v>
      </c>
      <c r="AW123" s="13" t="s">
        <v>37</v>
      </c>
      <c r="AX123" s="13" t="s">
        <v>24</v>
      </c>
      <c r="AY123" s="212" t="s">
        <v>141</v>
      </c>
    </row>
    <row r="124" spans="2:65" s="1" customFormat="1" ht="22.5" customHeight="1">
      <c r="B124" s="181"/>
      <c r="C124" s="182" t="s">
        <v>186</v>
      </c>
      <c r="D124" s="182" t="s">
        <v>144</v>
      </c>
      <c r="E124" s="183" t="s">
        <v>177</v>
      </c>
      <c r="F124" s="184" t="s">
        <v>178</v>
      </c>
      <c r="G124" s="185" t="s">
        <v>147</v>
      </c>
      <c r="H124" s="186">
        <v>1</v>
      </c>
      <c r="I124" s="187"/>
      <c r="J124" s="188">
        <f>ROUND(I124*H124,2)</f>
        <v>0</v>
      </c>
      <c r="K124" s="184" t="s">
        <v>148</v>
      </c>
      <c r="L124" s="41"/>
      <c r="M124" s="189" t="s">
        <v>5</v>
      </c>
      <c r="N124" s="190" t="s">
        <v>45</v>
      </c>
      <c r="O124" s="42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24" t="s">
        <v>149</v>
      </c>
      <c r="AT124" s="24" t="s">
        <v>144</v>
      </c>
      <c r="AU124" s="24" t="s">
        <v>82</v>
      </c>
      <c r="AY124" s="24" t="s">
        <v>141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4" t="s">
        <v>24</v>
      </c>
      <c r="BK124" s="193">
        <f>ROUND(I124*H124,2)</f>
        <v>0</v>
      </c>
      <c r="BL124" s="24" t="s">
        <v>149</v>
      </c>
      <c r="BM124" s="24" t="s">
        <v>187</v>
      </c>
    </row>
    <row r="125" spans="2:65" s="12" customFormat="1">
      <c r="B125" s="194"/>
      <c r="D125" s="195" t="s">
        <v>151</v>
      </c>
      <c r="E125" s="196" t="s">
        <v>5</v>
      </c>
      <c r="F125" s="197" t="s">
        <v>188</v>
      </c>
      <c r="H125" s="198" t="s">
        <v>5</v>
      </c>
      <c r="I125" s="199"/>
      <c r="L125" s="194"/>
      <c r="M125" s="200"/>
      <c r="N125" s="201"/>
      <c r="O125" s="201"/>
      <c r="P125" s="201"/>
      <c r="Q125" s="201"/>
      <c r="R125" s="201"/>
      <c r="S125" s="201"/>
      <c r="T125" s="202"/>
      <c r="AT125" s="198" t="s">
        <v>151</v>
      </c>
      <c r="AU125" s="198" t="s">
        <v>82</v>
      </c>
      <c r="AV125" s="12" t="s">
        <v>24</v>
      </c>
      <c r="AW125" s="12" t="s">
        <v>37</v>
      </c>
      <c r="AX125" s="12" t="s">
        <v>74</v>
      </c>
      <c r="AY125" s="198" t="s">
        <v>141</v>
      </c>
    </row>
    <row r="126" spans="2:65" s="13" customFormat="1">
      <c r="B126" s="203"/>
      <c r="D126" s="204" t="s">
        <v>151</v>
      </c>
      <c r="E126" s="205" t="s">
        <v>5</v>
      </c>
      <c r="F126" s="206" t="s">
        <v>24</v>
      </c>
      <c r="H126" s="207">
        <v>1</v>
      </c>
      <c r="I126" s="208"/>
      <c r="L126" s="203"/>
      <c r="M126" s="209"/>
      <c r="N126" s="210"/>
      <c r="O126" s="210"/>
      <c r="P126" s="210"/>
      <c r="Q126" s="210"/>
      <c r="R126" s="210"/>
      <c r="S126" s="210"/>
      <c r="T126" s="211"/>
      <c r="AT126" s="212" t="s">
        <v>151</v>
      </c>
      <c r="AU126" s="212" t="s">
        <v>82</v>
      </c>
      <c r="AV126" s="13" t="s">
        <v>82</v>
      </c>
      <c r="AW126" s="13" t="s">
        <v>37</v>
      </c>
      <c r="AX126" s="13" t="s">
        <v>24</v>
      </c>
      <c r="AY126" s="212" t="s">
        <v>141</v>
      </c>
    </row>
    <row r="127" spans="2:65" s="1" customFormat="1" ht="22.5" customHeight="1">
      <c r="B127" s="181"/>
      <c r="C127" s="182" t="s">
        <v>189</v>
      </c>
      <c r="D127" s="182" t="s">
        <v>144</v>
      </c>
      <c r="E127" s="183" t="s">
        <v>177</v>
      </c>
      <c r="F127" s="184" t="s">
        <v>178</v>
      </c>
      <c r="G127" s="185" t="s">
        <v>147</v>
      </c>
      <c r="H127" s="186">
        <v>1</v>
      </c>
      <c r="I127" s="187"/>
      <c r="J127" s="188">
        <f>ROUND(I127*H127,2)</f>
        <v>0</v>
      </c>
      <c r="K127" s="184" t="s">
        <v>148</v>
      </c>
      <c r="L127" s="41"/>
      <c r="M127" s="189" t="s">
        <v>5</v>
      </c>
      <c r="N127" s="190" t="s">
        <v>45</v>
      </c>
      <c r="O127" s="4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4" t="s">
        <v>149</v>
      </c>
      <c r="AT127" s="24" t="s">
        <v>144</v>
      </c>
      <c r="AU127" s="24" t="s">
        <v>82</v>
      </c>
      <c r="AY127" s="24" t="s">
        <v>141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4" t="s">
        <v>24</v>
      </c>
      <c r="BK127" s="193">
        <f>ROUND(I127*H127,2)</f>
        <v>0</v>
      </c>
      <c r="BL127" s="24" t="s">
        <v>149</v>
      </c>
      <c r="BM127" s="24" t="s">
        <v>190</v>
      </c>
    </row>
    <row r="128" spans="2:65" s="12" customFormat="1">
      <c r="B128" s="194"/>
      <c r="D128" s="195" t="s">
        <v>151</v>
      </c>
      <c r="E128" s="196" t="s">
        <v>5</v>
      </c>
      <c r="F128" s="197" t="s">
        <v>191</v>
      </c>
      <c r="H128" s="198" t="s">
        <v>5</v>
      </c>
      <c r="I128" s="199"/>
      <c r="L128" s="194"/>
      <c r="M128" s="200"/>
      <c r="N128" s="201"/>
      <c r="O128" s="201"/>
      <c r="P128" s="201"/>
      <c r="Q128" s="201"/>
      <c r="R128" s="201"/>
      <c r="S128" s="201"/>
      <c r="T128" s="202"/>
      <c r="AT128" s="198" t="s">
        <v>151</v>
      </c>
      <c r="AU128" s="198" t="s">
        <v>82</v>
      </c>
      <c r="AV128" s="12" t="s">
        <v>24</v>
      </c>
      <c r="AW128" s="12" t="s">
        <v>37</v>
      </c>
      <c r="AX128" s="12" t="s">
        <v>74</v>
      </c>
      <c r="AY128" s="198" t="s">
        <v>141</v>
      </c>
    </row>
    <row r="129" spans="2:65" s="13" customFormat="1">
      <c r="B129" s="203"/>
      <c r="D129" s="204" t="s">
        <v>151</v>
      </c>
      <c r="E129" s="205" t="s">
        <v>5</v>
      </c>
      <c r="F129" s="206" t="s">
        <v>24</v>
      </c>
      <c r="H129" s="207">
        <v>1</v>
      </c>
      <c r="I129" s="208"/>
      <c r="L129" s="203"/>
      <c r="M129" s="209"/>
      <c r="N129" s="210"/>
      <c r="O129" s="210"/>
      <c r="P129" s="210"/>
      <c r="Q129" s="210"/>
      <c r="R129" s="210"/>
      <c r="S129" s="210"/>
      <c r="T129" s="211"/>
      <c r="AT129" s="212" t="s">
        <v>151</v>
      </c>
      <c r="AU129" s="212" t="s">
        <v>82</v>
      </c>
      <c r="AV129" s="13" t="s">
        <v>82</v>
      </c>
      <c r="AW129" s="13" t="s">
        <v>37</v>
      </c>
      <c r="AX129" s="13" t="s">
        <v>24</v>
      </c>
      <c r="AY129" s="212" t="s">
        <v>141</v>
      </c>
    </row>
    <row r="130" spans="2:65" s="1" customFormat="1" ht="22.5" customHeight="1">
      <c r="B130" s="181"/>
      <c r="C130" s="182" t="s">
        <v>192</v>
      </c>
      <c r="D130" s="182" t="s">
        <v>144</v>
      </c>
      <c r="E130" s="183" t="s">
        <v>177</v>
      </c>
      <c r="F130" s="184" t="s">
        <v>178</v>
      </c>
      <c r="G130" s="185" t="s">
        <v>147</v>
      </c>
      <c r="H130" s="186">
        <v>1</v>
      </c>
      <c r="I130" s="187"/>
      <c r="J130" s="188">
        <f>ROUND(I130*H130,2)</f>
        <v>0</v>
      </c>
      <c r="K130" s="184" t="s">
        <v>148</v>
      </c>
      <c r="L130" s="41"/>
      <c r="M130" s="189" t="s">
        <v>5</v>
      </c>
      <c r="N130" s="190" t="s">
        <v>45</v>
      </c>
      <c r="O130" s="4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4" t="s">
        <v>149</v>
      </c>
      <c r="AT130" s="24" t="s">
        <v>144</v>
      </c>
      <c r="AU130" s="24" t="s">
        <v>82</v>
      </c>
      <c r="AY130" s="24" t="s">
        <v>141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4" t="s">
        <v>24</v>
      </c>
      <c r="BK130" s="193">
        <f>ROUND(I130*H130,2)</f>
        <v>0</v>
      </c>
      <c r="BL130" s="24" t="s">
        <v>149</v>
      </c>
      <c r="BM130" s="24" t="s">
        <v>193</v>
      </c>
    </row>
    <row r="131" spans="2:65" s="12" customFormat="1">
      <c r="B131" s="194"/>
      <c r="D131" s="195" t="s">
        <v>151</v>
      </c>
      <c r="E131" s="196" t="s">
        <v>5</v>
      </c>
      <c r="F131" s="197" t="s">
        <v>194</v>
      </c>
      <c r="H131" s="198" t="s">
        <v>5</v>
      </c>
      <c r="I131" s="199"/>
      <c r="L131" s="194"/>
      <c r="M131" s="200"/>
      <c r="N131" s="201"/>
      <c r="O131" s="201"/>
      <c r="P131" s="201"/>
      <c r="Q131" s="201"/>
      <c r="R131" s="201"/>
      <c r="S131" s="201"/>
      <c r="T131" s="202"/>
      <c r="AT131" s="198" t="s">
        <v>151</v>
      </c>
      <c r="AU131" s="198" t="s">
        <v>82</v>
      </c>
      <c r="AV131" s="12" t="s">
        <v>24</v>
      </c>
      <c r="AW131" s="12" t="s">
        <v>37</v>
      </c>
      <c r="AX131" s="12" t="s">
        <v>74</v>
      </c>
      <c r="AY131" s="198" t="s">
        <v>141</v>
      </c>
    </row>
    <row r="132" spans="2:65" s="13" customFormat="1">
      <c r="B132" s="203"/>
      <c r="D132" s="204" t="s">
        <v>151</v>
      </c>
      <c r="E132" s="205" t="s">
        <v>5</v>
      </c>
      <c r="F132" s="206" t="s">
        <v>24</v>
      </c>
      <c r="H132" s="207">
        <v>1</v>
      </c>
      <c r="I132" s="208"/>
      <c r="L132" s="203"/>
      <c r="M132" s="209"/>
      <c r="N132" s="210"/>
      <c r="O132" s="210"/>
      <c r="P132" s="210"/>
      <c r="Q132" s="210"/>
      <c r="R132" s="210"/>
      <c r="S132" s="210"/>
      <c r="T132" s="211"/>
      <c r="AT132" s="212" t="s">
        <v>151</v>
      </c>
      <c r="AU132" s="212" t="s">
        <v>82</v>
      </c>
      <c r="AV132" s="13" t="s">
        <v>82</v>
      </c>
      <c r="AW132" s="13" t="s">
        <v>37</v>
      </c>
      <c r="AX132" s="13" t="s">
        <v>24</v>
      </c>
      <c r="AY132" s="212" t="s">
        <v>141</v>
      </c>
    </row>
    <row r="133" spans="2:65" s="1" customFormat="1" ht="22.5" customHeight="1">
      <c r="B133" s="181"/>
      <c r="C133" s="182" t="s">
        <v>11</v>
      </c>
      <c r="D133" s="182" t="s">
        <v>144</v>
      </c>
      <c r="E133" s="183" t="s">
        <v>195</v>
      </c>
      <c r="F133" s="184" t="s">
        <v>196</v>
      </c>
      <c r="G133" s="185" t="s">
        <v>147</v>
      </c>
      <c r="H133" s="186">
        <v>1</v>
      </c>
      <c r="I133" s="187"/>
      <c r="J133" s="188">
        <f>ROUND(I133*H133,2)</f>
        <v>0</v>
      </c>
      <c r="K133" s="184" t="s">
        <v>148</v>
      </c>
      <c r="L133" s="41"/>
      <c r="M133" s="189" t="s">
        <v>5</v>
      </c>
      <c r="N133" s="190" t="s">
        <v>45</v>
      </c>
      <c r="O133" s="4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4" t="s">
        <v>149</v>
      </c>
      <c r="AT133" s="24" t="s">
        <v>144</v>
      </c>
      <c r="AU133" s="24" t="s">
        <v>82</v>
      </c>
      <c r="AY133" s="24" t="s">
        <v>141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4" t="s">
        <v>24</v>
      </c>
      <c r="BK133" s="193">
        <f>ROUND(I133*H133,2)</f>
        <v>0</v>
      </c>
      <c r="BL133" s="24" t="s">
        <v>149</v>
      </c>
      <c r="BM133" s="24" t="s">
        <v>197</v>
      </c>
    </row>
    <row r="134" spans="2:65" s="13" customFormat="1">
      <c r="B134" s="203"/>
      <c r="D134" s="195" t="s">
        <v>151</v>
      </c>
      <c r="E134" s="212" t="s">
        <v>5</v>
      </c>
      <c r="F134" s="213" t="s">
        <v>198</v>
      </c>
      <c r="H134" s="214">
        <v>201</v>
      </c>
      <c r="I134" s="208"/>
      <c r="L134" s="203"/>
      <c r="M134" s="209"/>
      <c r="N134" s="210"/>
      <c r="O134" s="210"/>
      <c r="P134" s="210"/>
      <c r="Q134" s="210"/>
      <c r="R134" s="210"/>
      <c r="S134" s="210"/>
      <c r="T134" s="211"/>
      <c r="AT134" s="212" t="s">
        <v>151</v>
      </c>
      <c r="AU134" s="212" t="s">
        <v>82</v>
      </c>
      <c r="AV134" s="13" t="s">
        <v>82</v>
      </c>
      <c r="AW134" s="13" t="s">
        <v>37</v>
      </c>
      <c r="AX134" s="13" t="s">
        <v>74</v>
      </c>
      <c r="AY134" s="212" t="s">
        <v>141</v>
      </c>
    </row>
    <row r="135" spans="2:65" s="13" customFormat="1">
      <c r="B135" s="203"/>
      <c r="D135" s="204" t="s">
        <v>151</v>
      </c>
      <c r="E135" s="205" t="s">
        <v>5</v>
      </c>
      <c r="F135" s="206" t="s">
        <v>24</v>
      </c>
      <c r="H135" s="207">
        <v>1</v>
      </c>
      <c r="I135" s="208"/>
      <c r="L135" s="203"/>
      <c r="M135" s="209"/>
      <c r="N135" s="210"/>
      <c r="O135" s="210"/>
      <c r="P135" s="210"/>
      <c r="Q135" s="210"/>
      <c r="R135" s="210"/>
      <c r="S135" s="210"/>
      <c r="T135" s="211"/>
      <c r="AT135" s="212" t="s">
        <v>151</v>
      </c>
      <c r="AU135" s="212" t="s">
        <v>82</v>
      </c>
      <c r="AV135" s="13" t="s">
        <v>82</v>
      </c>
      <c r="AW135" s="13" t="s">
        <v>37</v>
      </c>
      <c r="AX135" s="13" t="s">
        <v>24</v>
      </c>
      <c r="AY135" s="212" t="s">
        <v>141</v>
      </c>
    </row>
    <row r="136" spans="2:65" s="1" customFormat="1" ht="22.5" customHeight="1">
      <c r="B136" s="181"/>
      <c r="C136" s="182" t="s">
        <v>199</v>
      </c>
      <c r="D136" s="182" t="s">
        <v>144</v>
      </c>
      <c r="E136" s="183" t="s">
        <v>195</v>
      </c>
      <c r="F136" s="184" t="s">
        <v>196</v>
      </c>
      <c r="G136" s="185" t="s">
        <v>147</v>
      </c>
      <c r="H136" s="186">
        <v>1</v>
      </c>
      <c r="I136" s="187"/>
      <c r="J136" s="188">
        <f>ROUND(I136*H136,2)</f>
        <v>0</v>
      </c>
      <c r="K136" s="184" t="s">
        <v>148</v>
      </c>
      <c r="L136" s="41"/>
      <c r="M136" s="189" t="s">
        <v>5</v>
      </c>
      <c r="N136" s="190" t="s">
        <v>45</v>
      </c>
      <c r="O136" s="4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4" t="s">
        <v>149</v>
      </c>
      <c r="AT136" s="24" t="s">
        <v>144</v>
      </c>
      <c r="AU136" s="24" t="s">
        <v>82</v>
      </c>
      <c r="AY136" s="24" t="s">
        <v>141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4" t="s">
        <v>24</v>
      </c>
      <c r="BK136" s="193">
        <f>ROUND(I136*H136,2)</f>
        <v>0</v>
      </c>
      <c r="BL136" s="24" t="s">
        <v>149</v>
      </c>
      <c r="BM136" s="24" t="s">
        <v>200</v>
      </c>
    </row>
    <row r="137" spans="2:65" s="13" customFormat="1">
      <c r="B137" s="203"/>
      <c r="D137" s="195" t="s">
        <v>151</v>
      </c>
      <c r="E137" s="212" t="s">
        <v>5</v>
      </c>
      <c r="F137" s="213" t="s">
        <v>201</v>
      </c>
      <c r="H137" s="214">
        <v>181</v>
      </c>
      <c r="I137" s="208"/>
      <c r="L137" s="203"/>
      <c r="M137" s="209"/>
      <c r="N137" s="210"/>
      <c r="O137" s="210"/>
      <c r="P137" s="210"/>
      <c r="Q137" s="210"/>
      <c r="R137" s="210"/>
      <c r="S137" s="210"/>
      <c r="T137" s="211"/>
      <c r="AT137" s="212" t="s">
        <v>151</v>
      </c>
      <c r="AU137" s="212" t="s">
        <v>82</v>
      </c>
      <c r="AV137" s="13" t="s">
        <v>82</v>
      </c>
      <c r="AW137" s="13" t="s">
        <v>37</v>
      </c>
      <c r="AX137" s="13" t="s">
        <v>74</v>
      </c>
      <c r="AY137" s="212" t="s">
        <v>141</v>
      </c>
    </row>
    <row r="138" spans="2:65" s="13" customFormat="1">
      <c r="B138" s="203"/>
      <c r="D138" s="204" t="s">
        <v>151</v>
      </c>
      <c r="E138" s="205" t="s">
        <v>5</v>
      </c>
      <c r="F138" s="206" t="s">
        <v>24</v>
      </c>
      <c r="H138" s="207">
        <v>1</v>
      </c>
      <c r="I138" s="208"/>
      <c r="L138" s="203"/>
      <c r="M138" s="209"/>
      <c r="N138" s="210"/>
      <c r="O138" s="210"/>
      <c r="P138" s="210"/>
      <c r="Q138" s="210"/>
      <c r="R138" s="210"/>
      <c r="S138" s="210"/>
      <c r="T138" s="211"/>
      <c r="AT138" s="212" t="s">
        <v>151</v>
      </c>
      <c r="AU138" s="212" t="s">
        <v>82</v>
      </c>
      <c r="AV138" s="13" t="s">
        <v>82</v>
      </c>
      <c r="AW138" s="13" t="s">
        <v>37</v>
      </c>
      <c r="AX138" s="13" t="s">
        <v>24</v>
      </c>
      <c r="AY138" s="212" t="s">
        <v>141</v>
      </c>
    </row>
    <row r="139" spans="2:65" s="1" customFormat="1" ht="22.5" customHeight="1">
      <c r="B139" s="181"/>
      <c r="C139" s="182" t="s">
        <v>202</v>
      </c>
      <c r="D139" s="182" t="s">
        <v>144</v>
      </c>
      <c r="E139" s="183" t="s">
        <v>195</v>
      </c>
      <c r="F139" s="184" t="s">
        <v>196</v>
      </c>
      <c r="G139" s="185" t="s">
        <v>147</v>
      </c>
      <c r="H139" s="186">
        <v>1</v>
      </c>
      <c r="I139" s="187"/>
      <c r="J139" s="188">
        <f>ROUND(I139*H139,2)</f>
        <v>0</v>
      </c>
      <c r="K139" s="184" t="s">
        <v>148</v>
      </c>
      <c r="L139" s="41"/>
      <c r="M139" s="189" t="s">
        <v>5</v>
      </c>
      <c r="N139" s="190" t="s">
        <v>45</v>
      </c>
      <c r="O139" s="4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24" t="s">
        <v>149</v>
      </c>
      <c r="AT139" s="24" t="s">
        <v>144</v>
      </c>
      <c r="AU139" s="24" t="s">
        <v>82</v>
      </c>
      <c r="AY139" s="24" t="s">
        <v>141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4" t="s">
        <v>24</v>
      </c>
      <c r="BK139" s="193">
        <f>ROUND(I139*H139,2)</f>
        <v>0</v>
      </c>
      <c r="BL139" s="24" t="s">
        <v>149</v>
      </c>
      <c r="BM139" s="24" t="s">
        <v>203</v>
      </c>
    </row>
    <row r="140" spans="2:65" s="13" customFormat="1">
      <c r="B140" s="203"/>
      <c r="D140" s="195" t="s">
        <v>151</v>
      </c>
      <c r="E140" s="212" t="s">
        <v>5</v>
      </c>
      <c r="F140" s="213" t="s">
        <v>204</v>
      </c>
      <c r="H140" s="214">
        <v>261</v>
      </c>
      <c r="I140" s="208"/>
      <c r="L140" s="203"/>
      <c r="M140" s="209"/>
      <c r="N140" s="210"/>
      <c r="O140" s="210"/>
      <c r="P140" s="210"/>
      <c r="Q140" s="210"/>
      <c r="R140" s="210"/>
      <c r="S140" s="210"/>
      <c r="T140" s="211"/>
      <c r="AT140" s="212" t="s">
        <v>151</v>
      </c>
      <c r="AU140" s="212" t="s">
        <v>82</v>
      </c>
      <c r="AV140" s="13" t="s">
        <v>82</v>
      </c>
      <c r="AW140" s="13" t="s">
        <v>37</v>
      </c>
      <c r="AX140" s="13" t="s">
        <v>74</v>
      </c>
      <c r="AY140" s="212" t="s">
        <v>141</v>
      </c>
    </row>
    <row r="141" spans="2:65" s="13" customFormat="1">
      <c r="B141" s="203"/>
      <c r="D141" s="204" t="s">
        <v>151</v>
      </c>
      <c r="E141" s="205" t="s">
        <v>5</v>
      </c>
      <c r="F141" s="206" t="s">
        <v>24</v>
      </c>
      <c r="H141" s="207">
        <v>1</v>
      </c>
      <c r="I141" s="208"/>
      <c r="L141" s="203"/>
      <c r="M141" s="209"/>
      <c r="N141" s="210"/>
      <c r="O141" s="210"/>
      <c r="P141" s="210"/>
      <c r="Q141" s="210"/>
      <c r="R141" s="210"/>
      <c r="S141" s="210"/>
      <c r="T141" s="211"/>
      <c r="AT141" s="212" t="s">
        <v>151</v>
      </c>
      <c r="AU141" s="212" t="s">
        <v>82</v>
      </c>
      <c r="AV141" s="13" t="s">
        <v>82</v>
      </c>
      <c r="AW141" s="13" t="s">
        <v>37</v>
      </c>
      <c r="AX141" s="13" t="s">
        <v>24</v>
      </c>
      <c r="AY141" s="212" t="s">
        <v>141</v>
      </c>
    </row>
    <row r="142" spans="2:65" s="1" customFormat="1" ht="22.5" customHeight="1">
      <c r="B142" s="181"/>
      <c r="C142" s="182" t="s">
        <v>205</v>
      </c>
      <c r="D142" s="182" t="s">
        <v>144</v>
      </c>
      <c r="E142" s="183" t="s">
        <v>195</v>
      </c>
      <c r="F142" s="184" t="s">
        <v>196</v>
      </c>
      <c r="G142" s="185" t="s">
        <v>147</v>
      </c>
      <c r="H142" s="186">
        <v>1</v>
      </c>
      <c r="I142" s="187"/>
      <c r="J142" s="188">
        <f>ROUND(I142*H142,2)</f>
        <v>0</v>
      </c>
      <c r="K142" s="184" t="s">
        <v>148</v>
      </c>
      <c r="L142" s="41"/>
      <c r="M142" s="189" t="s">
        <v>5</v>
      </c>
      <c r="N142" s="190" t="s">
        <v>45</v>
      </c>
      <c r="O142" s="4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24" t="s">
        <v>149</v>
      </c>
      <c r="AT142" s="24" t="s">
        <v>144</v>
      </c>
      <c r="AU142" s="24" t="s">
        <v>82</v>
      </c>
      <c r="AY142" s="24" t="s">
        <v>141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4" t="s">
        <v>24</v>
      </c>
      <c r="BK142" s="193">
        <f>ROUND(I142*H142,2)</f>
        <v>0</v>
      </c>
      <c r="BL142" s="24" t="s">
        <v>149</v>
      </c>
      <c r="BM142" s="24" t="s">
        <v>206</v>
      </c>
    </row>
    <row r="143" spans="2:65" s="13" customFormat="1">
      <c r="B143" s="203"/>
      <c r="D143" s="195" t="s">
        <v>151</v>
      </c>
      <c r="E143" s="212" t="s">
        <v>5</v>
      </c>
      <c r="F143" s="213" t="s">
        <v>207</v>
      </c>
      <c r="H143" s="214">
        <v>431</v>
      </c>
      <c r="I143" s="208"/>
      <c r="L143" s="203"/>
      <c r="M143" s="209"/>
      <c r="N143" s="210"/>
      <c r="O143" s="210"/>
      <c r="P143" s="210"/>
      <c r="Q143" s="210"/>
      <c r="R143" s="210"/>
      <c r="S143" s="210"/>
      <c r="T143" s="211"/>
      <c r="AT143" s="212" t="s">
        <v>151</v>
      </c>
      <c r="AU143" s="212" t="s">
        <v>82</v>
      </c>
      <c r="AV143" s="13" t="s">
        <v>82</v>
      </c>
      <c r="AW143" s="13" t="s">
        <v>37</v>
      </c>
      <c r="AX143" s="13" t="s">
        <v>74</v>
      </c>
      <c r="AY143" s="212" t="s">
        <v>141</v>
      </c>
    </row>
    <row r="144" spans="2:65" s="13" customFormat="1">
      <c r="B144" s="203"/>
      <c r="D144" s="204" t="s">
        <v>151</v>
      </c>
      <c r="E144" s="205" t="s">
        <v>5</v>
      </c>
      <c r="F144" s="206" t="s">
        <v>24</v>
      </c>
      <c r="H144" s="207">
        <v>1</v>
      </c>
      <c r="I144" s="208"/>
      <c r="L144" s="203"/>
      <c r="M144" s="209"/>
      <c r="N144" s="210"/>
      <c r="O144" s="210"/>
      <c r="P144" s="210"/>
      <c r="Q144" s="210"/>
      <c r="R144" s="210"/>
      <c r="S144" s="210"/>
      <c r="T144" s="211"/>
      <c r="AT144" s="212" t="s">
        <v>151</v>
      </c>
      <c r="AU144" s="212" t="s">
        <v>82</v>
      </c>
      <c r="AV144" s="13" t="s">
        <v>82</v>
      </c>
      <c r="AW144" s="13" t="s">
        <v>37</v>
      </c>
      <c r="AX144" s="13" t="s">
        <v>24</v>
      </c>
      <c r="AY144" s="212" t="s">
        <v>141</v>
      </c>
    </row>
    <row r="145" spans="2:65" s="1" customFormat="1" ht="22.5" customHeight="1">
      <c r="B145" s="181"/>
      <c r="C145" s="182" t="s">
        <v>208</v>
      </c>
      <c r="D145" s="182" t="s">
        <v>144</v>
      </c>
      <c r="E145" s="183" t="s">
        <v>209</v>
      </c>
      <c r="F145" s="184" t="s">
        <v>210</v>
      </c>
      <c r="G145" s="185" t="s">
        <v>147</v>
      </c>
      <c r="H145" s="186">
        <v>1</v>
      </c>
      <c r="I145" s="187"/>
      <c r="J145" s="188">
        <f>ROUND(I145*H145,2)</f>
        <v>0</v>
      </c>
      <c r="K145" s="184" t="s">
        <v>148</v>
      </c>
      <c r="L145" s="41"/>
      <c r="M145" s="189" t="s">
        <v>5</v>
      </c>
      <c r="N145" s="190" t="s">
        <v>45</v>
      </c>
      <c r="O145" s="4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4" t="s">
        <v>149</v>
      </c>
      <c r="AT145" s="24" t="s">
        <v>144</v>
      </c>
      <c r="AU145" s="24" t="s">
        <v>82</v>
      </c>
      <c r="AY145" s="24" t="s">
        <v>141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4" t="s">
        <v>24</v>
      </c>
      <c r="BK145" s="193">
        <f>ROUND(I145*H145,2)</f>
        <v>0</v>
      </c>
      <c r="BL145" s="24" t="s">
        <v>149</v>
      </c>
      <c r="BM145" s="24" t="s">
        <v>211</v>
      </c>
    </row>
    <row r="146" spans="2:65" s="13" customFormat="1">
      <c r="B146" s="203"/>
      <c r="D146" s="195" t="s">
        <v>151</v>
      </c>
      <c r="E146" s="212" t="s">
        <v>5</v>
      </c>
      <c r="F146" s="213" t="s">
        <v>212</v>
      </c>
      <c r="H146" s="214">
        <v>201</v>
      </c>
      <c r="I146" s="208"/>
      <c r="L146" s="203"/>
      <c r="M146" s="209"/>
      <c r="N146" s="210"/>
      <c r="O146" s="210"/>
      <c r="P146" s="210"/>
      <c r="Q146" s="210"/>
      <c r="R146" s="210"/>
      <c r="S146" s="210"/>
      <c r="T146" s="211"/>
      <c r="AT146" s="212" t="s">
        <v>151</v>
      </c>
      <c r="AU146" s="212" t="s">
        <v>82</v>
      </c>
      <c r="AV146" s="13" t="s">
        <v>82</v>
      </c>
      <c r="AW146" s="13" t="s">
        <v>37</v>
      </c>
      <c r="AX146" s="13" t="s">
        <v>74</v>
      </c>
      <c r="AY146" s="212" t="s">
        <v>141</v>
      </c>
    </row>
    <row r="147" spans="2:65" s="13" customFormat="1">
      <c r="B147" s="203"/>
      <c r="D147" s="204" t="s">
        <v>151</v>
      </c>
      <c r="E147" s="205" t="s">
        <v>5</v>
      </c>
      <c r="F147" s="206" t="s">
        <v>24</v>
      </c>
      <c r="H147" s="207">
        <v>1</v>
      </c>
      <c r="I147" s="208"/>
      <c r="L147" s="203"/>
      <c r="M147" s="209"/>
      <c r="N147" s="210"/>
      <c r="O147" s="210"/>
      <c r="P147" s="210"/>
      <c r="Q147" s="210"/>
      <c r="R147" s="210"/>
      <c r="S147" s="210"/>
      <c r="T147" s="211"/>
      <c r="AT147" s="212" t="s">
        <v>151</v>
      </c>
      <c r="AU147" s="212" t="s">
        <v>82</v>
      </c>
      <c r="AV147" s="13" t="s">
        <v>82</v>
      </c>
      <c r="AW147" s="13" t="s">
        <v>37</v>
      </c>
      <c r="AX147" s="13" t="s">
        <v>24</v>
      </c>
      <c r="AY147" s="212" t="s">
        <v>141</v>
      </c>
    </row>
    <row r="148" spans="2:65" s="1" customFormat="1" ht="22.5" customHeight="1">
      <c r="B148" s="181"/>
      <c r="C148" s="182" t="s">
        <v>213</v>
      </c>
      <c r="D148" s="182" t="s">
        <v>144</v>
      </c>
      <c r="E148" s="183" t="s">
        <v>209</v>
      </c>
      <c r="F148" s="184" t="s">
        <v>210</v>
      </c>
      <c r="G148" s="185" t="s">
        <v>147</v>
      </c>
      <c r="H148" s="186">
        <v>1</v>
      </c>
      <c r="I148" s="187"/>
      <c r="J148" s="188">
        <f>ROUND(I148*H148,2)</f>
        <v>0</v>
      </c>
      <c r="K148" s="184" t="s">
        <v>148</v>
      </c>
      <c r="L148" s="41"/>
      <c r="M148" s="189" t="s">
        <v>5</v>
      </c>
      <c r="N148" s="190" t="s">
        <v>45</v>
      </c>
      <c r="O148" s="4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4" t="s">
        <v>149</v>
      </c>
      <c r="AT148" s="24" t="s">
        <v>144</v>
      </c>
      <c r="AU148" s="24" t="s">
        <v>82</v>
      </c>
      <c r="AY148" s="24" t="s">
        <v>141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4" t="s">
        <v>24</v>
      </c>
      <c r="BK148" s="193">
        <f>ROUND(I148*H148,2)</f>
        <v>0</v>
      </c>
      <c r="BL148" s="24" t="s">
        <v>149</v>
      </c>
      <c r="BM148" s="24" t="s">
        <v>214</v>
      </c>
    </row>
    <row r="149" spans="2:65" s="13" customFormat="1">
      <c r="B149" s="203"/>
      <c r="D149" s="195" t="s">
        <v>151</v>
      </c>
      <c r="E149" s="212" t="s">
        <v>5</v>
      </c>
      <c r="F149" s="213" t="s">
        <v>215</v>
      </c>
      <c r="H149" s="214">
        <v>261</v>
      </c>
      <c r="I149" s="208"/>
      <c r="L149" s="203"/>
      <c r="M149" s="209"/>
      <c r="N149" s="210"/>
      <c r="O149" s="210"/>
      <c r="P149" s="210"/>
      <c r="Q149" s="210"/>
      <c r="R149" s="210"/>
      <c r="S149" s="210"/>
      <c r="T149" s="211"/>
      <c r="AT149" s="212" t="s">
        <v>151</v>
      </c>
      <c r="AU149" s="212" t="s">
        <v>82</v>
      </c>
      <c r="AV149" s="13" t="s">
        <v>82</v>
      </c>
      <c r="AW149" s="13" t="s">
        <v>37</v>
      </c>
      <c r="AX149" s="13" t="s">
        <v>74</v>
      </c>
      <c r="AY149" s="212" t="s">
        <v>141</v>
      </c>
    </row>
    <row r="150" spans="2:65" s="13" customFormat="1">
      <c r="B150" s="203"/>
      <c r="D150" s="204" t="s">
        <v>151</v>
      </c>
      <c r="E150" s="205" t="s">
        <v>5</v>
      </c>
      <c r="F150" s="206" t="s">
        <v>24</v>
      </c>
      <c r="H150" s="207">
        <v>1</v>
      </c>
      <c r="I150" s="208"/>
      <c r="L150" s="203"/>
      <c r="M150" s="209"/>
      <c r="N150" s="210"/>
      <c r="O150" s="210"/>
      <c r="P150" s="210"/>
      <c r="Q150" s="210"/>
      <c r="R150" s="210"/>
      <c r="S150" s="210"/>
      <c r="T150" s="211"/>
      <c r="AT150" s="212" t="s">
        <v>151</v>
      </c>
      <c r="AU150" s="212" t="s">
        <v>82</v>
      </c>
      <c r="AV150" s="13" t="s">
        <v>82</v>
      </c>
      <c r="AW150" s="13" t="s">
        <v>37</v>
      </c>
      <c r="AX150" s="13" t="s">
        <v>24</v>
      </c>
      <c r="AY150" s="212" t="s">
        <v>141</v>
      </c>
    </row>
    <row r="151" spans="2:65" s="1" customFormat="1" ht="22.5" customHeight="1">
      <c r="B151" s="181"/>
      <c r="C151" s="182" t="s">
        <v>10</v>
      </c>
      <c r="D151" s="182" t="s">
        <v>144</v>
      </c>
      <c r="E151" s="183" t="s">
        <v>209</v>
      </c>
      <c r="F151" s="184" t="s">
        <v>210</v>
      </c>
      <c r="G151" s="185" t="s">
        <v>147</v>
      </c>
      <c r="H151" s="186">
        <v>1</v>
      </c>
      <c r="I151" s="187"/>
      <c r="J151" s="188">
        <f>ROUND(I151*H151,2)</f>
        <v>0</v>
      </c>
      <c r="K151" s="184" t="s">
        <v>148</v>
      </c>
      <c r="L151" s="41"/>
      <c r="M151" s="189" t="s">
        <v>5</v>
      </c>
      <c r="N151" s="190" t="s">
        <v>45</v>
      </c>
      <c r="O151" s="4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24" t="s">
        <v>149</v>
      </c>
      <c r="AT151" s="24" t="s">
        <v>144</v>
      </c>
      <c r="AU151" s="24" t="s">
        <v>82</v>
      </c>
      <c r="AY151" s="24" t="s">
        <v>141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4" t="s">
        <v>24</v>
      </c>
      <c r="BK151" s="193">
        <f>ROUND(I151*H151,2)</f>
        <v>0</v>
      </c>
      <c r="BL151" s="24" t="s">
        <v>149</v>
      </c>
      <c r="BM151" s="24" t="s">
        <v>216</v>
      </c>
    </row>
    <row r="152" spans="2:65" s="13" customFormat="1">
      <c r="B152" s="203"/>
      <c r="D152" s="195" t="s">
        <v>151</v>
      </c>
      <c r="E152" s="212" t="s">
        <v>5</v>
      </c>
      <c r="F152" s="213" t="s">
        <v>217</v>
      </c>
      <c r="H152" s="214">
        <v>431</v>
      </c>
      <c r="I152" s="208"/>
      <c r="L152" s="203"/>
      <c r="M152" s="209"/>
      <c r="N152" s="210"/>
      <c r="O152" s="210"/>
      <c r="P152" s="210"/>
      <c r="Q152" s="210"/>
      <c r="R152" s="210"/>
      <c r="S152" s="210"/>
      <c r="T152" s="211"/>
      <c r="AT152" s="212" t="s">
        <v>151</v>
      </c>
      <c r="AU152" s="212" t="s">
        <v>82</v>
      </c>
      <c r="AV152" s="13" t="s">
        <v>82</v>
      </c>
      <c r="AW152" s="13" t="s">
        <v>37</v>
      </c>
      <c r="AX152" s="13" t="s">
        <v>74</v>
      </c>
      <c r="AY152" s="212" t="s">
        <v>141</v>
      </c>
    </row>
    <row r="153" spans="2:65" s="13" customFormat="1">
      <c r="B153" s="203"/>
      <c r="D153" s="195" t="s">
        <v>151</v>
      </c>
      <c r="E153" s="212" t="s">
        <v>5</v>
      </c>
      <c r="F153" s="213" t="s">
        <v>24</v>
      </c>
      <c r="H153" s="214">
        <v>1</v>
      </c>
      <c r="I153" s="208"/>
      <c r="L153" s="203"/>
      <c r="M153" s="209"/>
      <c r="N153" s="210"/>
      <c r="O153" s="210"/>
      <c r="P153" s="210"/>
      <c r="Q153" s="210"/>
      <c r="R153" s="210"/>
      <c r="S153" s="210"/>
      <c r="T153" s="211"/>
      <c r="AT153" s="212" t="s">
        <v>151</v>
      </c>
      <c r="AU153" s="212" t="s">
        <v>82</v>
      </c>
      <c r="AV153" s="13" t="s">
        <v>82</v>
      </c>
      <c r="AW153" s="13" t="s">
        <v>37</v>
      </c>
      <c r="AX153" s="13" t="s">
        <v>24</v>
      </c>
      <c r="AY153" s="212" t="s">
        <v>141</v>
      </c>
    </row>
    <row r="154" spans="2:65" s="11" customFormat="1" ht="29.85" customHeight="1">
      <c r="B154" s="167"/>
      <c r="D154" s="178" t="s">
        <v>73</v>
      </c>
      <c r="E154" s="179" t="s">
        <v>218</v>
      </c>
      <c r="F154" s="179" t="s">
        <v>219</v>
      </c>
      <c r="I154" s="170"/>
      <c r="J154" s="180">
        <f>BK154</f>
        <v>0</v>
      </c>
      <c r="L154" s="167"/>
      <c r="M154" s="172"/>
      <c r="N154" s="173"/>
      <c r="O154" s="173"/>
      <c r="P154" s="174">
        <f>SUM(P155:P157)</f>
        <v>0</v>
      </c>
      <c r="Q154" s="173"/>
      <c r="R154" s="174">
        <f>SUM(R155:R157)</f>
        <v>0</v>
      </c>
      <c r="S154" s="173"/>
      <c r="T154" s="175">
        <f>SUM(T155:T157)</f>
        <v>0</v>
      </c>
      <c r="AR154" s="168" t="s">
        <v>140</v>
      </c>
      <c r="AT154" s="176" t="s">
        <v>73</v>
      </c>
      <c r="AU154" s="176" t="s">
        <v>24</v>
      </c>
      <c r="AY154" s="168" t="s">
        <v>141</v>
      </c>
      <c r="BK154" s="177">
        <f>SUM(BK155:BK157)</f>
        <v>0</v>
      </c>
    </row>
    <row r="155" spans="2:65" s="1" customFormat="1" ht="22.5" customHeight="1">
      <c r="B155" s="181"/>
      <c r="C155" s="182" t="s">
        <v>220</v>
      </c>
      <c r="D155" s="182" t="s">
        <v>144</v>
      </c>
      <c r="E155" s="183" t="s">
        <v>221</v>
      </c>
      <c r="F155" s="184" t="s">
        <v>219</v>
      </c>
      <c r="G155" s="185" t="s">
        <v>147</v>
      </c>
      <c r="H155" s="186">
        <v>1</v>
      </c>
      <c r="I155" s="187"/>
      <c r="J155" s="188">
        <f>ROUND(I155*H155,2)</f>
        <v>0</v>
      </c>
      <c r="K155" s="184" t="s">
        <v>148</v>
      </c>
      <c r="L155" s="41"/>
      <c r="M155" s="189" t="s">
        <v>5</v>
      </c>
      <c r="N155" s="190" t="s">
        <v>45</v>
      </c>
      <c r="O155" s="4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4" t="s">
        <v>149</v>
      </c>
      <c r="AT155" s="24" t="s">
        <v>144</v>
      </c>
      <c r="AU155" s="24" t="s">
        <v>82</v>
      </c>
      <c r="AY155" s="24" t="s">
        <v>141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4" t="s">
        <v>24</v>
      </c>
      <c r="BK155" s="193">
        <f>ROUND(I155*H155,2)</f>
        <v>0</v>
      </c>
      <c r="BL155" s="24" t="s">
        <v>149</v>
      </c>
      <c r="BM155" s="24" t="s">
        <v>222</v>
      </c>
    </row>
    <row r="156" spans="2:65" s="12" customFormat="1">
      <c r="B156" s="194"/>
      <c r="D156" s="195" t="s">
        <v>151</v>
      </c>
      <c r="E156" s="196" t="s">
        <v>5</v>
      </c>
      <c r="F156" s="197" t="s">
        <v>223</v>
      </c>
      <c r="H156" s="198" t="s">
        <v>5</v>
      </c>
      <c r="I156" s="199"/>
      <c r="L156" s="194"/>
      <c r="M156" s="200"/>
      <c r="N156" s="201"/>
      <c r="O156" s="201"/>
      <c r="P156" s="201"/>
      <c r="Q156" s="201"/>
      <c r="R156" s="201"/>
      <c r="S156" s="201"/>
      <c r="T156" s="202"/>
      <c r="AT156" s="198" t="s">
        <v>151</v>
      </c>
      <c r="AU156" s="198" t="s">
        <v>82</v>
      </c>
      <c r="AV156" s="12" t="s">
        <v>24</v>
      </c>
      <c r="AW156" s="12" t="s">
        <v>37</v>
      </c>
      <c r="AX156" s="12" t="s">
        <v>74</v>
      </c>
      <c r="AY156" s="198" t="s">
        <v>141</v>
      </c>
    </row>
    <row r="157" spans="2:65" s="13" customFormat="1">
      <c r="B157" s="203"/>
      <c r="D157" s="195" t="s">
        <v>151</v>
      </c>
      <c r="E157" s="212" t="s">
        <v>5</v>
      </c>
      <c r="F157" s="213" t="s">
        <v>24</v>
      </c>
      <c r="H157" s="214">
        <v>1</v>
      </c>
      <c r="I157" s="208"/>
      <c r="L157" s="203"/>
      <c r="M157" s="209"/>
      <c r="N157" s="210"/>
      <c r="O157" s="210"/>
      <c r="P157" s="210"/>
      <c r="Q157" s="210"/>
      <c r="R157" s="210"/>
      <c r="S157" s="210"/>
      <c r="T157" s="211"/>
      <c r="AT157" s="212" t="s">
        <v>151</v>
      </c>
      <c r="AU157" s="212" t="s">
        <v>82</v>
      </c>
      <c r="AV157" s="13" t="s">
        <v>82</v>
      </c>
      <c r="AW157" s="13" t="s">
        <v>37</v>
      </c>
      <c r="AX157" s="13" t="s">
        <v>24</v>
      </c>
      <c r="AY157" s="212" t="s">
        <v>141</v>
      </c>
    </row>
    <row r="158" spans="2:65" s="11" customFormat="1" ht="29.85" customHeight="1">
      <c r="B158" s="167"/>
      <c r="D158" s="178" t="s">
        <v>73</v>
      </c>
      <c r="E158" s="179" t="s">
        <v>224</v>
      </c>
      <c r="F158" s="179" t="s">
        <v>225</v>
      </c>
      <c r="I158" s="170"/>
      <c r="J158" s="180">
        <f>BK158</f>
        <v>0</v>
      </c>
      <c r="L158" s="167"/>
      <c r="M158" s="172"/>
      <c r="N158" s="173"/>
      <c r="O158" s="173"/>
      <c r="P158" s="174">
        <f>P159</f>
        <v>0</v>
      </c>
      <c r="Q158" s="173"/>
      <c r="R158" s="174">
        <f>R159</f>
        <v>0</v>
      </c>
      <c r="S158" s="173"/>
      <c r="T158" s="175">
        <f>T159</f>
        <v>0</v>
      </c>
      <c r="AR158" s="168" t="s">
        <v>140</v>
      </c>
      <c r="AT158" s="176" t="s">
        <v>73</v>
      </c>
      <c r="AU158" s="176" t="s">
        <v>24</v>
      </c>
      <c r="AY158" s="168" t="s">
        <v>141</v>
      </c>
      <c r="BK158" s="177">
        <f>BK159</f>
        <v>0</v>
      </c>
    </row>
    <row r="159" spans="2:65" s="1" customFormat="1" ht="22.5" customHeight="1">
      <c r="B159" s="181"/>
      <c r="C159" s="182" t="s">
        <v>226</v>
      </c>
      <c r="D159" s="182" t="s">
        <v>144</v>
      </c>
      <c r="E159" s="183" t="s">
        <v>227</v>
      </c>
      <c r="F159" s="184" t="s">
        <v>225</v>
      </c>
      <c r="G159" s="185" t="s">
        <v>147</v>
      </c>
      <c r="H159" s="186">
        <v>1</v>
      </c>
      <c r="I159" s="187"/>
      <c r="J159" s="188">
        <f>ROUND(I159*H159,2)</f>
        <v>0</v>
      </c>
      <c r="K159" s="184" t="s">
        <v>148</v>
      </c>
      <c r="L159" s="41"/>
      <c r="M159" s="189" t="s">
        <v>5</v>
      </c>
      <c r="N159" s="190" t="s">
        <v>45</v>
      </c>
      <c r="O159" s="4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24" t="s">
        <v>149</v>
      </c>
      <c r="AT159" s="24" t="s">
        <v>144</v>
      </c>
      <c r="AU159" s="24" t="s">
        <v>82</v>
      </c>
      <c r="AY159" s="24" t="s">
        <v>141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4" t="s">
        <v>24</v>
      </c>
      <c r="BK159" s="193">
        <f>ROUND(I159*H159,2)</f>
        <v>0</v>
      </c>
      <c r="BL159" s="24" t="s">
        <v>149</v>
      </c>
      <c r="BM159" s="24" t="s">
        <v>228</v>
      </c>
    </row>
    <row r="160" spans="2:65" s="11" customFormat="1" ht="29.85" customHeight="1">
      <c r="B160" s="167"/>
      <c r="D160" s="178" t="s">
        <v>73</v>
      </c>
      <c r="E160" s="179" t="s">
        <v>229</v>
      </c>
      <c r="F160" s="179" t="s">
        <v>230</v>
      </c>
      <c r="I160" s="170"/>
      <c r="J160" s="180">
        <f>BK160</f>
        <v>0</v>
      </c>
      <c r="L160" s="167"/>
      <c r="M160" s="172"/>
      <c r="N160" s="173"/>
      <c r="O160" s="173"/>
      <c r="P160" s="174">
        <f>SUM(P161:P173)</f>
        <v>0</v>
      </c>
      <c r="Q160" s="173"/>
      <c r="R160" s="174">
        <f>SUM(R161:R173)</f>
        <v>0</v>
      </c>
      <c r="S160" s="173"/>
      <c r="T160" s="175">
        <f>SUM(T161:T173)</f>
        <v>0</v>
      </c>
      <c r="AR160" s="168" t="s">
        <v>140</v>
      </c>
      <c r="AT160" s="176" t="s">
        <v>73</v>
      </c>
      <c r="AU160" s="176" t="s">
        <v>24</v>
      </c>
      <c r="AY160" s="168" t="s">
        <v>141</v>
      </c>
      <c r="BK160" s="177">
        <f>SUM(BK161:BK173)</f>
        <v>0</v>
      </c>
    </row>
    <row r="161" spans="2:65" s="1" customFormat="1" ht="22.5" customHeight="1">
      <c r="B161" s="181"/>
      <c r="C161" s="182" t="s">
        <v>231</v>
      </c>
      <c r="D161" s="182" t="s">
        <v>144</v>
      </c>
      <c r="E161" s="183" t="s">
        <v>232</v>
      </c>
      <c r="F161" s="184" t="s">
        <v>233</v>
      </c>
      <c r="G161" s="185" t="s">
        <v>147</v>
      </c>
      <c r="H161" s="186">
        <v>1</v>
      </c>
      <c r="I161" s="187"/>
      <c r="J161" s="188">
        <f>ROUND(I161*H161,2)</f>
        <v>0</v>
      </c>
      <c r="K161" s="184" t="s">
        <v>148</v>
      </c>
      <c r="L161" s="41"/>
      <c r="M161" s="189" t="s">
        <v>5</v>
      </c>
      <c r="N161" s="190" t="s">
        <v>45</v>
      </c>
      <c r="O161" s="4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24" t="s">
        <v>149</v>
      </c>
      <c r="AT161" s="24" t="s">
        <v>144</v>
      </c>
      <c r="AU161" s="24" t="s">
        <v>82</v>
      </c>
      <c r="AY161" s="24" t="s">
        <v>141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4" t="s">
        <v>24</v>
      </c>
      <c r="BK161" s="193">
        <f>ROUND(I161*H161,2)</f>
        <v>0</v>
      </c>
      <c r="BL161" s="24" t="s">
        <v>149</v>
      </c>
      <c r="BM161" s="24" t="s">
        <v>234</v>
      </c>
    </row>
    <row r="162" spans="2:65" s="1" customFormat="1" ht="22.5" customHeight="1">
      <c r="B162" s="181"/>
      <c r="C162" s="182" t="s">
        <v>235</v>
      </c>
      <c r="D162" s="182" t="s">
        <v>144</v>
      </c>
      <c r="E162" s="183" t="s">
        <v>236</v>
      </c>
      <c r="F162" s="184" t="s">
        <v>237</v>
      </c>
      <c r="G162" s="185" t="s">
        <v>147</v>
      </c>
      <c r="H162" s="186">
        <v>1</v>
      </c>
      <c r="I162" s="187"/>
      <c r="J162" s="188">
        <f>ROUND(I162*H162,2)</f>
        <v>0</v>
      </c>
      <c r="K162" s="184" t="s">
        <v>148</v>
      </c>
      <c r="L162" s="41"/>
      <c r="M162" s="189" t="s">
        <v>5</v>
      </c>
      <c r="N162" s="190" t="s">
        <v>45</v>
      </c>
      <c r="O162" s="4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24" t="s">
        <v>149</v>
      </c>
      <c r="AT162" s="24" t="s">
        <v>144</v>
      </c>
      <c r="AU162" s="24" t="s">
        <v>82</v>
      </c>
      <c r="AY162" s="24" t="s">
        <v>141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4" t="s">
        <v>24</v>
      </c>
      <c r="BK162" s="193">
        <f>ROUND(I162*H162,2)</f>
        <v>0</v>
      </c>
      <c r="BL162" s="24" t="s">
        <v>149</v>
      </c>
      <c r="BM162" s="24" t="s">
        <v>238</v>
      </c>
    </row>
    <row r="163" spans="2:65" s="12" customFormat="1">
      <c r="B163" s="194"/>
      <c r="D163" s="195" t="s">
        <v>151</v>
      </c>
      <c r="E163" s="196" t="s">
        <v>5</v>
      </c>
      <c r="F163" s="197" t="s">
        <v>239</v>
      </c>
      <c r="H163" s="198" t="s">
        <v>5</v>
      </c>
      <c r="I163" s="199"/>
      <c r="L163" s="194"/>
      <c r="M163" s="200"/>
      <c r="N163" s="201"/>
      <c r="O163" s="201"/>
      <c r="P163" s="201"/>
      <c r="Q163" s="201"/>
      <c r="R163" s="201"/>
      <c r="S163" s="201"/>
      <c r="T163" s="202"/>
      <c r="AT163" s="198" t="s">
        <v>151</v>
      </c>
      <c r="AU163" s="198" t="s">
        <v>82</v>
      </c>
      <c r="AV163" s="12" t="s">
        <v>24</v>
      </c>
      <c r="AW163" s="12" t="s">
        <v>37</v>
      </c>
      <c r="AX163" s="12" t="s">
        <v>74</v>
      </c>
      <c r="AY163" s="198" t="s">
        <v>141</v>
      </c>
    </row>
    <row r="164" spans="2:65" s="13" customFormat="1">
      <c r="B164" s="203"/>
      <c r="D164" s="204" t="s">
        <v>151</v>
      </c>
      <c r="E164" s="205" t="s">
        <v>5</v>
      </c>
      <c r="F164" s="206" t="s">
        <v>24</v>
      </c>
      <c r="H164" s="207">
        <v>1</v>
      </c>
      <c r="I164" s="208"/>
      <c r="L164" s="203"/>
      <c r="M164" s="209"/>
      <c r="N164" s="210"/>
      <c r="O164" s="210"/>
      <c r="P164" s="210"/>
      <c r="Q164" s="210"/>
      <c r="R164" s="210"/>
      <c r="S164" s="210"/>
      <c r="T164" s="211"/>
      <c r="AT164" s="212" t="s">
        <v>151</v>
      </c>
      <c r="AU164" s="212" t="s">
        <v>82</v>
      </c>
      <c r="AV164" s="13" t="s">
        <v>82</v>
      </c>
      <c r="AW164" s="13" t="s">
        <v>37</v>
      </c>
      <c r="AX164" s="13" t="s">
        <v>24</v>
      </c>
      <c r="AY164" s="212" t="s">
        <v>141</v>
      </c>
    </row>
    <row r="165" spans="2:65" s="1" customFormat="1" ht="22.5" customHeight="1">
      <c r="B165" s="181"/>
      <c r="C165" s="182" t="s">
        <v>240</v>
      </c>
      <c r="D165" s="182" t="s">
        <v>144</v>
      </c>
      <c r="E165" s="183" t="s">
        <v>236</v>
      </c>
      <c r="F165" s="184" t="s">
        <v>237</v>
      </c>
      <c r="G165" s="185" t="s">
        <v>147</v>
      </c>
      <c r="H165" s="186">
        <v>1</v>
      </c>
      <c r="I165" s="187"/>
      <c r="J165" s="188">
        <f>ROUND(I165*H165,2)</f>
        <v>0</v>
      </c>
      <c r="K165" s="184" t="s">
        <v>148</v>
      </c>
      <c r="L165" s="41"/>
      <c r="M165" s="189" t="s">
        <v>5</v>
      </c>
      <c r="N165" s="190" t="s">
        <v>45</v>
      </c>
      <c r="O165" s="4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24" t="s">
        <v>149</v>
      </c>
      <c r="AT165" s="24" t="s">
        <v>144</v>
      </c>
      <c r="AU165" s="24" t="s">
        <v>82</v>
      </c>
      <c r="AY165" s="24" t="s">
        <v>141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4" t="s">
        <v>24</v>
      </c>
      <c r="BK165" s="193">
        <f>ROUND(I165*H165,2)</f>
        <v>0</v>
      </c>
      <c r="BL165" s="24" t="s">
        <v>149</v>
      </c>
      <c r="BM165" s="24" t="s">
        <v>241</v>
      </c>
    </row>
    <row r="166" spans="2:65" s="12" customFormat="1">
      <c r="B166" s="194"/>
      <c r="D166" s="195" t="s">
        <v>151</v>
      </c>
      <c r="E166" s="196" t="s">
        <v>5</v>
      </c>
      <c r="F166" s="197" t="s">
        <v>242</v>
      </c>
      <c r="H166" s="198" t="s">
        <v>5</v>
      </c>
      <c r="I166" s="199"/>
      <c r="L166" s="194"/>
      <c r="M166" s="200"/>
      <c r="N166" s="201"/>
      <c r="O166" s="201"/>
      <c r="P166" s="201"/>
      <c r="Q166" s="201"/>
      <c r="R166" s="201"/>
      <c r="S166" s="201"/>
      <c r="T166" s="202"/>
      <c r="AT166" s="198" t="s">
        <v>151</v>
      </c>
      <c r="AU166" s="198" t="s">
        <v>82</v>
      </c>
      <c r="AV166" s="12" t="s">
        <v>24</v>
      </c>
      <c r="AW166" s="12" t="s">
        <v>37</v>
      </c>
      <c r="AX166" s="12" t="s">
        <v>74</v>
      </c>
      <c r="AY166" s="198" t="s">
        <v>141</v>
      </c>
    </row>
    <row r="167" spans="2:65" s="13" customFormat="1">
      <c r="B167" s="203"/>
      <c r="D167" s="204" t="s">
        <v>151</v>
      </c>
      <c r="E167" s="205" t="s">
        <v>5</v>
      </c>
      <c r="F167" s="206" t="s">
        <v>24</v>
      </c>
      <c r="H167" s="207">
        <v>1</v>
      </c>
      <c r="I167" s="208"/>
      <c r="L167" s="203"/>
      <c r="M167" s="209"/>
      <c r="N167" s="210"/>
      <c r="O167" s="210"/>
      <c r="P167" s="210"/>
      <c r="Q167" s="210"/>
      <c r="R167" s="210"/>
      <c r="S167" s="210"/>
      <c r="T167" s="211"/>
      <c r="AT167" s="212" t="s">
        <v>151</v>
      </c>
      <c r="AU167" s="212" t="s">
        <v>82</v>
      </c>
      <c r="AV167" s="13" t="s">
        <v>82</v>
      </c>
      <c r="AW167" s="13" t="s">
        <v>37</v>
      </c>
      <c r="AX167" s="13" t="s">
        <v>24</v>
      </c>
      <c r="AY167" s="212" t="s">
        <v>141</v>
      </c>
    </row>
    <row r="168" spans="2:65" s="1" customFormat="1" ht="22.5" customHeight="1">
      <c r="B168" s="181"/>
      <c r="C168" s="182" t="s">
        <v>243</v>
      </c>
      <c r="D168" s="182" t="s">
        <v>144</v>
      </c>
      <c r="E168" s="183" t="s">
        <v>236</v>
      </c>
      <c r="F168" s="184" t="s">
        <v>237</v>
      </c>
      <c r="G168" s="185" t="s">
        <v>147</v>
      </c>
      <c r="H168" s="186">
        <v>1</v>
      </c>
      <c r="I168" s="187"/>
      <c r="J168" s="188">
        <f>ROUND(I168*H168,2)</f>
        <v>0</v>
      </c>
      <c r="K168" s="184" t="s">
        <v>148</v>
      </c>
      <c r="L168" s="41"/>
      <c r="M168" s="189" t="s">
        <v>5</v>
      </c>
      <c r="N168" s="190" t="s">
        <v>45</v>
      </c>
      <c r="O168" s="4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4" t="s">
        <v>149</v>
      </c>
      <c r="AT168" s="24" t="s">
        <v>144</v>
      </c>
      <c r="AU168" s="24" t="s">
        <v>82</v>
      </c>
      <c r="AY168" s="24" t="s">
        <v>141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4" t="s">
        <v>24</v>
      </c>
      <c r="BK168" s="193">
        <f>ROUND(I168*H168,2)</f>
        <v>0</v>
      </c>
      <c r="BL168" s="24" t="s">
        <v>149</v>
      </c>
      <c r="BM168" s="24" t="s">
        <v>244</v>
      </c>
    </row>
    <row r="169" spans="2:65" s="12" customFormat="1">
      <c r="B169" s="194"/>
      <c r="D169" s="195" t="s">
        <v>151</v>
      </c>
      <c r="E169" s="196" t="s">
        <v>5</v>
      </c>
      <c r="F169" s="197" t="s">
        <v>245</v>
      </c>
      <c r="H169" s="198" t="s">
        <v>5</v>
      </c>
      <c r="I169" s="199"/>
      <c r="L169" s="194"/>
      <c r="M169" s="200"/>
      <c r="N169" s="201"/>
      <c r="O169" s="201"/>
      <c r="P169" s="201"/>
      <c r="Q169" s="201"/>
      <c r="R169" s="201"/>
      <c r="S169" s="201"/>
      <c r="T169" s="202"/>
      <c r="AT169" s="198" t="s">
        <v>151</v>
      </c>
      <c r="AU169" s="198" t="s">
        <v>82</v>
      </c>
      <c r="AV169" s="12" t="s">
        <v>24</v>
      </c>
      <c r="AW169" s="12" t="s">
        <v>37</v>
      </c>
      <c r="AX169" s="12" t="s">
        <v>74</v>
      </c>
      <c r="AY169" s="198" t="s">
        <v>141</v>
      </c>
    </row>
    <row r="170" spans="2:65" s="13" customFormat="1">
      <c r="B170" s="203"/>
      <c r="D170" s="204" t="s">
        <v>151</v>
      </c>
      <c r="E170" s="205" t="s">
        <v>5</v>
      </c>
      <c r="F170" s="206" t="s">
        <v>24</v>
      </c>
      <c r="H170" s="207">
        <v>1</v>
      </c>
      <c r="I170" s="208"/>
      <c r="L170" s="203"/>
      <c r="M170" s="209"/>
      <c r="N170" s="210"/>
      <c r="O170" s="210"/>
      <c r="P170" s="210"/>
      <c r="Q170" s="210"/>
      <c r="R170" s="210"/>
      <c r="S170" s="210"/>
      <c r="T170" s="211"/>
      <c r="AT170" s="212" t="s">
        <v>151</v>
      </c>
      <c r="AU170" s="212" t="s">
        <v>82</v>
      </c>
      <c r="AV170" s="13" t="s">
        <v>82</v>
      </c>
      <c r="AW170" s="13" t="s">
        <v>37</v>
      </c>
      <c r="AX170" s="13" t="s">
        <v>24</v>
      </c>
      <c r="AY170" s="212" t="s">
        <v>141</v>
      </c>
    </row>
    <row r="171" spans="2:65" s="1" customFormat="1" ht="22.5" customHeight="1">
      <c r="B171" s="181"/>
      <c r="C171" s="182" t="s">
        <v>246</v>
      </c>
      <c r="D171" s="182" t="s">
        <v>144</v>
      </c>
      <c r="E171" s="183" t="s">
        <v>236</v>
      </c>
      <c r="F171" s="184" t="s">
        <v>237</v>
      </c>
      <c r="G171" s="185" t="s">
        <v>147</v>
      </c>
      <c r="H171" s="186">
        <v>1</v>
      </c>
      <c r="I171" s="187"/>
      <c r="J171" s="188">
        <f>ROUND(I171*H171,2)</f>
        <v>0</v>
      </c>
      <c r="K171" s="184" t="s">
        <v>148</v>
      </c>
      <c r="L171" s="41"/>
      <c r="M171" s="189" t="s">
        <v>5</v>
      </c>
      <c r="N171" s="190" t="s">
        <v>45</v>
      </c>
      <c r="O171" s="4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24" t="s">
        <v>149</v>
      </c>
      <c r="AT171" s="24" t="s">
        <v>144</v>
      </c>
      <c r="AU171" s="24" t="s">
        <v>82</v>
      </c>
      <c r="AY171" s="24" t="s">
        <v>141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4" t="s">
        <v>24</v>
      </c>
      <c r="BK171" s="193">
        <f>ROUND(I171*H171,2)</f>
        <v>0</v>
      </c>
      <c r="BL171" s="24" t="s">
        <v>149</v>
      </c>
      <c r="BM171" s="24" t="s">
        <v>247</v>
      </c>
    </row>
    <row r="172" spans="2:65" s="12" customFormat="1">
      <c r="B172" s="194"/>
      <c r="D172" s="195" t="s">
        <v>151</v>
      </c>
      <c r="E172" s="196" t="s">
        <v>5</v>
      </c>
      <c r="F172" s="197" t="s">
        <v>248</v>
      </c>
      <c r="H172" s="198" t="s">
        <v>5</v>
      </c>
      <c r="I172" s="199"/>
      <c r="L172" s="194"/>
      <c r="M172" s="200"/>
      <c r="N172" s="201"/>
      <c r="O172" s="201"/>
      <c r="P172" s="201"/>
      <c r="Q172" s="201"/>
      <c r="R172" s="201"/>
      <c r="S172" s="201"/>
      <c r="T172" s="202"/>
      <c r="AT172" s="198" t="s">
        <v>151</v>
      </c>
      <c r="AU172" s="198" t="s">
        <v>82</v>
      </c>
      <c r="AV172" s="12" t="s">
        <v>24</v>
      </c>
      <c r="AW172" s="12" t="s">
        <v>37</v>
      </c>
      <c r="AX172" s="12" t="s">
        <v>74</v>
      </c>
      <c r="AY172" s="198" t="s">
        <v>141</v>
      </c>
    </row>
    <row r="173" spans="2:65" s="13" customFormat="1">
      <c r="B173" s="203"/>
      <c r="D173" s="195" t="s">
        <v>151</v>
      </c>
      <c r="E173" s="212" t="s">
        <v>5</v>
      </c>
      <c r="F173" s="213" t="s">
        <v>24</v>
      </c>
      <c r="H173" s="214">
        <v>1</v>
      </c>
      <c r="I173" s="208"/>
      <c r="L173" s="203"/>
      <c r="M173" s="209"/>
      <c r="N173" s="210"/>
      <c r="O173" s="210"/>
      <c r="P173" s="210"/>
      <c r="Q173" s="210"/>
      <c r="R173" s="210"/>
      <c r="S173" s="210"/>
      <c r="T173" s="211"/>
      <c r="AT173" s="212" t="s">
        <v>151</v>
      </c>
      <c r="AU173" s="212" t="s">
        <v>82</v>
      </c>
      <c r="AV173" s="13" t="s">
        <v>82</v>
      </c>
      <c r="AW173" s="13" t="s">
        <v>37</v>
      </c>
      <c r="AX173" s="13" t="s">
        <v>24</v>
      </c>
      <c r="AY173" s="212" t="s">
        <v>141</v>
      </c>
    </row>
    <row r="174" spans="2:65" s="11" customFormat="1" ht="29.85" customHeight="1">
      <c r="B174" s="167"/>
      <c r="D174" s="178" t="s">
        <v>73</v>
      </c>
      <c r="E174" s="179" t="s">
        <v>249</v>
      </c>
      <c r="F174" s="179" t="s">
        <v>250</v>
      </c>
      <c r="I174" s="170"/>
      <c r="J174" s="180">
        <f>BK174</f>
        <v>0</v>
      </c>
      <c r="L174" s="167"/>
      <c r="M174" s="172"/>
      <c r="N174" s="173"/>
      <c r="O174" s="173"/>
      <c r="P174" s="174">
        <f>SUM(P175:P181)</f>
        <v>0</v>
      </c>
      <c r="Q174" s="173"/>
      <c r="R174" s="174">
        <f>SUM(R175:R181)</f>
        <v>0</v>
      </c>
      <c r="S174" s="173"/>
      <c r="T174" s="175">
        <f>SUM(T175:T181)</f>
        <v>0</v>
      </c>
      <c r="AR174" s="168" t="s">
        <v>140</v>
      </c>
      <c r="AT174" s="176" t="s">
        <v>73</v>
      </c>
      <c r="AU174" s="176" t="s">
        <v>24</v>
      </c>
      <c r="AY174" s="168" t="s">
        <v>141</v>
      </c>
      <c r="BK174" s="177">
        <f>SUM(BK175:BK181)</f>
        <v>0</v>
      </c>
    </row>
    <row r="175" spans="2:65" s="1" customFormat="1" ht="22.5" customHeight="1">
      <c r="B175" s="181"/>
      <c r="C175" s="182" t="s">
        <v>251</v>
      </c>
      <c r="D175" s="182" t="s">
        <v>144</v>
      </c>
      <c r="E175" s="183" t="s">
        <v>252</v>
      </c>
      <c r="F175" s="184" t="s">
        <v>253</v>
      </c>
      <c r="G175" s="185" t="s">
        <v>147</v>
      </c>
      <c r="H175" s="186">
        <v>1</v>
      </c>
      <c r="I175" s="187"/>
      <c r="J175" s="188">
        <f>ROUND(I175*H175,2)</f>
        <v>0</v>
      </c>
      <c r="K175" s="184" t="s">
        <v>148</v>
      </c>
      <c r="L175" s="41"/>
      <c r="M175" s="189" t="s">
        <v>5</v>
      </c>
      <c r="N175" s="190" t="s">
        <v>45</v>
      </c>
      <c r="O175" s="4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4" t="s">
        <v>149</v>
      </c>
      <c r="AT175" s="24" t="s">
        <v>144</v>
      </c>
      <c r="AU175" s="24" t="s">
        <v>82</v>
      </c>
      <c r="AY175" s="24" t="s">
        <v>141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4" t="s">
        <v>24</v>
      </c>
      <c r="BK175" s="193">
        <f>ROUND(I175*H175,2)</f>
        <v>0</v>
      </c>
      <c r="BL175" s="24" t="s">
        <v>149</v>
      </c>
      <c r="BM175" s="24" t="s">
        <v>254</v>
      </c>
    </row>
    <row r="176" spans="2:65" s="12" customFormat="1">
      <c r="B176" s="194"/>
      <c r="D176" s="195" t="s">
        <v>151</v>
      </c>
      <c r="E176" s="196" t="s">
        <v>5</v>
      </c>
      <c r="F176" s="197" t="s">
        <v>255</v>
      </c>
      <c r="H176" s="198" t="s">
        <v>5</v>
      </c>
      <c r="I176" s="199"/>
      <c r="L176" s="194"/>
      <c r="M176" s="200"/>
      <c r="N176" s="201"/>
      <c r="O176" s="201"/>
      <c r="P176" s="201"/>
      <c r="Q176" s="201"/>
      <c r="R176" s="201"/>
      <c r="S176" s="201"/>
      <c r="T176" s="202"/>
      <c r="AT176" s="198" t="s">
        <v>151</v>
      </c>
      <c r="AU176" s="198" t="s">
        <v>82</v>
      </c>
      <c r="AV176" s="12" t="s">
        <v>24</v>
      </c>
      <c r="AW176" s="12" t="s">
        <v>37</v>
      </c>
      <c r="AX176" s="12" t="s">
        <v>74</v>
      </c>
      <c r="AY176" s="198" t="s">
        <v>141</v>
      </c>
    </row>
    <row r="177" spans="2:65" s="13" customFormat="1">
      <c r="B177" s="203"/>
      <c r="D177" s="204" t="s">
        <v>151</v>
      </c>
      <c r="E177" s="205" t="s">
        <v>5</v>
      </c>
      <c r="F177" s="206" t="s">
        <v>24</v>
      </c>
      <c r="H177" s="207">
        <v>1</v>
      </c>
      <c r="I177" s="208"/>
      <c r="L177" s="203"/>
      <c r="M177" s="209"/>
      <c r="N177" s="210"/>
      <c r="O177" s="210"/>
      <c r="P177" s="210"/>
      <c r="Q177" s="210"/>
      <c r="R177" s="210"/>
      <c r="S177" s="210"/>
      <c r="T177" s="211"/>
      <c r="AT177" s="212" t="s">
        <v>151</v>
      </c>
      <c r="AU177" s="212" t="s">
        <v>82</v>
      </c>
      <c r="AV177" s="13" t="s">
        <v>82</v>
      </c>
      <c r="AW177" s="13" t="s">
        <v>37</v>
      </c>
      <c r="AX177" s="13" t="s">
        <v>24</v>
      </c>
      <c r="AY177" s="212" t="s">
        <v>141</v>
      </c>
    </row>
    <row r="178" spans="2:65" s="1" customFormat="1" ht="22.5" customHeight="1">
      <c r="B178" s="181"/>
      <c r="C178" s="182" t="s">
        <v>256</v>
      </c>
      <c r="D178" s="182" t="s">
        <v>144</v>
      </c>
      <c r="E178" s="183" t="s">
        <v>252</v>
      </c>
      <c r="F178" s="184" t="s">
        <v>253</v>
      </c>
      <c r="G178" s="185" t="s">
        <v>147</v>
      </c>
      <c r="H178" s="186">
        <v>1</v>
      </c>
      <c r="I178" s="187"/>
      <c r="J178" s="188">
        <f>ROUND(I178*H178,2)</f>
        <v>0</v>
      </c>
      <c r="K178" s="184" t="s">
        <v>148</v>
      </c>
      <c r="L178" s="41"/>
      <c r="M178" s="189" t="s">
        <v>5</v>
      </c>
      <c r="N178" s="190" t="s">
        <v>45</v>
      </c>
      <c r="O178" s="4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24" t="s">
        <v>149</v>
      </c>
      <c r="AT178" s="24" t="s">
        <v>144</v>
      </c>
      <c r="AU178" s="24" t="s">
        <v>82</v>
      </c>
      <c r="AY178" s="24" t="s">
        <v>141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4" t="s">
        <v>24</v>
      </c>
      <c r="BK178" s="193">
        <f>ROUND(I178*H178,2)</f>
        <v>0</v>
      </c>
      <c r="BL178" s="24" t="s">
        <v>149</v>
      </c>
      <c r="BM178" s="24" t="s">
        <v>257</v>
      </c>
    </row>
    <row r="179" spans="2:65" s="12" customFormat="1">
      <c r="B179" s="194"/>
      <c r="D179" s="195" t="s">
        <v>151</v>
      </c>
      <c r="E179" s="196" t="s">
        <v>5</v>
      </c>
      <c r="F179" s="197" t="s">
        <v>258</v>
      </c>
      <c r="H179" s="198" t="s">
        <v>5</v>
      </c>
      <c r="I179" s="199"/>
      <c r="L179" s="194"/>
      <c r="M179" s="200"/>
      <c r="N179" s="201"/>
      <c r="O179" s="201"/>
      <c r="P179" s="201"/>
      <c r="Q179" s="201"/>
      <c r="R179" s="201"/>
      <c r="S179" s="201"/>
      <c r="T179" s="202"/>
      <c r="AT179" s="198" t="s">
        <v>151</v>
      </c>
      <c r="AU179" s="198" t="s">
        <v>82</v>
      </c>
      <c r="AV179" s="12" t="s">
        <v>24</v>
      </c>
      <c r="AW179" s="12" t="s">
        <v>37</v>
      </c>
      <c r="AX179" s="12" t="s">
        <v>74</v>
      </c>
      <c r="AY179" s="198" t="s">
        <v>141</v>
      </c>
    </row>
    <row r="180" spans="2:65" s="13" customFormat="1">
      <c r="B180" s="203"/>
      <c r="D180" s="204" t="s">
        <v>151</v>
      </c>
      <c r="E180" s="205" t="s">
        <v>5</v>
      </c>
      <c r="F180" s="206" t="s">
        <v>24</v>
      </c>
      <c r="H180" s="207">
        <v>1</v>
      </c>
      <c r="I180" s="208"/>
      <c r="L180" s="203"/>
      <c r="M180" s="209"/>
      <c r="N180" s="210"/>
      <c r="O180" s="210"/>
      <c r="P180" s="210"/>
      <c r="Q180" s="210"/>
      <c r="R180" s="210"/>
      <c r="S180" s="210"/>
      <c r="T180" s="211"/>
      <c r="AT180" s="212" t="s">
        <v>151</v>
      </c>
      <c r="AU180" s="212" t="s">
        <v>82</v>
      </c>
      <c r="AV180" s="13" t="s">
        <v>82</v>
      </c>
      <c r="AW180" s="13" t="s">
        <v>37</v>
      </c>
      <c r="AX180" s="13" t="s">
        <v>24</v>
      </c>
      <c r="AY180" s="212" t="s">
        <v>141</v>
      </c>
    </row>
    <row r="181" spans="2:65" s="1" customFormat="1" ht="22.5" customHeight="1">
      <c r="B181" s="181"/>
      <c r="C181" s="182" t="s">
        <v>259</v>
      </c>
      <c r="D181" s="182" t="s">
        <v>144</v>
      </c>
      <c r="E181" s="183" t="s">
        <v>260</v>
      </c>
      <c r="F181" s="184" t="s">
        <v>261</v>
      </c>
      <c r="G181" s="185" t="s">
        <v>262</v>
      </c>
      <c r="H181" s="186">
        <v>2</v>
      </c>
      <c r="I181" s="187"/>
      <c r="J181" s="188">
        <f>ROUND(I181*H181,2)</f>
        <v>0</v>
      </c>
      <c r="K181" s="184" t="s">
        <v>5</v>
      </c>
      <c r="L181" s="41"/>
      <c r="M181" s="189" t="s">
        <v>5</v>
      </c>
      <c r="N181" s="215" t="s">
        <v>45</v>
      </c>
      <c r="O181" s="216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AR181" s="24" t="s">
        <v>149</v>
      </c>
      <c r="AT181" s="24" t="s">
        <v>144</v>
      </c>
      <c r="AU181" s="24" t="s">
        <v>82</v>
      </c>
      <c r="AY181" s="24" t="s">
        <v>141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4" t="s">
        <v>24</v>
      </c>
      <c r="BK181" s="193">
        <f>ROUND(I181*H181,2)</f>
        <v>0</v>
      </c>
      <c r="BL181" s="24" t="s">
        <v>149</v>
      </c>
      <c r="BM181" s="24" t="s">
        <v>263</v>
      </c>
    </row>
    <row r="182" spans="2:65" s="1" customFormat="1" ht="6.95" customHeight="1">
      <c r="B182" s="56"/>
      <c r="C182" s="57"/>
      <c r="D182" s="57"/>
      <c r="E182" s="57"/>
      <c r="F182" s="57"/>
      <c r="G182" s="57"/>
      <c r="H182" s="57"/>
      <c r="I182" s="134"/>
      <c r="J182" s="57"/>
      <c r="K182" s="57"/>
      <c r="L182" s="41"/>
    </row>
  </sheetData>
  <autoFilter ref="C87:K181"/>
  <mergeCells count="12">
    <mergeCell ref="E78:H78"/>
    <mergeCell ref="E80:H8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6:H76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104</v>
      </c>
      <c r="G1" s="371" t="s">
        <v>105</v>
      </c>
      <c r="H1" s="371"/>
      <c r="I1" s="110"/>
      <c r="J1" s="109" t="s">
        <v>106</v>
      </c>
      <c r="K1" s="108" t="s">
        <v>107</v>
      </c>
      <c r="L1" s="109" t="s">
        <v>108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32" t="s">
        <v>8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22.5" customHeight="1">
      <c r="B7" s="28"/>
      <c r="C7" s="29"/>
      <c r="D7" s="29"/>
      <c r="E7" s="372" t="str">
        <f>'Rekapitulace stavby'!K6</f>
        <v>II/330 Poříčany, most přes D11 ev.č.330-001</v>
      </c>
      <c r="F7" s="378"/>
      <c r="G7" s="378"/>
      <c r="H7" s="378"/>
      <c r="I7" s="112"/>
      <c r="J7" s="29"/>
      <c r="K7" s="31"/>
    </row>
    <row r="8" spans="1:70" ht="15">
      <c r="B8" s="28"/>
      <c r="C8" s="29"/>
      <c r="D8" s="37" t="s">
        <v>110</v>
      </c>
      <c r="E8" s="29"/>
      <c r="F8" s="29"/>
      <c r="G8" s="29"/>
      <c r="H8" s="29"/>
      <c r="I8" s="112"/>
      <c r="J8" s="29"/>
      <c r="K8" s="31"/>
    </row>
    <row r="9" spans="1:70" s="1" customFormat="1" ht="22.5" customHeight="1">
      <c r="B9" s="41"/>
      <c r="C9" s="42"/>
      <c r="D9" s="42"/>
      <c r="E9" s="372" t="s">
        <v>264</v>
      </c>
      <c r="F9" s="373"/>
      <c r="G9" s="373"/>
      <c r="H9" s="373"/>
      <c r="I9" s="113"/>
      <c r="J9" s="42"/>
      <c r="K9" s="45"/>
    </row>
    <row r="10" spans="1:70" s="1" customFormat="1" ht="15">
      <c r="B10" s="41"/>
      <c r="C10" s="42"/>
      <c r="D10" s="37" t="s">
        <v>112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74" t="s">
        <v>264</v>
      </c>
      <c r="F11" s="373"/>
      <c r="G11" s="373"/>
      <c r="H11" s="373"/>
      <c r="I11" s="113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22</v>
      </c>
      <c r="E13" s="42"/>
      <c r="F13" s="35" t="s">
        <v>5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14" t="s">
        <v>27</v>
      </c>
      <c r="J14" s="115" t="str">
        <f>'Rekapitulace stavby'!AN8</f>
        <v>24. 1. 2017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14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14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14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14" t="s">
        <v>32</v>
      </c>
      <c r="J22" s="35" t="str">
        <f>IF('Rekapitulace stavby'!AN16="","",'Rekapitulace stavby'!AN16)</f>
        <v/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 xml:space="preserve"> </v>
      </c>
      <c r="F23" s="42"/>
      <c r="G23" s="42"/>
      <c r="H23" s="42"/>
      <c r="I23" s="114" t="s">
        <v>33</v>
      </c>
      <c r="J23" s="35" t="str">
        <f>IF('Rekapitulace stavby'!AN17="","",'Rekapitulace stavby'!AN17)</f>
        <v/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13"/>
      <c r="J25" s="42"/>
      <c r="K25" s="45"/>
    </row>
    <row r="26" spans="2:11" s="7" customFormat="1" ht="22.5" customHeight="1">
      <c r="B26" s="116"/>
      <c r="C26" s="117"/>
      <c r="D26" s="117"/>
      <c r="E26" s="367" t="s">
        <v>5</v>
      </c>
      <c r="F26" s="367"/>
      <c r="G26" s="367"/>
      <c r="H26" s="367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40</v>
      </c>
      <c r="E29" s="42"/>
      <c r="F29" s="42"/>
      <c r="G29" s="42"/>
      <c r="H29" s="42"/>
      <c r="I29" s="113"/>
      <c r="J29" s="123">
        <f>ROUND(J89,2)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42</v>
      </c>
      <c r="G31" s="42"/>
      <c r="H31" s="42"/>
      <c r="I31" s="124" t="s">
        <v>41</v>
      </c>
      <c r="J31" s="46" t="s">
        <v>43</v>
      </c>
      <c r="K31" s="45"/>
    </row>
    <row r="32" spans="2:11" s="1" customFormat="1" ht="14.45" customHeight="1">
      <c r="B32" s="41"/>
      <c r="C32" s="42"/>
      <c r="D32" s="49" t="s">
        <v>44</v>
      </c>
      <c r="E32" s="49" t="s">
        <v>45</v>
      </c>
      <c r="F32" s="125">
        <f>ROUND(SUM(BE89:BE147), 2)</f>
        <v>0</v>
      </c>
      <c r="G32" s="42"/>
      <c r="H32" s="42"/>
      <c r="I32" s="126">
        <v>0.21</v>
      </c>
      <c r="J32" s="125">
        <f>ROUND(ROUND((SUM(BE89:BE147)),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46</v>
      </c>
      <c r="F33" s="125">
        <f>ROUND(SUM(BF89:BF147), 2)</f>
        <v>0</v>
      </c>
      <c r="G33" s="42"/>
      <c r="H33" s="42"/>
      <c r="I33" s="126">
        <v>0.15</v>
      </c>
      <c r="J33" s="125">
        <f>ROUND(ROUND((SUM(BF89:BF147)),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25">
        <f>ROUND(SUM(BG89:BG147),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48</v>
      </c>
      <c r="F35" s="125">
        <f>ROUND(SUM(BH89:BH147),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</v>
      </c>
      <c r="F36" s="125">
        <f>ROUND(SUM(BI89:BI147),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50</v>
      </c>
      <c r="E38" s="71"/>
      <c r="F38" s="71"/>
      <c r="G38" s="129" t="s">
        <v>51</v>
      </c>
      <c r="H38" s="130" t="s">
        <v>52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22.5" customHeight="1">
      <c r="B47" s="41"/>
      <c r="C47" s="42"/>
      <c r="D47" s="42"/>
      <c r="E47" s="372" t="str">
        <f>E7</f>
        <v>II/330 Poříčany, most přes D11 ev.č.330-001</v>
      </c>
      <c r="F47" s="378"/>
      <c r="G47" s="378"/>
      <c r="H47" s="378"/>
      <c r="I47" s="113"/>
      <c r="J47" s="42"/>
      <c r="K47" s="45"/>
    </row>
    <row r="48" spans="2:11" ht="15">
      <c r="B48" s="28"/>
      <c r="C48" s="37" t="s">
        <v>110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22.5" customHeight="1">
      <c r="B49" s="41"/>
      <c r="C49" s="42"/>
      <c r="D49" s="42"/>
      <c r="E49" s="372" t="s">
        <v>264</v>
      </c>
      <c r="F49" s="373"/>
      <c r="G49" s="373"/>
      <c r="H49" s="373"/>
      <c r="I49" s="113"/>
      <c r="J49" s="42"/>
      <c r="K49" s="45"/>
    </row>
    <row r="50" spans="2:47" s="1" customFormat="1" ht="14.45" customHeight="1">
      <c r="B50" s="41"/>
      <c r="C50" s="37" t="s">
        <v>112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23.25" customHeight="1">
      <c r="B51" s="41"/>
      <c r="C51" s="42"/>
      <c r="D51" s="42"/>
      <c r="E51" s="374" t="str">
        <f>E11</f>
        <v>SO 261 - SO 261 Úprava svodidla v SDP</v>
      </c>
      <c r="F51" s="373"/>
      <c r="G51" s="373"/>
      <c r="H51" s="373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14" t="s">
        <v>27</v>
      </c>
      <c r="J53" s="115" t="str">
        <f>IF(J14="","",J14)</f>
        <v>24. 1. 2017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14" t="s">
        <v>36</v>
      </c>
      <c r="J55" s="35" t="str">
        <f>E23</f>
        <v xml:space="preserve"> 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1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J89</f>
        <v>0</v>
      </c>
      <c r="K60" s="45"/>
      <c r="AU60" s="24" t="s">
        <v>117</v>
      </c>
    </row>
    <row r="61" spans="2:47" s="8" customFormat="1" ht="24.95" customHeight="1">
      <c r="B61" s="142"/>
      <c r="C61" s="143"/>
      <c r="D61" s="144" t="s">
        <v>265</v>
      </c>
      <c r="E61" s="145"/>
      <c r="F61" s="145"/>
      <c r="G61" s="145"/>
      <c r="H61" s="145"/>
      <c r="I61" s="146"/>
      <c r="J61" s="147">
        <f>J90</f>
        <v>0</v>
      </c>
      <c r="K61" s="148"/>
    </row>
    <row r="62" spans="2:47" s="9" customFormat="1" ht="19.899999999999999" customHeight="1">
      <c r="B62" s="149"/>
      <c r="C62" s="150"/>
      <c r="D62" s="151" t="s">
        <v>266</v>
      </c>
      <c r="E62" s="152"/>
      <c r="F62" s="152"/>
      <c r="G62" s="152"/>
      <c r="H62" s="152"/>
      <c r="I62" s="153"/>
      <c r="J62" s="154">
        <f>J91</f>
        <v>0</v>
      </c>
      <c r="K62" s="155"/>
    </row>
    <row r="63" spans="2:47" s="9" customFormat="1" ht="19.899999999999999" customHeight="1">
      <c r="B63" s="149"/>
      <c r="C63" s="150"/>
      <c r="D63" s="151" t="s">
        <v>267</v>
      </c>
      <c r="E63" s="152"/>
      <c r="F63" s="152"/>
      <c r="G63" s="152"/>
      <c r="H63" s="152"/>
      <c r="I63" s="153"/>
      <c r="J63" s="154">
        <f>J114</f>
        <v>0</v>
      </c>
      <c r="K63" s="155"/>
    </row>
    <row r="64" spans="2:47" s="9" customFormat="1" ht="19.899999999999999" customHeight="1">
      <c r="B64" s="149"/>
      <c r="C64" s="150"/>
      <c r="D64" s="151" t="s">
        <v>268</v>
      </c>
      <c r="E64" s="152"/>
      <c r="F64" s="152"/>
      <c r="G64" s="152"/>
      <c r="H64" s="152"/>
      <c r="I64" s="153"/>
      <c r="J64" s="154">
        <f>J120</f>
        <v>0</v>
      </c>
      <c r="K64" s="155"/>
    </row>
    <row r="65" spans="2:12" s="9" customFormat="1" ht="19.899999999999999" customHeight="1">
      <c r="B65" s="149"/>
      <c r="C65" s="150"/>
      <c r="D65" s="151" t="s">
        <v>269</v>
      </c>
      <c r="E65" s="152"/>
      <c r="F65" s="152"/>
      <c r="G65" s="152"/>
      <c r="H65" s="152"/>
      <c r="I65" s="153"/>
      <c r="J65" s="154">
        <f>J124</f>
        <v>0</v>
      </c>
      <c r="K65" s="155"/>
    </row>
    <row r="66" spans="2:12" s="9" customFormat="1" ht="19.899999999999999" customHeight="1">
      <c r="B66" s="149"/>
      <c r="C66" s="150"/>
      <c r="D66" s="151" t="s">
        <v>270</v>
      </c>
      <c r="E66" s="152"/>
      <c r="F66" s="152"/>
      <c r="G66" s="152"/>
      <c r="H66" s="152"/>
      <c r="I66" s="153"/>
      <c r="J66" s="154">
        <f>J135</f>
        <v>0</v>
      </c>
      <c r="K66" s="155"/>
    </row>
    <row r="67" spans="2:12" s="9" customFormat="1" ht="19.899999999999999" customHeight="1">
      <c r="B67" s="149"/>
      <c r="C67" s="150"/>
      <c r="D67" s="151" t="s">
        <v>271</v>
      </c>
      <c r="E67" s="152"/>
      <c r="F67" s="152"/>
      <c r="G67" s="152"/>
      <c r="H67" s="152"/>
      <c r="I67" s="153"/>
      <c r="J67" s="154">
        <f>J146</f>
        <v>0</v>
      </c>
      <c r="K67" s="155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13"/>
      <c r="J68" s="42"/>
      <c r="K68" s="4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34"/>
      <c r="J69" s="57"/>
      <c r="K69" s="58"/>
    </row>
    <row r="73" spans="2:12" s="1" customFormat="1" ht="6.95" customHeight="1">
      <c r="B73" s="59"/>
      <c r="C73" s="60"/>
      <c r="D73" s="60"/>
      <c r="E73" s="60"/>
      <c r="F73" s="60"/>
      <c r="G73" s="60"/>
      <c r="H73" s="60"/>
      <c r="I73" s="135"/>
      <c r="J73" s="60"/>
      <c r="K73" s="60"/>
      <c r="L73" s="41"/>
    </row>
    <row r="74" spans="2:12" s="1" customFormat="1" ht="36.950000000000003" customHeight="1">
      <c r="B74" s="41"/>
      <c r="C74" s="61" t="s">
        <v>124</v>
      </c>
      <c r="L74" s="41"/>
    </row>
    <row r="75" spans="2:12" s="1" customFormat="1" ht="6.95" customHeight="1">
      <c r="B75" s="41"/>
      <c r="L75" s="41"/>
    </row>
    <row r="76" spans="2:12" s="1" customFormat="1" ht="14.45" customHeight="1">
      <c r="B76" s="41"/>
      <c r="C76" s="63" t="s">
        <v>19</v>
      </c>
      <c r="L76" s="41"/>
    </row>
    <row r="77" spans="2:12" s="1" customFormat="1" ht="22.5" customHeight="1">
      <c r="B77" s="41"/>
      <c r="E77" s="375" t="str">
        <f>E7</f>
        <v>II/330 Poříčany, most přes D11 ev.č.330-001</v>
      </c>
      <c r="F77" s="376"/>
      <c r="G77" s="376"/>
      <c r="H77" s="376"/>
      <c r="L77" s="41"/>
    </row>
    <row r="78" spans="2:12" ht="15">
      <c r="B78" s="28"/>
      <c r="C78" s="63" t="s">
        <v>110</v>
      </c>
      <c r="L78" s="28"/>
    </row>
    <row r="79" spans="2:12" s="1" customFormat="1" ht="22.5" customHeight="1">
      <c r="B79" s="41"/>
      <c r="E79" s="375" t="s">
        <v>264</v>
      </c>
      <c r="F79" s="377"/>
      <c r="G79" s="377"/>
      <c r="H79" s="377"/>
      <c r="L79" s="41"/>
    </row>
    <row r="80" spans="2:12" s="1" customFormat="1" ht="14.45" customHeight="1">
      <c r="B80" s="41"/>
      <c r="C80" s="63" t="s">
        <v>112</v>
      </c>
      <c r="L80" s="41"/>
    </row>
    <row r="81" spans="2:65" s="1" customFormat="1" ht="23.25" customHeight="1">
      <c r="B81" s="41"/>
      <c r="E81" s="341" t="str">
        <f>E11</f>
        <v>SO 261 - SO 261 Úprava svodidla v SDP</v>
      </c>
      <c r="F81" s="377"/>
      <c r="G81" s="377"/>
      <c r="H81" s="377"/>
      <c r="L81" s="41"/>
    </row>
    <row r="82" spans="2:65" s="1" customFormat="1" ht="6.95" customHeight="1">
      <c r="B82" s="41"/>
      <c r="L82" s="41"/>
    </row>
    <row r="83" spans="2:65" s="1" customFormat="1" ht="18" customHeight="1">
      <c r="B83" s="41"/>
      <c r="C83" s="63" t="s">
        <v>25</v>
      </c>
      <c r="F83" s="156" t="str">
        <f>F14</f>
        <v xml:space="preserve"> </v>
      </c>
      <c r="I83" s="157" t="s">
        <v>27</v>
      </c>
      <c r="J83" s="67" t="str">
        <f>IF(J14="","",J14)</f>
        <v>24. 1. 2017</v>
      </c>
      <c r="L83" s="41"/>
    </row>
    <row r="84" spans="2:65" s="1" customFormat="1" ht="6.95" customHeight="1">
      <c r="B84" s="41"/>
      <c r="L84" s="41"/>
    </row>
    <row r="85" spans="2:65" s="1" customFormat="1" ht="15">
      <c r="B85" s="41"/>
      <c r="C85" s="63" t="s">
        <v>31</v>
      </c>
      <c r="F85" s="156" t="str">
        <f>E17</f>
        <v xml:space="preserve"> </v>
      </c>
      <c r="I85" s="157" t="s">
        <v>36</v>
      </c>
      <c r="J85" s="156" t="str">
        <f>E23</f>
        <v xml:space="preserve"> </v>
      </c>
      <c r="L85" s="41"/>
    </row>
    <row r="86" spans="2:65" s="1" customFormat="1" ht="14.45" customHeight="1">
      <c r="B86" s="41"/>
      <c r="C86" s="63" t="s">
        <v>34</v>
      </c>
      <c r="F86" s="156" t="str">
        <f>IF(E20="","",E20)</f>
        <v/>
      </c>
      <c r="L86" s="41"/>
    </row>
    <row r="87" spans="2:65" s="1" customFormat="1" ht="10.35" customHeight="1">
      <c r="B87" s="41"/>
      <c r="L87" s="41"/>
    </row>
    <row r="88" spans="2:65" s="10" customFormat="1" ht="29.25" customHeight="1">
      <c r="B88" s="158"/>
      <c r="C88" s="159" t="s">
        <v>125</v>
      </c>
      <c r="D88" s="160" t="s">
        <v>59</v>
      </c>
      <c r="E88" s="160" t="s">
        <v>55</v>
      </c>
      <c r="F88" s="160" t="s">
        <v>126</v>
      </c>
      <c r="G88" s="160" t="s">
        <v>127</v>
      </c>
      <c r="H88" s="160" t="s">
        <v>128</v>
      </c>
      <c r="I88" s="161" t="s">
        <v>129</v>
      </c>
      <c r="J88" s="160" t="s">
        <v>115</v>
      </c>
      <c r="K88" s="162" t="s">
        <v>130</v>
      </c>
      <c r="L88" s="158"/>
      <c r="M88" s="73" t="s">
        <v>131</v>
      </c>
      <c r="N88" s="74" t="s">
        <v>44</v>
      </c>
      <c r="O88" s="74" t="s">
        <v>132</v>
      </c>
      <c r="P88" s="74" t="s">
        <v>133</v>
      </c>
      <c r="Q88" s="74" t="s">
        <v>134</v>
      </c>
      <c r="R88" s="74" t="s">
        <v>135</v>
      </c>
      <c r="S88" s="74" t="s">
        <v>136</v>
      </c>
      <c r="T88" s="75" t="s">
        <v>137</v>
      </c>
    </row>
    <row r="89" spans="2:65" s="1" customFormat="1" ht="29.25" customHeight="1">
      <c r="B89" s="41"/>
      <c r="C89" s="77" t="s">
        <v>116</v>
      </c>
      <c r="J89" s="163">
        <f>BK89</f>
        <v>0</v>
      </c>
      <c r="L89" s="41"/>
      <c r="M89" s="76"/>
      <c r="N89" s="68"/>
      <c r="O89" s="68"/>
      <c r="P89" s="164">
        <f>P90</f>
        <v>0</v>
      </c>
      <c r="Q89" s="68"/>
      <c r="R89" s="164">
        <f>R90</f>
        <v>445.95756</v>
      </c>
      <c r="S89" s="68"/>
      <c r="T89" s="165">
        <f>T90</f>
        <v>12.528</v>
      </c>
      <c r="AT89" s="24" t="s">
        <v>73</v>
      </c>
      <c r="AU89" s="24" t="s">
        <v>117</v>
      </c>
      <c r="BK89" s="166">
        <f>BK90</f>
        <v>0</v>
      </c>
    </row>
    <row r="90" spans="2:65" s="11" customFormat="1" ht="37.35" customHeight="1">
      <c r="B90" s="167"/>
      <c r="D90" s="168" t="s">
        <v>73</v>
      </c>
      <c r="E90" s="169" t="s">
        <v>272</v>
      </c>
      <c r="F90" s="169" t="s">
        <v>273</v>
      </c>
      <c r="I90" s="170"/>
      <c r="J90" s="171">
        <f>BK90</f>
        <v>0</v>
      </c>
      <c r="L90" s="167"/>
      <c r="M90" s="172"/>
      <c r="N90" s="173"/>
      <c r="O90" s="173"/>
      <c r="P90" s="174">
        <f>P91+P114+P120+P124+P135+P146</f>
        <v>0</v>
      </c>
      <c r="Q90" s="173"/>
      <c r="R90" s="174">
        <f>R91+R114+R120+R124+R135+R146</f>
        <v>445.95756</v>
      </c>
      <c r="S90" s="173"/>
      <c r="T90" s="175">
        <f>T91+T114+T120+T124+T135+T146</f>
        <v>12.528</v>
      </c>
      <c r="AR90" s="168" t="s">
        <v>24</v>
      </c>
      <c r="AT90" s="176" t="s">
        <v>73</v>
      </c>
      <c r="AU90" s="176" t="s">
        <v>74</v>
      </c>
      <c r="AY90" s="168" t="s">
        <v>141</v>
      </c>
      <c r="BK90" s="177">
        <f>BK91+BK114+BK120+BK124+BK135+BK146</f>
        <v>0</v>
      </c>
    </row>
    <row r="91" spans="2:65" s="11" customFormat="1" ht="19.899999999999999" customHeight="1">
      <c r="B91" s="167"/>
      <c r="D91" s="178" t="s">
        <v>73</v>
      </c>
      <c r="E91" s="179" t="s">
        <v>24</v>
      </c>
      <c r="F91" s="179" t="s">
        <v>274</v>
      </c>
      <c r="I91" s="170"/>
      <c r="J91" s="180">
        <f>BK91</f>
        <v>0</v>
      </c>
      <c r="L91" s="167"/>
      <c r="M91" s="172"/>
      <c r="N91" s="173"/>
      <c r="O91" s="173"/>
      <c r="P91" s="174">
        <f>SUM(P92:P113)</f>
        <v>0</v>
      </c>
      <c r="Q91" s="173"/>
      <c r="R91" s="174">
        <f>SUM(R92:R113)</f>
        <v>149.97200000000001</v>
      </c>
      <c r="S91" s="173"/>
      <c r="T91" s="175">
        <f>SUM(T92:T113)</f>
        <v>0</v>
      </c>
      <c r="AR91" s="168" t="s">
        <v>24</v>
      </c>
      <c r="AT91" s="176" t="s">
        <v>73</v>
      </c>
      <c r="AU91" s="176" t="s">
        <v>24</v>
      </c>
      <c r="AY91" s="168" t="s">
        <v>141</v>
      </c>
      <c r="BK91" s="177">
        <f>SUM(BK92:BK113)</f>
        <v>0</v>
      </c>
    </row>
    <row r="92" spans="2:65" s="1" customFormat="1" ht="31.5" customHeight="1">
      <c r="B92" s="181"/>
      <c r="C92" s="182" t="s">
        <v>24</v>
      </c>
      <c r="D92" s="182" t="s">
        <v>144</v>
      </c>
      <c r="E92" s="183" t="s">
        <v>275</v>
      </c>
      <c r="F92" s="184" t="s">
        <v>276</v>
      </c>
      <c r="G92" s="185" t="s">
        <v>277</v>
      </c>
      <c r="H92" s="186">
        <v>255</v>
      </c>
      <c r="I92" s="187"/>
      <c r="J92" s="188">
        <f>ROUND(I92*H92,2)</f>
        <v>0</v>
      </c>
      <c r="K92" s="184" t="s">
        <v>148</v>
      </c>
      <c r="L92" s="41"/>
      <c r="M92" s="189" t="s">
        <v>5</v>
      </c>
      <c r="N92" s="190" t="s">
        <v>45</v>
      </c>
      <c r="O92" s="42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4" t="s">
        <v>160</v>
      </c>
      <c r="AT92" s="24" t="s">
        <v>144</v>
      </c>
      <c r="AU92" s="24" t="s">
        <v>82</v>
      </c>
      <c r="AY92" s="24" t="s">
        <v>141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4" t="s">
        <v>24</v>
      </c>
      <c r="BK92" s="193">
        <f>ROUND(I92*H92,2)</f>
        <v>0</v>
      </c>
      <c r="BL92" s="24" t="s">
        <v>160</v>
      </c>
      <c r="BM92" s="24" t="s">
        <v>278</v>
      </c>
    </row>
    <row r="93" spans="2:65" s="13" customFormat="1">
      <c r="B93" s="203"/>
      <c r="D93" s="204" t="s">
        <v>151</v>
      </c>
      <c r="E93" s="205" t="s">
        <v>5</v>
      </c>
      <c r="F93" s="206" t="s">
        <v>279</v>
      </c>
      <c r="H93" s="207">
        <v>255</v>
      </c>
      <c r="I93" s="208"/>
      <c r="L93" s="203"/>
      <c r="M93" s="209"/>
      <c r="N93" s="210"/>
      <c r="O93" s="210"/>
      <c r="P93" s="210"/>
      <c r="Q93" s="210"/>
      <c r="R93" s="210"/>
      <c r="S93" s="210"/>
      <c r="T93" s="211"/>
      <c r="AT93" s="212" t="s">
        <v>151</v>
      </c>
      <c r="AU93" s="212" t="s">
        <v>82</v>
      </c>
      <c r="AV93" s="13" t="s">
        <v>82</v>
      </c>
      <c r="AW93" s="13" t="s">
        <v>37</v>
      </c>
      <c r="AX93" s="13" t="s">
        <v>24</v>
      </c>
      <c r="AY93" s="212" t="s">
        <v>141</v>
      </c>
    </row>
    <row r="94" spans="2:65" s="1" customFormat="1" ht="22.5" customHeight="1">
      <c r="B94" s="181"/>
      <c r="C94" s="182" t="s">
        <v>82</v>
      </c>
      <c r="D94" s="182" t="s">
        <v>144</v>
      </c>
      <c r="E94" s="183" t="s">
        <v>280</v>
      </c>
      <c r="F94" s="184" t="s">
        <v>281</v>
      </c>
      <c r="G94" s="185" t="s">
        <v>282</v>
      </c>
      <c r="H94" s="186">
        <v>111.3</v>
      </c>
      <c r="I94" s="187"/>
      <c r="J94" s="188">
        <f>ROUND(I94*H94,2)</f>
        <v>0</v>
      </c>
      <c r="K94" s="184" t="s">
        <v>148</v>
      </c>
      <c r="L94" s="41"/>
      <c r="M94" s="189" t="s">
        <v>5</v>
      </c>
      <c r="N94" s="190" t="s">
        <v>45</v>
      </c>
      <c r="O94" s="42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4" t="s">
        <v>160</v>
      </c>
      <c r="AT94" s="24" t="s">
        <v>144</v>
      </c>
      <c r="AU94" s="24" t="s">
        <v>82</v>
      </c>
      <c r="AY94" s="24" t="s">
        <v>141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4" t="s">
        <v>24</v>
      </c>
      <c r="BK94" s="193">
        <f>ROUND(I94*H94,2)</f>
        <v>0</v>
      </c>
      <c r="BL94" s="24" t="s">
        <v>160</v>
      </c>
      <c r="BM94" s="24" t="s">
        <v>283</v>
      </c>
    </row>
    <row r="95" spans="2:65" s="13" customFormat="1">
      <c r="B95" s="203"/>
      <c r="D95" s="204" t="s">
        <v>151</v>
      </c>
      <c r="E95" s="205" t="s">
        <v>5</v>
      </c>
      <c r="F95" s="206" t="s">
        <v>284</v>
      </c>
      <c r="H95" s="207">
        <v>111.3</v>
      </c>
      <c r="I95" s="208"/>
      <c r="L95" s="203"/>
      <c r="M95" s="209"/>
      <c r="N95" s="210"/>
      <c r="O95" s="210"/>
      <c r="P95" s="210"/>
      <c r="Q95" s="210"/>
      <c r="R95" s="210"/>
      <c r="S95" s="210"/>
      <c r="T95" s="211"/>
      <c r="AT95" s="212" t="s">
        <v>151</v>
      </c>
      <c r="AU95" s="212" t="s">
        <v>82</v>
      </c>
      <c r="AV95" s="13" t="s">
        <v>82</v>
      </c>
      <c r="AW95" s="13" t="s">
        <v>37</v>
      </c>
      <c r="AX95" s="13" t="s">
        <v>24</v>
      </c>
      <c r="AY95" s="212" t="s">
        <v>141</v>
      </c>
    </row>
    <row r="96" spans="2:65" s="1" customFormat="1" ht="22.5" customHeight="1">
      <c r="B96" s="181"/>
      <c r="C96" s="182" t="s">
        <v>157</v>
      </c>
      <c r="D96" s="182" t="s">
        <v>144</v>
      </c>
      <c r="E96" s="183" t="s">
        <v>285</v>
      </c>
      <c r="F96" s="184" t="s">
        <v>286</v>
      </c>
      <c r="G96" s="185" t="s">
        <v>282</v>
      </c>
      <c r="H96" s="186">
        <v>33.39</v>
      </c>
      <c r="I96" s="187"/>
      <c r="J96" s="188">
        <f>ROUND(I96*H96,2)</f>
        <v>0</v>
      </c>
      <c r="K96" s="184" t="s">
        <v>148</v>
      </c>
      <c r="L96" s="41"/>
      <c r="M96" s="189" t="s">
        <v>5</v>
      </c>
      <c r="N96" s="190" t="s">
        <v>45</v>
      </c>
      <c r="O96" s="42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4" t="s">
        <v>160</v>
      </c>
      <c r="AT96" s="24" t="s">
        <v>144</v>
      </c>
      <c r="AU96" s="24" t="s">
        <v>82</v>
      </c>
      <c r="AY96" s="24" t="s">
        <v>141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4" t="s">
        <v>24</v>
      </c>
      <c r="BK96" s="193">
        <f>ROUND(I96*H96,2)</f>
        <v>0</v>
      </c>
      <c r="BL96" s="24" t="s">
        <v>160</v>
      </c>
      <c r="BM96" s="24" t="s">
        <v>287</v>
      </c>
    </row>
    <row r="97" spans="2:65" s="13" customFormat="1">
      <c r="B97" s="203"/>
      <c r="D97" s="204" t="s">
        <v>151</v>
      </c>
      <c r="E97" s="205" t="s">
        <v>5</v>
      </c>
      <c r="F97" s="206" t="s">
        <v>288</v>
      </c>
      <c r="H97" s="207">
        <v>33.39</v>
      </c>
      <c r="I97" s="208"/>
      <c r="L97" s="203"/>
      <c r="M97" s="209"/>
      <c r="N97" s="210"/>
      <c r="O97" s="210"/>
      <c r="P97" s="210"/>
      <c r="Q97" s="210"/>
      <c r="R97" s="210"/>
      <c r="S97" s="210"/>
      <c r="T97" s="211"/>
      <c r="AT97" s="212" t="s">
        <v>151</v>
      </c>
      <c r="AU97" s="212" t="s">
        <v>82</v>
      </c>
      <c r="AV97" s="13" t="s">
        <v>82</v>
      </c>
      <c r="AW97" s="13" t="s">
        <v>37</v>
      </c>
      <c r="AX97" s="13" t="s">
        <v>24</v>
      </c>
      <c r="AY97" s="212" t="s">
        <v>141</v>
      </c>
    </row>
    <row r="98" spans="2:65" s="1" customFormat="1" ht="22.5" customHeight="1">
      <c r="B98" s="181"/>
      <c r="C98" s="182" t="s">
        <v>160</v>
      </c>
      <c r="D98" s="182" t="s">
        <v>144</v>
      </c>
      <c r="E98" s="183" t="s">
        <v>289</v>
      </c>
      <c r="F98" s="184" t="s">
        <v>290</v>
      </c>
      <c r="G98" s="185" t="s">
        <v>277</v>
      </c>
      <c r="H98" s="186">
        <v>255</v>
      </c>
      <c r="I98" s="187"/>
      <c r="J98" s="188">
        <f>ROUND(I98*H98,2)</f>
        <v>0</v>
      </c>
      <c r="K98" s="184" t="s">
        <v>148</v>
      </c>
      <c r="L98" s="41"/>
      <c r="M98" s="189" t="s">
        <v>5</v>
      </c>
      <c r="N98" s="190" t="s">
        <v>45</v>
      </c>
      <c r="O98" s="42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24" t="s">
        <v>160</v>
      </c>
      <c r="AT98" s="24" t="s">
        <v>144</v>
      </c>
      <c r="AU98" s="24" t="s">
        <v>82</v>
      </c>
      <c r="AY98" s="24" t="s">
        <v>141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4" t="s">
        <v>24</v>
      </c>
      <c r="BK98" s="193">
        <f>ROUND(I98*H98,2)</f>
        <v>0</v>
      </c>
      <c r="BL98" s="24" t="s">
        <v>160</v>
      </c>
      <c r="BM98" s="24" t="s">
        <v>291</v>
      </c>
    </row>
    <row r="99" spans="2:65" s="1" customFormat="1" ht="22.5" customHeight="1">
      <c r="B99" s="181"/>
      <c r="C99" s="182" t="s">
        <v>140</v>
      </c>
      <c r="D99" s="182" t="s">
        <v>144</v>
      </c>
      <c r="E99" s="183" t="s">
        <v>292</v>
      </c>
      <c r="F99" s="184" t="s">
        <v>293</v>
      </c>
      <c r="G99" s="185" t="s">
        <v>282</v>
      </c>
      <c r="H99" s="186">
        <v>111.3</v>
      </c>
      <c r="I99" s="187"/>
      <c r="J99" s="188">
        <f>ROUND(I99*H99,2)</f>
        <v>0</v>
      </c>
      <c r="K99" s="184" t="s">
        <v>148</v>
      </c>
      <c r="L99" s="41"/>
      <c r="M99" s="189" t="s">
        <v>5</v>
      </c>
      <c r="N99" s="190" t="s">
        <v>45</v>
      </c>
      <c r="O99" s="42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4" t="s">
        <v>160</v>
      </c>
      <c r="AT99" s="24" t="s">
        <v>144</v>
      </c>
      <c r="AU99" s="24" t="s">
        <v>82</v>
      </c>
      <c r="AY99" s="24" t="s">
        <v>141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4" t="s">
        <v>24</v>
      </c>
      <c r="BK99" s="193">
        <f>ROUND(I99*H99,2)</f>
        <v>0</v>
      </c>
      <c r="BL99" s="24" t="s">
        <v>160</v>
      </c>
      <c r="BM99" s="24" t="s">
        <v>294</v>
      </c>
    </row>
    <row r="100" spans="2:65" s="12" customFormat="1">
      <c r="B100" s="194"/>
      <c r="D100" s="195" t="s">
        <v>151</v>
      </c>
      <c r="E100" s="196" t="s">
        <v>5</v>
      </c>
      <c r="F100" s="197" t="s">
        <v>295</v>
      </c>
      <c r="H100" s="198" t="s">
        <v>5</v>
      </c>
      <c r="I100" s="199"/>
      <c r="L100" s="194"/>
      <c r="M100" s="200"/>
      <c r="N100" s="201"/>
      <c r="O100" s="201"/>
      <c r="P100" s="201"/>
      <c r="Q100" s="201"/>
      <c r="R100" s="201"/>
      <c r="S100" s="201"/>
      <c r="T100" s="202"/>
      <c r="AT100" s="198" t="s">
        <v>151</v>
      </c>
      <c r="AU100" s="198" t="s">
        <v>82</v>
      </c>
      <c r="AV100" s="12" t="s">
        <v>24</v>
      </c>
      <c r="AW100" s="12" t="s">
        <v>37</v>
      </c>
      <c r="AX100" s="12" t="s">
        <v>74</v>
      </c>
      <c r="AY100" s="198" t="s">
        <v>141</v>
      </c>
    </row>
    <row r="101" spans="2:65" s="13" customFormat="1">
      <c r="B101" s="203"/>
      <c r="D101" s="204" t="s">
        <v>151</v>
      </c>
      <c r="E101" s="205" t="s">
        <v>5</v>
      </c>
      <c r="F101" s="206" t="s">
        <v>296</v>
      </c>
      <c r="H101" s="207">
        <v>111.3</v>
      </c>
      <c r="I101" s="208"/>
      <c r="L101" s="203"/>
      <c r="M101" s="209"/>
      <c r="N101" s="210"/>
      <c r="O101" s="210"/>
      <c r="P101" s="210"/>
      <c r="Q101" s="210"/>
      <c r="R101" s="210"/>
      <c r="S101" s="210"/>
      <c r="T101" s="211"/>
      <c r="AT101" s="212" t="s">
        <v>151</v>
      </c>
      <c r="AU101" s="212" t="s">
        <v>82</v>
      </c>
      <c r="AV101" s="13" t="s">
        <v>82</v>
      </c>
      <c r="AW101" s="13" t="s">
        <v>37</v>
      </c>
      <c r="AX101" s="13" t="s">
        <v>24</v>
      </c>
      <c r="AY101" s="212" t="s">
        <v>141</v>
      </c>
    </row>
    <row r="102" spans="2:65" s="1" customFormat="1" ht="22.5" customHeight="1">
      <c r="B102" s="181"/>
      <c r="C102" s="182" t="s">
        <v>165</v>
      </c>
      <c r="D102" s="182" t="s">
        <v>144</v>
      </c>
      <c r="E102" s="183" t="s">
        <v>297</v>
      </c>
      <c r="F102" s="184" t="s">
        <v>298</v>
      </c>
      <c r="G102" s="185" t="s">
        <v>282</v>
      </c>
      <c r="H102" s="186">
        <v>111.3</v>
      </c>
      <c r="I102" s="187"/>
      <c r="J102" s="188">
        <f>ROUND(I102*H102,2)</f>
        <v>0</v>
      </c>
      <c r="K102" s="184" t="s">
        <v>148</v>
      </c>
      <c r="L102" s="41"/>
      <c r="M102" s="189" t="s">
        <v>5</v>
      </c>
      <c r="N102" s="190" t="s">
        <v>45</v>
      </c>
      <c r="O102" s="42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4" t="s">
        <v>160</v>
      </c>
      <c r="AT102" s="24" t="s">
        <v>144</v>
      </c>
      <c r="AU102" s="24" t="s">
        <v>82</v>
      </c>
      <c r="AY102" s="24" t="s">
        <v>141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4" t="s">
        <v>24</v>
      </c>
      <c r="BK102" s="193">
        <f>ROUND(I102*H102,2)</f>
        <v>0</v>
      </c>
      <c r="BL102" s="24" t="s">
        <v>160</v>
      </c>
      <c r="BM102" s="24" t="s">
        <v>299</v>
      </c>
    </row>
    <row r="103" spans="2:65" s="12" customFormat="1">
      <c r="B103" s="194"/>
      <c r="D103" s="195" t="s">
        <v>151</v>
      </c>
      <c r="E103" s="196" t="s">
        <v>5</v>
      </c>
      <c r="F103" s="197" t="s">
        <v>300</v>
      </c>
      <c r="H103" s="198" t="s">
        <v>5</v>
      </c>
      <c r="I103" s="199"/>
      <c r="L103" s="194"/>
      <c r="M103" s="200"/>
      <c r="N103" s="201"/>
      <c r="O103" s="201"/>
      <c r="P103" s="201"/>
      <c r="Q103" s="201"/>
      <c r="R103" s="201"/>
      <c r="S103" s="201"/>
      <c r="T103" s="202"/>
      <c r="AT103" s="198" t="s">
        <v>151</v>
      </c>
      <c r="AU103" s="198" t="s">
        <v>82</v>
      </c>
      <c r="AV103" s="12" t="s">
        <v>24</v>
      </c>
      <c r="AW103" s="12" t="s">
        <v>37</v>
      </c>
      <c r="AX103" s="12" t="s">
        <v>74</v>
      </c>
      <c r="AY103" s="198" t="s">
        <v>141</v>
      </c>
    </row>
    <row r="104" spans="2:65" s="13" customFormat="1">
      <c r="B104" s="203"/>
      <c r="D104" s="204" t="s">
        <v>151</v>
      </c>
      <c r="E104" s="205" t="s">
        <v>5</v>
      </c>
      <c r="F104" s="206" t="s">
        <v>296</v>
      </c>
      <c r="H104" s="207">
        <v>111.3</v>
      </c>
      <c r="I104" s="208"/>
      <c r="L104" s="203"/>
      <c r="M104" s="209"/>
      <c r="N104" s="210"/>
      <c r="O104" s="210"/>
      <c r="P104" s="210"/>
      <c r="Q104" s="210"/>
      <c r="R104" s="210"/>
      <c r="S104" s="210"/>
      <c r="T104" s="211"/>
      <c r="AT104" s="212" t="s">
        <v>151</v>
      </c>
      <c r="AU104" s="212" t="s">
        <v>82</v>
      </c>
      <c r="AV104" s="13" t="s">
        <v>82</v>
      </c>
      <c r="AW104" s="13" t="s">
        <v>37</v>
      </c>
      <c r="AX104" s="13" t="s">
        <v>24</v>
      </c>
      <c r="AY104" s="212" t="s">
        <v>141</v>
      </c>
    </row>
    <row r="105" spans="2:65" s="1" customFormat="1" ht="22.5" customHeight="1">
      <c r="B105" s="181"/>
      <c r="C105" s="182" t="s">
        <v>168</v>
      </c>
      <c r="D105" s="182" t="s">
        <v>144</v>
      </c>
      <c r="E105" s="183" t="s">
        <v>301</v>
      </c>
      <c r="F105" s="184" t="s">
        <v>302</v>
      </c>
      <c r="G105" s="185" t="s">
        <v>303</v>
      </c>
      <c r="H105" s="186">
        <v>211.47</v>
      </c>
      <c r="I105" s="187"/>
      <c r="J105" s="188">
        <f>ROUND(I105*H105,2)</f>
        <v>0</v>
      </c>
      <c r="K105" s="184" t="s">
        <v>148</v>
      </c>
      <c r="L105" s="41"/>
      <c r="M105" s="189" t="s">
        <v>5</v>
      </c>
      <c r="N105" s="190" t="s">
        <v>45</v>
      </c>
      <c r="O105" s="42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4" t="s">
        <v>160</v>
      </c>
      <c r="AT105" s="24" t="s">
        <v>144</v>
      </c>
      <c r="AU105" s="24" t="s">
        <v>82</v>
      </c>
      <c r="AY105" s="24" t="s">
        <v>141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4" t="s">
        <v>24</v>
      </c>
      <c r="BK105" s="193">
        <f>ROUND(I105*H105,2)</f>
        <v>0</v>
      </c>
      <c r="BL105" s="24" t="s">
        <v>160</v>
      </c>
      <c r="BM105" s="24" t="s">
        <v>304</v>
      </c>
    </row>
    <row r="106" spans="2:65" s="12" customFormat="1">
      <c r="B106" s="194"/>
      <c r="D106" s="195" t="s">
        <v>151</v>
      </c>
      <c r="E106" s="196" t="s">
        <v>5</v>
      </c>
      <c r="F106" s="197" t="s">
        <v>300</v>
      </c>
      <c r="H106" s="198" t="s">
        <v>5</v>
      </c>
      <c r="I106" s="199"/>
      <c r="L106" s="194"/>
      <c r="M106" s="200"/>
      <c r="N106" s="201"/>
      <c r="O106" s="201"/>
      <c r="P106" s="201"/>
      <c r="Q106" s="201"/>
      <c r="R106" s="201"/>
      <c r="S106" s="201"/>
      <c r="T106" s="202"/>
      <c r="AT106" s="198" t="s">
        <v>151</v>
      </c>
      <c r="AU106" s="198" t="s">
        <v>82</v>
      </c>
      <c r="AV106" s="12" t="s">
        <v>24</v>
      </c>
      <c r="AW106" s="12" t="s">
        <v>37</v>
      </c>
      <c r="AX106" s="12" t="s">
        <v>74</v>
      </c>
      <c r="AY106" s="198" t="s">
        <v>141</v>
      </c>
    </row>
    <row r="107" spans="2:65" s="13" customFormat="1">
      <c r="B107" s="203"/>
      <c r="D107" s="204" t="s">
        <v>151</v>
      </c>
      <c r="E107" s="205" t="s">
        <v>5</v>
      </c>
      <c r="F107" s="206" t="s">
        <v>305</v>
      </c>
      <c r="H107" s="207">
        <v>211.47</v>
      </c>
      <c r="I107" s="208"/>
      <c r="L107" s="203"/>
      <c r="M107" s="209"/>
      <c r="N107" s="210"/>
      <c r="O107" s="210"/>
      <c r="P107" s="210"/>
      <c r="Q107" s="210"/>
      <c r="R107" s="210"/>
      <c r="S107" s="210"/>
      <c r="T107" s="211"/>
      <c r="AT107" s="212" t="s">
        <v>151</v>
      </c>
      <c r="AU107" s="212" t="s">
        <v>82</v>
      </c>
      <c r="AV107" s="13" t="s">
        <v>82</v>
      </c>
      <c r="AW107" s="13" t="s">
        <v>37</v>
      </c>
      <c r="AX107" s="13" t="s">
        <v>24</v>
      </c>
      <c r="AY107" s="212" t="s">
        <v>141</v>
      </c>
    </row>
    <row r="108" spans="2:65" s="1" customFormat="1" ht="22.5" customHeight="1">
      <c r="B108" s="181"/>
      <c r="C108" s="182" t="s">
        <v>171</v>
      </c>
      <c r="D108" s="182" t="s">
        <v>144</v>
      </c>
      <c r="E108" s="183" t="s">
        <v>306</v>
      </c>
      <c r="F108" s="184" t="s">
        <v>307</v>
      </c>
      <c r="G108" s="185" t="s">
        <v>282</v>
      </c>
      <c r="H108" s="186">
        <v>83.317999999999998</v>
      </c>
      <c r="I108" s="187"/>
      <c r="J108" s="188">
        <f>ROUND(I108*H108,2)</f>
        <v>0</v>
      </c>
      <c r="K108" s="184" t="s">
        <v>148</v>
      </c>
      <c r="L108" s="41"/>
      <c r="M108" s="189" t="s">
        <v>5</v>
      </c>
      <c r="N108" s="190" t="s">
        <v>45</v>
      </c>
      <c r="O108" s="42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4" t="s">
        <v>160</v>
      </c>
      <c r="AT108" s="24" t="s">
        <v>144</v>
      </c>
      <c r="AU108" s="24" t="s">
        <v>82</v>
      </c>
      <c r="AY108" s="24" t="s">
        <v>141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4" t="s">
        <v>24</v>
      </c>
      <c r="BK108" s="193">
        <f>ROUND(I108*H108,2)</f>
        <v>0</v>
      </c>
      <c r="BL108" s="24" t="s">
        <v>160</v>
      </c>
      <c r="BM108" s="24" t="s">
        <v>308</v>
      </c>
    </row>
    <row r="109" spans="2:65" s="12" customFormat="1">
      <c r="B109" s="194"/>
      <c r="D109" s="195" t="s">
        <v>151</v>
      </c>
      <c r="E109" s="196" t="s">
        <v>5</v>
      </c>
      <c r="F109" s="197" t="s">
        <v>309</v>
      </c>
      <c r="H109" s="198" t="s">
        <v>5</v>
      </c>
      <c r="I109" s="199"/>
      <c r="L109" s="194"/>
      <c r="M109" s="200"/>
      <c r="N109" s="201"/>
      <c r="O109" s="201"/>
      <c r="P109" s="201"/>
      <c r="Q109" s="201"/>
      <c r="R109" s="201"/>
      <c r="S109" s="201"/>
      <c r="T109" s="202"/>
      <c r="AT109" s="198" t="s">
        <v>151</v>
      </c>
      <c r="AU109" s="198" t="s">
        <v>82</v>
      </c>
      <c r="AV109" s="12" t="s">
        <v>24</v>
      </c>
      <c r="AW109" s="12" t="s">
        <v>37</v>
      </c>
      <c r="AX109" s="12" t="s">
        <v>74</v>
      </c>
      <c r="AY109" s="198" t="s">
        <v>141</v>
      </c>
    </row>
    <row r="110" spans="2:65" s="13" customFormat="1">
      <c r="B110" s="203"/>
      <c r="D110" s="204" t="s">
        <v>151</v>
      </c>
      <c r="E110" s="205" t="s">
        <v>5</v>
      </c>
      <c r="F110" s="206" t="s">
        <v>310</v>
      </c>
      <c r="H110" s="207">
        <v>83.317999999999998</v>
      </c>
      <c r="I110" s="208"/>
      <c r="L110" s="203"/>
      <c r="M110" s="209"/>
      <c r="N110" s="210"/>
      <c r="O110" s="210"/>
      <c r="P110" s="210"/>
      <c r="Q110" s="210"/>
      <c r="R110" s="210"/>
      <c r="S110" s="210"/>
      <c r="T110" s="211"/>
      <c r="AT110" s="212" t="s">
        <v>151</v>
      </c>
      <c r="AU110" s="212" t="s">
        <v>82</v>
      </c>
      <c r="AV110" s="13" t="s">
        <v>82</v>
      </c>
      <c r="AW110" s="13" t="s">
        <v>37</v>
      </c>
      <c r="AX110" s="13" t="s">
        <v>24</v>
      </c>
      <c r="AY110" s="212" t="s">
        <v>141</v>
      </c>
    </row>
    <row r="111" spans="2:65" s="1" customFormat="1" ht="22.5" customHeight="1">
      <c r="B111" s="181"/>
      <c r="C111" s="219" t="s">
        <v>176</v>
      </c>
      <c r="D111" s="219" t="s">
        <v>311</v>
      </c>
      <c r="E111" s="220" t="s">
        <v>312</v>
      </c>
      <c r="F111" s="221" t="s">
        <v>313</v>
      </c>
      <c r="G111" s="222" t="s">
        <v>303</v>
      </c>
      <c r="H111" s="223">
        <v>149.97200000000001</v>
      </c>
      <c r="I111" s="224"/>
      <c r="J111" s="225">
        <f>ROUND(I111*H111,2)</f>
        <v>0</v>
      </c>
      <c r="K111" s="221" t="s">
        <v>148</v>
      </c>
      <c r="L111" s="226"/>
      <c r="M111" s="227" t="s">
        <v>5</v>
      </c>
      <c r="N111" s="228" t="s">
        <v>45</v>
      </c>
      <c r="O111" s="42"/>
      <c r="P111" s="191">
        <f>O111*H111</f>
        <v>0</v>
      </c>
      <c r="Q111" s="191">
        <v>1</v>
      </c>
      <c r="R111" s="191">
        <f>Q111*H111</f>
        <v>149.97200000000001</v>
      </c>
      <c r="S111" s="191">
        <v>0</v>
      </c>
      <c r="T111" s="192">
        <f>S111*H111</f>
        <v>0</v>
      </c>
      <c r="AR111" s="24" t="s">
        <v>171</v>
      </c>
      <c r="AT111" s="24" t="s">
        <v>311</v>
      </c>
      <c r="AU111" s="24" t="s">
        <v>82</v>
      </c>
      <c r="AY111" s="24" t="s">
        <v>141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4" t="s">
        <v>24</v>
      </c>
      <c r="BK111" s="193">
        <f>ROUND(I111*H111,2)</f>
        <v>0</v>
      </c>
      <c r="BL111" s="24" t="s">
        <v>160</v>
      </c>
      <c r="BM111" s="24" t="s">
        <v>314</v>
      </c>
    </row>
    <row r="112" spans="2:65" s="12" customFormat="1">
      <c r="B112" s="194"/>
      <c r="D112" s="195" t="s">
        <v>151</v>
      </c>
      <c r="E112" s="196" t="s">
        <v>5</v>
      </c>
      <c r="F112" s="197" t="s">
        <v>315</v>
      </c>
      <c r="H112" s="198" t="s">
        <v>5</v>
      </c>
      <c r="I112" s="199"/>
      <c r="L112" s="194"/>
      <c r="M112" s="200"/>
      <c r="N112" s="201"/>
      <c r="O112" s="201"/>
      <c r="P112" s="201"/>
      <c r="Q112" s="201"/>
      <c r="R112" s="201"/>
      <c r="S112" s="201"/>
      <c r="T112" s="202"/>
      <c r="AT112" s="198" t="s">
        <v>151</v>
      </c>
      <c r="AU112" s="198" t="s">
        <v>82</v>
      </c>
      <c r="AV112" s="12" t="s">
        <v>24</v>
      </c>
      <c r="AW112" s="12" t="s">
        <v>37</v>
      </c>
      <c r="AX112" s="12" t="s">
        <v>74</v>
      </c>
      <c r="AY112" s="198" t="s">
        <v>141</v>
      </c>
    </row>
    <row r="113" spans="2:65" s="13" customFormat="1">
      <c r="B113" s="203"/>
      <c r="D113" s="195" t="s">
        <v>151</v>
      </c>
      <c r="E113" s="212" t="s">
        <v>5</v>
      </c>
      <c r="F113" s="213" t="s">
        <v>316</v>
      </c>
      <c r="H113" s="214">
        <v>149.97200000000001</v>
      </c>
      <c r="I113" s="208"/>
      <c r="L113" s="203"/>
      <c r="M113" s="209"/>
      <c r="N113" s="210"/>
      <c r="O113" s="210"/>
      <c r="P113" s="210"/>
      <c r="Q113" s="210"/>
      <c r="R113" s="210"/>
      <c r="S113" s="210"/>
      <c r="T113" s="211"/>
      <c r="AT113" s="212" t="s">
        <v>151</v>
      </c>
      <c r="AU113" s="212" t="s">
        <v>82</v>
      </c>
      <c r="AV113" s="13" t="s">
        <v>82</v>
      </c>
      <c r="AW113" s="13" t="s">
        <v>37</v>
      </c>
      <c r="AX113" s="13" t="s">
        <v>24</v>
      </c>
      <c r="AY113" s="212" t="s">
        <v>141</v>
      </c>
    </row>
    <row r="114" spans="2:65" s="11" customFormat="1" ht="29.85" customHeight="1">
      <c r="B114" s="167"/>
      <c r="D114" s="178" t="s">
        <v>73</v>
      </c>
      <c r="E114" s="179" t="s">
        <v>160</v>
      </c>
      <c r="F114" s="179" t="s">
        <v>317</v>
      </c>
      <c r="I114" s="170"/>
      <c r="J114" s="180">
        <f>BK114</f>
        <v>0</v>
      </c>
      <c r="L114" s="167"/>
      <c r="M114" s="172"/>
      <c r="N114" s="173"/>
      <c r="O114" s="173"/>
      <c r="P114" s="174">
        <f>SUM(P115:P119)</f>
        <v>0</v>
      </c>
      <c r="Q114" s="173"/>
      <c r="R114" s="174">
        <f>SUM(R115:R119)</f>
        <v>168</v>
      </c>
      <c r="S114" s="173"/>
      <c r="T114" s="175">
        <f>SUM(T115:T119)</f>
        <v>0</v>
      </c>
      <c r="AR114" s="168" t="s">
        <v>24</v>
      </c>
      <c r="AT114" s="176" t="s">
        <v>73</v>
      </c>
      <c r="AU114" s="176" t="s">
        <v>24</v>
      </c>
      <c r="AY114" s="168" t="s">
        <v>141</v>
      </c>
      <c r="BK114" s="177">
        <f>SUM(BK115:BK119)</f>
        <v>0</v>
      </c>
    </row>
    <row r="115" spans="2:65" s="1" customFormat="1" ht="22.5" customHeight="1">
      <c r="B115" s="181"/>
      <c r="C115" s="182" t="s">
        <v>29</v>
      </c>
      <c r="D115" s="182" t="s">
        <v>144</v>
      </c>
      <c r="E115" s="183" t="s">
        <v>318</v>
      </c>
      <c r="F115" s="184" t="s">
        <v>319</v>
      </c>
      <c r="G115" s="185" t="s">
        <v>277</v>
      </c>
      <c r="H115" s="186">
        <v>420</v>
      </c>
      <c r="I115" s="187"/>
      <c r="J115" s="188">
        <f>ROUND(I115*H115,2)</f>
        <v>0</v>
      </c>
      <c r="K115" s="184" t="s">
        <v>148</v>
      </c>
      <c r="L115" s="41"/>
      <c r="M115" s="189" t="s">
        <v>5</v>
      </c>
      <c r="N115" s="190" t="s">
        <v>45</v>
      </c>
      <c r="O115" s="42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4" t="s">
        <v>160</v>
      </c>
      <c r="AT115" s="24" t="s">
        <v>144</v>
      </c>
      <c r="AU115" s="24" t="s">
        <v>82</v>
      </c>
      <c r="AY115" s="24" t="s">
        <v>141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4" t="s">
        <v>24</v>
      </c>
      <c r="BK115" s="193">
        <f>ROUND(I115*H115,2)</f>
        <v>0</v>
      </c>
      <c r="BL115" s="24" t="s">
        <v>160</v>
      </c>
      <c r="BM115" s="24" t="s">
        <v>320</v>
      </c>
    </row>
    <row r="116" spans="2:65" s="13" customFormat="1">
      <c r="B116" s="203"/>
      <c r="D116" s="204" t="s">
        <v>151</v>
      </c>
      <c r="E116" s="205" t="s">
        <v>5</v>
      </c>
      <c r="F116" s="206" t="s">
        <v>321</v>
      </c>
      <c r="H116" s="207">
        <v>420</v>
      </c>
      <c r="I116" s="208"/>
      <c r="L116" s="203"/>
      <c r="M116" s="209"/>
      <c r="N116" s="210"/>
      <c r="O116" s="210"/>
      <c r="P116" s="210"/>
      <c r="Q116" s="210"/>
      <c r="R116" s="210"/>
      <c r="S116" s="210"/>
      <c r="T116" s="211"/>
      <c r="AT116" s="212" t="s">
        <v>151</v>
      </c>
      <c r="AU116" s="212" t="s">
        <v>82</v>
      </c>
      <c r="AV116" s="13" t="s">
        <v>82</v>
      </c>
      <c r="AW116" s="13" t="s">
        <v>37</v>
      </c>
      <c r="AX116" s="13" t="s">
        <v>24</v>
      </c>
      <c r="AY116" s="212" t="s">
        <v>141</v>
      </c>
    </row>
    <row r="117" spans="2:65" s="1" customFormat="1" ht="22.5" customHeight="1">
      <c r="B117" s="181"/>
      <c r="C117" s="182" t="s">
        <v>183</v>
      </c>
      <c r="D117" s="182" t="s">
        <v>144</v>
      </c>
      <c r="E117" s="183" t="s">
        <v>322</v>
      </c>
      <c r="F117" s="184" t="s">
        <v>323</v>
      </c>
      <c r="G117" s="185" t="s">
        <v>277</v>
      </c>
      <c r="H117" s="186">
        <v>420</v>
      </c>
      <c r="I117" s="187"/>
      <c r="J117" s="188">
        <f>ROUND(I117*H117,2)</f>
        <v>0</v>
      </c>
      <c r="K117" s="184" t="s">
        <v>148</v>
      </c>
      <c r="L117" s="41"/>
      <c r="M117" s="189" t="s">
        <v>5</v>
      </c>
      <c r="N117" s="190" t="s">
        <v>45</v>
      </c>
      <c r="O117" s="42"/>
      <c r="P117" s="191">
        <f>O117*H117</f>
        <v>0</v>
      </c>
      <c r="Q117" s="191">
        <v>0.4</v>
      </c>
      <c r="R117" s="191">
        <f>Q117*H117</f>
        <v>168</v>
      </c>
      <c r="S117" s="191">
        <v>0</v>
      </c>
      <c r="T117" s="192">
        <f>S117*H117</f>
        <v>0</v>
      </c>
      <c r="AR117" s="24" t="s">
        <v>160</v>
      </c>
      <c r="AT117" s="24" t="s">
        <v>144</v>
      </c>
      <c r="AU117" s="24" t="s">
        <v>82</v>
      </c>
      <c r="AY117" s="24" t="s">
        <v>141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4" t="s">
        <v>24</v>
      </c>
      <c r="BK117" s="193">
        <f>ROUND(I117*H117,2)</f>
        <v>0</v>
      </c>
      <c r="BL117" s="24" t="s">
        <v>160</v>
      </c>
      <c r="BM117" s="24" t="s">
        <v>324</v>
      </c>
    </row>
    <row r="118" spans="2:65" s="12" customFormat="1">
      <c r="B118" s="194"/>
      <c r="D118" s="195" t="s">
        <v>151</v>
      </c>
      <c r="E118" s="196" t="s">
        <v>5</v>
      </c>
      <c r="F118" s="197" t="s">
        <v>325</v>
      </c>
      <c r="H118" s="198" t="s">
        <v>5</v>
      </c>
      <c r="I118" s="199"/>
      <c r="L118" s="194"/>
      <c r="M118" s="200"/>
      <c r="N118" s="201"/>
      <c r="O118" s="201"/>
      <c r="P118" s="201"/>
      <c r="Q118" s="201"/>
      <c r="R118" s="201"/>
      <c r="S118" s="201"/>
      <c r="T118" s="202"/>
      <c r="AT118" s="198" t="s">
        <v>151</v>
      </c>
      <c r="AU118" s="198" t="s">
        <v>82</v>
      </c>
      <c r="AV118" s="12" t="s">
        <v>24</v>
      </c>
      <c r="AW118" s="12" t="s">
        <v>37</v>
      </c>
      <c r="AX118" s="12" t="s">
        <v>74</v>
      </c>
      <c r="AY118" s="198" t="s">
        <v>141</v>
      </c>
    </row>
    <row r="119" spans="2:65" s="13" customFormat="1">
      <c r="B119" s="203"/>
      <c r="D119" s="195" t="s">
        <v>151</v>
      </c>
      <c r="E119" s="212" t="s">
        <v>5</v>
      </c>
      <c r="F119" s="213" t="s">
        <v>321</v>
      </c>
      <c r="H119" s="214">
        <v>420</v>
      </c>
      <c r="I119" s="208"/>
      <c r="L119" s="203"/>
      <c r="M119" s="209"/>
      <c r="N119" s="210"/>
      <c r="O119" s="210"/>
      <c r="P119" s="210"/>
      <c r="Q119" s="210"/>
      <c r="R119" s="210"/>
      <c r="S119" s="210"/>
      <c r="T119" s="211"/>
      <c r="AT119" s="212" t="s">
        <v>151</v>
      </c>
      <c r="AU119" s="212" t="s">
        <v>82</v>
      </c>
      <c r="AV119" s="13" t="s">
        <v>82</v>
      </c>
      <c r="AW119" s="13" t="s">
        <v>37</v>
      </c>
      <c r="AX119" s="13" t="s">
        <v>24</v>
      </c>
      <c r="AY119" s="212" t="s">
        <v>141</v>
      </c>
    </row>
    <row r="120" spans="2:65" s="11" customFormat="1" ht="29.85" customHeight="1">
      <c r="B120" s="167"/>
      <c r="D120" s="178" t="s">
        <v>73</v>
      </c>
      <c r="E120" s="179" t="s">
        <v>171</v>
      </c>
      <c r="F120" s="179" t="s">
        <v>326</v>
      </c>
      <c r="I120" s="170"/>
      <c r="J120" s="180">
        <f>BK120</f>
        <v>0</v>
      </c>
      <c r="L120" s="167"/>
      <c r="M120" s="172"/>
      <c r="N120" s="173"/>
      <c r="O120" s="173"/>
      <c r="P120" s="174">
        <f>SUM(P121:P123)</f>
        <v>0</v>
      </c>
      <c r="Q120" s="173"/>
      <c r="R120" s="174">
        <f>SUM(R121:R123)</f>
        <v>0.32272000000000001</v>
      </c>
      <c r="S120" s="173"/>
      <c r="T120" s="175">
        <f>SUM(T121:T123)</f>
        <v>0</v>
      </c>
      <c r="AR120" s="168" t="s">
        <v>24</v>
      </c>
      <c r="AT120" s="176" t="s">
        <v>73</v>
      </c>
      <c r="AU120" s="176" t="s">
        <v>24</v>
      </c>
      <c r="AY120" s="168" t="s">
        <v>141</v>
      </c>
      <c r="BK120" s="177">
        <f>SUM(BK121:BK123)</f>
        <v>0</v>
      </c>
    </row>
    <row r="121" spans="2:65" s="1" customFormat="1" ht="22.5" customHeight="1">
      <c r="B121" s="181"/>
      <c r="C121" s="182" t="s">
        <v>186</v>
      </c>
      <c r="D121" s="182" t="s">
        <v>144</v>
      </c>
      <c r="E121" s="183" t="s">
        <v>327</v>
      </c>
      <c r="F121" s="184" t="s">
        <v>328</v>
      </c>
      <c r="G121" s="185" t="s">
        <v>329</v>
      </c>
      <c r="H121" s="186">
        <v>1</v>
      </c>
      <c r="I121" s="187"/>
      <c r="J121" s="188">
        <f>ROUND(I121*H121,2)</f>
        <v>0</v>
      </c>
      <c r="K121" s="184" t="s">
        <v>148</v>
      </c>
      <c r="L121" s="41"/>
      <c r="M121" s="189" t="s">
        <v>5</v>
      </c>
      <c r="N121" s="190" t="s">
        <v>45</v>
      </c>
      <c r="O121" s="42"/>
      <c r="P121" s="191">
        <f>O121*H121</f>
        <v>0</v>
      </c>
      <c r="Q121" s="191">
        <v>0.32272000000000001</v>
      </c>
      <c r="R121" s="191">
        <f>Q121*H121</f>
        <v>0.32272000000000001</v>
      </c>
      <c r="S121" s="191">
        <v>0</v>
      </c>
      <c r="T121" s="192">
        <f>S121*H121</f>
        <v>0</v>
      </c>
      <c r="AR121" s="24" t="s">
        <v>160</v>
      </c>
      <c r="AT121" s="24" t="s">
        <v>144</v>
      </c>
      <c r="AU121" s="24" t="s">
        <v>82</v>
      </c>
      <c r="AY121" s="24" t="s">
        <v>141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4" t="s">
        <v>24</v>
      </c>
      <c r="BK121" s="193">
        <f>ROUND(I121*H121,2)</f>
        <v>0</v>
      </c>
      <c r="BL121" s="24" t="s">
        <v>160</v>
      </c>
      <c r="BM121" s="24" t="s">
        <v>330</v>
      </c>
    </row>
    <row r="122" spans="2:65" s="12" customFormat="1">
      <c r="B122" s="194"/>
      <c r="D122" s="195" t="s">
        <v>151</v>
      </c>
      <c r="E122" s="196" t="s">
        <v>5</v>
      </c>
      <c r="F122" s="197" t="s">
        <v>331</v>
      </c>
      <c r="H122" s="198" t="s">
        <v>5</v>
      </c>
      <c r="I122" s="199"/>
      <c r="L122" s="194"/>
      <c r="M122" s="200"/>
      <c r="N122" s="201"/>
      <c r="O122" s="201"/>
      <c r="P122" s="201"/>
      <c r="Q122" s="201"/>
      <c r="R122" s="201"/>
      <c r="S122" s="201"/>
      <c r="T122" s="202"/>
      <c r="AT122" s="198" t="s">
        <v>151</v>
      </c>
      <c r="AU122" s="198" t="s">
        <v>82</v>
      </c>
      <c r="AV122" s="12" t="s">
        <v>24</v>
      </c>
      <c r="AW122" s="12" t="s">
        <v>37</v>
      </c>
      <c r="AX122" s="12" t="s">
        <v>74</v>
      </c>
      <c r="AY122" s="198" t="s">
        <v>141</v>
      </c>
    </row>
    <row r="123" spans="2:65" s="13" customFormat="1">
      <c r="B123" s="203"/>
      <c r="D123" s="195" t="s">
        <v>151</v>
      </c>
      <c r="E123" s="212" t="s">
        <v>5</v>
      </c>
      <c r="F123" s="213" t="s">
        <v>24</v>
      </c>
      <c r="H123" s="214">
        <v>1</v>
      </c>
      <c r="I123" s="208"/>
      <c r="L123" s="203"/>
      <c r="M123" s="209"/>
      <c r="N123" s="210"/>
      <c r="O123" s="210"/>
      <c r="P123" s="210"/>
      <c r="Q123" s="210"/>
      <c r="R123" s="210"/>
      <c r="S123" s="210"/>
      <c r="T123" s="211"/>
      <c r="AT123" s="212" t="s">
        <v>151</v>
      </c>
      <c r="AU123" s="212" t="s">
        <v>82</v>
      </c>
      <c r="AV123" s="13" t="s">
        <v>82</v>
      </c>
      <c r="AW123" s="13" t="s">
        <v>37</v>
      </c>
      <c r="AX123" s="13" t="s">
        <v>24</v>
      </c>
      <c r="AY123" s="212" t="s">
        <v>141</v>
      </c>
    </row>
    <row r="124" spans="2:65" s="11" customFormat="1" ht="29.85" customHeight="1">
      <c r="B124" s="167"/>
      <c r="D124" s="178" t="s">
        <v>73</v>
      </c>
      <c r="E124" s="179" t="s">
        <v>176</v>
      </c>
      <c r="F124" s="179" t="s">
        <v>332</v>
      </c>
      <c r="I124" s="170"/>
      <c r="J124" s="180">
        <f>BK124</f>
        <v>0</v>
      </c>
      <c r="L124" s="167"/>
      <c r="M124" s="172"/>
      <c r="N124" s="173"/>
      <c r="O124" s="173"/>
      <c r="P124" s="174">
        <f>SUM(P125:P134)</f>
        <v>0</v>
      </c>
      <c r="Q124" s="173"/>
      <c r="R124" s="174">
        <f>SUM(R125:R134)</f>
        <v>127.66284</v>
      </c>
      <c r="S124" s="173"/>
      <c r="T124" s="175">
        <f>SUM(T125:T134)</f>
        <v>12.528</v>
      </c>
      <c r="AR124" s="168" t="s">
        <v>24</v>
      </c>
      <c r="AT124" s="176" t="s">
        <v>73</v>
      </c>
      <c r="AU124" s="176" t="s">
        <v>24</v>
      </c>
      <c r="AY124" s="168" t="s">
        <v>141</v>
      </c>
      <c r="BK124" s="177">
        <f>SUM(BK125:BK134)</f>
        <v>0</v>
      </c>
    </row>
    <row r="125" spans="2:65" s="1" customFormat="1" ht="31.5" customHeight="1">
      <c r="B125" s="181"/>
      <c r="C125" s="182" t="s">
        <v>189</v>
      </c>
      <c r="D125" s="182" t="s">
        <v>144</v>
      </c>
      <c r="E125" s="183" t="s">
        <v>333</v>
      </c>
      <c r="F125" s="184" t="s">
        <v>334</v>
      </c>
      <c r="G125" s="185" t="s">
        <v>335</v>
      </c>
      <c r="H125" s="186">
        <v>20</v>
      </c>
      <c r="I125" s="187"/>
      <c r="J125" s="188">
        <f>ROUND(I125*H125,2)</f>
        <v>0</v>
      </c>
      <c r="K125" s="184" t="s">
        <v>148</v>
      </c>
      <c r="L125" s="41"/>
      <c r="M125" s="189" t="s">
        <v>5</v>
      </c>
      <c r="N125" s="190" t="s">
        <v>45</v>
      </c>
      <c r="O125" s="42"/>
      <c r="P125" s="191">
        <f>O125*H125</f>
        <v>0</v>
      </c>
      <c r="Q125" s="191">
        <v>0.1017</v>
      </c>
      <c r="R125" s="191">
        <f>Q125*H125</f>
        <v>2.0339999999999998</v>
      </c>
      <c r="S125" s="191">
        <v>0</v>
      </c>
      <c r="T125" s="192">
        <f>S125*H125</f>
        <v>0</v>
      </c>
      <c r="AR125" s="24" t="s">
        <v>160</v>
      </c>
      <c r="AT125" s="24" t="s">
        <v>144</v>
      </c>
      <c r="AU125" s="24" t="s">
        <v>82</v>
      </c>
      <c r="AY125" s="24" t="s">
        <v>141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4" t="s">
        <v>24</v>
      </c>
      <c r="BK125" s="193">
        <f>ROUND(I125*H125,2)</f>
        <v>0</v>
      </c>
      <c r="BL125" s="24" t="s">
        <v>160</v>
      </c>
      <c r="BM125" s="24" t="s">
        <v>336</v>
      </c>
    </row>
    <row r="126" spans="2:65" s="13" customFormat="1">
      <c r="B126" s="203"/>
      <c r="D126" s="204" t="s">
        <v>151</v>
      </c>
      <c r="E126" s="205" t="s">
        <v>5</v>
      </c>
      <c r="F126" s="206" t="s">
        <v>337</v>
      </c>
      <c r="H126" s="207">
        <v>20</v>
      </c>
      <c r="I126" s="208"/>
      <c r="L126" s="203"/>
      <c r="M126" s="209"/>
      <c r="N126" s="210"/>
      <c r="O126" s="210"/>
      <c r="P126" s="210"/>
      <c r="Q126" s="210"/>
      <c r="R126" s="210"/>
      <c r="S126" s="210"/>
      <c r="T126" s="211"/>
      <c r="AT126" s="212" t="s">
        <v>151</v>
      </c>
      <c r="AU126" s="212" t="s">
        <v>82</v>
      </c>
      <c r="AV126" s="13" t="s">
        <v>82</v>
      </c>
      <c r="AW126" s="13" t="s">
        <v>37</v>
      </c>
      <c r="AX126" s="13" t="s">
        <v>24</v>
      </c>
      <c r="AY126" s="212" t="s">
        <v>141</v>
      </c>
    </row>
    <row r="127" spans="2:65" s="1" customFormat="1" ht="22.5" customHeight="1">
      <c r="B127" s="181"/>
      <c r="C127" s="182" t="s">
        <v>192</v>
      </c>
      <c r="D127" s="182" t="s">
        <v>144</v>
      </c>
      <c r="E127" s="183" t="s">
        <v>338</v>
      </c>
      <c r="F127" s="184" t="s">
        <v>339</v>
      </c>
      <c r="G127" s="185" t="s">
        <v>335</v>
      </c>
      <c r="H127" s="186">
        <v>134</v>
      </c>
      <c r="I127" s="187"/>
      <c r="J127" s="188">
        <f>ROUND(I127*H127,2)</f>
        <v>0</v>
      </c>
      <c r="K127" s="184" t="s">
        <v>148</v>
      </c>
      <c r="L127" s="41"/>
      <c r="M127" s="189" t="s">
        <v>5</v>
      </c>
      <c r="N127" s="190" t="s">
        <v>45</v>
      </c>
      <c r="O127" s="42"/>
      <c r="P127" s="191">
        <f>O127*H127</f>
        <v>0</v>
      </c>
      <c r="Q127" s="191">
        <v>0.75266</v>
      </c>
      <c r="R127" s="191">
        <f>Q127*H127</f>
        <v>100.85644000000001</v>
      </c>
      <c r="S127" s="191">
        <v>0</v>
      </c>
      <c r="T127" s="192">
        <f>S127*H127</f>
        <v>0</v>
      </c>
      <c r="AR127" s="24" t="s">
        <v>160</v>
      </c>
      <c r="AT127" s="24" t="s">
        <v>144</v>
      </c>
      <c r="AU127" s="24" t="s">
        <v>82</v>
      </c>
      <c r="AY127" s="24" t="s">
        <v>141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4" t="s">
        <v>24</v>
      </c>
      <c r="BK127" s="193">
        <f>ROUND(I127*H127,2)</f>
        <v>0</v>
      </c>
      <c r="BL127" s="24" t="s">
        <v>160</v>
      </c>
      <c r="BM127" s="24" t="s">
        <v>340</v>
      </c>
    </row>
    <row r="128" spans="2:65" s="13" customFormat="1">
      <c r="B128" s="203"/>
      <c r="D128" s="204" t="s">
        <v>151</v>
      </c>
      <c r="E128" s="205" t="s">
        <v>5</v>
      </c>
      <c r="F128" s="206" t="s">
        <v>341</v>
      </c>
      <c r="H128" s="207">
        <v>134</v>
      </c>
      <c r="I128" s="208"/>
      <c r="L128" s="203"/>
      <c r="M128" s="209"/>
      <c r="N128" s="210"/>
      <c r="O128" s="210"/>
      <c r="P128" s="210"/>
      <c r="Q128" s="210"/>
      <c r="R128" s="210"/>
      <c r="S128" s="210"/>
      <c r="T128" s="211"/>
      <c r="AT128" s="212" t="s">
        <v>151</v>
      </c>
      <c r="AU128" s="212" t="s">
        <v>82</v>
      </c>
      <c r="AV128" s="13" t="s">
        <v>82</v>
      </c>
      <c r="AW128" s="13" t="s">
        <v>37</v>
      </c>
      <c r="AX128" s="13" t="s">
        <v>24</v>
      </c>
      <c r="AY128" s="212" t="s">
        <v>141</v>
      </c>
    </row>
    <row r="129" spans="2:65" s="1" customFormat="1" ht="22.5" customHeight="1">
      <c r="B129" s="181"/>
      <c r="C129" s="182" t="s">
        <v>11</v>
      </c>
      <c r="D129" s="182" t="s">
        <v>144</v>
      </c>
      <c r="E129" s="183" t="s">
        <v>342</v>
      </c>
      <c r="F129" s="184" t="s">
        <v>343</v>
      </c>
      <c r="G129" s="185" t="s">
        <v>335</v>
      </c>
      <c r="H129" s="186">
        <v>24</v>
      </c>
      <c r="I129" s="187"/>
      <c r="J129" s="188">
        <f>ROUND(I129*H129,2)</f>
        <v>0</v>
      </c>
      <c r="K129" s="184" t="s">
        <v>148</v>
      </c>
      <c r="L129" s="41"/>
      <c r="M129" s="189" t="s">
        <v>5</v>
      </c>
      <c r="N129" s="190" t="s">
        <v>45</v>
      </c>
      <c r="O129" s="42"/>
      <c r="P129" s="191">
        <f>O129*H129</f>
        <v>0</v>
      </c>
      <c r="Q129" s="191">
        <v>0.83265999999999996</v>
      </c>
      <c r="R129" s="191">
        <f>Q129*H129</f>
        <v>19.983840000000001</v>
      </c>
      <c r="S129" s="191">
        <v>0</v>
      </c>
      <c r="T129" s="192">
        <f>S129*H129</f>
        <v>0</v>
      </c>
      <c r="AR129" s="24" t="s">
        <v>160</v>
      </c>
      <c r="AT129" s="24" t="s">
        <v>144</v>
      </c>
      <c r="AU129" s="24" t="s">
        <v>82</v>
      </c>
      <c r="AY129" s="24" t="s">
        <v>141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4" t="s">
        <v>24</v>
      </c>
      <c r="BK129" s="193">
        <f>ROUND(I129*H129,2)</f>
        <v>0</v>
      </c>
      <c r="BL129" s="24" t="s">
        <v>160</v>
      </c>
      <c r="BM129" s="24" t="s">
        <v>344</v>
      </c>
    </row>
    <row r="130" spans="2:65" s="13" customFormat="1">
      <c r="B130" s="203"/>
      <c r="D130" s="204" t="s">
        <v>151</v>
      </c>
      <c r="E130" s="205" t="s">
        <v>5</v>
      </c>
      <c r="F130" s="206" t="s">
        <v>345</v>
      </c>
      <c r="H130" s="207">
        <v>24</v>
      </c>
      <c r="I130" s="208"/>
      <c r="L130" s="203"/>
      <c r="M130" s="209"/>
      <c r="N130" s="210"/>
      <c r="O130" s="210"/>
      <c r="P130" s="210"/>
      <c r="Q130" s="210"/>
      <c r="R130" s="210"/>
      <c r="S130" s="210"/>
      <c r="T130" s="211"/>
      <c r="AT130" s="212" t="s">
        <v>151</v>
      </c>
      <c r="AU130" s="212" t="s">
        <v>82</v>
      </c>
      <c r="AV130" s="13" t="s">
        <v>82</v>
      </c>
      <c r="AW130" s="13" t="s">
        <v>37</v>
      </c>
      <c r="AX130" s="13" t="s">
        <v>24</v>
      </c>
      <c r="AY130" s="212" t="s">
        <v>141</v>
      </c>
    </row>
    <row r="131" spans="2:65" s="1" customFormat="1" ht="22.5" customHeight="1">
      <c r="B131" s="181"/>
      <c r="C131" s="182" t="s">
        <v>199</v>
      </c>
      <c r="D131" s="182" t="s">
        <v>144</v>
      </c>
      <c r="E131" s="183" t="s">
        <v>346</v>
      </c>
      <c r="F131" s="184" t="s">
        <v>347</v>
      </c>
      <c r="G131" s="185" t="s">
        <v>335</v>
      </c>
      <c r="H131" s="186">
        <v>8</v>
      </c>
      <c r="I131" s="187"/>
      <c r="J131" s="188">
        <f>ROUND(I131*H131,2)</f>
        <v>0</v>
      </c>
      <c r="K131" s="184" t="s">
        <v>148</v>
      </c>
      <c r="L131" s="41"/>
      <c r="M131" s="189" t="s">
        <v>5</v>
      </c>
      <c r="N131" s="190" t="s">
        <v>45</v>
      </c>
      <c r="O131" s="42"/>
      <c r="P131" s="191">
        <f>O131*H131</f>
        <v>0</v>
      </c>
      <c r="Q131" s="191">
        <v>0.59016000000000002</v>
      </c>
      <c r="R131" s="191">
        <f>Q131*H131</f>
        <v>4.7212800000000001</v>
      </c>
      <c r="S131" s="191">
        <v>0</v>
      </c>
      <c r="T131" s="192">
        <f>S131*H131</f>
        <v>0</v>
      </c>
      <c r="AR131" s="24" t="s">
        <v>160</v>
      </c>
      <c r="AT131" s="24" t="s">
        <v>144</v>
      </c>
      <c r="AU131" s="24" t="s">
        <v>82</v>
      </c>
      <c r="AY131" s="24" t="s">
        <v>141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4" t="s">
        <v>24</v>
      </c>
      <c r="BK131" s="193">
        <f>ROUND(I131*H131,2)</f>
        <v>0</v>
      </c>
      <c r="BL131" s="24" t="s">
        <v>160</v>
      </c>
      <c r="BM131" s="24" t="s">
        <v>348</v>
      </c>
    </row>
    <row r="132" spans="2:65" s="13" customFormat="1">
      <c r="B132" s="203"/>
      <c r="D132" s="204" t="s">
        <v>151</v>
      </c>
      <c r="E132" s="205" t="s">
        <v>5</v>
      </c>
      <c r="F132" s="206" t="s">
        <v>349</v>
      </c>
      <c r="H132" s="207">
        <v>8</v>
      </c>
      <c r="I132" s="208"/>
      <c r="L132" s="203"/>
      <c r="M132" s="209"/>
      <c r="N132" s="210"/>
      <c r="O132" s="210"/>
      <c r="P132" s="210"/>
      <c r="Q132" s="210"/>
      <c r="R132" s="210"/>
      <c r="S132" s="210"/>
      <c r="T132" s="211"/>
      <c r="AT132" s="212" t="s">
        <v>151</v>
      </c>
      <c r="AU132" s="212" t="s">
        <v>82</v>
      </c>
      <c r="AV132" s="13" t="s">
        <v>82</v>
      </c>
      <c r="AW132" s="13" t="s">
        <v>37</v>
      </c>
      <c r="AX132" s="13" t="s">
        <v>24</v>
      </c>
      <c r="AY132" s="212" t="s">
        <v>141</v>
      </c>
    </row>
    <row r="133" spans="2:65" s="1" customFormat="1" ht="22.5" customHeight="1">
      <c r="B133" s="181"/>
      <c r="C133" s="182" t="s">
        <v>202</v>
      </c>
      <c r="D133" s="182" t="s">
        <v>144</v>
      </c>
      <c r="E133" s="183" t="s">
        <v>350</v>
      </c>
      <c r="F133" s="184" t="s">
        <v>351</v>
      </c>
      <c r="G133" s="185" t="s">
        <v>335</v>
      </c>
      <c r="H133" s="186">
        <v>232</v>
      </c>
      <c r="I133" s="187"/>
      <c r="J133" s="188">
        <f>ROUND(I133*H133,2)</f>
        <v>0</v>
      </c>
      <c r="K133" s="184" t="s">
        <v>148</v>
      </c>
      <c r="L133" s="41"/>
      <c r="M133" s="189" t="s">
        <v>5</v>
      </c>
      <c r="N133" s="190" t="s">
        <v>45</v>
      </c>
      <c r="O133" s="42"/>
      <c r="P133" s="191">
        <f>O133*H133</f>
        <v>0</v>
      </c>
      <c r="Q133" s="191">
        <v>2.9E-4</v>
      </c>
      <c r="R133" s="191">
        <f>Q133*H133</f>
        <v>6.7280000000000006E-2</v>
      </c>
      <c r="S133" s="191">
        <v>5.3999999999999999E-2</v>
      </c>
      <c r="T133" s="192">
        <f>S133*H133</f>
        <v>12.528</v>
      </c>
      <c r="AR133" s="24" t="s">
        <v>160</v>
      </c>
      <c r="AT133" s="24" t="s">
        <v>144</v>
      </c>
      <c r="AU133" s="24" t="s">
        <v>82</v>
      </c>
      <c r="AY133" s="24" t="s">
        <v>141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4" t="s">
        <v>24</v>
      </c>
      <c r="BK133" s="193">
        <f>ROUND(I133*H133,2)</f>
        <v>0</v>
      </c>
      <c r="BL133" s="24" t="s">
        <v>160</v>
      </c>
      <c r="BM133" s="24" t="s">
        <v>352</v>
      </c>
    </row>
    <row r="134" spans="2:65" s="13" customFormat="1">
      <c r="B134" s="203"/>
      <c r="D134" s="195" t="s">
        <v>151</v>
      </c>
      <c r="E134" s="212" t="s">
        <v>5</v>
      </c>
      <c r="F134" s="213" t="s">
        <v>353</v>
      </c>
      <c r="H134" s="214">
        <v>232</v>
      </c>
      <c r="I134" s="208"/>
      <c r="L134" s="203"/>
      <c r="M134" s="209"/>
      <c r="N134" s="210"/>
      <c r="O134" s="210"/>
      <c r="P134" s="210"/>
      <c r="Q134" s="210"/>
      <c r="R134" s="210"/>
      <c r="S134" s="210"/>
      <c r="T134" s="211"/>
      <c r="AT134" s="212" t="s">
        <v>151</v>
      </c>
      <c r="AU134" s="212" t="s">
        <v>82</v>
      </c>
      <c r="AV134" s="13" t="s">
        <v>82</v>
      </c>
      <c r="AW134" s="13" t="s">
        <v>37</v>
      </c>
      <c r="AX134" s="13" t="s">
        <v>24</v>
      </c>
      <c r="AY134" s="212" t="s">
        <v>141</v>
      </c>
    </row>
    <row r="135" spans="2:65" s="11" customFormat="1" ht="29.85" customHeight="1">
      <c r="B135" s="167"/>
      <c r="D135" s="178" t="s">
        <v>73</v>
      </c>
      <c r="E135" s="179" t="s">
        <v>354</v>
      </c>
      <c r="F135" s="179" t="s">
        <v>355</v>
      </c>
      <c r="I135" s="170"/>
      <c r="J135" s="180">
        <f>BK135</f>
        <v>0</v>
      </c>
      <c r="L135" s="167"/>
      <c r="M135" s="172"/>
      <c r="N135" s="173"/>
      <c r="O135" s="173"/>
      <c r="P135" s="174">
        <f>SUM(P136:P145)</f>
        <v>0</v>
      </c>
      <c r="Q135" s="173"/>
      <c r="R135" s="174">
        <f>SUM(R136:R145)</f>
        <v>0</v>
      </c>
      <c r="S135" s="173"/>
      <c r="T135" s="175">
        <f>SUM(T136:T145)</f>
        <v>0</v>
      </c>
      <c r="AR135" s="168" t="s">
        <v>24</v>
      </c>
      <c r="AT135" s="176" t="s">
        <v>73</v>
      </c>
      <c r="AU135" s="176" t="s">
        <v>24</v>
      </c>
      <c r="AY135" s="168" t="s">
        <v>141</v>
      </c>
      <c r="BK135" s="177">
        <f>SUM(BK136:BK145)</f>
        <v>0</v>
      </c>
    </row>
    <row r="136" spans="2:65" s="1" customFormat="1" ht="22.5" customHeight="1">
      <c r="B136" s="181"/>
      <c r="C136" s="182" t="s">
        <v>205</v>
      </c>
      <c r="D136" s="182" t="s">
        <v>144</v>
      </c>
      <c r="E136" s="183" t="s">
        <v>356</v>
      </c>
      <c r="F136" s="184" t="s">
        <v>357</v>
      </c>
      <c r="G136" s="185" t="s">
        <v>303</v>
      </c>
      <c r="H136" s="186">
        <v>6.8849999999999998</v>
      </c>
      <c r="I136" s="187"/>
      <c r="J136" s="188">
        <f>ROUND(I136*H136,2)</f>
        <v>0</v>
      </c>
      <c r="K136" s="184" t="s">
        <v>148</v>
      </c>
      <c r="L136" s="41"/>
      <c r="M136" s="189" t="s">
        <v>5</v>
      </c>
      <c r="N136" s="190" t="s">
        <v>45</v>
      </c>
      <c r="O136" s="4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4" t="s">
        <v>160</v>
      </c>
      <c r="AT136" s="24" t="s">
        <v>144</v>
      </c>
      <c r="AU136" s="24" t="s">
        <v>82</v>
      </c>
      <c r="AY136" s="24" t="s">
        <v>141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4" t="s">
        <v>24</v>
      </c>
      <c r="BK136" s="193">
        <f>ROUND(I136*H136,2)</f>
        <v>0</v>
      </c>
      <c r="BL136" s="24" t="s">
        <v>160</v>
      </c>
      <c r="BM136" s="24" t="s">
        <v>358</v>
      </c>
    </row>
    <row r="137" spans="2:65" s="13" customFormat="1">
      <c r="B137" s="203"/>
      <c r="D137" s="204" t="s">
        <v>151</v>
      </c>
      <c r="E137" s="205" t="s">
        <v>5</v>
      </c>
      <c r="F137" s="206" t="s">
        <v>359</v>
      </c>
      <c r="H137" s="207">
        <v>6.8849999999999998</v>
      </c>
      <c r="I137" s="208"/>
      <c r="L137" s="203"/>
      <c r="M137" s="209"/>
      <c r="N137" s="210"/>
      <c r="O137" s="210"/>
      <c r="P137" s="210"/>
      <c r="Q137" s="210"/>
      <c r="R137" s="210"/>
      <c r="S137" s="210"/>
      <c r="T137" s="211"/>
      <c r="AT137" s="212" t="s">
        <v>151</v>
      </c>
      <c r="AU137" s="212" t="s">
        <v>82</v>
      </c>
      <c r="AV137" s="13" t="s">
        <v>82</v>
      </c>
      <c r="AW137" s="13" t="s">
        <v>37</v>
      </c>
      <c r="AX137" s="13" t="s">
        <v>74</v>
      </c>
      <c r="AY137" s="212" t="s">
        <v>141</v>
      </c>
    </row>
    <row r="138" spans="2:65" s="1" customFormat="1" ht="22.5" customHeight="1">
      <c r="B138" s="181"/>
      <c r="C138" s="182" t="s">
        <v>208</v>
      </c>
      <c r="D138" s="182" t="s">
        <v>144</v>
      </c>
      <c r="E138" s="183" t="s">
        <v>360</v>
      </c>
      <c r="F138" s="184" t="s">
        <v>361</v>
      </c>
      <c r="G138" s="185" t="s">
        <v>303</v>
      </c>
      <c r="H138" s="186">
        <v>12.528</v>
      </c>
      <c r="I138" s="187"/>
      <c r="J138" s="188">
        <f>ROUND(I138*H138,2)</f>
        <v>0</v>
      </c>
      <c r="K138" s="184" t="s">
        <v>148</v>
      </c>
      <c r="L138" s="41"/>
      <c r="M138" s="189" t="s">
        <v>5</v>
      </c>
      <c r="N138" s="190" t="s">
        <v>45</v>
      </c>
      <c r="O138" s="4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4" t="s">
        <v>160</v>
      </c>
      <c r="AT138" s="24" t="s">
        <v>144</v>
      </c>
      <c r="AU138" s="24" t="s">
        <v>82</v>
      </c>
      <c r="AY138" s="24" t="s">
        <v>141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4" t="s">
        <v>24</v>
      </c>
      <c r="BK138" s="193">
        <f>ROUND(I138*H138,2)</f>
        <v>0</v>
      </c>
      <c r="BL138" s="24" t="s">
        <v>160</v>
      </c>
      <c r="BM138" s="24" t="s">
        <v>362</v>
      </c>
    </row>
    <row r="139" spans="2:65" s="12" customFormat="1">
      <c r="B139" s="194"/>
      <c r="D139" s="195" t="s">
        <v>151</v>
      </c>
      <c r="E139" s="196" t="s">
        <v>5</v>
      </c>
      <c r="F139" s="197" t="s">
        <v>363</v>
      </c>
      <c r="H139" s="198" t="s">
        <v>5</v>
      </c>
      <c r="I139" s="199"/>
      <c r="L139" s="194"/>
      <c r="M139" s="200"/>
      <c r="N139" s="201"/>
      <c r="O139" s="201"/>
      <c r="P139" s="201"/>
      <c r="Q139" s="201"/>
      <c r="R139" s="201"/>
      <c r="S139" s="201"/>
      <c r="T139" s="202"/>
      <c r="AT139" s="198" t="s">
        <v>151</v>
      </c>
      <c r="AU139" s="198" t="s">
        <v>82</v>
      </c>
      <c r="AV139" s="12" t="s">
        <v>24</v>
      </c>
      <c r="AW139" s="12" t="s">
        <v>37</v>
      </c>
      <c r="AX139" s="12" t="s">
        <v>74</v>
      </c>
      <c r="AY139" s="198" t="s">
        <v>141</v>
      </c>
    </row>
    <row r="140" spans="2:65" s="13" customFormat="1">
      <c r="B140" s="203"/>
      <c r="D140" s="204" t="s">
        <v>151</v>
      </c>
      <c r="E140" s="205" t="s">
        <v>5</v>
      </c>
      <c r="F140" s="206" t="s">
        <v>364</v>
      </c>
      <c r="H140" s="207">
        <v>12.528</v>
      </c>
      <c r="I140" s="208"/>
      <c r="L140" s="203"/>
      <c r="M140" s="209"/>
      <c r="N140" s="210"/>
      <c r="O140" s="210"/>
      <c r="P140" s="210"/>
      <c r="Q140" s="210"/>
      <c r="R140" s="210"/>
      <c r="S140" s="210"/>
      <c r="T140" s="211"/>
      <c r="AT140" s="212" t="s">
        <v>151</v>
      </c>
      <c r="AU140" s="212" t="s">
        <v>82</v>
      </c>
      <c r="AV140" s="13" t="s">
        <v>82</v>
      </c>
      <c r="AW140" s="13" t="s">
        <v>37</v>
      </c>
      <c r="AX140" s="13" t="s">
        <v>24</v>
      </c>
      <c r="AY140" s="212" t="s">
        <v>141</v>
      </c>
    </row>
    <row r="141" spans="2:65" s="1" customFormat="1" ht="22.5" customHeight="1">
      <c r="B141" s="181"/>
      <c r="C141" s="182" t="s">
        <v>213</v>
      </c>
      <c r="D141" s="182" t="s">
        <v>144</v>
      </c>
      <c r="E141" s="183" t="s">
        <v>365</v>
      </c>
      <c r="F141" s="184" t="s">
        <v>366</v>
      </c>
      <c r="G141" s="185" t="s">
        <v>303</v>
      </c>
      <c r="H141" s="186">
        <v>112.752</v>
      </c>
      <c r="I141" s="187"/>
      <c r="J141" s="188">
        <f>ROUND(I141*H141,2)</f>
        <v>0</v>
      </c>
      <c r="K141" s="184" t="s">
        <v>148</v>
      </c>
      <c r="L141" s="41"/>
      <c r="M141" s="189" t="s">
        <v>5</v>
      </c>
      <c r="N141" s="190" t="s">
        <v>45</v>
      </c>
      <c r="O141" s="4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24" t="s">
        <v>160</v>
      </c>
      <c r="AT141" s="24" t="s">
        <v>144</v>
      </c>
      <c r="AU141" s="24" t="s">
        <v>82</v>
      </c>
      <c r="AY141" s="24" t="s">
        <v>141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4" t="s">
        <v>24</v>
      </c>
      <c r="BK141" s="193">
        <f>ROUND(I141*H141,2)</f>
        <v>0</v>
      </c>
      <c r="BL141" s="24" t="s">
        <v>160</v>
      </c>
      <c r="BM141" s="24" t="s">
        <v>367</v>
      </c>
    </row>
    <row r="142" spans="2:65" s="12" customFormat="1">
      <c r="B142" s="194"/>
      <c r="D142" s="195" t="s">
        <v>151</v>
      </c>
      <c r="E142" s="196" t="s">
        <v>5</v>
      </c>
      <c r="F142" s="197" t="s">
        <v>368</v>
      </c>
      <c r="H142" s="198" t="s">
        <v>5</v>
      </c>
      <c r="I142" s="199"/>
      <c r="L142" s="194"/>
      <c r="M142" s="200"/>
      <c r="N142" s="201"/>
      <c r="O142" s="201"/>
      <c r="P142" s="201"/>
      <c r="Q142" s="201"/>
      <c r="R142" s="201"/>
      <c r="S142" s="201"/>
      <c r="T142" s="202"/>
      <c r="AT142" s="198" t="s">
        <v>151</v>
      </c>
      <c r="AU142" s="198" t="s">
        <v>82</v>
      </c>
      <c r="AV142" s="12" t="s">
        <v>24</v>
      </c>
      <c r="AW142" s="12" t="s">
        <v>37</v>
      </c>
      <c r="AX142" s="12" t="s">
        <v>74</v>
      </c>
      <c r="AY142" s="198" t="s">
        <v>141</v>
      </c>
    </row>
    <row r="143" spans="2:65" s="13" customFormat="1">
      <c r="B143" s="203"/>
      <c r="D143" s="204" t="s">
        <v>151</v>
      </c>
      <c r="E143" s="205" t="s">
        <v>5</v>
      </c>
      <c r="F143" s="206" t="s">
        <v>369</v>
      </c>
      <c r="H143" s="207">
        <v>112.752</v>
      </c>
      <c r="I143" s="208"/>
      <c r="L143" s="203"/>
      <c r="M143" s="209"/>
      <c r="N143" s="210"/>
      <c r="O143" s="210"/>
      <c r="P143" s="210"/>
      <c r="Q143" s="210"/>
      <c r="R143" s="210"/>
      <c r="S143" s="210"/>
      <c r="T143" s="211"/>
      <c r="AT143" s="212" t="s">
        <v>151</v>
      </c>
      <c r="AU143" s="212" t="s">
        <v>82</v>
      </c>
      <c r="AV143" s="13" t="s">
        <v>82</v>
      </c>
      <c r="AW143" s="13" t="s">
        <v>37</v>
      </c>
      <c r="AX143" s="13" t="s">
        <v>24</v>
      </c>
      <c r="AY143" s="212" t="s">
        <v>141</v>
      </c>
    </row>
    <row r="144" spans="2:65" s="1" customFormat="1" ht="22.5" customHeight="1">
      <c r="B144" s="181"/>
      <c r="C144" s="182" t="s">
        <v>10</v>
      </c>
      <c r="D144" s="182" t="s">
        <v>144</v>
      </c>
      <c r="E144" s="183" t="s">
        <v>370</v>
      </c>
      <c r="F144" s="184" t="s">
        <v>371</v>
      </c>
      <c r="G144" s="185" t="s">
        <v>303</v>
      </c>
      <c r="H144" s="186">
        <v>12.528</v>
      </c>
      <c r="I144" s="187"/>
      <c r="J144" s="188">
        <f>ROUND(I144*H144,2)</f>
        <v>0</v>
      </c>
      <c r="K144" s="184" t="s">
        <v>148</v>
      </c>
      <c r="L144" s="41"/>
      <c r="M144" s="189" t="s">
        <v>5</v>
      </c>
      <c r="N144" s="190" t="s">
        <v>45</v>
      </c>
      <c r="O144" s="4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4" t="s">
        <v>160</v>
      </c>
      <c r="AT144" s="24" t="s">
        <v>144</v>
      </c>
      <c r="AU144" s="24" t="s">
        <v>82</v>
      </c>
      <c r="AY144" s="24" t="s">
        <v>141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4" t="s">
        <v>24</v>
      </c>
      <c r="BK144" s="193">
        <f>ROUND(I144*H144,2)</f>
        <v>0</v>
      </c>
      <c r="BL144" s="24" t="s">
        <v>160</v>
      </c>
      <c r="BM144" s="24" t="s">
        <v>372</v>
      </c>
    </row>
    <row r="145" spans="2:65" s="13" customFormat="1">
      <c r="B145" s="203"/>
      <c r="D145" s="195" t="s">
        <v>151</v>
      </c>
      <c r="E145" s="212" t="s">
        <v>5</v>
      </c>
      <c r="F145" s="213" t="s">
        <v>364</v>
      </c>
      <c r="H145" s="214">
        <v>12.528</v>
      </c>
      <c r="I145" s="208"/>
      <c r="L145" s="203"/>
      <c r="M145" s="209"/>
      <c r="N145" s="210"/>
      <c r="O145" s="210"/>
      <c r="P145" s="210"/>
      <c r="Q145" s="210"/>
      <c r="R145" s="210"/>
      <c r="S145" s="210"/>
      <c r="T145" s="211"/>
      <c r="AT145" s="212" t="s">
        <v>151</v>
      </c>
      <c r="AU145" s="212" t="s">
        <v>82</v>
      </c>
      <c r="AV145" s="13" t="s">
        <v>82</v>
      </c>
      <c r="AW145" s="13" t="s">
        <v>37</v>
      </c>
      <c r="AX145" s="13" t="s">
        <v>24</v>
      </c>
      <c r="AY145" s="212" t="s">
        <v>141</v>
      </c>
    </row>
    <row r="146" spans="2:65" s="11" customFormat="1" ht="29.85" customHeight="1">
      <c r="B146" s="167"/>
      <c r="D146" s="178" t="s">
        <v>73</v>
      </c>
      <c r="E146" s="179" t="s">
        <v>373</v>
      </c>
      <c r="F146" s="179" t="s">
        <v>374</v>
      </c>
      <c r="I146" s="170"/>
      <c r="J146" s="180">
        <f>BK146</f>
        <v>0</v>
      </c>
      <c r="L146" s="167"/>
      <c r="M146" s="172"/>
      <c r="N146" s="173"/>
      <c r="O146" s="173"/>
      <c r="P146" s="174">
        <f>P147</f>
        <v>0</v>
      </c>
      <c r="Q146" s="173"/>
      <c r="R146" s="174">
        <f>R147</f>
        <v>0</v>
      </c>
      <c r="S146" s="173"/>
      <c r="T146" s="175">
        <f>T147</f>
        <v>0</v>
      </c>
      <c r="AR146" s="168" t="s">
        <v>24</v>
      </c>
      <c r="AT146" s="176" t="s">
        <v>73</v>
      </c>
      <c r="AU146" s="176" t="s">
        <v>24</v>
      </c>
      <c r="AY146" s="168" t="s">
        <v>141</v>
      </c>
      <c r="BK146" s="177">
        <f>BK147</f>
        <v>0</v>
      </c>
    </row>
    <row r="147" spans="2:65" s="1" customFormat="1" ht="31.5" customHeight="1">
      <c r="B147" s="181"/>
      <c r="C147" s="182" t="s">
        <v>220</v>
      </c>
      <c r="D147" s="182" t="s">
        <v>144</v>
      </c>
      <c r="E147" s="183" t="s">
        <v>375</v>
      </c>
      <c r="F147" s="184" t="s">
        <v>376</v>
      </c>
      <c r="G147" s="185" t="s">
        <v>303</v>
      </c>
      <c r="H147" s="186">
        <v>445.95800000000003</v>
      </c>
      <c r="I147" s="187"/>
      <c r="J147" s="188">
        <f>ROUND(I147*H147,2)</f>
        <v>0</v>
      </c>
      <c r="K147" s="184" t="s">
        <v>148</v>
      </c>
      <c r="L147" s="41"/>
      <c r="M147" s="189" t="s">
        <v>5</v>
      </c>
      <c r="N147" s="215" t="s">
        <v>45</v>
      </c>
      <c r="O147" s="21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AR147" s="24" t="s">
        <v>160</v>
      </c>
      <c r="AT147" s="24" t="s">
        <v>144</v>
      </c>
      <c r="AU147" s="24" t="s">
        <v>82</v>
      </c>
      <c r="AY147" s="24" t="s">
        <v>141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4" t="s">
        <v>24</v>
      </c>
      <c r="BK147" s="193">
        <f>ROUND(I147*H147,2)</f>
        <v>0</v>
      </c>
      <c r="BL147" s="24" t="s">
        <v>160</v>
      </c>
      <c r="BM147" s="24" t="s">
        <v>377</v>
      </c>
    </row>
    <row r="148" spans="2:65" s="1" customFormat="1" ht="6.95" customHeight="1">
      <c r="B148" s="56"/>
      <c r="C148" s="57"/>
      <c r="D148" s="57"/>
      <c r="E148" s="57"/>
      <c r="F148" s="57"/>
      <c r="G148" s="57"/>
      <c r="H148" s="57"/>
      <c r="I148" s="134"/>
      <c r="J148" s="57"/>
      <c r="K148" s="57"/>
      <c r="L148" s="41"/>
    </row>
  </sheetData>
  <autoFilter ref="C88:K147"/>
  <mergeCells count="12">
    <mergeCell ref="E79:H79"/>
    <mergeCell ref="E81:H81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7:H7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104</v>
      </c>
      <c r="G1" s="371" t="s">
        <v>105</v>
      </c>
      <c r="H1" s="371"/>
      <c r="I1" s="110"/>
      <c r="J1" s="109" t="s">
        <v>106</v>
      </c>
      <c r="K1" s="108" t="s">
        <v>107</v>
      </c>
      <c r="L1" s="109" t="s">
        <v>108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32" t="s">
        <v>8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22.5" customHeight="1">
      <c r="B7" s="28"/>
      <c r="C7" s="29"/>
      <c r="D7" s="29"/>
      <c r="E7" s="372" t="str">
        <f>'Rekapitulace stavby'!K6</f>
        <v>II/330 Poříčany, most přes D11 ev.č.330-001</v>
      </c>
      <c r="F7" s="378"/>
      <c r="G7" s="378"/>
      <c r="H7" s="378"/>
      <c r="I7" s="112"/>
      <c r="J7" s="29"/>
      <c r="K7" s="31"/>
    </row>
    <row r="8" spans="1:70" ht="15">
      <c r="B8" s="28"/>
      <c r="C8" s="29"/>
      <c r="D8" s="37" t="s">
        <v>110</v>
      </c>
      <c r="E8" s="29"/>
      <c r="F8" s="29"/>
      <c r="G8" s="29"/>
      <c r="H8" s="29"/>
      <c r="I8" s="112"/>
      <c r="J8" s="29"/>
      <c r="K8" s="31"/>
    </row>
    <row r="9" spans="1:70" s="1" customFormat="1" ht="22.5" customHeight="1">
      <c r="B9" s="41"/>
      <c r="C9" s="42"/>
      <c r="D9" s="42"/>
      <c r="E9" s="372" t="s">
        <v>378</v>
      </c>
      <c r="F9" s="373"/>
      <c r="G9" s="373"/>
      <c r="H9" s="373"/>
      <c r="I9" s="113"/>
      <c r="J9" s="42"/>
      <c r="K9" s="45"/>
    </row>
    <row r="10" spans="1:70" s="1" customFormat="1" ht="15">
      <c r="B10" s="41"/>
      <c r="C10" s="42"/>
      <c r="D10" s="37" t="s">
        <v>112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74" t="s">
        <v>378</v>
      </c>
      <c r="F11" s="373"/>
      <c r="G11" s="373"/>
      <c r="H11" s="373"/>
      <c r="I11" s="113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22</v>
      </c>
      <c r="E13" s="42"/>
      <c r="F13" s="35" t="s">
        <v>5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14" t="s">
        <v>27</v>
      </c>
      <c r="J14" s="115" t="str">
        <f>'Rekapitulace stavby'!AN8</f>
        <v>24. 1. 2017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14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14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14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14" t="s">
        <v>32</v>
      </c>
      <c r="J22" s="35" t="str">
        <f>IF('Rekapitulace stavby'!AN16="","",'Rekapitulace stavby'!AN16)</f>
        <v/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 xml:space="preserve"> </v>
      </c>
      <c r="F23" s="42"/>
      <c r="G23" s="42"/>
      <c r="H23" s="42"/>
      <c r="I23" s="114" t="s">
        <v>33</v>
      </c>
      <c r="J23" s="35" t="str">
        <f>IF('Rekapitulace stavby'!AN17="","",'Rekapitulace stavby'!AN17)</f>
        <v/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13"/>
      <c r="J25" s="42"/>
      <c r="K25" s="45"/>
    </row>
    <row r="26" spans="2:11" s="7" customFormat="1" ht="22.5" customHeight="1">
      <c r="B26" s="116"/>
      <c r="C26" s="117"/>
      <c r="D26" s="117"/>
      <c r="E26" s="367" t="s">
        <v>5</v>
      </c>
      <c r="F26" s="367"/>
      <c r="G26" s="367"/>
      <c r="H26" s="367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40</v>
      </c>
      <c r="E29" s="42"/>
      <c r="F29" s="42"/>
      <c r="G29" s="42"/>
      <c r="H29" s="42"/>
      <c r="I29" s="113"/>
      <c r="J29" s="123">
        <f>ROUND(J84,2)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42</v>
      </c>
      <c r="G31" s="42"/>
      <c r="H31" s="42"/>
      <c r="I31" s="124" t="s">
        <v>41</v>
      </c>
      <c r="J31" s="46" t="s">
        <v>43</v>
      </c>
      <c r="K31" s="45"/>
    </row>
    <row r="32" spans="2:11" s="1" customFormat="1" ht="14.45" customHeight="1">
      <c r="B32" s="41"/>
      <c r="C32" s="42"/>
      <c r="D32" s="49" t="s">
        <v>44</v>
      </c>
      <c r="E32" s="49" t="s">
        <v>45</v>
      </c>
      <c r="F32" s="125">
        <f>ROUND(SUM(BE84:BE418), 2)</f>
        <v>0</v>
      </c>
      <c r="G32" s="42"/>
      <c r="H32" s="42"/>
      <c r="I32" s="126">
        <v>0.21</v>
      </c>
      <c r="J32" s="125">
        <f>ROUND(ROUND((SUM(BE84:BE418)),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46</v>
      </c>
      <c r="F33" s="125">
        <f>ROUND(SUM(BF84:BF418), 2)</f>
        <v>0</v>
      </c>
      <c r="G33" s="42"/>
      <c r="H33" s="42"/>
      <c r="I33" s="126">
        <v>0.15</v>
      </c>
      <c r="J33" s="125">
        <f>ROUND(ROUND((SUM(BF84:BF418)),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25">
        <f>ROUND(SUM(BG84:BG418),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48</v>
      </c>
      <c r="F35" s="125">
        <f>ROUND(SUM(BH84:BH418),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</v>
      </c>
      <c r="F36" s="125">
        <f>ROUND(SUM(BI84:BI418),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50</v>
      </c>
      <c r="E38" s="71"/>
      <c r="F38" s="71"/>
      <c r="G38" s="129" t="s">
        <v>51</v>
      </c>
      <c r="H38" s="130" t="s">
        <v>52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22.5" customHeight="1">
      <c r="B47" s="41"/>
      <c r="C47" s="42"/>
      <c r="D47" s="42"/>
      <c r="E47" s="372" t="str">
        <f>E7</f>
        <v>II/330 Poříčany, most přes D11 ev.č.330-001</v>
      </c>
      <c r="F47" s="378"/>
      <c r="G47" s="378"/>
      <c r="H47" s="378"/>
      <c r="I47" s="113"/>
      <c r="J47" s="42"/>
      <c r="K47" s="45"/>
    </row>
    <row r="48" spans="2:11" ht="15">
      <c r="B48" s="28"/>
      <c r="C48" s="37" t="s">
        <v>110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22.5" customHeight="1">
      <c r="B49" s="41"/>
      <c r="C49" s="42"/>
      <c r="D49" s="42"/>
      <c r="E49" s="372" t="s">
        <v>378</v>
      </c>
      <c r="F49" s="373"/>
      <c r="G49" s="373"/>
      <c r="H49" s="373"/>
      <c r="I49" s="113"/>
      <c r="J49" s="42"/>
      <c r="K49" s="45"/>
    </row>
    <row r="50" spans="2:47" s="1" customFormat="1" ht="14.45" customHeight="1">
      <c r="B50" s="41"/>
      <c r="C50" s="37" t="s">
        <v>112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23.25" customHeight="1">
      <c r="B51" s="41"/>
      <c r="C51" s="42"/>
      <c r="D51" s="42"/>
      <c r="E51" s="374" t="str">
        <f>E11</f>
        <v>SO 181 - SO 181 Dopravně inženýrská opatření</v>
      </c>
      <c r="F51" s="373"/>
      <c r="G51" s="373"/>
      <c r="H51" s="373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14" t="s">
        <v>27</v>
      </c>
      <c r="J53" s="115" t="str">
        <f>IF(J14="","",J14)</f>
        <v>24. 1. 2017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14" t="s">
        <v>36</v>
      </c>
      <c r="J55" s="35" t="str">
        <f>E23</f>
        <v xml:space="preserve"> 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1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J84</f>
        <v>0</v>
      </c>
      <c r="K60" s="45"/>
      <c r="AU60" s="24" t="s">
        <v>117</v>
      </c>
    </row>
    <row r="61" spans="2:47" s="8" customFormat="1" ht="24.95" customHeight="1">
      <c r="B61" s="142"/>
      <c r="C61" s="143"/>
      <c r="D61" s="144" t="s">
        <v>265</v>
      </c>
      <c r="E61" s="145"/>
      <c r="F61" s="145"/>
      <c r="G61" s="145"/>
      <c r="H61" s="145"/>
      <c r="I61" s="146"/>
      <c r="J61" s="147">
        <f>J85</f>
        <v>0</v>
      </c>
      <c r="K61" s="148"/>
    </row>
    <row r="62" spans="2:47" s="9" customFormat="1" ht="19.899999999999999" customHeight="1">
      <c r="B62" s="149"/>
      <c r="C62" s="150"/>
      <c r="D62" s="151" t="s">
        <v>269</v>
      </c>
      <c r="E62" s="152"/>
      <c r="F62" s="152"/>
      <c r="G62" s="152"/>
      <c r="H62" s="152"/>
      <c r="I62" s="153"/>
      <c r="J62" s="154">
        <f>J86</f>
        <v>0</v>
      </c>
      <c r="K62" s="155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13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4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35"/>
      <c r="J68" s="60"/>
      <c r="K68" s="60"/>
      <c r="L68" s="41"/>
    </row>
    <row r="69" spans="2:12" s="1" customFormat="1" ht="36.950000000000003" customHeight="1">
      <c r="B69" s="41"/>
      <c r="C69" s="61" t="s">
        <v>124</v>
      </c>
      <c r="L69" s="41"/>
    </row>
    <row r="70" spans="2:12" s="1" customFormat="1" ht="6.95" customHeight="1">
      <c r="B70" s="41"/>
      <c r="L70" s="41"/>
    </row>
    <row r="71" spans="2:12" s="1" customFormat="1" ht="14.45" customHeight="1">
      <c r="B71" s="41"/>
      <c r="C71" s="63" t="s">
        <v>19</v>
      </c>
      <c r="L71" s="41"/>
    </row>
    <row r="72" spans="2:12" s="1" customFormat="1" ht="22.5" customHeight="1">
      <c r="B72" s="41"/>
      <c r="E72" s="375" t="str">
        <f>E7</f>
        <v>II/330 Poříčany, most přes D11 ev.č.330-001</v>
      </c>
      <c r="F72" s="376"/>
      <c r="G72" s="376"/>
      <c r="H72" s="376"/>
      <c r="L72" s="41"/>
    </row>
    <row r="73" spans="2:12" ht="15">
      <c r="B73" s="28"/>
      <c r="C73" s="63" t="s">
        <v>110</v>
      </c>
      <c r="L73" s="28"/>
    </row>
    <row r="74" spans="2:12" s="1" customFormat="1" ht="22.5" customHeight="1">
      <c r="B74" s="41"/>
      <c r="E74" s="375" t="s">
        <v>378</v>
      </c>
      <c r="F74" s="377"/>
      <c r="G74" s="377"/>
      <c r="H74" s="377"/>
      <c r="L74" s="41"/>
    </row>
    <row r="75" spans="2:12" s="1" customFormat="1" ht="14.45" customHeight="1">
      <c r="B75" s="41"/>
      <c r="C75" s="63" t="s">
        <v>112</v>
      </c>
      <c r="L75" s="41"/>
    </row>
    <row r="76" spans="2:12" s="1" customFormat="1" ht="23.25" customHeight="1">
      <c r="B76" s="41"/>
      <c r="E76" s="341" t="str">
        <f>E11</f>
        <v>SO 181 - SO 181 Dopravně inženýrská opatření</v>
      </c>
      <c r="F76" s="377"/>
      <c r="G76" s="377"/>
      <c r="H76" s="377"/>
      <c r="L76" s="41"/>
    </row>
    <row r="77" spans="2:12" s="1" customFormat="1" ht="6.95" customHeight="1">
      <c r="B77" s="41"/>
      <c r="L77" s="41"/>
    </row>
    <row r="78" spans="2:12" s="1" customFormat="1" ht="18" customHeight="1">
      <c r="B78" s="41"/>
      <c r="C78" s="63" t="s">
        <v>25</v>
      </c>
      <c r="F78" s="156" t="str">
        <f>F14</f>
        <v xml:space="preserve"> </v>
      </c>
      <c r="I78" s="157" t="s">
        <v>27</v>
      </c>
      <c r="J78" s="67" t="str">
        <f>IF(J14="","",J14)</f>
        <v>24. 1. 2017</v>
      </c>
      <c r="L78" s="41"/>
    </row>
    <row r="79" spans="2:12" s="1" customFormat="1" ht="6.95" customHeight="1">
      <c r="B79" s="41"/>
      <c r="L79" s="41"/>
    </row>
    <row r="80" spans="2:12" s="1" customFormat="1" ht="15">
      <c r="B80" s="41"/>
      <c r="C80" s="63" t="s">
        <v>31</v>
      </c>
      <c r="F80" s="156" t="str">
        <f>E17</f>
        <v xml:space="preserve"> </v>
      </c>
      <c r="I80" s="157" t="s">
        <v>36</v>
      </c>
      <c r="J80" s="156" t="str">
        <f>E23</f>
        <v xml:space="preserve"> </v>
      </c>
      <c r="L80" s="41"/>
    </row>
    <row r="81" spans="2:65" s="1" customFormat="1" ht="14.45" customHeight="1">
      <c r="B81" s="41"/>
      <c r="C81" s="63" t="s">
        <v>34</v>
      </c>
      <c r="F81" s="156" t="str">
        <f>IF(E20="","",E20)</f>
        <v/>
      </c>
      <c r="L81" s="41"/>
    </row>
    <row r="82" spans="2:65" s="1" customFormat="1" ht="10.35" customHeight="1">
      <c r="B82" s="41"/>
      <c r="L82" s="41"/>
    </row>
    <row r="83" spans="2:65" s="10" customFormat="1" ht="29.25" customHeight="1">
      <c r="B83" s="158"/>
      <c r="C83" s="159" t="s">
        <v>125</v>
      </c>
      <c r="D83" s="160" t="s">
        <v>59</v>
      </c>
      <c r="E83" s="160" t="s">
        <v>55</v>
      </c>
      <c r="F83" s="160" t="s">
        <v>126</v>
      </c>
      <c r="G83" s="160" t="s">
        <v>127</v>
      </c>
      <c r="H83" s="160" t="s">
        <v>128</v>
      </c>
      <c r="I83" s="161" t="s">
        <v>129</v>
      </c>
      <c r="J83" s="160" t="s">
        <v>115</v>
      </c>
      <c r="K83" s="162" t="s">
        <v>130</v>
      </c>
      <c r="L83" s="158"/>
      <c r="M83" s="73" t="s">
        <v>131</v>
      </c>
      <c r="N83" s="74" t="s">
        <v>44</v>
      </c>
      <c r="O83" s="74" t="s">
        <v>132</v>
      </c>
      <c r="P83" s="74" t="s">
        <v>133</v>
      </c>
      <c r="Q83" s="74" t="s">
        <v>134</v>
      </c>
      <c r="R83" s="74" t="s">
        <v>135</v>
      </c>
      <c r="S83" s="74" t="s">
        <v>136</v>
      </c>
      <c r="T83" s="75" t="s">
        <v>137</v>
      </c>
    </row>
    <row r="84" spans="2:65" s="1" customFormat="1" ht="29.25" customHeight="1">
      <c r="B84" s="41"/>
      <c r="C84" s="77" t="s">
        <v>116</v>
      </c>
      <c r="J84" s="163">
        <f>BK84</f>
        <v>0</v>
      </c>
      <c r="L84" s="41"/>
      <c r="M84" s="76"/>
      <c r="N84" s="68"/>
      <c r="O84" s="68"/>
      <c r="P84" s="164">
        <f>P85</f>
        <v>0</v>
      </c>
      <c r="Q84" s="68"/>
      <c r="R84" s="164">
        <f>R85</f>
        <v>273.90999999999997</v>
      </c>
      <c r="S84" s="68"/>
      <c r="T84" s="165">
        <f>T85</f>
        <v>0</v>
      </c>
      <c r="AT84" s="24" t="s">
        <v>73</v>
      </c>
      <c r="AU84" s="24" t="s">
        <v>117</v>
      </c>
      <c r="BK84" s="166">
        <f>BK85</f>
        <v>0</v>
      </c>
    </row>
    <row r="85" spans="2:65" s="11" customFormat="1" ht="37.35" customHeight="1">
      <c r="B85" s="167"/>
      <c r="D85" s="168" t="s">
        <v>73</v>
      </c>
      <c r="E85" s="169" t="s">
        <v>272</v>
      </c>
      <c r="F85" s="169" t="s">
        <v>273</v>
      </c>
      <c r="I85" s="170"/>
      <c r="J85" s="171">
        <f>BK85</f>
        <v>0</v>
      </c>
      <c r="L85" s="167"/>
      <c r="M85" s="172"/>
      <c r="N85" s="173"/>
      <c r="O85" s="173"/>
      <c r="P85" s="174">
        <f>P86</f>
        <v>0</v>
      </c>
      <c r="Q85" s="173"/>
      <c r="R85" s="174">
        <f>R86</f>
        <v>273.90999999999997</v>
      </c>
      <c r="S85" s="173"/>
      <c r="T85" s="175">
        <f>T86</f>
        <v>0</v>
      </c>
      <c r="AR85" s="168" t="s">
        <v>24</v>
      </c>
      <c r="AT85" s="176" t="s">
        <v>73</v>
      </c>
      <c r="AU85" s="176" t="s">
        <v>74</v>
      </c>
      <c r="AY85" s="168" t="s">
        <v>141</v>
      </c>
      <c r="BK85" s="177">
        <f>BK86</f>
        <v>0</v>
      </c>
    </row>
    <row r="86" spans="2:65" s="11" customFormat="1" ht="19.899999999999999" customHeight="1">
      <c r="B86" s="167"/>
      <c r="D86" s="178" t="s">
        <v>73</v>
      </c>
      <c r="E86" s="179" t="s">
        <v>176</v>
      </c>
      <c r="F86" s="179" t="s">
        <v>332</v>
      </c>
      <c r="I86" s="170"/>
      <c r="J86" s="180">
        <f>BK86</f>
        <v>0</v>
      </c>
      <c r="L86" s="167"/>
      <c r="M86" s="172"/>
      <c r="N86" s="173"/>
      <c r="O86" s="173"/>
      <c r="P86" s="174">
        <f>SUM(P87:P418)</f>
        <v>0</v>
      </c>
      <c r="Q86" s="173"/>
      <c r="R86" s="174">
        <f>SUM(R87:R418)</f>
        <v>273.90999999999997</v>
      </c>
      <c r="S86" s="173"/>
      <c r="T86" s="175">
        <f>SUM(T87:T418)</f>
        <v>0</v>
      </c>
      <c r="AR86" s="168" t="s">
        <v>24</v>
      </c>
      <c r="AT86" s="176" t="s">
        <v>73</v>
      </c>
      <c r="AU86" s="176" t="s">
        <v>24</v>
      </c>
      <c r="AY86" s="168" t="s">
        <v>141</v>
      </c>
      <c r="BK86" s="177">
        <f>SUM(BK87:BK418)</f>
        <v>0</v>
      </c>
    </row>
    <row r="87" spans="2:65" s="1" customFormat="1" ht="31.5" customHeight="1">
      <c r="B87" s="181"/>
      <c r="C87" s="182" t="s">
        <v>24</v>
      </c>
      <c r="D87" s="182" t="s">
        <v>144</v>
      </c>
      <c r="E87" s="183" t="s">
        <v>379</v>
      </c>
      <c r="F87" s="184" t="s">
        <v>380</v>
      </c>
      <c r="G87" s="185" t="s">
        <v>277</v>
      </c>
      <c r="H87" s="186">
        <v>2450</v>
      </c>
      <c r="I87" s="187"/>
      <c r="J87" s="188">
        <f>ROUND(I87*H87,2)</f>
        <v>0</v>
      </c>
      <c r="K87" s="184" t="s">
        <v>381</v>
      </c>
      <c r="L87" s="41"/>
      <c r="M87" s="189" t="s">
        <v>5</v>
      </c>
      <c r="N87" s="190" t="s">
        <v>45</v>
      </c>
      <c r="O87" s="42"/>
      <c r="P87" s="191">
        <f>O87*H87</f>
        <v>0</v>
      </c>
      <c r="Q87" s="191">
        <v>0.1118</v>
      </c>
      <c r="R87" s="191">
        <f>Q87*H87</f>
        <v>273.90999999999997</v>
      </c>
      <c r="S87" s="191">
        <v>0</v>
      </c>
      <c r="T87" s="192">
        <f>S87*H87</f>
        <v>0</v>
      </c>
      <c r="AR87" s="24" t="s">
        <v>160</v>
      </c>
      <c r="AT87" s="24" t="s">
        <v>144</v>
      </c>
      <c r="AU87" s="24" t="s">
        <v>82</v>
      </c>
      <c r="AY87" s="24" t="s">
        <v>141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4" t="s">
        <v>24</v>
      </c>
      <c r="BK87" s="193">
        <f>ROUND(I87*H87,2)</f>
        <v>0</v>
      </c>
      <c r="BL87" s="24" t="s">
        <v>160</v>
      </c>
      <c r="BM87" s="24" t="s">
        <v>382</v>
      </c>
    </row>
    <row r="88" spans="2:65" s="12" customFormat="1" ht="27">
      <c r="B88" s="194"/>
      <c r="D88" s="195" t="s">
        <v>151</v>
      </c>
      <c r="E88" s="196" t="s">
        <v>5</v>
      </c>
      <c r="F88" s="197" t="s">
        <v>383</v>
      </c>
      <c r="H88" s="198" t="s">
        <v>5</v>
      </c>
      <c r="I88" s="199"/>
      <c r="L88" s="194"/>
      <c r="M88" s="200"/>
      <c r="N88" s="201"/>
      <c r="O88" s="201"/>
      <c r="P88" s="201"/>
      <c r="Q88" s="201"/>
      <c r="R88" s="201"/>
      <c r="S88" s="201"/>
      <c r="T88" s="202"/>
      <c r="AT88" s="198" t="s">
        <v>151</v>
      </c>
      <c r="AU88" s="198" t="s">
        <v>82</v>
      </c>
      <c r="AV88" s="12" t="s">
        <v>24</v>
      </c>
      <c r="AW88" s="12" t="s">
        <v>37</v>
      </c>
      <c r="AX88" s="12" t="s">
        <v>74</v>
      </c>
      <c r="AY88" s="198" t="s">
        <v>141</v>
      </c>
    </row>
    <row r="89" spans="2:65" s="12" customFormat="1">
      <c r="B89" s="194"/>
      <c r="D89" s="195" t="s">
        <v>151</v>
      </c>
      <c r="E89" s="196" t="s">
        <v>5</v>
      </c>
      <c r="F89" s="197" t="s">
        <v>384</v>
      </c>
      <c r="H89" s="198" t="s">
        <v>5</v>
      </c>
      <c r="I89" s="199"/>
      <c r="L89" s="194"/>
      <c r="M89" s="200"/>
      <c r="N89" s="201"/>
      <c r="O89" s="201"/>
      <c r="P89" s="201"/>
      <c r="Q89" s="201"/>
      <c r="R89" s="201"/>
      <c r="S89" s="201"/>
      <c r="T89" s="202"/>
      <c r="AT89" s="198" t="s">
        <v>151</v>
      </c>
      <c r="AU89" s="198" t="s">
        <v>82</v>
      </c>
      <c r="AV89" s="12" t="s">
        <v>24</v>
      </c>
      <c r="AW89" s="12" t="s">
        <v>37</v>
      </c>
      <c r="AX89" s="12" t="s">
        <v>74</v>
      </c>
      <c r="AY89" s="198" t="s">
        <v>141</v>
      </c>
    </row>
    <row r="90" spans="2:65" s="13" customFormat="1">
      <c r="B90" s="203"/>
      <c r="D90" s="195" t="s">
        <v>151</v>
      </c>
      <c r="E90" s="212" t="s">
        <v>5</v>
      </c>
      <c r="F90" s="213" t="s">
        <v>385</v>
      </c>
      <c r="H90" s="214">
        <v>2450</v>
      </c>
      <c r="I90" s="208"/>
      <c r="L90" s="203"/>
      <c r="M90" s="209"/>
      <c r="N90" s="210"/>
      <c r="O90" s="210"/>
      <c r="P90" s="210"/>
      <c r="Q90" s="210"/>
      <c r="R90" s="210"/>
      <c r="S90" s="210"/>
      <c r="T90" s="211"/>
      <c r="AT90" s="212" t="s">
        <v>151</v>
      </c>
      <c r="AU90" s="212" t="s">
        <v>82</v>
      </c>
      <c r="AV90" s="13" t="s">
        <v>82</v>
      </c>
      <c r="AW90" s="13" t="s">
        <v>37</v>
      </c>
      <c r="AX90" s="13" t="s">
        <v>24</v>
      </c>
      <c r="AY90" s="212" t="s">
        <v>141</v>
      </c>
    </row>
    <row r="91" spans="2:65" s="12" customFormat="1" ht="27">
      <c r="B91" s="194"/>
      <c r="D91" s="204" t="s">
        <v>151</v>
      </c>
      <c r="E91" s="229" t="s">
        <v>5</v>
      </c>
      <c r="F91" s="230" t="s">
        <v>386</v>
      </c>
      <c r="H91" s="231" t="s">
        <v>5</v>
      </c>
      <c r="I91" s="199"/>
      <c r="L91" s="194"/>
      <c r="M91" s="200"/>
      <c r="N91" s="201"/>
      <c r="O91" s="201"/>
      <c r="P91" s="201"/>
      <c r="Q91" s="201"/>
      <c r="R91" s="201"/>
      <c r="S91" s="201"/>
      <c r="T91" s="202"/>
      <c r="AT91" s="198" t="s">
        <v>151</v>
      </c>
      <c r="AU91" s="198" t="s">
        <v>82</v>
      </c>
      <c r="AV91" s="12" t="s">
        <v>24</v>
      </c>
      <c r="AW91" s="12" t="s">
        <v>37</v>
      </c>
      <c r="AX91" s="12" t="s">
        <v>74</v>
      </c>
      <c r="AY91" s="198" t="s">
        <v>141</v>
      </c>
    </row>
    <row r="92" spans="2:65" s="1" customFormat="1" ht="22.5" customHeight="1">
      <c r="B92" s="181"/>
      <c r="C92" s="182" t="s">
        <v>82</v>
      </c>
      <c r="D92" s="182" t="s">
        <v>144</v>
      </c>
      <c r="E92" s="183" t="s">
        <v>387</v>
      </c>
      <c r="F92" s="184" t="s">
        <v>388</v>
      </c>
      <c r="G92" s="185" t="s">
        <v>335</v>
      </c>
      <c r="H92" s="186">
        <v>200</v>
      </c>
      <c r="I92" s="187"/>
      <c r="J92" s="188">
        <f>ROUND(I92*H92,2)</f>
        <v>0</v>
      </c>
      <c r="K92" s="184" t="s">
        <v>5</v>
      </c>
      <c r="L92" s="41"/>
      <c r="M92" s="189" t="s">
        <v>5</v>
      </c>
      <c r="N92" s="190" t="s">
        <v>45</v>
      </c>
      <c r="O92" s="42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24" t="s">
        <v>160</v>
      </c>
      <c r="AT92" s="24" t="s">
        <v>144</v>
      </c>
      <c r="AU92" s="24" t="s">
        <v>82</v>
      </c>
      <c r="AY92" s="24" t="s">
        <v>141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4" t="s">
        <v>24</v>
      </c>
      <c r="BK92" s="193">
        <f>ROUND(I92*H92,2)</f>
        <v>0</v>
      </c>
      <c r="BL92" s="24" t="s">
        <v>160</v>
      </c>
      <c r="BM92" s="24" t="s">
        <v>389</v>
      </c>
    </row>
    <row r="93" spans="2:65" s="12" customFormat="1">
      <c r="B93" s="194"/>
      <c r="D93" s="195" t="s">
        <v>151</v>
      </c>
      <c r="E93" s="196" t="s">
        <v>5</v>
      </c>
      <c r="F93" s="197" t="s">
        <v>390</v>
      </c>
      <c r="H93" s="198" t="s">
        <v>5</v>
      </c>
      <c r="I93" s="199"/>
      <c r="L93" s="194"/>
      <c r="M93" s="200"/>
      <c r="N93" s="201"/>
      <c r="O93" s="201"/>
      <c r="P93" s="201"/>
      <c r="Q93" s="201"/>
      <c r="R93" s="201"/>
      <c r="S93" s="201"/>
      <c r="T93" s="202"/>
      <c r="AT93" s="198" t="s">
        <v>151</v>
      </c>
      <c r="AU93" s="198" t="s">
        <v>82</v>
      </c>
      <c r="AV93" s="12" t="s">
        <v>24</v>
      </c>
      <c r="AW93" s="12" t="s">
        <v>37</v>
      </c>
      <c r="AX93" s="12" t="s">
        <v>74</v>
      </c>
      <c r="AY93" s="198" t="s">
        <v>141</v>
      </c>
    </row>
    <row r="94" spans="2:65" s="13" customFormat="1">
      <c r="B94" s="203"/>
      <c r="D94" s="204" t="s">
        <v>151</v>
      </c>
      <c r="E94" s="205" t="s">
        <v>5</v>
      </c>
      <c r="F94" s="206" t="s">
        <v>391</v>
      </c>
      <c r="H94" s="207">
        <v>200</v>
      </c>
      <c r="I94" s="208"/>
      <c r="L94" s="203"/>
      <c r="M94" s="209"/>
      <c r="N94" s="210"/>
      <c r="O94" s="210"/>
      <c r="P94" s="210"/>
      <c r="Q94" s="210"/>
      <c r="R94" s="210"/>
      <c r="S94" s="210"/>
      <c r="T94" s="211"/>
      <c r="AT94" s="212" t="s">
        <v>151</v>
      </c>
      <c r="AU94" s="212" t="s">
        <v>82</v>
      </c>
      <c r="AV94" s="13" t="s">
        <v>82</v>
      </c>
      <c r="AW94" s="13" t="s">
        <v>37</v>
      </c>
      <c r="AX94" s="13" t="s">
        <v>24</v>
      </c>
      <c r="AY94" s="212" t="s">
        <v>141</v>
      </c>
    </row>
    <row r="95" spans="2:65" s="1" customFormat="1" ht="22.5" customHeight="1">
      <c r="B95" s="181"/>
      <c r="C95" s="182" t="s">
        <v>157</v>
      </c>
      <c r="D95" s="182" t="s">
        <v>144</v>
      </c>
      <c r="E95" s="183" t="s">
        <v>392</v>
      </c>
      <c r="F95" s="184" t="s">
        <v>393</v>
      </c>
      <c r="G95" s="185" t="s">
        <v>335</v>
      </c>
      <c r="H95" s="186">
        <v>200</v>
      </c>
      <c r="I95" s="187"/>
      <c r="J95" s="188">
        <f>ROUND(I95*H95,2)</f>
        <v>0</v>
      </c>
      <c r="K95" s="184" t="s">
        <v>5</v>
      </c>
      <c r="L95" s="41"/>
      <c r="M95" s="189" t="s">
        <v>5</v>
      </c>
      <c r="N95" s="190" t="s">
        <v>45</v>
      </c>
      <c r="O95" s="42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4" t="s">
        <v>160</v>
      </c>
      <c r="AT95" s="24" t="s">
        <v>144</v>
      </c>
      <c r="AU95" s="24" t="s">
        <v>82</v>
      </c>
      <c r="AY95" s="24" t="s">
        <v>141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4" t="s">
        <v>24</v>
      </c>
      <c r="BK95" s="193">
        <f>ROUND(I95*H95,2)</f>
        <v>0</v>
      </c>
      <c r="BL95" s="24" t="s">
        <v>160</v>
      </c>
      <c r="BM95" s="24" t="s">
        <v>394</v>
      </c>
    </row>
    <row r="96" spans="2:65" s="12" customFormat="1">
      <c r="B96" s="194"/>
      <c r="D96" s="195" t="s">
        <v>151</v>
      </c>
      <c r="E96" s="196" t="s">
        <v>5</v>
      </c>
      <c r="F96" s="197" t="s">
        <v>395</v>
      </c>
      <c r="H96" s="198" t="s">
        <v>5</v>
      </c>
      <c r="I96" s="199"/>
      <c r="L96" s="194"/>
      <c r="M96" s="200"/>
      <c r="N96" s="201"/>
      <c r="O96" s="201"/>
      <c r="P96" s="201"/>
      <c r="Q96" s="201"/>
      <c r="R96" s="201"/>
      <c r="S96" s="201"/>
      <c r="T96" s="202"/>
      <c r="AT96" s="198" t="s">
        <v>151</v>
      </c>
      <c r="AU96" s="198" t="s">
        <v>82</v>
      </c>
      <c r="AV96" s="12" t="s">
        <v>24</v>
      </c>
      <c r="AW96" s="12" t="s">
        <v>37</v>
      </c>
      <c r="AX96" s="12" t="s">
        <v>74</v>
      </c>
      <c r="AY96" s="198" t="s">
        <v>141</v>
      </c>
    </row>
    <row r="97" spans="2:65" s="13" customFormat="1">
      <c r="B97" s="203"/>
      <c r="D97" s="204" t="s">
        <v>151</v>
      </c>
      <c r="E97" s="205" t="s">
        <v>5</v>
      </c>
      <c r="F97" s="206" t="s">
        <v>391</v>
      </c>
      <c r="H97" s="207">
        <v>200</v>
      </c>
      <c r="I97" s="208"/>
      <c r="L97" s="203"/>
      <c r="M97" s="209"/>
      <c r="N97" s="210"/>
      <c r="O97" s="210"/>
      <c r="P97" s="210"/>
      <c r="Q97" s="210"/>
      <c r="R97" s="210"/>
      <c r="S97" s="210"/>
      <c r="T97" s="211"/>
      <c r="AT97" s="212" t="s">
        <v>151</v>
      </c>
      <c r="AU97" s="212" t="s">
        <v>82</v>
      </c>
      <c r="AV97" s="13" t="s">
        <v>82</v>
      </c>
      <c r="AW97" s="13" t="s">
        <v>37</v>
      </c>
      <c r="AX97" s="13" t="s">
        <v>24</v>
      </c>
      <c r="AY97" s="212" t="s">
        <v>141</v>
      </c>
    </row>
    <row r="98" spans="2:65" s="1" customFormat="1" ht="22.5" customHeight="1">
      <c r="B98" s="181"/>
      <c r="C98" s="182" t="s">
        <v>160</v>
      </c>
      <c r="D98" s="182" t="s">
        <v>144</v>
      </c>
      <c r="E98" s="183" t="s">
        <v>396</v>
      </c>
      <c r="F98" s="184" t="s">
        <v>397</v>
      </c>
      <c r="G98" s="185" t="s">
        <v>335</v>
      </c>
      <c r="H98" s="186">
        <v>17200</v>
      </c>
      <c r="I98" s="187"/>
      <c r="J98" s="188">
        <f>ROUND(I98*H98,2)</f>
        <v>0</v>
      </c>
      <c r="K98" s="184" t="s">
        <v>5</v>
      </c>
      <c r="L98" s="41"/>
      <c r="M98" s="189" t="s">
        <v>5</v>
      </c>
      <c r="N98" s="190" t="s">
        <v>45</v>
      </c>
      <c r="O98" s="42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24" t="s">
        <v>160</v>
      </c>
      <c r="AT98" s="24" t="s">
        <v>144</v>
      </c>
      <c r="AU98" s="24" t="s">
        <v>82</v>
      </c>
      <c r="AY98" s="24" t="s">
        <v>141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4" t="s">
        <v>24</v>
      </c>
      <c r="BK98" s="193">
        <f>ROUND(I98*H98,2)</f>
        <v>0</v>
      </c>
      <c r="BL98" s="24" t="s">
        <v>160</v>
      </c>
      <c r="BM98" s="24" t="s">
        <v>398</v>
      </c>
    </row>
    <row r="99" spans="2:65" s="12" customFormat="1">
      <c r="B99" s="194"/>
      <c r="D99" s="195" t="s">
        <v>151</v>
      </c>
      <c r="E99" s="196" t="s">
        <v>5</v>
      </c>
      <c r="F99" s="197" t="s">
        <v>399</v>
      </c>
      <c r="H99" s="198" t="s">
        <v>5</v>
      </c>
      <c r="I99" s="199"/>
      <c r="L99" s="194"/>
      <c r="M99" s="200"/>
      <c r="N99" s="201"/>
      <c r="O99" s="201"/>
      <c r="P99" s="201"/>
      <c r="Q99" s="201"/>
      <c r="R99" s="201"/>
      <c r="S99" s="201"/>
      <c r="T99" s="202"/>
      <c r="AT99" s="198" t="s">
        <v>151</v>
      </c>
      <c r="AU99" s="198" t="s">
        <v>82</v>
      </c>
      <c r="AV99" s="12" t="s">
        <v>24</v>
      </c>
      <c r="AW99" s="12" t="s">
        <v>37</v>
      </c>
      <c r="AX99" s="12" t="s">
        <v>74</v>
      </c>
      <c r="AY99" s="198" t="s">
        <v>141</v>
      </c>
    </row>
    <row r="100" spans="2:65" s="13" customFormat="1">
      <c r="B100" s="203"/>
      <c r="D100" s="204" t="s">
        <v>151</v>
      </c>
      <c r="E100" s="205" t="s">
        <v>5</v>
      </c>
      <c r="F100" s="206" t="s">
        <v>400</v>
      </c>
      <c r="H100" s="207">
        <v>17200</v>
      </c>
      <c r="I100" s="208"/>
      <c r="L100" s="203"/>
      <c r="M100" s="209"/>
      <c r="N100" s="210"/>
      <c r="O100" s="210"/>
      <c r="P100" s="210"/>
      <c r="Q100" s="210"/>
      <c r="R100" s="210"/>
      <c r="S100" s="210"/>
      <c r="T100" s="211"/>
      <c r="AT100" s="212" t="s">
        <v>151</v>
      </c>
      <c r="AU100" s="212" t="s">
        <v>82</v>
      </c>
      <c r="AV100" s="13" t="s">
        <v>82</v>
      </c>
      <c r="AW100" s="13" t="s">
        <v>37</v>
      </c>
      <c r="AX100" s="13" t="s">
        <v>24</v>
      </c>
      <c r="AY100" s="212" t="s">
        <v>141</v>
      </c>
    </row>
    <row r="101" spans="2:65" s="1" customFormat="1" ht="22.5" customHeight="1">
      <c r="B101" s="181"/>
      <c r="C101" s="182" t="s">
        <v>140</v>
      </c>
      <c r="D101" s="182" t="s">
        <v>144</v>
      </c>
      <c r="E101" s="183" t="s">
        <v>401</v>
      </c>
      <c r="F101" s="184" t="s">
        <v>402</v>
      </c>
      <c r="G101" s="185" t="s">
        <v>329</v>
      </c>
      <c r="H101" s="186">
        <v>450</v>
      </c>
      <c r="I101" s="187"/>
      <c r="J101" s="188">
        <f>ROUND(I101*H101,2)</f>
        <v>0</v>
      </c>
      <c r="K101" s="184" t="s">
        <v>148</v>
      </c>
      <c r="L101" s="41"/>
      <c r="M101" s="189" t="s">
        <v>5</v>
      </c>
      <c r="N101" s="190" t="s">
        <v>45</v>
      </c>
      <c r="O101" s="42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4" t="s">
        <v>160</v>
      </c>
      <c r="AT101" s="24" t="s">
        <v>144</v>
      </c>
      <c r="AU101" s="24" t="s">
        <v>82</v>
      </c>
      <c r="AY101" s="24" t="s">
        <v>141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4" t="s">
        <v>24</v>
      </c>
      <c r="BK101" s="193">
        <f>ROUND(I101*H101,2)</f>
        <v>0</v>
      </c>
      <c r="BL101" s="24" t="s">
        <v>160</v>
      </c>
      <c r="BM101" s="24" t="s">
        <v>403</v>
      </c>
    </row>
    <row r="102" spans="2:65" s="12" customFormat="1">
      <c r="B102" s="194"/>
      <c r="D102" s="195" t="s">
        <v>151</v>
      </c>
      <c r="E102" s="196" t="s">
        <v>5</v>
      </c>
      <c r="F102" s="197" t="s">
        <v>404</v>
      </c>
      <c r="H102" s="198" t="s">
        <v>5</v>
      </c>
      <c r="I102" s="199"/>
      <c r="L102" s="194"/>
      <c r="M102" s="200"/>
      <c r="N102" s="201"/>
      <c r="O102" s="201"/>
      <c r="P102" s="201"/>
      <c r="Q102" s="201"/>
      <c r="R102" s="201"/>
      <c r="S102" s="201"/>
      <c r="T102" s="202"/>
      <c r="AT102" s="198" t="s">
        <v>151</v>
      </c>
      <c r="AU102" s="198" t="s">
        <v>82</v>
      </c>
      <c r="AV102" s="12" t="s">
        <v>24</v>
      </c>
      <c r="AW102" s="12" t="s">
        <v>37</v>
      </c>
      <c r="AX102" s="12" t="s">
        <v>74</v>
      </c>
      <c r="AY102" s="198" t="s">
        <v>141</v>
      </c>
    </row>
    <row r="103" spans="2:65" s="13" customFormat="1">
      <c r="B103" s="203"/>
      <c r="D103" s="195" t="s">
        <v>151</v>
      </c>
      <c r="E103" s="212" t="s">
        <v>5</v>
      </c>
      <c r="F103" s="213" t="s">
        <v>405</v>
      </c>
      <c r="H103" s="214">
        <v>46</v>
      </c>
      <c r="I103" s="208"/>
      <c r="L103" s="203"/>
      <c r="M103" s="209"/>
      <c r="N103" s="210"/>
      <c r="O103" s="210"/>
      <c r="P103" s="210"/>
      <c r="Q103" s="210"/>
      <c r="R103" s="210"/>
      <c r="S103" s="210"/>
      <c r="T103" s="211"/>
      <c r="AT103" s="212" t="s">
        <v>151</v>
      </c>
      <c r="AU103" s="212" t="s">
        <v>82</v>
      </c>
      <c r="AV103" s="13" t="s">
        <v>82</v>
      </c>
      <c r="AW103" s="13" t="s">
        <v>37</v>
      </c>
      <c r="AX103" s="13" t="s">
        <v>74</v>
      </c>
      <c r="AY103" s="212" t="s">
        <v>141</v>
      </c>
    </row>
    <row r="104" spans="2:65" s="12" customFormat="1">
      <c r="B104" s="194"/>
      <c r="D104" s="195" t="s">
        <v>151</v>
      </c>
      <c r="E104" s="196" t="s">
        <v>5</v>
      </c>
      <c r="F104" s="197" t="s">
        <v>406</v>
      </c>
      <c r="H104" s="198" t="s">
        <v>5</v>
      </c>
      <c r="I104" s="199"/>
      <c r="L104" s="194"/>
      <c r="M104" s="200"/>
      <c r="N104" s="201"/>
      <c r="O104" s="201"/>
      <c r="P104" s="201"/>
      <c r="Q104" s="201"/>
      <c r="R104" s="201"/>
      <c r="S104" s="201"/>
      <c r="T104" s="202"/>
      <c r="AT104" s="198" t="s">
        <v>151</v>
      </c>
      <c r="AU104" s="198" t="s">
        <v>82</v>
      </c>
      <c r="AV104" s="12" t="s">
        <v>24</v>
      </c>
      <c r="AW104" s="12" t="s">
        <v>37</v>
      </c>
      <c r="AX104" s="12" t="s">
        <v>74</v>
      </c>
      <c r="AY104" s="198" t="s">
        <v>141</v>
      </c>
    </row>
    <row r="105" spans="2:65" s="13" customFormat="1">
      <c r="B105" s="203"/>
      <c r="D105" s="195" t="s">
        <v>151</v>
      </c>
      <c r="E105" s="212" t="s">
        <v>5</v>
      </c>
      <c r="F105" s="213" t="s">
        <v>407</v>
      </c>
      <c r="H105" s="214">
        <v>8</v>
      </c>
      <c r="I105" s="208"/>
      <c r="L105" s="203"/>
      <c r="M105" s="209"/>
      <c r="N105" s="210"/>
      <c r="O105" s="210"/>
      <c r="P105" s="210"/>
      <c r="Q105" s="210"/>
      <c r="R105" s="210"/>
      <c r="S105" s="210"/>
      <c r="T105" s="211"/>
      <c r="AT105" s="212" t="s">
        <v>151</v>
      </c>
      <c r="AU105" s="212" t="s">
        <v>82</v>
      </c>
      <c r="AV105" s="13" t="s">
        <v>82</v>
      </c>
      <c r="AW105" s="13" t="s">
        <v>37</v>
      </c>
      <c r="AX105" s="13" t="s">
        <v>74</v>
      </c>
      <c r="AY105" s="212" t="s">
        <v>141</v>
      </c>
    </row>
    <row r="106" spans="2:65" s="12" customFormat="1">
      <c r="B106" s="194"/>
      <c r="D106" s="195" t="s">
        <v>151</v>
      </c>
      <c r="E106" s="196" t="s">
        <v>5</v>
      </c>
      <c r="F106" s="197" t="s">
        <v>408</v>
      </c>
      <c r="H106" s="198" t="s">
        <v>5</v>
      </c>
      <c r="I106" s="199"/>
      <c r="L106" s="194"/>
      <c r="M106" s="200"/>
      <c r="N106" s="201"/>
      <c r="O106" s="201"/>
      <c r="P106" s="201"/>
      <c r="Q106" s="201"/>
      <c r="R106" s="201"/>
      <c r="S106" s="201"/>
      <c r="T106" s="202"/>
      <c r="AT106" s="198" t="s">
        <v>151</v>
      </c>
      <c r="AU106" s="198" t="s">
        <v>82</v>
      </c>
      <c r="AV106" s="12" t="s">
        <v>24</v>
      </c>
      <c r="AW106" s="12" t="s">
        <v>37</v>
      </c>
      <c r="AX106" s="12" t="s">
        <v>74</v>
      </c>
      <c r="AY106" s="198" t="s">
        <v>141</v>
      </c>
    </row>
    <row r="107" spans="2:65" s="13" customFormat="1">
      <c r="B107" s="203"/>
      <c r="D107" s="195" t="s">
        <v>151</v>
      </c>
      <c r="E107" s="212" t="s">
        <v>5</v>
      </c>
      <c r="F107" s="213" t="s">
        <v>407</v>
      </c>
      <c r="H107" s="214">
        <v>8</v>
      </c>
      <c r="I107" s="208"/>
      <c r="L107" s="203"/>
      <c r="M107" s="209"/>
      <c r="N107" s="210"/>
      <c r="O107" s="210"/>
      <c r="P107" s="210"/>
      <c r="Q107" s="210"/>
      <c r="R107" s="210"/>
      <c r="S107" s="210"/>
      <c r="T107" s="211"/>
      <c r="AT107" s="212" t="s">
        <v>151</v>
      </c>
      <c r="AU107" s="212" t="s">
        <v>82</v>
      </c>
      <c r="AV107" s="13" t="s">
        <v>82</v>
      </c>
      <c r="AW107" s="13" t="s">
        <v>37</v>
      </c>
      <c r="AX107" s="13" t="s">
        <v>74</v>
      </c>
      <c r="AY107" s="212" t="s">
        <v>141</v>
      </c>
    </row>
    <row r="108" spans="2:65" s="12" customFormat="1">
      <c r="B108" s="194"/>
      <c r="D108" s="195" t="s">
        <v>151</v>
      </c>
      <c r="E108" s="196" t="s">
        <v>5</v>
      </c>
      <c r="F108" s="197" t="s">
        <v>409</v>
      </c>
      <c r="H108" s="198" t="s">
        <v>5</v>
      </c>
      <c r="I108" s="199"/>
      <c r="L108" s="194"/>
      <c r="M108" s="200"/>
      <c r="N108" s="201"/>
      <c r="O108" s="201"/>
      <c r="P108" s="201"/>
      <c r="Q108" s="201"/>
      <c r="R108" s="201"/>
      <c r="S108" s="201"/>
      <c r="T108" s="202"/>
      <c r="AT108" s="198" t="s">
        <v>151</v>
      </c>
      <c r="AU108" s="198" t="s">
        <v>82</v>
      </c>
      <c r="AV108" s="12" t="s">
        <v>24</v>
      </c>
      <c r="AW108" s="12" t="s">
        <v>37</v>
      </c>
      <c r="AX108" s="12" t="s">
        <v>74</v>
      </c>
      <c r="AY108" s="198" t="s">
        <v>141</v>
      </c>
    </row>
    <row r="109" spans="2:65" s="13" customFormat="1">
      <c r="B109" s="203"/>
      <c r="D109" s="195" t="s">
        <v>151</v>
      </c>
      <c r="E109" s="212" t="s">
        <v>5</v>
      </c>
      <c r="F109" s="213" t="s">
        <v>410</v>
      </c>
      <c r="H109" s="214">
        <v>10</v>
      </c>
      <c r="I109" s="208"/>
      <c r="L109" s="203"/>
      <c r="M109" s="209"/>
      <c r="N109" s="210"/>
      <c r="O109" s="210"/>
      <c r="P109" s="210"/>
      <c r="Q109" s="210"/>
      <c r="R109" s="210"/>
      <c r="S109" s="210"/>
      <c r="T109" s="211"/>
      <c r="AT109" s="212" t="s">
        <v>151</v>
      </c>
      <c r="AU109" s="212" t="s">
        <v>82</v>
      </c>
      <c r="AV109" s="13" t="s">
        <v>82</v>
      </c>
      <c r="AW109" s="13" t="s">
        <v>37</v>
      </c>
      <c r="AX109" s="13" t="s">
        <v>74</v>
      </c>
      <c r="AY109" s="212" t="s">
        <v>141</v>
      </c>
    </row>
    <row r="110" spans="2:65" s="12" customFormat="1">
      <c r="B110" s="194"/>
      <c r="D110" s="195" t="s">
        <v>151</v>
      </c>
      <c r="E110" s="196" t="s">
        <v>5</v>
      </c>
      <c r="F110" s="197" t="s">
        <v>411</v>
      </c>
      <c r="H110" s="198" t="s">
        <v>5</v>
      </c>
      <c r="I110" s="199"/>
      <c r="L110" s="194"/>
      <c r="M110" s="200"/>
      <c r="N110" s="201"/>
      <c r="O110" s="201"/>
      <c r="P110" s="201"/>
      <c r="Q110" s="201"/>
      <c r="R110" s="201"/>
      <c r="S110" s="201"/>
      <c r="T110" s="202"/>
      <c r="AT110" s="198" t="s">
        <v>151</v>
      </c>
      <c r="AU110" s="198" t="s">
        <v>82</v>
      </c>
      <c r="AV110" s="12" t="s">
        <v>24</v>
      </c>
      <c r="AW110" s="12" t="s">
        <v>37</v>
      </c>
      <c r="AX110" s="12" t="s">
        <v>74</v>
      </c>
      <c r="AY110" s="198" t="s">
        <v>141</v>
      </c>
    </row>
    <row r="111" spans="2:65" s="13" customFormat="1">
      <c r="B111" s="203"/>
      <c r="D111" s="195" t="s">
        <v>151</v>
      </c>
      <c r="E111" s="212" t="s">
        <v>5</v>
      </c>
      <c r="F111" s="213" t="s">
        <v>412</v>
      </c>
      <c r="H111" s="214">
        <v>9</v>
      </c>
      <c r="I111" s="208"/>
      <c r="L111" s="203"/>
      <c r="M111" s="209"/>
      <c r="N111" s="210"/>
      <c r="O111" s="210"/>
      <c r="P111" s="210"/>
      <c r="Q111" s="210"/>
      <c r="R111" s="210"/>
      <c r="S111" s="210"/>
      <c r="T111" s="211"/>
      <c r="AT111" s="212" t="s">
        <v>151</v>
      </c>
      <c r="AU111" s="212" t="s">
        <v>82</v>
      </c>
      <c r="AV111" s="13" t="s">
        <v>82</v>
      </c>
      <c r="AW111" s="13" t="s">
        <v>37</v>
      </c>
      <c r="AX111" s="13" t="s">
        <v>74</v>
      </c>
      <c r="AY111" s="212" t="s">
        <v>141</v>
      </c>
    </row>
    <row r="112" spans="2:65" s="12" customFormat="1">
      <c r="B112" s="194"/>
      <c r="D112" s="195" t="s">
        <v>151</v>
      </c>
      <c r="E112" s="196" t="s">
        <v>5</v>
      </c>
      <c r="F112" s="197" t="s">
        <v>413</v>
      </c>
      <c r="H112" s="198" t="s">
        <v>5</v>
      </c>
      <c r="I112" s="199"/>
      <c r="L112" s="194"/>
      <c r="M112" s="200"/>
      <c r="N112" s="201"/>
      <c r="O112" s="201"/>
      <c r="P112" s="201"/>
      <c r="Q112" s="201"/>
      <c r="R112" s="201"/>
      <c r="S112" s="201"/>
      <c r="T112" s="202"/>
      <c r="AT112" s="198" t="s">
        <v>151</v>
      </c>
      <c r="AU112" s="198" t="s">
        <v>82</v>
      </c>
      <c r="AV112" s="12" t="s">
        <v>24</v>
      </c>
      <c r="AW112" s="12" t="s">
        <v>37</v>
      </c>
      <c r="AX112" s="12" t="s">
        <v>74</v>
      </c>
      <c r="AY112" s="198" t="s">
        <v>141</v>
      </c>
    </row>
    <row r="113" spans="2:51" s="13" customFormat="1">
      <c r="B113" s="203"/>
      <c r="D113" s="195" t="s">
        <v>151</v>
      </c>
      <c r="E113" s="212" t="s">
        <v>5</v>
      </c>
      <c r="F113" s="213" t="s">
        <v>414</v>
      </c>
      <c r="H113" s="214">
        <v>24</v>
      </c>
      <c r="I113" s="208"/>
      <c r="L113" s="203"/>
      <c r="M113" s="209"/>
      <c r="N113" s="210"/>
      <c r="O113" s="210"/>
      <c r="P113" s="210"/>
      <c r="Q113" s="210"/>
      <c r="R113" s="210"/>
      <c r="S113" s="210"/>
      <c r="T113" s="211"/>
      <c r="AT113" s="212" t="s">
        <v>151</v>
      </c>
      <c r="AU113" s="212" t="s">
        <v>82</v>
      </c>
      <c r="AV113" s="13" t="s">
        <v>82</v>
      </c>
      <c r="AW113" s="13" t="s">
        <v>37</v>
      </c>
      <c r="AX113" s="13" t="s">
        <v>74</v>
      </c>
      <c r="AY113" s="212" t="s">
        <v>141</v>
      </c>
    </row>
    <row r="114" spans="2:51" s="12" customFormat="1">
      <c r="B114" s="194"/>
      <c r="D114" s="195" t="s">
        <v>151</v>
      </c>
      <c r="E114" s="196" t="s">
        <v>5</v>
      </c>
      <c r="F114" s="197" t="s">
        <v>415</v>
      </c>
      <c r="H114" s="198" t="s">
        <v>5</v>
      </c>
      <c r="I114" s="199"/>
      <c r="L114" s="194"/>
      <c r="M114" s="200"/>
      <c r="N114" s="201"/>
      <c r="O114" s="201"/>
      <c r="P114" s="201"/>
      <c r="Q114" s="201"/>
      <c r="R114" s="201"/>
      <c r="S114" s="201"/>
      <c r="T114" s="202"/>
      <c r="AT114" s="198" t="s">
        <v>151</v>
      </c>
      <c r="AU114" s="198" t="s">
        <v>82</v>
      </c>
      <c r="AV114" s="12" t="s">
        <v>24</v>
      </c>
      <c r="AW114" s="12" t="s">
        <v>37</v>
      </c>
      <c r="AX114" s="12" t="s">
        <v>74</v>
      </c>
      <c r="AY114" s="198" t="s">
        <v>141</v>
      </c>
    </row>
    <row r="115" spans="2:51" s="13" customFormat="1">
      <c r="B115" s="203"/>
      <c r="D115" s="195" t="s">
        <v>151</v>
      </c>
      <c r="E115" s="212" t="s">
        <v>5</v>
      </c>
      <c r="F115" s="213" t="s">
        <v>416</v>
      </c>
      <c r="H115" s="214">
        <v>44</v>
      </c>
      <c r="I115" s="208"/>
      <c r="L115" s="203"/>
      <c r="M115" s="209"/>
      <c r="N115" s="210"/>
      <c r="O115" s="210"/>
      <c r="P115" s="210"/>
      <c r="Q115" s="210"/>
      <c r="R115" s="210"/>
      <c r="S115" s="210"/>
      <c r="T115" s="211"/>
      <c r="AT115" s="212" t="s">
        <v>151</v>
      </c>
      <c r="AU115" s="212" t="s">
        <v>82</v>
      </c>
      <c r="AV115" s="13" t="s">
        <v>82</v>
      </c>
      <c r="AW115" s="13" t="s">
        <v>37</v>
      </c>
      <c r="AX115" s="13" t="s">
        <v>74</v>
      </c>
      <c r="AY115" s="212" t="s">
        <v>141</v>
      </c>
    </row>
    <row r="116" spans="2:51" s="12" customFormat="1">
      <c r="B116" s="194"/>
      <c r="D116" s="195" t="s">
        <v>151</v>
      </c>
      <c r="E116" s="196" t="s">
        <v>5</v>
      </c>
      <c r="F116" s="197" t="s">
        <v>417</v>
      </c>
      <c r="H116" s="198" t="s">
        <v>5</v>
      </c>
      <c r="I116" s="199"/>
      <c r="L116" s="194"/>
      <c r="M116" s="200"/>
      <c r="N116" s="201"/>
      <c r="O116" s="201"/>
      <c r="P116" s="201"/>
      <c r="Q116" s="201"/>
      <c r="R116" s="201"/>
      <c r="S116" s="201"/>
      <c r="T116" s="202"/>
      <c r="AT116" s="198" t="s">
        <v>151</v>
      </c>
      <c r="AU116" s="198" t="s">
        <v>82</v>
      </c>
      <c r="AV116" s="12" t="s">
        <v>24</v>
      </c>
      <c r="AW116" s="12" t="s">
        <v>37</v>
      </c>
      <c r="AX116" s="12" t="s">
        <v>74</v>
      </c>
      <c r="AY116" s="198" t="s">
        <v>141</v>
      </c>
    </row>
    <row r="117" spans="2:51" s="13" customFormat="1">
      <c r="B117" s="203"/>
      <c r="D117" s="195" t="s">
        <v>151</v>
      </c>
      <c r="E117" s="212" t="s">
        <v>5</v>
      </c>
      <c r="F117" s="213" t="s">
        <v>412</v>
      </c>
      <c r="H117" s="214">
        <v>9</v>
      </c>
      <c r="I117" s="208"/>
      <c r="L117" s="203"/>
      <c r="M117" s="209"/>
      <c r="N117" s="210"/>
      <c r="O117" s="210"/>
      <c r="P117" s="210"/>
      <c r="Q117" s="210"/>
      <c r="R117" s="210"/>
      <c r="S117" s="210"/>
      <c r="T117" s="211"/>
      <c r="AT117" s="212" t="s">
        <v>151</v>
      </c>
      <c r="AU117" s="212" t="s">
        <v>82</v>
      </c>
      <c r="AV117" s="13" t="s">
        <v>82</v>
      </c>
      <c r="AW117" s="13" t="s">
        <v>37</v>
      </c>
      <c r="AX117" s="13" t="s">
        <v>74</v>
      </c>
      <c r="AY117" s="212" t="s">
        <v>141</v>
      </c>
    </row>
    <row r="118" spans="2:51" s="12" customFormat="1">
      <c r="B118" s="194"/>
      <c r="D118" s="195" t="s">
        <v>151</v>
      </c>
      <c r="E118" s="196" t="s">
        <v>5</v>
      </c>
      <c r="F118" s="197" t="s">
        <v>418</v>
      </c>
      <c r="H118" s="198" t="s">
        <v>5</v>
      </c>
      <c r="I118" s="199"/>
      <c r="L118" s="194"/>
      <c r="M118" s="200"/>
      <c r="N118" s="201"/>
      <c r="O118" s="201"/>
      <c r="P118" s="201"/>
      <c r="Q118" s="201"/>
      <c r="R118" s="201"/>
      <c r="S118" s="201"/>
      <c r="T118" s="202"/>
      <c r="AT118" s="198" t="s">
        <v>151</v>
      </c>
      <c r="AU118" s="198" t="s">
        <v>82</v>
      </c>
      <c r="AV118" s="12" t="s">
        <v>24</v>
      </c>
      <c r="AW118" s="12" t="s">
        <v>37</v>
      </c>
      <c r="AX118" s="12" t="s">
        <v>74</v>
      </c>
      <c r="AY118" s="198" t="s">
        <v>141</v>
      </c>
    </row>
    <row r="119" spans="2:51" s="13" customFormat="1">
      <c r="B119" s="203"/>
      <c r="D119" s="195" t="s">
        <v>151</v>
      </c>
      <c r="E119" s="212" t="s">
        <v>5</v>
      </c>
      <c r="F119" s="213" t="s">
        <v>419</v>
      </c>
      <c r="H119" s="214">
        <v>61</v>
      </c>
      <c r="I119" s="208"/>
      <c r="L119" s="203"/>
      <c r="M119" s="209"/>
      <c r="N119" s="210"/>
      <c r="O119" s="210"/>
      <c r="P119" s="210"/>
      <c r="Q119" s="210"/>
      <c r="R119" s="210"/>
      <c r="S119" s="210"/>
      <c r="T119" s="211"/>
      <c r="AT119" s="212" t="s">
        <v>151</v>
      </c>
      <c r="AU119" s="212" t="s">
        <v>82</v>
      </c>
      <c r="AV119" s="13" t="s">
        <v>82</v>
      </c>
      <c r="AW119" s="13" t="s">
        <v>37</v>
      </c>
      <c r="AX119" s="13" t="s">
        <v>74</v>
      </c>
      <c r="AY119" s="212" t="s">
        <v>141</v>
      </c>
    </row>
    <row r="120" spans="2:51" s="12" customFormat="1">
      <c r="B120" s="194"/>
      <c r="D120" s="195" t="s">
        <v>151</v>
      </c>
      <c r="E120" s="196" t="s">
        <v>5</v>
      </c>
      <c r="F120" s="197" t="s">
        <v>420</v>
      </c>
      <c r="H120" s="198" t="s">
        <v>5</v>
      </c>
      <c r="I120" s="199"/>
      <c r="L120" s="194"/>
      <c r="M120" s="200"/>
      <c r="N120" s="201"/>
      <c r="O120" s="201"/>
      <c r="P120" s="201"/>
      <c r="Q120" s="201"/>
      <c r="R120" s="201"/>
      <c r="S120" s="201"/>
      <c r="T120" s="202"/>
      <c r="AT120" s="198" t="s">
        <v>151</v>
      </c>
      <c r="AU120" s="198" t="s">
        <v>82</v>
      </c>
      <c r="AV120" s="12" t="s">
        <v>24</v>
      </c>
      <c r="AW120" s="12" t="s">
        <v>37</v>
      </c>
      <c r="AX120" s="12" t="s">
        <v>74</v>
      </c>
      <c r="AY120" s="198" t="s">
        <v>141</v>
      </c>
    </row>
    <row r="121" spans="2:51" s="13" customFormat="1">
      <c r="B121" s="203"/>
      <c r="D121" s="195" t="s">
        <v>151</v>
      </c>
      <c r="E121" s="212" t="s">
        <v>5</v>
      </c>
      <c r="F121" s="213" t="s">
        <v>421</v>
      </c>
      <c r="H121" s="214">
        <v>62</v>
      </c>
      <c r="I121" s="208"/>
      <c r="L121" s="203"/>
      <c r="M121" s="209"/>
      <c r="N121" s="210"/>
      <c r="O121" s="210"/>
      <c r="P121" s="210"/>
      <c r="Q121" s="210"/>
      <c r="R121" s="210"/>
      <c r="S121" s="210"/>
      <c r="T121" s="211"/>
      <c r="AT121" s="212" t="s">
        <v>151</v>
      </c>
      <c r="AU121" s="212" t="s">
        <v>82</v>
      </c>
      <c r="AV121" s="13" t="s">
        <v>82</v>
      </c>
      <c r="AW121" s="13" t="s">
        <v>37</v>
      </c>
      <c r="AX121" s="13" t="s">
        <v>74</v>
      </c>
      <c r="AY121" s="212" t="s">
        <v>141</v>
      </c>
    </row>
    <row r="122" spans="2:51" s="12" customFormat="1">
      <c r="B122" s="194"/>
      <c r="D122" s="195" t="s">
        <v>151</v>
      </c>
      <c r="E122" s="196" t="s">
        <v>5</v>
      </c>
      <c r="F122" s="197" t="s">
        <v>422</v>
      </c>
      <c r="H122" s="198" t="s">
        <v>5</v>
      </c>
      <c r="I122" s="199"/>
      <c r="L122" s="194"/>
      <c r="M122" s="200"/>
      <c r="N122" s="201"/>
      <c r="O122" s="201"/>
      <c r="P122" s="201"/>
      <c r="Q122" s="201"/>
      <c r="R122" s="201"/>
      <c r="S122" s="201"/>
      <c r="T122" s="202"/>
      <c r="AT122" s="198" t="s">
        <v>151</v>
      </c>
      <c r="AU122" s="198" t="s">
        <v>82</v>
      </c>
      <c r="AV122" s="12" t="s">
        <v>24</v>
      </c>
      <c r="AW122" s="12" t="s">
        <v>37</v>
      </c>
      <c r="AX122" s="12" t="s">
        <v>74</v>
      </c>
      <c r="AY122" s="198" t="s">
        <v>141</v>
      </c>
    </row>
    <row r="123" spans="2:51" s="13" customFormat="1">
      <c r="B123" s="203"/>
      <c r="D123" s="195" t="s">
        <v>151</v>
      </c>
      <c r="E123" s="212" t="s">
        <v>5</v>
      </c>
      <c r="F123" s="213" t="s">
        <v>419</v>
      </c>
      <c r="H123" s="214">
        <v>61</v>
      </c>
      <c r="I123" s="208"/>
      <c r="L123" s="203"/>
      <c r="M123" s="209"/>
      <c r="N123" s="210"/>
      <c r="O123" s="210"/>
      <c r="P123" s="210"/>
      <c r="Q123" s="210"/>
      <c r="R123" s="210"/>
      <c r="S123" s="210"/>
      <c r="T123" s="211"/>
      <c r="AT123" s="212" t="s">
        <v>151</v>
      </c>
      <c r="AU123" s="212" t="s">
        <v>82</v>
      </c>
      <c r="AV123" s="13" t="s">
        <v>82</v>
      </c>
      <c r="AW123" s="13" t="s">
        <v>37</v>
      </c>
      <c r="AX123" s="13" t="s">
        <v>74</v>
      </c>
      <c r="AY123" s="212" t="s">
        <v>141</v>
      </c>
    </row>
    <row r="124" spans="2:51" s="12" customFormat="1">
      <c r="B124" s="194"/>
      <c r="D124" s="195" t="s">
        <v>151</v>
      </c>
      <c r="E124" s="196" t="s">
        <v>5</v>
      </c>
      <c r="F124" s="197" t="s">
        <v>423</v>
      </c>
      <c r="H124" s="198" t="s">
        <v>5</v>
      </c>
      <c r="I124" s="199"/>
      <c r="L124" s="194"/>
      <c r="M124" s="200"/>
      <c r="N124" s="201"/>
      <c r="O124" s="201"/>
      <c r="P124" s="201"/>
      <c r="Q124" s="201"/>
      <c r="R124" s="201"/>
      <c r="S124" s="201"/>
      <c r="T124" s="202"/>
      <c r="AT124" s="198" t="s">
        <v>151</v>
      </c>
      <c r="AU124" s="198" t="s">
        <v>82</v>
      </c>
      <c r="AV124" s="12" t="s">
        <v>24</v>
      </c>
      <c r="AW124" s="12" t="s">
        <v>37</v>
      </c>
      <c r="AX124" s="12" t="s">
        <v>74</v>
      </c>
      <c r="AY124" s="198" t="s">
        <v>141</v>
      </c>
    </row>
    <row r="125" spans="2:51" s="13" customFormat="1">
      <c r="B125" s="203"/>
      <c r="D125" s="195" t="s">
        <v>151</v>
      </c>
      <c r="E125" s="212" t="s">
        <v>5</v>
      </c>
      <c r="F125" s="213" t="s">
        <v>414</v>
      </c>
      <c r="H125" s="214">
        <v>24</v>
      </c>
      <c r="I125" s="208"/>
      <c r="L125" s="203"/>
      <c r="M125" s="209"/>
      <c r="N125" s="210"/>
      <c r="O125" s="210"/>
      <c r="P125" s="210"/>
      <c r="Q125" s="210"/>
      <c r="R125" s="210"/>
      <c r="S125" s="210"/>
      <c r="T125" s="211"/>
      <c r="AT125" s="212" t="s">
        <v>151</v>
      </c>
      <c r="AU125" s="212" t="s">
        <v>82</v>
      </c>
      <c r="AV125" s="13" t="s">
        <v>82</v>
      </c>
      <c r="AW125" s="13" t="s">
        <v>37</v>
      </c>
      <c r="AX125" s="13" t="s">
        <v>74</v>
      </c>
      <c r="AY125" s="212" t="s">
        <v>141</v>
      </c>
    </row>
    <row r="126" spans="2:51" s="12" customFormat="1">
      <c r="B126" s="194"/>
      <c r="D126" s="195" t="s">
        <v>151</v>
      </c>
      <c r="E126" s="196" t="s">
        <v>5</v>
      </c>
      <c r="F126" s="197" t="s">
        <v>424</v>
      </c>
      <c r="H126" s="198" t="s">
        <v>5</v>
      </c>
      <c r="I126" s="199"/>
      <c r="L126" s="194"/>
      <c r="M126" s="200"/>
      <c r="N126" s="201"/>
      <c r="O126" s="201"/>
      <c r="P126" s="201"/>
      <c r="Q126" s="201"/>
      <c r="R126" s="201"/>
      <c r="S126" s="201"/>
      <c r="T126" s="202"/>
      <c r="AT126" s="198" t="s">
        <v>151</v>
      </c>
      <c r="AU126" s="198" t="s">
        <v>82</v>
      </c>
      <c r="AV126" s="12" t="s">
        <v>24</v>
      </c>
      <c r="AW126" s="12" t="s">
        <v>37</v>
      </c>
      <c r="AX126" s="12" t="s">
        <v>74</v>
      </c>
      <c r="AY126" s="198" t="s">
        <v>141</v>
      </c>
    </row>
    <row r="127" spans="2:51" s="13" customFormat="1">
      <c r="B127" s="203"/>
      <c r="D127" s="195" t="s">
        <v>151</v>
      </c>
      <c r="E127" s="212" t="s">
        <v>5</v>
      </c>
      <c r="F127" s="213" t="s">
        <v>412</v>
      </c>
      <c r="H127" s="214">
        <v>9</v>
      </c>
      <c r="I127" s="208"/>
      <c r="L127" s="203"/>
      <c r="M127" s="209"/>
      <c r="N127" s="210"/>
      <c r="O127" s="210"/>
      <c r="P127" s="210"/>
      <c r="Q127" s="210"/>
      <c r="R127" s="210"/>
      <c r="S127" s="210"/>
      <c r="T127" s="211"/>
      <c r="AT127" s="212" t="s">
        <v>151</v>
      </c>
      <c r="AU127" s="212" t="s">
        <v>82</v>
      </c>
      <c r="AV127" s="13" t="s">
        <v>82</v>
      </c>
      <c r="AW127" s="13" t="s">
        <v>37</v>
      </c>
      <c r="AX127" s="13" t="s">
        <v>74</v>
      </c>
      <c r="AY127" s="212" t="s">
        <v>141</v>
      </c>
    </row>
    <row r="128" spans="2:51" s="12" customFormat="1">
      <c r="B128" s="194"/>
      <c r="D128" s="195" t="s">
        <v>151</v>
      </c>
      <c r="E128" s="196" t="s">
        <v>5</v>
      </c>
      <c r="F128" s="197" t="s">
        <v>425</v>
      </c>
      <c r="H128" s="198" t="s">
        <v>5</v>
      </c>
      <c r="I128" s="199"/>
      <c r="L128" s="194"/>
      <c r="M128" s="200"/>
      <c r="N128" s="201"/>
      <c r="O128" s="201"/>
      <c r="P128" s="201"/>
      <c r="Q128" s="201"/>
      <c r="R128" s="201"/>
      <c r="S128" s="201"/>
      <c r="T128" s="202"/>
      <c r="AT128" s="198" t="s">
        <v>151</v>
      </c>
      <c r="AU128" s="198" t="s">
        <v>82</v>
      </c>
      <c r="AV128" s="12" t="s">
        <v>24</v>
      </c>
      <c r="AW128" s="12" t="s">
        <v>37</v>
      </c>
      <c r="AX128" s="12" t="s">
        <v>74</v>
      </c>
      <c r="AY128" s="198" t="s">
        <v>141</v>
      </c>
    </row>
    <row r="129" spans="2:65" s="13" customFormat="1">
      <c r="B129" s="203"/>
      <c r="D129" s="195" t="s">
        <v>151</v>
      </c>
      <c r="E129" s="212" t="s">
        <v>5</v>
      </c>
      <c r="F129" s="213" t="s">
        <v>426</v>
      </c>
      <c r="H129" s="214">
        <v>75</v>
      </c>
      <c r="I129" s="208"/>
      <c r="L129" s="203"/>
      <c r="M129" s="209"/>
      <c r="N129" s="210"/>
      <c r="O129" s="210"/>
      <c r="P129" s="210"/>
      <c r="Q129" s="210"/>
      <c r="R129" s="210"/>
      <c r="S129" s="210"/>
      <c r="T129" s="211"/>
      <c r="AT129" s="212" t="s">
        <v>151</v>
      </c>
      <c r="AU129" s="212" t="s">
        <v>82</v>
      </c>
      <c r="AV129" s="13" t="s">
        <v>82</v>
      </c>
      <c r="AW129" s="13" t="s">
        <v>37</v>
      </c>
      <c r="AX129" s="13" t="s">
        <v>74</v>
      </c>
      <c r="AY129" s="212" t="s">
        <v>141</v>
      </c>
    </row>
    <row r="130" spans="2:65" s="14" customFormat="1">
      <c r="B130" s="232"/>
      <c r="D130" s="204" t="s">
        <v>151</v>
      </c>
      <c r="E130" s="233" t="s">
        <v>5</v>
      </c>
      <c r="F130" s="234" t="s">
        <v>427</v>
      </c>
      <c r="H130" s="235">
        <v>450</v>
      </c>
      <c r="I130" s="236"/>
      <c r="L130" s="232"/>
      <c r="M130" s="237"/>
      <c r="N130" s="238"/>
      <c r="O130" s="238"/>
      <c r="P130" s="238"/>
      <c r="Q130" s="238"/>
      <c r="R130" s="238"/>
      <c r="S130" s="238"/>
      <c r="T130" s="239"/>
      <c r="AT130" s="240" t="s">
        <v>151</v>
      </c>
      <c r="AU130" s="240" t="s">
        <v>82</v>
      </c>
      <c r="AV130" s="14" t="s">
        <v>160</v>
      </c>
      <c r="AW130" s="14" t="s">
        <v>37</v>
      </c>
      <c r="AX130" s="14" t="s">
        <v>24</v>
      </c>
      <c r="AY130" s="240" t="s">
        <v>141</v>
      </c>
    </row>
    <row r="131" spans="2:65" s="1" customFormat="1" ht="22.5" customHeight="1">
      <c r="B131" s="181"/>
      <c r="C131" s="182" t="s">
        <v>165</v>
      </c>
      <c r="D131" s="182" t="s">
        <v>144</v>
      </c>
      <c r="E131" s="183" t="s">
        <v>428</v>
      </c>
      <c r="F131" s="184" t="s">
        <v>429</v>
      </c>
      <c r="G131" s="185" t="s">
        <v>329</v>
      </c>
      <c r="H131" s="186">
        <v>162</v>
      </c>
      <c r="I131" s="187"/>
      <c r="J131" s="188">
        <f>ROUND(I131*H131,2)</f>
        <v>0</v>
      </c>
      <c r="K131" s="184" t="s">
        <v>148</v>
      </c>
      <c r="L131" s="41"/>
      <c r="M131" s="189" t="s">
        <v>5</v>
      </c>
      <c r="N131" s="190" t="s">
        <v>45</v>
      </c>
      <c r="O131" s="4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4" t="s">
        <v>160</v>
      </c>
      <c r="AT131" s="24" t="s">
        <v>144</v>
      </c>
      <c r="AU131" s="24" t="s">
        <v>82</v>
      </c>
      <c r="AY131" s="24" t="s">
        <v>141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4" t="s">
        <v>24</v>
      </c>
      <c r="BK131" s="193">
        <f>ROUND(I131*H131,2)</f>
        <v>0</v>
      </c>
      <c r="BL131" s="24" t="s">
        <v>160</v>
      </c>
      <c r="BM131" s="24" t="s">
        <v>430</v>
      </c>
    </row>
    <row r="132" spans="2:65" s="12" customFormat="1">
      <c r="B132" s="194"/>
      <c r="D132" s="195" t="s">
        <v>151</v>
      </c>
      <c r="E132" s="196" t="s">
        <v>5</v>
      </c>
      <c r="F132" s="197" t="s">
        <v>411</v>
      </c>
      <c r="H132" s="198" t="s">
        <v>5</v>
      </c>
      <c r="I132" s="199"/>
      <c r="L132" s="194"/>
      <c r="M132" s="200"/>
      <c r="N132" s="201"/>
      <c r="O132" s="201"/>
      <c r="P132" s="201"/>
      <c r="Q132" s="201"/>
      <c r="R132" s="201"/>
      <c r="S132" s="201"/>
      <c r="T132" s="202"/>
      <c r="AT132" s="198" t="s">
        <v>151</v>
      </c>
      <c r="AU132" s="198" t="s">
        <v>82</v>
      </c>
      <c r="AV132" s="12" t="s">
        <v>24</v>
      </c>
      <c r="AW132" s="12" t="s">
        <v>37</v>
      </c>
      <c r="AX132" s="12" t="s">
        <v>74</v>
      </c>
      <c r="AY132" s="198" t="s">
        <v>141</v>
      </c>
    </row>
    <row r="133" spans="2:65" s="13" customFormat="1">
      <c r="B133" s="203"/>
      <c r="D133" s="195" t="s">
        <v>151</v>
      </c>
      <c r="E133" s="212" t="s">
        <v>5</v>
      </c>
      <c r="F133" s="213" t="s">
        <v>24</v>
      </c>
      <c r="H133" s="214">
        <v>1</v>
      </c>
      <c r="I133" s="208"/>
      <c r="L133" s="203"/>
      <c r="M133" s="209"/>
      <c r="N133" s="210"/>
      <c r="O133" s="210"/>
      <c r="P133" s="210"/>
      <c r="Q133" s="210"/>
      <c r="R133" s="210"/>
      <c r="S133" s="210"/>
      <c r="T133" s="211"/>
      <c r="AT133" s="212" t="s">
        <v>151</v>
      </c>
      <c r="AU133" s="212" t="s">
        <v>82</v>
      </c>
      <c r="AV133" s="13" t="s">
        <v>82</v>
      </c>
      <c r="AW133" s="13" t="s">
        <v>37</v>
      </c>
      <c r="AX133" s="13" t="s">
        <v>74</v>
      </c>
      <c r="AY133" s="212" t="s">
        <v>141</v>
      </c>
    </row>
    <row r="134" spans="2:65" s="12" customFormat="1">
      <c r="B134" s="194"/>
      <c r="D134" s="195" t="s">
        <v>151</v>
      </c>
      <c r="E134" s="196" t="s">
        <v>5</v>
      </c>
      <c r="F134" s="197" t="s">
        <v>413</v>
      </c>
      <c r="H134" s="198" t="s">
        <v>5</v>
      </c>
      <c r="I134" s="199"/>
      <c r="L134" s="194"/>
      <c r="M134" s="200"/>
      <c r="N134" s="201"/>
      <c r="O134" s="201"/>
      <c r="P134" s="201"/>
      <c r="Q134" s="201"/>
      <c r="R134" s="201"/>
      <c r="S134" s="201"/>
      <c r="T134" s="202"/>
      <c r="AT134" s="198" t="s">
        <v>151</v>
      </c>
      <c r="AU134" s="198" t="s">
        <v>82</v>
      </c>
      <c r="AV134" s="12" t="s">
        <v>24</v>
      </c>
      <c r="AW134" s="12" t="s">
        <v>37</v>
      </c>
      <c r="AX134" s="12" t="s">
        <v>74</v>
      </c>
      <c r="AY134" s="198" t="s">
        <v>141</v>
      </c>
    </row>
    <row r="135" spans="2:65" s="13" customFormat="1">
      <c r="B135" s="203"/>
      <c r="D135" s="195" t="s">
        <v>151</v>
      </c>
      <c r="E135" s="212" t="s">
        <v>5</v>
      </c>
      <c r="F135" s="213" t="s">
        <v>431</v>
      </c>
      <c r="H135" s="214">
        <v>12</v>
      </c>
      <c r="I135" s="208"/>
      <c r="L135" s="203"/>
      <c r="M135" s="209"/>
      <c r="N135" s="210"/>
      <c r="O135" s="210"/>
      <c r="P135" s="210"/>
      <c r="Q135" s="210"/>
      <c r="R135" s="210"/>
      <c r="S135" s="210"/>
      <c r="T135" s="211"/>
      <c r="AT135" s="212" t="s">
        <v>151</v>
      </c>
      <c r="AU135" s="212" t="s">
        <v>82</v>
      </c>
      <c r="AV135" s="13" t="s">
        <v>82</v>
      </c>
      <c r="AW135" s="13" t="s">
        <v>37</v>
      </c>
      <c r="AX135" s="13" t="s">
        <v>74</v>
      </c>
      <c r="AY135" s="212" t="s">
        <v>141</v>
      </c>
    </row>
    <row r="136" spans="2:65" s="12" customFormat="1">
      <c r="B136" s="194"/>
      <c r="D136" s="195" t="s">
        <v>151</v>
      </c>
      <c r="E136" s="196" t="s">
        <v>5</v>
      </c>
      <c r="F136" s="197" t="s">
        <v>415</v>
      </c>
      <c r="H136" s="198" t="s">
        <v>5</v>
      </c>
      <c r="I136" s="199"/>
      <c r="L136" s="194"/>
      <c r="M136" s="200"/>
      <c r="N136" s="201"/>
      <c r="O136" s="201"/>
      <c r="P136" s="201"/>
      <c r="Q136" s="201"/>
      <c r="R136" s="201"/>
      <c r="S136" s="201"/>
      <c r="T136" s="202"/>
      <c r="AT136" s="198" t="s">
        <v>151</v>
      </c>
      <c r="AU136" s="198" t="s">
        <v>82</v>
      </c>
      <c r="AV136" s="12" t="s">
        <v>24</v>
      </c>
      <c r="AW136" s="12" t="s">
        <v>37</v>
      </c>
      <c r="AX136" s="12" t="s">
        <v>74</v>
      </c>
      <c r="AY136" s="198" t="s">
        <v>141</v>
      </c>
    </row>
    <row r="137" spans="2:65" s="13" customFormat="1">
      <c r="B137" s="203"/>
      <c r="D137" s="195" t="s">
        <v>151</v>
      </c>
      <c r="E137" s="212" t="s">
        <v>5</v>
      </c>
      <c r="F137" s="213" t="s">
        <v>432</v>
      </c>
      <c r="H137" s="214">
        <v>27</v>
      </c>
      <c r="I137" s="208"/>
      <c r="L137" s="203"/>
      <c r="M137" s="209"/>
      <c r="N137" s="210"/>
      <c r="O137" s="210"/>
      <c r="P137" s="210"/>
      <c r="Q137" s="210"/>
      <c r="R137" s="210"/>
      <c r="S137" s="210"/>
      <c r="T137" s="211"/>
      <c r="AT137" s="212" t="s">
        <v>151</v>
      </c>
      <c r="AU137" s="212" t="s">
        <v>82</v>
      </c>
      <c r="AV137" s="13" t="s">
        <v>82</v>
      </c>
      <c r="AW137" s="13" t="s">
        <v>37</v>
      </c>
      <c r="AX137" s="13" t="s">
        <v>74</v>
      </c>
      <c r="AY137" s="212" t="s">
        <v>141</v>
      </c>
    </row>
    <row r="138" spans="2:65" s="12" customFormat="1">
      <c r="B138" s="194"/>
      <c r="D138" s="195" t="s">
        <v>151</v>
      </c>
      <c r="E138" s="196" t="s">
        <v>5</v>
      </c>
      <c r="F138" s="197" t="s">
        <v>417</v>
      </c>
      <c r="H138" s="198" t="s">
        <v>5</v>
      </c>
      <c r="I138" s="199"/>
      <c r="L138" s="194"/>
      <c r="M138" s="200"/>
      <c r="N138" s="201"/>
      <c r="O138" s="201"/>
      <c r="P138" s="201"/>
      <c r="Q138" s="201"/>
      <c r="R138" s="201"/>
      <c r="S138" s="201"/>
      <c r="T138" s="202"/>
      <c r="AT138" s="198" t="s">
        <v>151</v>
      </c>
      <c r="AU138" s="198" t="s">
        <v>82</v>
      </c>
      <c r="AV138" s="12" t="s">
        <v>24</v>
      </c>
      <c r="AW138" s="12" t="s">
        <v>37</v>
      </c>
      <c r="AX138" s="12" t="s">
        <v>74</v>
      </c>
      <c r="AY138" s="198" t="s">
        <v>141</v>
      </c>
    </row>
    <row r="139" spans="2:65" s="13" customFormat="1">
      <c r="B139" s="203"/>
      <c r="D139" s="195" t="s">
        <v>151</v>
      </c>
      <c r="E139" s="212" t="s">
        <v>5</v>
      </c>
      <c r="F139" s="213" t="s">
        <v>24</v>
      </c>
      <c r="H139" s="214">
        <v>1</v>
      </c>
      <c r="I139" s="208"/>
      <c r="L139" s="203"/>
      <c r="M139" s="209"/>
      <c r="N139" s="210"/>
      <c r="O139" s="210"/>
      <c r="P139" s="210"/>
      <c r="Q139" s="210"/>
      <c r="R139" s="210"/>
      <c r="S139" s="210"/>
      <c r="T139" s="211"/>
      <c r="AT139" s="212" t="s">
        <v>151</v>
      </c>
      <c r="AU139" s="212" t="s">
        <v>82</v>
      </c>
      <c r="AV139" s="13" t="s">
        <v>82</v>
      </c>
      <c r="AW139" s="13" t="s">
        <v>37</v>
      </c>
      <c r="AX139" s="13" t="s">
        <v>74</v>
      </c>
      <c r="AY139" s="212" t="s">
        <v>141</v>
      </c>
    </row>
    <row r="140" spans="2:65" s="12" customFormat="1">
      <c r="B140" s="194"/>
      <c r="D140" s="195" t="s">
        <v>151</v>
      </c>
      <c r="E140" s="196" t="s">
        <v>5</v>
      </c>
      <c r="F140" s="197" t="s">
        <v>418</v>
      </c>
      <c r="H140" s="198" t="s">
        <v>5</v>
      </c>
      <c r="I140" s="199"/>
      <c r="L140" s="194"/>
      <c r="M140" s="200"/>
      <c r="N140" s="201"/>
      <c r="O140" s="201"/>
      <c r="P140" s="201"/>
      <c r="Q140" s="201"/>
      <c r="R140" s="201"/>
      <c r="S140" s="201"/>
      <c r="T140" s="202"/>
      <c r="AT140" s="198" t="s">
        <v>151</v>
      </c>
      <c r="AU140" s="198" t="s">
        <v>82</v>
      </c>
      <c r="AV140" s="12" t="s">
        <v>24</v>
      </c>
      <c r="AW140" s="12" t="s">
        <v>37</v>
      </c>
      <c r="AX140" s="12" t="s">
        <v>74</v>
      </c>
      <c r="AY140" s="198" t="s">
        <v>141</v>
      </c>
    </row>
    <row r="141" spans="2:65" s="13" customFormat="1">
      <c r="B141" s="203"/>
      <c r="D141" s="195" t="s">
        <v>151</v>
      </c>
      <c r="E141" s="212" t="s">
        <v>5</v>
      </c>
      <c r="F141" s="213" t="s">
        <v>432</v>
      </c>
      <c r="H141" s="214">
        <v>27</v>
      </c>
      <c r="I141" s="208"/>
      <c r="L141" s="203"/>
      <c r="M141" s="209"/>
      <c r="N141" s="210"/>
      <c r="O141" s="210"/>
      <c r="P141" s="210"/>
      <c r="Q141" s="210"/>
      <c r="R141" s="210"/>
      <c r="S141" s="210"/>
      <c r="T141" s="211"/>
      <c r="AT141" s="212" t="s">
        <v>151</v>
      </c>
      <c r="AU141" s="212" t="s">
        <v>82</v>
      </c>
      <c r="AV141" s="13" t="s">
        <v>82</v>
      </c>
      <c r="AW141" s="13" t="s">
        <v>37</v>
      </c>
      <c r="AX141" s="13" t="s">
        <v>74</v>
      </c>
      <c r="AY141" s="212" t="s">
        <v>141</v>
      </c>
    </row>
    <row r="142" spans="2:65" s="12" customFormat="1">
      <c r="B142" s="194"/>
      <c r="D142" s="195" t="s">
        <v>151</v>
      </c>
      <c r="E142" s="196" t="s">
        <v>5</v>
      </c>
      <c r="F142" s="197" t="s">
        <v>420</v>
      </c>
      <c r="H142" s="198" t="s">
        <v>5</v>
      </c>
      <c r="I142" s="199"/>
      <c r="L142" s="194"/>
      <c r="M142" s="200"/>
      <c r="N142" s="201"/>
      <c r="O142" s="201"/>
      <c r="P142" s="201"/>
      <c r="Q142" s="201"/>
      <c r="R142" s="201"/>
      <c r="S142" s="201"/>
      <c r="T142" s="202"/>
      <c r="AT142" s="198" t="s">
        <v>151</v>
      </c>
      <c r="AU142" s="198" t="s">
        <v>82</v>
      </c>
      <c r="AV142" s="12" t="s">
        <v>24</v>
      </c>
      <c r="AW142" s="12" t="s">
        <v>37</v>
      </c>
      <c r="AX142" s="12" t="s">
        <v>74</v>
      </c>
      <c r="AY142" s="198" t="s">
        <v>141</v>
      </c>
    </row>
    <row r="143" spans="2:65" s="13" customFormat="1">
      <c r="B143" s="203"/>
      <c r="D143" s="195" t="s">
        <v>151</v>
      </c>
      <c r="E143" s="212" t="s">
        <v>5</v>
      </c>
      <c r="F143" s="213" t="s">
        <v>432</v>
      </c>
      <c r="H143" s="214">
        <v>27</v>
      </c>
      <c r="I143" s="208"/>
      <c r="L143" s="203"/>
      <c r="M143" s="209"/>
      <c r="N143" s="210"/>
      <c r="O143" s="210"/>
      <c r="P143" s="210"/>
      <c r="Q143" s="210"/>
      <c r="R143" s="210"/>
      <c r="S143" s="210"/>
      <c r="T143" s="211"/>
      <c r="AT143" s="212" t="s">
        <v>151</v>
      </c>
      <c r="AU143" s="212" t="s">
        <v>82</v>
      </c>
      <c r="AV143" s="13" t="s">
        <v>82</v>
      </c>
      <c r="AW143" s="13" t="s">
        <v>37</v>
      </c>
      <c r="AX143" s="13" t="s">
        <v>74</v>
      </c>
      <c r="AY143" s="212" t="s">
        <v>141</v>
      </c>
    </row>
    <row r="144" spans="2:65" s="12" customFormat="1">
      <c r="B144" s="194"/>
      <c r="D144" s="195" t="s">
        <v>151</v>
      </c>
      <c r="E144" s="196" t="s">
        <v>5</v>
      </c>
      <c r="F144" s="197" t="s">
        <v>422</v>
      </c>
      <c r="H144" s="198" t="s">
        <v>5</v>
      </c>
      <c r="I144" s="199"/>
      <c r="L144" s="194"/>
      <c r="M144" s="200"/>
      <c r="N144" s="201"/>
      <c r="O144" s="201"/>
      <c r="P144" s="201"/>
      <c r="Q144" s="201"/>
      <c r="R144" s="201"/>
      <c r="S144" s="201"/>
      <c r="T144" s="202"/>
      <c r="AT144" s="198" t="s">
        <v>151</v>
      </c>
      <c r="AU144" s="198" t="s">
        <v>82</v>
      </c>
      <c r="AV144" s="12" t="s">
        <v>24</v>
      </c>
      <c r="AW144" s="12" t="s">
        <v>37</v>
      </c>
      <c r="AX144" s="12" t="s">
        <v>74</v>
      </c>
      <c r="AY144" s="198" t="s">
        <v>141</v>
      </c>
    </row>
    <row r="145" spans="2:65" s="13" customFormat="1">
      <c r="B145" s="203"/>
      <c r="D145" s="195" t="s">
        <v>151</v>
      </c>
      <c r="E145" s="212" t="s">
        <v>5</v>
      </c>
      <c r="F145" s="213" t="s">
        <v>432</v>
      </c>
      <c r="H145" s="214">
        <v>27</v>
      </c>
      <c r="I145" s="208"/>
      <c r="L145" s="203"/>
      <c r="M145" s="209"/>
      <c r="N145" s="210"/>
      <c r="O145" s="210"/>
      <c r="P145" s="210"/>
      <c r="Q145" s="210"/>
      <c r="R145" s="210"/>
      <c r="S145" s="210"/>
      <c r="T145" s="211"/>
      <c r="AT145" s="212" t="s">
        <v>151</v>
      </c>
      <c r="AU145" s="212" t="s">
        <v>82</v>
      </c>
      <c r="AV145" s="13" t="s">
        <v>82</v>
      </c>
      <c r="AW145" s="13" t="s">
        <v>37</v>
      </c>
      <c r="AX145" s="13" t="s">
        <v>74</v>
      </c>
      <c r="AY145" s="212" t="s">
        <v>141</v>
      </c>
    </row>
    <row r="146" spans="2:65" s="12" customFormat="1">
      <c r="B146" s="194"/>
      <c r="D146" s="195" t="s">
        <v>151</v>
      </c>
      <c r="E146" s="196" t="s">
        <v>5</v>
      </c>
      <c r="F146" s="197" t="s">
        <v>423</v>
      </c>
      <c r="H146" s="198" t="s">
        <v>5</v>
      </c>
      <c r="I146" s="199"/>
      <c r="L146" s="194"/>
      <c r="M146" s="200"/>
      <c r="N146" s="201"/>
      <c r="O146" s="201"/>
      <c r="P146" s="201"/>
      <c r="Q146" s="201"/>
      <c r="R146" s="201"/>
      <c r="S146" s="201"/>
      <c r="T146" s="202"/>
      <c r="AT146" s="198" t="s">
        <v>151</v>
      </c>
      <c r="AU146" s="198" t="s">
        <v>82</v>
      </c>
      <c r="AV146" s="12" t="s">
        <v>24</v>
      </c>
      <c r="AW146" s="12" t="s">
        <v>37</v>
      </c>
      <c r="AX146" s="12" t="s">
        <v>74</v>
      </c>
      <c r="AY146" s="198" t="s">
        <v>141</v>
      </c>
    </row>
    <row r="147" spans="2:65" s="13" customFormat="1">
      <c r="B147" s="203"/>
      <c r="D147" s="195" t="s">
        <v>151</v>
      </c>
      <c r="E147" s="212" t="s">
        <v>5</v>
      </c>
      <c r="F147" s="213" t="s">
        <v>431</v>
      </c>
      <c r="H147" s="214">
        <v>12</v>
      </c>
      <c r="I147" s="208"/>
      <c r="L147" s="203"/>
      <c r="M147" s="209"/>
      <c r="N147" s="210"/>
      <c r="O147" s="210"/>
      <c r="P147" s="210"/>
      <c r="Q147" s="210"/>
      <c r="R147" s="210"/>
      <c r="S147" s="210"/>
      <c r="T147" s="211"/>
      <c r="AT147" s="212" t="s">
        <v>151</v>
      </c>
      <c r="AU147" s="212" t="s">
        <v>82</v>
      </c>
      <c r="AV147" s="13" t="s">
        <v>82</v>
      </c>
      <c r="AW147" s="13" t="s">
        <v>37</v>
      </c>
      <c r="AX147" s="13" t="s">
        <v>74</v>
      </c>
      <c r="AY147" s="212" t="s">
        <v>141</v>
      </c>
    </row>
    <row r="148" spans="2:65" s="12" customFormat="1">
      <c r="B148" s="194"/>
      <c r="D148" s="195" t="s">
        <v>151</v>
      </c>
      <c r="E148" s="196" t="s">
        <v>5</v>
      </c>
      <c r="F148" s="197" t="s">
        <v>424</v>
      </c>
      <c r="H148" s="198" t="s">
        <v>5</v>
      </c>
      <c r="I148" s="199"/>
      <c r="L148" s="194"/>
      <c r="M148" s="200"/>
      <c r="N148" s="201"/>
      <c r="O148" s="201"/>
      <c r="P148" s="201"/>
      <c r="Q148" s="201"/>
      <c r="R148" s="201"/>
      <c r="S148" s="201"/>
      <c r="T148" s="202"/>
      <c r="AT148" s="198" t="s">
        <v>151</v>
      </c>
      <c r="AU148" s="198" t="s">
        <v>82</v>
      </c>
      <c r="AV148" s="12" t="s">
        <v>24</v>
      </c>
      <c r="AW148" s="12" t="s">
        <v>37</v>
      </c>
      <c r="AX148" s="12" t="s">
        <v>74</v>
      </c>
      <c r="AY148" s="198" t="s">
        <v>141</v>
      </c>
    </row>
    <row r="149" spans="2:65" s="13" customFormat="1">
      <c r="B149" s="203"/>
      <c r="D149" s="195" t="s">
        <v>151</v>
      </c>
      <c r="E149" s="212" t="s">
        <v>5</v>
      </c>
      <c r="F149" s="213" t="s">
        <v>24</v>
      </c>
      <c r="H149" s="214">
        <v>1</v>
      </c>
      <c r="I149" s="208"/>
      <c r="L149" s="203"/>
      <c r="M149" s="209"/>
      <c r="N149" s="210"/>
      <c r="O149" s="210"/>
      <c r="P149" s="210"/>
      <c r="Q149" s="210"/>
      <c r="R149" s="210"/>
      <c r="S149" s="210"/>
      <c r="T149" s="211"/>
      <c r="AT149" s="212" t="s">
        <v>151</v>
      </c>
      <c r="AU149" s="212" t="s">
        <v>82</v>
      </c>
      <c r="AV149" s="13" t="s">
        <v>82</v>
      </c>
      <c r="AW149" s="13" t="s">
        <v>37</v>
      </c>
      <c r="AX149" s="13" t="s">
        <v>74</v>
      </c>
      <c r="AY149" s="212" t="s">
        <v>141</v>
      </c>
    </row>
    <row r="150" spans="2:65" s="12" customFormat="1">
      <c r="B150" s="194"/>
      <c r="D150" s="195" t="s">
        <v>151</v>
      </c>
      <c r="E150" s="196" t="s">
        <v>5</v>
      </c>
      <c r="F150" s="197" t="s">
        <v>425</v>
      </c>
      <c r="H150" s="198" t="s">
        <v>5</v>
      </c>
      <c r="I150" s="199"/>
      <c r="L150" s="194"/>
      <c r="M150" s="200"/>
      <c r="N150" s="201"/>
      <c r="O150" s="201"/>
      <c r="P150" s="201"/>
      <c r="Q150" s="201"/>
      <c r="R150" s="201"/>
      <c r="S150" s="201"/>
      <c r="T150" s="202"/>
      <c r="AT150" s="198" t="s">
        <v>151</v>
      </c>
      <c r="AU150" s="198" t="s">
        <v>82</v>
      </c>
      <c r="AV150" s="12" t="s">
        <v>24</v>
      </c>
      <c r="AW150" s="12" t="s">
        <v>37</v>
      </c>
      <c r="AX150" s="12" t="s">
        <v>74</v>
      </c>
      <c r="AY150" s="198" t="s">
        <v>141</v>
      </c>
    </row>
    <row r="151" spans="2:65" s="13" customFormat="1">
      <c r="B151" s="203"/>
      <c r="D151" s="195" t="s">
        <v>151</v>
      </c>
      <c r="E151" s="212" t="s">
        <v>5</v>
      </c>
      <c r="F151" s="213" t="s">
        <v>243</v>
      </c>
      <c r="H151" s="214">
        <v>27</v>
      </c>
      <c r="I151" s="208"/>
      <c r="L151" s="203"/>
      <c r="M151" s="209"/>
      <c r="N151" s="210"/>
      <c r="O151" s="210"/>
      <c r="P151" s="210"/>
      <c r="Q151" s="210"/>
      <c r="R151" s="210"/>
      <c r="S151" s="210"/>
      <c r="T151" s="211"/>
      <c r="AT151" s="212" t="s">
        <v>151</v>
      </c>
      <c r="AU151" s="212" t="s">
        <v>82</v>
      </c>
      <c r="AV151" s="13" t="s">
        <v>82</v>
      </c>
      <c r="AW151" s="13" t="s">
        <v>37</v>
      </c>
      <c r="AX151" s="13" t="s">
        <v>74</v>
      </c>
      <c r="AY151" s="212" t="s">
        <v>141</v>
      </c>
    </row>
    <row r="152" spans="2:65" s="14" customFormat="1">
      <c r="B152" s="232"/>
      <c r="D152" s="204" t="s">
        <v>151</v>
      </c>
      <c r="E152" s="233" t="s">
        <v>5</v>
      </c>
      <c r="F152" s="234" t="s">
        <v>427</v>
      </c>
      <c r="H152" s="235">
        <v>162</v>
      </c>
      <c r="I152" s="236"/>
      <c r="L152" s="232"/>
      <c r="M152" s="237"/>
      <c r="N152" s="238"/>
      <c r="O152" s="238"/>
      <c r="P152" s="238"/>
      <c r="Q152" s="238"/>
      <c r="R152" s="238"/>
      <c r="S152" s="238"/>
      <c r="T152" s="239"/>
      <c r="AT152" s="240" t="s">
        <v>151</v>
      </c>
      <c r="AU152" s="240" t="s">
        <v>82</v>
      </c>
      <c r="AV152" s="14" t="s">
        <v>160</v>
      </c>
      <c r="AW152" s="14" t="s">
        <v>37</v>
      </c>
      <c r="AX152" s="14" t="s">
        <v>24</v>
      </c>
      <c r="AY152" s="240" t="s">
        <v>141</v>
      </c>
    </row>
    <row r="153" spans="2:65" s="1" customFormat="1" ht="22.5" customHeight="1">
      <c r="B153" s="181"/>
      <c r="C153" s="182" t="s">
        <v>168</v>
      </c>
      <c r="D153" s="182" t="s">
        <v>144</v>
      </c>
      <c r="E153" s="183" t="s">
        <v>433</v>
      </c>
      <c r="F153" s="184" t="s">
        <v>434</v>
      </c>
      <c r="G153" s="185" t="s">
        <v>329</v>
      </c>
      <c r="H153" s="186">
        <v>26919</v>
      </c>
      <c r="I153" s="187"/>
      <c r="J153" s="188">
        <f>ROUND(I153*H153,2)</f>
        <v>0</v>
      </c>
      <c r="K153" s="184" t="s">
        <v>148</v>
      </c>
      <c r="L153" s="41"/>
      <c r="M153" s="189" t="s">
        <v>5</v>
      </c>
      <c r="N153" s="190" t="s">
        <v>45</v>
      </c>
      <c r="O153" s="4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4" t="s">
        <v>160</v>
      </c>
      <c r="AT153" s="24" t="s">
        <v>144</v>
      </c>
      <c r="AU153" s="24" t="s">
        <v>82</v>
      </c>
      <c r="AY153" s="24" t="s">
        <v>141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4" t="s">
        <v>24</v>
      </c>
      <c r="BK153" s="193">
        <f>ROUND(I153*H153,2)</f>
        <v>0</v>
      </c>
      <c r="BL153" s="24" t="s">
        <v>160</v>
      </c>
      <c r="BM153" s="24" t="s">
        <v>435</v>
      </c>
    </row>
    <row r="154" spans="2:65" s="12" customFormat="1">
      <c r="B154" s="194"/>
      <c r="D154" s="195" t="s">
        <v>151</v>
      </c>
      <c r="E154" s="196" t="s">
        <v>5</v>
      </c>
      <c r="F154" s="197" t="s">
        <v>436</v>
      </c>
      <c r="H154" s="198" t="s">
        <v>5</v>
      </c>
      <c r="I154" s="199"/>
      <c r="L154" s="194"/>
      <c r="M154" s="200"/>
      <c r="N154" s="201"/>
      <c r="O154" s="201"/>
      <c r="P154" s="201"/>
      <c r="Q154" s="201"/>
      <c r="R154" s="201"/>
      <c r="S154" s="201"/>
      <c r="T154" s="202"/>
      <c r="AT154" s="198" t="s">
        <v>151</v>
      </c>
      <c r="AU154" s="198" t="s">
        <v>82</v>
      </c>
      <c r="AV154" s="12" t="s">
        <v>24</v>
      </c>
      <c r="AW154" s="12" t="s">
        <v>37</v>
      </c>
      <c r="AX154" s="12" t="s">
        <v>74</v>
      </c>
      <c r="AY154" s="198" t="s">
        <v>141</v>
      </c>
    </row>
    <row r="155" spans="2:65" s="13" customFormat="1">
      <c r="B155" s="203"/>
      <c r="D155" s="195" t="s">
        <v>151</v>
      </c>
      <c r="E155" s="212" t="s">
        <v>5</v>
      </c>
      <c r="F155" s="213" t="s">
        <v>437</v>
      </c>
      <c r="H155" s="214">
        <v>13202</v>
      </c>
      <c r="I155" s="208"/>
      <c r="L155" s="203"/>
      <c r="M155" s="209"/>
      <c r="N155" s="210"/>
      <c r="O155" s="210"/>
      <c r="P155" s="210"/>
      <c r="Q155" s="210"/>
      <c r="R155" s="210"/>
      <c r="S155" s="210"/>
      <c r="T155" s="211"/>
      <c r="AT155" s="212" t="s">
        <v>151</v>
      </c>
      <c r="AU155" s="212" t="s">
        <v>82</v>
      </c>
      <c r="AV155" s="13" t="s">
        <v>82</v>
      </c>
      <c r="AW155" s="13" t="s">
        <v>37</v>
      </c>
      <c r="AX155" s="13" t="s">
        <v>74</v>
      </c>
      <c r="AY155" s="212" t="s">
        <v>141</v>
      </c>
    </row>
    <row r="156" spans="2:65" s="12" customFormat="1">
      <c r="B156" s="194"/>
      <c r="D156" s="195" t="s">
        <v>151</v>
      </c>
      <c r="E156" s="196" t="s">
        <v>5</v>
      </c>
      <c r="F156" s="197" t="s">
        <v>438</v>
      </c>
      <c r="H156" s="198" t="s">
        <v>5</v>
      </c>
      <c r="I156" s="199"/>
      <c r="L156" s="194"/>
      <c r="M156" s="200"/>
      <c r="N156" s="201"/>
      <c r="O156" s="201"/>
      <c r="P156" s="201"/>
      <c r="Q156" s="201"/>
      <c r="R156" s="201"/>
      <c r="S156" s="201"/>
      <c r="T156" s="202"/>
      <c r="AT156" s="198" t="s">
        <v>151</v>
      </c>
      <c r="AU156" s="198" t="s">
        <v>82</v>
      </c>
      <c r="AV156" s="12" t="s">
        <v>24</v>
      </c>
      <c r="AW156" s="12" t="s">
        <v>37</v>
      </c>
      <c r="AX156" s="12" t="s">
        <v>74</v>
      </c>
      <c r="AY156" s="198" t="s">
        <v>141</v>
      </c>
    </row>
    <row r="157" spans="2:65" s="13" customFormat="1">
      <c r="B157" s="203"/>
      <c r="D157" s="195" t="s">
        <v>151</v>
      </c>
      <c r="E157" s="212" t="s">
        <v>5</v>
      </c>
      <c r="F157" s="213" t="s">
        <v>439</v>
      </c>
      <c r="H157" s="214">
        <v>2296</v>
      </c>
      <c r="I157" s="208"/>
      <c r="L157" s="203"/>
      <c r="M157" s="209"/>
      <c r="N157" s="210"/>
      <c r="O157" s="210"/>
      <c r="P157" s="210"/>
      <c r="Q157" s="210"/>
      <c r="R157" s="210"/>
      <c r="S157" s="210"/>
      <c r="T157" s="211"/>
      <c r="AT157" s="212" t="s">
        <v>151</v>
      </c>
      <c r="AU157" s="212" t="s">
        <v>82</v>
      </c>
      <c r="AV157" s="13" t="s">
        <v>82</v>
      </c>
      <c r="AW157" s="13" t="s">
        <v>37</v>
      </c>
      <c r="AX157" s="13" t="s">
        <v>74</v>
      </c>
      <c r="AY157" s="212" t="s">
        <v>141</v>
      </c>
    </row>
    <row r="158" spans="2:65" s="12" customFormat="1">
      <c r="B158" s="194"/>
      <c r="D158" s="195" t="s">
        <v>151</v>
      </c>
      <c r="E158" s="196" t="s">
        <v>5</v>
      </c>
      <c r="F158" s="197" t="s">
        <v>440</v>
      </c>
      <c r="H158" s="198" t="s">
        <v>5</v>
      </c>
      <c r="I158" s="199"/>
      <c r="L158" s="194"/>
      <c r="M158" s="200"/>
      <c r="N158" s="201"/>
      <c r="O158" s="201"/>
      <c r="P158" s="201"/>
      <c r="Q158" s="201"/>
      <c r="R158" s="201"/>
      <c r="S158" s="201"/>
      <c r="T158" s="202"/>
      <c r="AT158" s="198" t="s">
        <v>151</v>
      </c>
      <c r="AU158" s="198" t="s">
        <v>82</v>
      </c>
      <c r="AV158" s="12" t="s">
        <v>24</v>
      </c>
      <c r="AW158" s="12" t="s">
        <v>37</v>
      </c>
      <c r="AX158" s="12" t="s">
        <v>74</v>
      </c>
      <c r="AY158" s="198" t="s">
        <v>141</v>
      </c>
    </row>
    <row r="159" spans="2:65" s="13" customFormat="1">
      <c r="B159" s="203"/>
      <c r="D159" s="195" t="s">
        <v>151</v>
      </c>
      <c r="E159" s="212" t="s">
        <v>5</v>
      </c>
      <c r="F159" s="213" t="s">
        <v>439</v>
      </c>
      <c r="H159" s="214">
        <v>2296</v>
      </c>
      <c r="I159" s="208"/>
      <c r="L159" s="203"/>
      <c r="M159" s="209"/>
      <c r="N159" s="210"/>
      <c r="O159" s="210"/>
      <c r="P159" s="210"/>
      <c r="Q159" s="210"/>
      <c r="R159" s="210"/>
      <c r="S159" s="210"/>
      <c r="T159" s="211"/>
      <c r="AT159" s="212" t="s">
        <v>151</v>
      </c>
      <c r="AU159" s="212" t="s">
        <v>82</v>
      </c>
      <c r="AV159" s="13" t="s">
        <v>82</v>
      </c>
      <c r="AW159" s="13" t="s">
        <v>37</v>
      </c>
      <c r="AX159" s="13" t="s">
        <v>74</v>
      </c>
      <c r="AY159" s="212" t="s">
        <v>141</v>
      </c>
    </row>
    <row r="160" spans="2:65" s="12" customFormat="1">
      <c r="B160" s="194"/>
      <c r="D160" s="195" t="s">
        <v>151</v>
      </c>
      <c r="E160" s="196" t="s">
        <v>5</v>
      </c>
      <c r="F160" s="197" t="s">
        <v>441</v>
      </c>
      <c r="H160" s="198" t="s">
        <v>5</v>
      </c>
      <c r="I160" s="199"/>
      <c r="L160" s="194"/>
      <c r="M160" s="200"/>
      <c r="N160" s="201"/>
      <c r="O160" s="201"/>
      <c r="P160" s="201"/>
      <c r="Q160" s="201"/>
      <c r="R160" s="201"/>
      <c r="S160" s="201"/>
      <c r="T160" s="202"/>
      <c r="AT160" s="198" t="s">
        <v>151</v>
      </c>
      <c r="AU160" s="198" t="s">
        <v>82</v>
      </c>
      <c r="AV160" s="12" t="s">
        <v>24</v>
      </c>
      <c r="AW160" s="12" t="s">
        <v>37</v>
      </c>
      <c r="AX160" s="12" t="s">
        <v>74</v>
      </c>
      <c r="AY160" s="198" t="s">
        <v>141</v>
      </c>
    </row>
    <row r="161" spans="2:51" s="13" customFormat="1">
      <c r="B161" s="203"/>
      <c r="D161" s="195" t="s">
        <v>151</v>
      </c>
      <c r="E161" s="212" t="s">
        <v>5</v>
      </c>
      <c r="F161" s="213" t="s">
        <v>442</v>
      </c>
      <c r="H161" s="214">
        <v>2870</v>
      </c>
      <c r="I161" s="208"/>
      <c r="L161" s="203"/>
      <c r="M161" s="209"/>
      <c r="N161" s="210"/>
      <c r="O161" s="210"/>
      <c r="P161" s="210"/>
      <c r="Q161" s="210"/>
      <c r="R161" s="210"/>
      <c r="S161" s="210"/>
      <c r="T161" s="211"/>
      <c r="AT161" s="212" t="s">
        <v>151</v>
      </c>
      <c r="AU161" s="212" t="s">
        <v>82</v>
      </c>
      <c r="AV161" s="13" t="s">
        <v>82</v>
      </c>
      <c r="AW161" s="13" t="s">
        <v>37</v>
      </c>
      <c r="AX161" s="13" t="s">
        <v>74</v>
      </c>
      <c r="AY161" s="212" t="s">
        <v>141</v>
      </c>
    </row>
    <row r="162" spans="2:51" s="12" customFormat="1">
      <c r="B162" s="194"/>
      <c r="D162" s="195" t="s">
        <v>151</v>
      </c>
      <c r="E162" s="196" t="s">
        <v>5</v>
      </c>
      <c r="F162" s="197" t="s">
        <v>443</v>
      </c>
      <c r="H162" s="198" t="s">
        <v>5</v>
      </c>
      <c r="I162" s="199"/>
      <c r="L162" s="194"/>
      <c r="M162" s="200"/>
      <c r="N162" s="201"/>
      <c r="O162" s="201"/>
      <c r="P162" s="201"/>
      <c r="Q162" s="201"/>
      <c r="R162" s="201"/>
      <c r="S162" s="201"/>
      <c r="T162" s="202"/>
      <c r="AT162" s="198" t="s">
        <v>151</v>
      </c>
      <c r="AU162" s="198" t="s">
        <v>82</v>
      </c>
      <c r="AV162" s="12" t="s">
        <v>24</v>
      </c>
      <c r="AW162" s="12" t="s">
        <v>37</v>
      </c>
      <c r="AX162" s="12" t="s">
        <v>74</v>
      </c>
      <c r="AY162" s="198" t="s">
        <v>141</v>
      </c>
    </row>
    <row r="163" spans="2:51" s="13" customFormat="1">
      <c r="B163" s="203"/>
      <c r="D163" s="195" t="s">
        <v>151</v>
      </c>
      <c r="E163" s="212" t="s">
        <v>5</v>
      </c>
      <c r="F163" s="213" t="s">
        <v>444</v>
      </c>
      <c r="H163" s="214">
        <v>63</v>
      </c>
      <c r="I163" s="208"/>
      <c r="L163" s="203"/>
      <c r="M163" s="209"/>
      <c r="N163" s="210"/>
      <c r="O163" s="210"/>
      <c r="P163" s="210"/>
      <c r="Q163" s="210"/>
      <c r="R163" s="210"/>
      <c r="S163" s="210"/>
      <c r="T163" s="211"/>
      <c r="AT163" s="212" t="s">
        <v>151</v>
      </c>
      <c r="AU163" s="212" t="s">
        <v>82</v>
      </c>
      <c r="AV163" s="13" t="s">
        <v>82</v>
      </c>
      <c r="AW163" s="13" t="s">
        <v>37</v>
      </c>
      <c r="AX163" s="13" t="s">
        <v>74</v>
      </c>
      <c r="AY163" s="212" t="s">
        <v>141</v>
      </c>
    </row>
    <row r="164" spans="2:51" s="12" customFormat="1">
      <c r="B164" s="194"/>
      <c r="D164" s="195" t="s">
        <v>151</v>
      </c>
      <c r="E164" s="196" t="s">
        <v>5</v>
      </c>
      <c r="F164" s="197" t="s">
        <v>445</v>
      </c>
      <c r="H164" s="198" t="s">
        <v>5</v>
      </c>
      <c r="I164" s="199"/>
      <c r="L164" s="194"/>
      <c r="M164" s="200"/>
      <c r="N164" s="201"/>
      <c r="O164" s="201"/>
      <c r="P164" s="201"/>
      <c r="Q164" s="201"/>
      <c r="R164" s="201"/>
      <c r="S164" s="201"/>
      <c r="T164" s="202"/>
      <c r="AT164" s="198" t="s">
        <v>151</v>
      </c>
      <c r="AU164" s="198" t="s">
        <v>82</v>
      </c>
      <c r="AV164" s="12" t="s">
        <v>24</v>
      </c>
      <c r="AW164" s="12" t="s">
        <v>37</v>
      </c>
      <c r="AX164" s="12" t="s">
        <v>74</v>
      </c>
      <c r="AY164" s="198" t="s">
        <v>141</v>
      </c>
    </row>
    <row r="165" spans="2:51" s="13" customFormat="1">
      <c r="B165" s="203"/>
      <c r="D165" s="195" t="s">
        <v>151</v>
      </c>
      <c r="E165" s="212" t="s">
        <v>5</v>
      </c>
      <c r="F165" s="213" t="s">
        <v>446</v>
      </c>
      <c r="H165" s="214">
        <v>216</v>
      </c>
      <c r="I165" s="208"/>
      <c r="L165" s="203"/>
      <c r="M165" s="209"/>
      <c r="N165" s="210"/>
      <c r="O165" s="210"/>
      <c r="P165" s="210"/>
      <c r="Q165" s="210"/>
      <c r="R165" s="210"/>
      <c r="S165" s="210"/>
      <c r="T165" s="211"/>
      <c r="AT165" s="212" t="s">
        <v>151</v>
      </c>
      <c r="AU165" s="212" t="s">
        <v>82</v>
      </c>
      <c r="AV165" s="13" t="s">
        <v>82</v>
      </c>
      <c r="AW165" s="13" t="s">
        <v>37</v>
      </c>
      <c r="AX165" s="13" t="s">
        <v>74</v>
      </c>
      <c r="AY165" s="212" t="s">
        <v>141</v>
      </c>
    </row>
    <row r="166" spans="2:51" s="12" customFormat="1">
      <c r="B166" s="194"/>
      <c r="D166" s="195" t="s">
        <v>151</v>
      </c>
      <c r="E166" s="196" t="s">
        <v>5</v>
      </c>
      <c r="F166" s="197" t="s">
        <v>447</v>
      </c>
      <c r="H166" s="198" t="s">
        <v>5</v>
      </c>
      <c r="I166" s="199"/>
      <c r="L166" s="194"/>
      <c r="M166" s="200"/>
      <c r="N166" s="201"/>
      <c r="O166" s="201"/>
      <c r="P166" s="201"/>
      <c r="Q166" s="201"/>
      <c r="R166" s="201"/>
      <c r="S166" s="201"/>
      <c r="T166" s="202"/>
      <c r="AT166" s="198" t="s">
        <v>151</v>
      </c>
      <c r="AU166" s="198" t="s">
        <v>82</v>
      </c>
      <c r="AV166" s="12" t="s">
        <v>24</v>
      </c>
      <c r="AW166" s="12" t="s">
        <v>37</v>
      </c>
      <c r="AX166" s="12" t="s">
        <v>74</v>
      </c>
      <c r="AY166" s="198" t="s">
        <v>141</v>
      </c>
    </row>
    <row r="167" spans="2:51" s="13" customFormat="1">
      <c r="B167" s="203"/>
      <c r="D167" s="195" t="s">
        <v>151</v>
      </c>
      <c r="E167" s="212" t="s">
        <v>5</v>
      </c>
      <c r="F167" s="213" t="s">
        <v>448</v>
      </c>
      <c r="H167" s="214">
        <v>220</v>
      </c>
      <c r="I167" s="208"/>
      <c r="L167" s="203"/>
      <c r="M167" s="209"/>
      <c r="N167" s="210"/>
      <c r="O167" s="210"/>
      <c r="P167" s="210"/>
      <c r="Q167" s="210"/>
      <c r="R167" s="210"/>
      <c r="S167" s="210"/>
      <c r="T167" s="211"/>
      <c r="AT167" s="212" t="s">
        <v>151</v>
      </c>
      <c r="AU167" s="212" t="s">
        <v>82</v>
      </c>
      <c r="AV167" s="13" t="s">
        <v>82</v>
      </c>
      <c r="AW167" s="13" t="s">
        <v>37</v>
      </c>
      <c r="AX167" s="13" t="s">
        <v>74</v>
      </c>
      <c r="AY167" s="212" t="s">
        <v>141</v>
      </c>
    </row>
    <row r="168" spans="2:51" s="12" customFormat="1">
      <c r="B168" s="194"/>
      <c r="D168" s="195" t="s">
        <v>151</v>
      </c>
      <c r="E168" s="196" t="s">
        <v>5</v>
      </c>
      <c r="F168" s="197" t="s">
        <v>449</v>
      </c>
      <c r="H168" s="198" t="s">
        <v>5</v>
      </c>
      <c r="I168" s="199"/>
      <c r="L168" s="194"/>
      <c r="M168" s="200"/>
      <c r="N168" s="201"/>
      <c r="O168" s="201"/>
      <c r="P168" s="201"/>
      <c r="Q168" s="201"/>
      <c r="R168" s="201"/>
      <c r="S168" s="201"/>
      <c r="T168" s="202"/>
      <c r="AT168" s="198" t="s">
        <v>151</v>
      </c>
      <c r="AU168" s="198" t="s">
        <v>82</v>
      </c>
      <c r="AV168" s="12" t="s">
        <v>24</v>
      </c>
      <c r="AW168" s="12" t="s">
        <v>37</v>
      </c>
      <c r="AX168" s="12" t="s">
        <v>74</v>
      </c>
      <c r="AY168" s="198" t="s">
        <v>141</v>
      </c>
    </row>
    <row r="169" spans="2:51" s="13" customFormat="1">
      <c r="B169" s="203"/>
      <c r="D169" s="195" t="s">
        <v>151</v>
      </c>
      <c r="E169" s="212" t="s">
        <v>5</v>
      </c>
      <c r="F169" s="213" t="s">
        <v>444</v>
      </c>
      <c r="H169" s="214">
        <v>63</v>
      </c>
      <c r="I169" s="208"/>
      <c r="L169" s="203"/>
      <c r="M169" s="209"/>
      <c r="N169" s="210"/>
      <c r="O169" s="210"/>
      <c r="P169" s="210"/>
      <c r="Q169" s="210"/>
      <c r="R169" s="210"/>
      <c r="S169" s="210"/>
      <c r="T169" s="211"/>
      <c r="AT169" s="212" t="s">
        <v>151</v>
      </c>
      <c r="AU169" s="212" t="s">
        <v>82</v>
      </c>
      <c r="AV169" s="13" t="s">
        <v>82</v>
      </c>
      <c r="AW169" s="13" t="s">
        <v>37</v>
      </c>
      <c r="AX169" s="13" t="s">
        <v>74</v>
      </c>
      <c r="AY169" s="212" t="s">
        <v>141</v>
      </c>
    </row>
    <row r="170" spans="2:51" s="12" customFormat="1">
      <c r="B170" s="194"/>
      <c r="D170" s="195" t="s">
        <v>151</v>
      </c>
      <c r="E170" s="196" t="s">
        <v>5</v>
      </c>
      <c r="F170" s="197" t="s">
        <v>450</v>
      </c>
      <c r="H170" s="198" t="s">
        <v>5</v>
      </c>
      <c r="I170" s="199"/>
      <c r="L170" s="194"/>
      <c r="M170" s="200"/>
      <c r="N170" s="201"/>
      <c r="O170" s="201"/>
      <c r="P170" s="201"/>
      <c r="Q170" s="201"/>
      <c r="R170" s="201"/>
      <c r="S170" s="201"/>
      <c r="T170" s="202"/>
      <c r="AT170" s="198" t="s">
        <v>151</v>
      </c>
      <c r="AU170" s="198" t="s">
        <v>82</v>
      </c>
      <c r="AV170" s="12" t="s">
        <v>24</v>
      </c>
      <c r="AW170" s="12" t="s">
        <v>37</v>
      </c>
      <c r="AX170" s="12" t="s">
        <v>74</v>
      </c>
      <c r="AY170" s="198" t="s">
        <v>141</v>
      </c>
    </row>
    <row r="171" spans="2:51" s="13" customFormat="1">
      <c r="B171" s="203"/>
      <c r="D171" s="195" t="s">
        <v>151</v>
      </c>
      <c r="E171" s="212" t="s">
        <v>5</v>
      </c>
      <c r="F171" s="213" t="s">
        <v>451</v>
      </c>
      <c r="H171" s="214">
        <v>305</v>
      </c>
      <c r="I171" s="208"/>
      <c r="L171" s="203"/>
      <c r="M171" s="209"/>
      <c r="N171" s="210"/>
      <c r="O171" s="210"/>
      <c r="P171" s="210"/>
      <c r="Q171" s="210"/>
      <c r="R171" s="210"/>
      <c r="S171" s="210"/>
      <c r="T171" s="211"/>
      <c r="AT171" s="212" t="s">
        <v>151</v>
      </c>
      <c r="AU171" s="212" t="s">
        <v>82</v>
      </c>
      <c r="AV171" s="13" t="s">
        <v>82</v>
      </c>
      <c r="AW171" s="13" t="s">
        <v>37</v>
      </c>
      <c r="AX171" s="13" t="s">
        <v>74</v>
      </c>
      <c r="AY171" s="212" t="s">
        <v>141</v>
      </c>
    </row>
    <row r="172" spans="2:51" s="12" customFormat="1">
      <c r="B172" s="194"/>
      <c r="D172" s="195" t="s">
        <v>151</v>
      </c>
      <c r="E172" s="196" t="s">
        <v>5</v>
      </c>
      <c r="F172" s="197" t="s">
        <v>452</v>
      </c>
      <c r="H172" s="198" t="s">
        <v>5</v>
      </c>
      <c r="I172" s="199"/>
      <c r="L172" s="194"/>
      <c r="M172" s="200"/>
      <c r="N172" s="201"/>
      <c r="O172" s="201"/>
      <c r="P172" s="201"/>
      <c r="Q172" s="201"/>
      <c r="R172" s="201"/>
      <c r="S172" s="201"/>
      <c r="T172" s="202"/>
      <c r="AT172" s="198" t="s">
        <v>151</v>
      </c>
      <c r="AU172" s="198" t="s">
        <v>82</v>
      </c>
      <c r="AV172" s="12" t="s">
        <v>24</v>
      </c>
      <c r="AW172" s="12" t="s">
        <v>37</v>
      </c>
      <c r="AX172" s="12" t="s">
        <v>74</v>
      </c>
      <c r="AY172" s="198" t="s">
        <v>141</v>
      </c>
    </row>
    <row r="173" spans="2:51" s="13" customFormat="1">
      <c r="B173" s="203"/>
      <c r="D173" s="195" t="s">
        <v>151</v>
      </c>
      <c r="E173" s="212" t="s">
        <v>5</v>
      </c>
      <c r="F173" s="213" t="s">
        <v>453</v>
      </c>
      <c r="H173" s="214">
        <v>310</v>
      </c>
      <c r="I173" s="208"/>
      <c r="L173" s="203"/>
      <c r="M173" s="209"/>
      <c r="N173" s="210"/>
      <c r="O173" s="210"/>
      <c r="P173" s="210"/>
      <c r="Q173" s="210"/>
      <c r="R173" s="210"/>
      <c r="S173" s="210"/>
      <c r="T173" s="211"/>
      <c r="AT173" s="212" t="s">
        <v>151</v>
      </c>
      <c r="AU173" s="212" t="s">
        <v>82</v>
      </c>
      <c r="AV173" s="13" t="s">
        <v>82</v>
      </c>
      <c r="AW173" s="13" t="s">
        <v>37</v>
      </c>
      <c r="AX173" s="13" t="s">
        <v>74</v>
      </c>
      <c r="AY173" s="212" t="s">
        <v>141</v>
      </c>
    </row>
    <row r="174" spans="2:51" s="12" customFormat="1">
      <c r="B174" s="194"/>
      <c r="D174" s="195" t="s">
        <v>151</v>
      </c>
      <c r="E174" s="196" t="s">
        <v>5</v>
      </c>
      <c r="F174" s="197" t="s">
        <v>454</v>
      </c>
      <c r="H174" s="198" t="s">
        <v>5</v>
      </c>
      <c r="I174" s="199"/>
      <c r="L174" s="194"/>
      <c r="M174" s="200"/>
      <c r="N174" s="201"/>
      <c r="O174" s="201"/>
      <c r="P174" s="201"/>
      <c r="Q174" s="201"/>
      <c r="R174" s="201"/>
      <c r="S174" s="201"/>
      <c r="T174" s="202"/>
      <c r="AT174" s="198" t="s">
        <v>151</v>
      </c>
      <c r="AU174" s="198" t="s">
        <v>82</v>
      </c>
      <c r="AV174" s="12" t="s">
        <v>24</v>
      </c>
      <c r="AW174" s="12" t="s">
        <v>37</v>
      </c>
      <c r="AX174" s="12" t="s">
        <v>74</v>
      </c>
      <c r="AY174" s="198" t="s">
        <v>141</v>
      </c>
    </row>
    <row r="175" spans="2:51" s="13" customFormat="1">
      <c r="B175" s="203"/>
      <c r="D175" s="195" t="s">
        <v>151</v>
      </c>
      <c r="E175" s="212" t="s">
        <v>5</v>
      </c>
      <c r="F175" s="213" t="s">
        <v>451</v>
      </c>
      <c r="H175" s="214">
        <v>305</v>
      </c>
      <c r="I175" s="208"/>
      <c r="L175" s="203"/>
      <c r="M175" s="209"/>
      <c r="N175" s="210"/>
      <c r="O175" s="210"/>
      <c r="P175" s="210"/>
      <c r="Q175" s="210"/>
      <c r="R175" s="210"/>
      <c r="S175" s="210"/>
      <c r="T175" s="211"/>
      <c r="AT175" s="212" t="s">
        <v>151</v>
      </c>
      <c r="AU175" s="212" t="s">
        <v>82</v>
      </c>
      <c r="AV175" s="13" t="s">
        <v>82</v>
      </c>
      <c r="AW175" s="13" t="s">
        <v>37</v>
      </c>
      <c r="AX175" s="13" t="s">
        <v>74</v>
      </c>
      <c r="AY175" s="212" t="s">
        <v>141</v>
      </c>
    </row>
    <row r="176" spans="2:51" s="12" customFormat="1">
      <c r="B176" s="194"/>
      <c r="D176" s="195" t="s">
        <v>151</v>
      </c>
      <c r="E176" s="196" t="s">
        <v>5</v>
      </c>
      <c r="F176" s="197" t="s">
        <v>455</v>
      </c>
      <c r="H176" s="198" t="s">
        <v>5</v>
      </c>
      <c r="I176" s="199"/>
      <c r="L176" s="194"/>
      <c r="M176" s="200"/>
      <c r="N176" s="201"/>
      <c r="O176" s="201"/>
      <c r="P176" s="201"/>
      <c r="Q176" s="201"/>
      <c r="R176" s="201"/>
      <c r="S176" s="201"/>
      <c r="T176" s="202"/>
      <c r="AT176" s="198" t="s">
        <v>151</v>
      </c>
      <c r="AU176" s="198" t="s">
        <v>82</v>
      </c>
      <c r="AV176" s="12" t="s">
        <v>24</v>
      </c>
      <c r="AW176" s="12" t="s">
        <v>37</v>
      </c>
      <c r="AX176" s="12" t="s">
        <v>74</v>
      </c>
      <c r="AY176" s="198" t="s">
        <v>141</v>
      </c>
    </row>
    <row r="177" spans="2:65" s="13" customFormat="1">
      <c r="B177" s="203"/>
      <c r="D177" s="195" t="s">
        <v>151</v>
      </c>
      <c r="E177" s="212" t="s">
        <v>5</v>
      </c>
      <c r="F177" s="213" t="s">
        <v>456</v>
      </c>
      <c r="H177" s="214">
        <v>192</v>
      </c>
      <c r="I177" s="208"/>
      <c r="L177" s="203"/>
      <c r="M177" s="209"/>
      <c r="N177" s="210"/>
      <c r="O177" s="210"/>
      <c r="P177" s="210"/>
      <c r="Q177" s="210"/>
      <c r="R177" s="210"/>
      <c r="S177" s="210"/>
      <c r="T177" s="211"/>
      <c r="AT177" s="212" t="s">
        <v>151</v>
      </c>
      <c r="AU177" s="212" t="s">
        <v>82</v>
      </c>
      <c r="AV177" s="13" t="s">
        <v>82</v>
      </c>
      <c r="AW177" s="13" t="s">
        <v>37</v>
      </c>
      <c r="AX177" s="13" t="s">
        <v>74</v>
      </c>
      <c r="AY177" s="212" t="s">
        <v>141</v>
      </c>
    </row>
    <row r="178" spans="2:65" s="12" customFormat="1">
      <c r="B178" s="194"/>
      <c r="D178" s="195" t="s">
        <v>151</v>
      </c>
      <c r="E178" s="196" t="s">
        <v>5</v>
      </c>
      <c r="F178" s="197" t="s">
        <v>457</v>
      </c>
      <c r="H178" s="198" t="s">
        <v>5</v>
      </c>
      <c r="I178" s="199"/>
      <c r="L178" s="194"/>
      <c r="M178" s="200"/>
      <c r="N178" s="201"/>
      <c r="O178" s="201"/>
      <c r="P178" s="201"/>
      <c r="Q178" s="201"/>
      <c r="R178" s="201"/>
      <c r="S178" s="201"/>
      <c r="T178" s="202"/>
      <c r="AT178" s="198" t="s">
        <v>151</v>
      </c>
      <c r="AU178" s="198" t="s">
        <v>82</v>
      </c>
      <c r="AV178" s="12" t="s">
        <v>24</v>
      </c>
      <c r="AW178" s="12" t="s">
        <v>37</v>
      </c>
      <c r="AX178" s="12" t="s">
        <v>74</v>
      </c>
      <c r="AY178" s="198" t="s">
        <v>141</v>
      </c>
    </row>
    <row r="179" spans="2:65" s="13" customFormat="1">
      <c r="B179" s="203"/>
      <c r="D179" s="195" t="s">
        <v>151</v>
      </c>
      <c r="E179" s="212" t="s">
        <v>5</v>
      </c>
      <c r="F179" s="213" t="s">
        <v>458</v>
      </c>
      <c r="H179" s="214">
        <v>81</v>
      </c>
      <c r="I179" s="208"/>
      <c r="L179" s="203"/>
      <c r="M179" s="209"/>
      <c r="N179" s="210"/>
      <c r="O179" s="210"/>
      <c r="P179" s="210"/>
      <c r="Q179" s="210"/>
      <c r="R179" s="210"/>
      <c r="S179" s="210"/>
      <c r="T179" s="211"/>
      <c r="AT179" s="212" t="s">
        <v>151</v>
      </c>
      <c r="AU179" s="212" t="s">
        <v>82</v>
      </c>
      <c r="AV179" s="13" t="s">
        <v>82</v>
      </c>
      <c r="AW179" s="13" t="s">
        <v>37</v>
      </c>
      <c r="AX179" s="13" t="s">
        <v>74</v>
      </c>
      <c r="AY179" s="212" t="s">
        <v>141</v>
      </c>
    </row>
    <row r="180" spans="2:65" s="12" customFormat="1">
      <c r="B180" s="194"/>
      <c r="D180" s="195" t="s">
        <v>151</v>
      </c>
      <c r="E180" s="196" t="s">
        <v>5</v>
      </c>
      <c r="F180" s="197" t="s">
        <v>459</v>
      </c>
      <c r="H180" s="198" t="s">
        <v>5</v>
      </c>
      <c r="I180" s="199"/>
      <c r="L180" s="194"/>
      <c r="M180" s="200"/>
      <c r="N180" s="201"/>
      <c r="O180" s="201"/>
      <c r="P180" s="201"/>
      <c r="Q180" s="201"/>
      <c r="R180" s="201"/>
      <c r="S180" s="201"/>
      <c r="T180" s="202"/>
      <c r="AT180" s="198" t="s">
        <v>151</v>
      </c>
      <c r="AU180" s="198" t="s">
        <v>82</v>
      </c>
      <c r="AV180" s="12" t="s">
        <v>24</v>
      </c>
      <c r="AW180" s="12" t="s">
        <v>37</v>
      </c>
      <c r="AX180" s="12" t="s">
        <v>74</v>
      </c>
      <c r="AY180" s="198" t="s">
        <v>141</v>
      </c>
    </row>
    <row r="181" spans="2:65" s="13" customFormat="1">
      <c r="B181" s="203"/>
      <c r="D181" s="195" t="s">
        <v>151</v>
      </c>
      <c r="E181" s="212" t="s">
        <v>5</v>
      </c>
      <c r="F181" s="213" t="s">
        <v>460</v>
      </c>
      <c r="H181" s="214">
        <v>4500</v>
      </c>
      <c r="I181" s="208"/>
      <c r="L181" s="203"/>
      <c r="M181" s="209"/>
      <c r="N181" s="210"/>
      <c r="O181" s="210"/>
      <c r="P181" s="210"/>
      <c r="Q181" s="210"/>
      <c r="R181" s="210"/>
      <c r="S181" s="210"/>
      <c r="T181" s="211"/>
      <c r="AT181" s="212" t="s">
        <v>151</v>
      </c>
      <c r="AU181" s="212" t="s">
        <v>82</v>
      </c>
      <c r="AV181" s="13" t="s">
        <v>82</v>
      </c>
      <c r="AW181" s="13" t="s">
        <v>37</v>
      </c>
      <c r="AX181" s="13" t="s">
        <v>74</v>
      </c>
      <c r="AY181" s="212" t="s">
        <v>141</v>
      </c>
    </row>
    <row r="182" spans="2:65" s="14" customFormat="1">
      <c r="B182" s="232"/>
      <c r="D182" s="204" t="s">
        <v>151</v>
      </c>
      <c r="E182" s="233" t="s">
        <v>5</v>
      </c>
      <c r="F182" s="234" t="s">
        <v>427</v>
      </c>
      <c r="H182" s="235">
        <v>26919</v>
      </c>
      <c r="I182" s="236"/>
      <c r="L182" s="232"/>
      <c r="M182" s="237"/>
      <c r="N182" s="238"/>
      <c r="O182" s="238"/>
      <c r="P182" s="238"/>
      <c r="Q182" s="238"/>
      <c r="R182" s="238"/>
      <c r="S182" s="238"/>
      <c r="T182" s="239"/>
      <c r="AT182" s="240" t="s">
        <v>151</v>
      </c>
      <c r="AU182" s="240" t="s">
        <v>82</v>
      </c>
      <c r="AV182" s="14" t="s">
        <v>160</v>
      </c>
      <c r="AW182" s="14" t="s">
        <v>37</v>
      </c>
      <c r="AX182" s="14" t="s">
        <v>24</v>
      </c>
      <c r="AY182" s="240" t="s">
        <v>141</v>
      </c>
    </row>
    <row r="183" spans="2:65" s="1" customFormat="1" ht="22.5" customHeight="1">
      <c r="B183" s="181"/>
      <c r="C183" s="182" t="s">
        <v>171</v>
      </c>
      <c r="D183" s="182" t="s">
        <v>144</v>
      </c>
      <c r="E183" s="183" t="s">
        <v>461</v>
      </c>
      <c r="F183" s="184" t="s">
        <v>462</v>
      </c>
      <c r="G183" s="185" t="s">
        <v>329</v>
      </c>
      <c r="H183" s="186">
        <v>956</v>
      </c>
      <c r="I183" s="187"/>
      <c r="J183" s="188">
        <f>ROUND(I183*H183,2)</f>
        <v>0</v>
      </c>
      <c r="K183" s="184" t="s">
        <v>148</v>
      </c>
      <c r="L183" s="41"/>
      <c r="M183" s="189" t="s">
        <v>5</v>
      </c>
      <c r="N183" s="190" t="s">
        <v>45</v>
      </c>
      <c r="O183" s="4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4" t="s">
        <v>160</v>
      </c>
      <c r="AT183" s="24" t="s">
        <v>144</v>
      </c>
      <c r="AU183" s="24" t="s">
        <v>82</v>
      </c>
      <c r="AY183" s="24" t="s">
        <v>141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4" t="s">
        <v>24</v>
      </c>
      <c r="BK183" s="193">
        <f>ROUND(I183*H183,2)</f>
        <v>0</v>
      </c>
      <c r="BL183" s="24" t="s">
        <v>160</v>
      </c>
      <c r="BM183" s="24" t="s">
        <v>463</v>
      </c>
    </row>
    <row r="184" spans="2:65" s="12" customFormat="1">
      <c r="B184" s="194"/>
      <c r="D184" s="195" t="s">
        <v>151</v>
      </c>
      <c r="E184" s="196" t="s">
        <v>5</v>
      </c>
      <c r="F184" s="197" t="s">
        <v>443</v>
      </c>
      <c r="H184" s="198" t="s">
        <v>5</v>
      </c>
      <c r="I184" s="199"/>
      <c r="L184" s="194"/>
      <c r="M184" s="200"/>
      <c r="N184" s="201"/>
      <c r="O184" s="201"/>
      <c r="P184" s="201"/>
      <c r="Q184" s="201"/>
      <c r="R184" s="201"/>
      <c r="S184" s="201"/>
      <c r="T184" s="202"/>
      <c r="AT184" s="198" t="s">
        <v>151</v>
      </c>
      <c r="AU184" s="198" t="s">
        <v>82</v>
      </c>
      <c r="AV184" s="12" t="s">
        <v>24</v>
      </c>
      <c r="AW184" s="12" t="s">
        <v>37</v>
      </c>
      <c r="AX184" s="12" t="s">
        <v>74</v>
      </c>
      <c r="AY184" s="198" t="s">
        <v>141</v>
      </c>
    </row>
    <row r="185" spans="2:65" s="13" customFormat="1">
      <c r="B185" s="203"/>
      <c r="D185" s="195" t="s">
        <v>151</v>
      </c>
      <c r="E185" s="212" t="s">
        <v>5</v>
      </c>
      <c r="F185" s="213" t="s">
        <v>464</v>
      </c>
      <c r="H185" s="214">
        <v>7</v>
      </c>
      <c r="I185" s="208"/>
      <c r="L185" s="203"/>
      <c r="M185" s="209"/>
      <c r="N185" s="210"/>
      <c r="O185" s="210"/>
      <c r="P185" s="210"/>
      <c r="Q185" s="210"/>
      <c r="R185" s="210"/>
      <c r="S185" s="210"/>
      <c r="T185" s="211"/>
      <c r="AT185" s="212" t="s">
        <v>151</v>
      </c>
      <c r="AU185" s="212" t="s">
        <v>82</v>
      </c>
      <c r="AV185" s="13" t="s">
        <v>82</v>
      </c>
      <c r="AW185" s="13" t="s">
        <v>37</v>
      </c>
      <c r="AX185" s="13" t="s">
        <v>74</v>
      </c>
      <c r="AY185" s="212" t="s">
        <v>141</v>
      </c>
    </row>
    <row r="186" spans="2:65" s="12" customFormat="1">
      <c r="B186" s="194"/>
      <c r="D186" s="195" t="s">
        <v>151</v>
      </c>
      <c r="E186" s="196" t="s">
        <v>5</v>
      </c>
      <c r="F186" s="197" t="s">
        <v>445</v>
      </c>
      <c r="H186" s="198" t="s">
        <v>5</v>
      </c>
      <c r="I186" s="199"/>
      <c r="L186" s="194"/>
      <c r="M186" s="200"/>
      <c r="N186" s="201"/>
      <c r="O186" s="201"/>
      <c r="P186" s="201"/>
      <c r="Q186" s="201"/>
      <c r="R186" s="201"/>
      <c r="S186" s="201"/>
      <c r="T186" s="202"/>
      <c r="AT186" s="198" t="s">
        <v>151</v>
      </c>
      <c r="AU186" s="198" t="s">
        <v>82</v>
      </c>
      <c r="AV186" s="12" t="s">
        <v>24</v>
      </c>
      <c r="AW186" s="12" t="s">
        <v>37</v>
      </c>
      <c r="AX186" s="12" t="s">
        <v>74</v>
      </c>
      <c r="AY186" s="198" t="s">
        <v>141</v>
      </c>
    </row>
    <row r="187" spans="2:65" s="13" customFormat="1">
      <c r="B187" s="203"/>
      <c r="D187" s="195" t="s">
        <v>151</v>
      </c>
      <c r="E187" s="212" t="s">
        <v>5</v>
      </c>
      <c r="F187" s="213" t="s">
        <v>465</v>
      </c>
      <c r="H187" s="214">
        <v>108</v>
      </c>
      <c r="I187" s="208"/>
      <c r="L187" s="203"/>
      <c r="M187" s="209"/>
      <c r="N187" s="210"/>
      <c r="O187" s="210"/>
      <c r="P187" s="210"/>
      <c r="Q187" s="210"/>
      <c r="R187" s="210"/>
      <c r="S187" s="210"/>
      <c r="T187" s="211"/>
      <c r="AT187" s="212" t="s">
        <v>151</v>
      </c>
      <c r="AU187" s="212" t="s">
        <v>82</v>
      </c>
      <c r="AV187" s="13" t="s">
        <v>82</v>
      </c>
      <c r="AW187" s="13" t="s">
        <v>37</v>
      </c>
      <c r="AX187" s="13" t="s">
        <v>74</v>
      </c>
      <c r="AY187" s="212" t="s">
        <v>141</v>
      </c>
    </row>
    <row r="188" spans="2:65" s="12" customFormat="1">
      <c r="B188" s="194"/>
      <c r="D188" s="195" t="s">
        <v>151</v>
      </c>
      <c r="E188" s="196" t="s">
        <v>5</v>
      </c>
      <c r="F188" s="197" t="s">
        <v>447</v>
      </c>
      <c r="H188" s="198" t="s">
        <v>5</v>
      </c>
      <c r="I188" s="199"/>
      <c r="L188" s="194"/>
      <c r="M188" s="200"/>
      <c r="N188" s="201"/>
      <c r="O188" s="201"/>
      <c r="P188" s="201"/>
      <c r="Q188" s="201"/>
      <c r="R188" s="201"/>
      <c r="S188" s="201"/>
      <c r="T188" s="202"/>
      <c r="AT188" s="198" t="s">
        <v>151</v>
      </c>
      <c r="AU188" s="198" t="s">
        <v>82</v>
      </c>
      <c r="AV188" s="12" t="s">
        <v>24</v>
      </c>
      <c r="AW188" s="12" t="s">
        <v>37</v>
      </c>
      <c r="AX188" s="12" t="s">
        <v>74</v>
      </c>
      <c r="AY188" s="198" t="s">
        <v>141</v>
      </c>
    </row>
    <row r="189" spans="2:65" s="13" customFormat="1">
      <c r="B189" s="203"/>
      <c r="D189" s="195" t="s">
        <v>151</v>
      </c>
      <c r="E189" s="212" t="s">
        <v>5</v>
      </c>
      <c r="F189" s="213" t="s">
        <v>466</v>
      </c>
      <c r="H189" s="214">
        <v>135</v>
      </c>
      <c r="I189" s="208"/>
      <c r="L189" s="203"/>
      <c r="M189" s="209"/>
      <c r="N189" s="210"/>
      <c r="O189" s="210"/>
      <c r="P189" s="210"/>
      <c r="Q189" s="210"/>
      <c r="R189" s="210"/>
      <c r="S189" s="210"/>
      <c r="T189" s="211"/>
      <c r="AT189" s="212" t="s">
        <v>151</v>
      </c>
      <c r="AU189" s="212" t="s">
        <v>82</v>
      </c>
      <c r="AV189" s="13" t="s">
        <v>82</v>
      </c>
      <c r="AW189" s="13" t="s">
        <v>37</v>
      </c>
      <c r="AX189" s="13" t="s">
        <v>74</v>
      </c>
      <c r="AY189" s="212" t="s">
        <v>141</v>
      </c>
    </row>
    <row r="190" spans="2:65" s="12" customFormat="1">
      <c r="B190" s="194"/>
      <c r="D190" s="195" t="s">
        <v>151</v>
      </c>
      <c r="E190" s="196" t="s">
        <v>5</v>
      </c>
      <c r="F190" s="197" t="s">
        <v>449</v>
      </c>
      <c r="H190" s="198" t="s">
        <v>5</v>
      </c>
      <c r="I190" s="199"/>
      <c r="L190" s="194"/>
      <c r="M190" s="200"/>
      <c r="N190" s="201"/>
      <c r="O190" s="201"/>
      <c r="P190" s="201"/>
      <c r="Q190" s="201"/>
      <c r="R190" s="201"/>
      <c r="S190" s="201"/>
      <c r="T190" s="202"/>
      <c r="AT190" s="198" t="s">
        <v>151</v>
      </c>
      <c r="AU190" s="198" t="s">
        <v>82</v>
      </c>
      <c r="AV190" s="12" t="s">
        <v>24</v>
      </c>
      <c r="AW190" s="12" t="s">
        <v>37</v>
      </c>
      <c r="AX190" s="12" t="s">
        <v>74</v>
      </c>
      <c r="AY190" s="198" t="s">
        <v>141</v>
      </c>
    </row>
    <row r="191" spans="2:65" s="13" customFormat="1">
      <c r="B191" s="203"/>
      <c r="D191" s="195" t="s">
        <v>151</v>
      </c>
      <c r="E191" s="212" t="s">
        <v>5</v>
      </c>
      <c r="F191" s="213" t="s">
        <v>464</v>
      </c>
      <c r="H191" s="214">
        <v>7</v>
      </c>
      <c r="I191" s="208"/>
      <c r="L191" s="203"/>
      <c r="M191" s="209"/>
      <c r="N191" s="210"/>
      <c r="O191" s="210"/>
      <c r="P191" s="210"/>
      <c r="Q191" s="210"/>
      <c r="R191" s="210"/>
      <c r="S191" s="210"/>
      <c r="T191" s="211"/>
      <c r="AT191" s="212" t="s">
        <v>151</v>
      </c>
      <c r="AU191" s="212" t="s">
        <v>82</v>
      </c>
      <c r="AV191" s="13" t="s">
        <v>82</v>
      </c>
      <c r="AW191" s="13" t="s">
        <v>37</v>
      </c>
      <c r="AX191" s="13" t="s">
        <v>74</v>
      </c>
      <c r="AY191" s="212" t="s">
        <v>141</v>
      </c>
    </row>
    <row r="192" spans="2:65" s="12" customFormat="1">
      <c r="B192" s="194"/>
      <c r="D192" s="195" t="s">
        <v>151</v>
      </c>
      <c r="E192" s="196" t="s">
        <v>5</v>
      </c>
      <c r="F192" s="197" t="s">
        <v>450</v>
      </c>
      <c r="H192" s="198" t="s">
        <v>5</v>
      </c>
      <c r="I192" s="199"/>
      <c r="L192" s="194"/>
      <c r="M192" s="200"/>
      <c r="N192" s="201"/>
      <c r="O192" s="201"/>
      <c r="P192" s="201"/>
      <c r="Q192" s="201"/>
      <c r="R192" s="201"/>
      <c r="S192" s="201"/>
      <c r="T192" s="202"/>
      <c r="AT192" s="198" t="s">
        <v>151</v>
      </c>
      <c r="AU192" s="198" t="s">
        <v>82</v>
      </c>
      <c r="AV192" s="12" t="s">
        <v>24</v>
      </c>
      <c r="AW192" s="12" t="s">
        <v>37</v>
      </c>
      <c r="AX192" s="12" t="s">
        <v>74</v>
      </c>
      <c r="AY192" s="198" t="s">
        <v>141</v>
      </c>
    </row>
    <row r="193" spans="2:65" s="13" customFormat="1">
      <c r="B193" s="203"/>
      <c r="D193" s="195" t="s">
        <v>151</v>
      </c>
      <c r="E193" s="212" t="s">
        <v>5</v>
      </c>
      <c r="F193" s="213" t="s">
        <v>466</v>
      </c>
      <c r="H193" s="214">
        <v>135</v>
      </c>
      <c r="I193" s="208"/>
      <c r="L193" s="203"/>
      <c r="M193" s="209"/>
      <c r="N193" s="210"/>
      <c r="O193" s="210"/>
      <c r="P193" s="210"/>
      <c r="Q193" s="210"/>
      <c r="R193" s="210"/>
      <c r="S193" s="210"/>
      <c r="T193" s="211"/>
      <c r="AT193" s="212" t="s">
        <v>151</v>
      </c>
      <c r="AU193" s="212" t="s">
        <v>82</v>
      </c>
      <c r="AV193" s="13" t="s">
        <v>82</v>
      </c>
      <c r="AW193" s="13" t="s">
        <v>37</v>
      </c>
      <c r="AX193" s="13" t="s">
        <v>74</v>
      </c>
      <c r="AY193" s="212" t="s">
        <v>141</v>
      </c>
    </row>
    <row r="194" spans="2:65" s="12" customFormat="1">
      <c r="B194" s="194"/>
      <c r="D194" s="195" t="s">
        <v>151</v>
      </c>
      <c r="E194" s="196" t="s">
        <v>5</v>
      </c>
      <c r="F194" s="197" t="s">
        <v>452</v>
      </c>
      <c r="H194" s="198" t="s">
        <v>5</v>
      </c>
      <c r="I194" s="199"/>
      <c r="L194" s="194"/>
      <c r="M194" s="200"/>
      <c r="N194" s="201"/>
      <c r="O194" s="201"/>
      <c r="P194" s="201"/>
      <c r="Q194" s="201"/>
      <c r="R194" s="201"/>
      <c r="S194" s="201"/>
      <c r="T194" s="202"/>
      <c r="AT194" s="198" t="s">
        <v>151</v>
      </c>
      <c r="AU194" s="198" t="s">
        <v>82</v>
      </c>
      <c r="AV194" s="12" t="s">
        <v>24</v>
      </c>
      <c r="AW194" s="12" t="s">
        <v>37</v>
      </c>
      <c r="AX194" s="12" t="s">
        <v>74</v>
      </c>
      <c r="AY194" s="198" t="s">
        <v>141</v>
      </c>
    </row>
    <row r="195" spans="2:65" s="13" customFormat="1">
      <c r="B195" s="203"/>
      <c r="D195" s="195" t="s">
        <v>151</v>
      </c>
      <c r="E195" s="212" t="s">
        <v>5</v>
      </c>
      <c r="F195" s="213" t="s">
        <v>466</v>
      </c>
      <c r="H195" s="214">
        <v>135</v>
      </c>
      <c r="I195" s="208"/>
      <c r="L195" s="203"/>
      <c r="M195" s="209"/>
      <c r="N195" s="210"/>
      <c r="O195" s="210"/>
      <c r="P195" s="210"/>
      <c r="Q195" s="210"/>
      <c r="R195" s="210"/>
      <c r="S195" s="210"/>
      <c r="T195" s="211"/>
      <c r="AT195" s="212" t="s">
        <v>151</v>
      </c>
      <c r="AU195" s="212" t="s">
        <v>82</v>
      </c>
      <c r="AV195" s="13" t="s">
        <v>82</v>
      </c>
      <c r="AW195" s="13" t="s">
        <v>37</v>
      </c>
      <c r="AX195" s="13" t="s">
        <v>74</v>
      </c>
      <c r="AY195" s="212" t="s">
        <v>141</v>
      </c>
    </row>
    <row r="196" spans="2:65" s="12" customFormat="1">
      <c r="B196" s="194"/>
      <c r="D196" s="195" t="s">
        <v>151</v>
      </c>
      <c r="E196" s="196" t="s">
        <v>5</v>
      </c>
      <c r="F196" s="197" t="s">
        <v>454</v>
      </c>
      <c r="H196" s="198" t="s">
        <v>5</v>
      </c>
      <c r="I196" s="199"/>
      <c r="L196" s="194"/>
      <c r="M196" s="200"/>
      <c r="N196" s="201"/>
      <c r="O196" s="201"/>
      <c r="P196" s="201"/>
      <c r="Q196" s="201"/>
      <c r="R196" s="201"/>
      <c r="S196" s="201"/>
      <c r="T196" s="202"/>
      <c r="AT196" s="198" t="s">
        <v>151</v>
      </c>
      <c r="AU196" s="198" t="s">
        <v>82</v>
      </c>
      <c r="AV196" s="12" t="s">
        <v>24</v>
      </c>
      <c r="AW196" s="12" t="s">
        <v>37</v>
      </c>
      <c r="AX196" s="12" t="s">
        <v>74</v>
      </c>
      <c r="AY196" s="198" t="s">
        <v>141</v>
      </c>
    </row>
    <row r="197" spans="2:65" s="13" customFormat="1">
      <c r="B197" s="203"/>
      <c r="D197" s="195" t="s">
        <v>151</v>
      </c>
      <c r="E197" s="212" t="s">
        <v>5</v>
      </c>
      <c r="F197" s="213" t="s">
        <v>466</v>
      </c>
      <c r="H197" s="214">
        <v>135</v>
      </c>
      <c r="I197" s="208"/>
      <c r="L197" s="203"/>
      <c r="M197" s="209"/>
      <c r="N197" s="210"/>
      <c r="O197" s="210"/>
      <c r="P197" s="210"/>
      <c r="Q197" s="210"/>
      <c r="R197" s="210"/>
      <c r="S197" s="210"/>
      <c r="T197" s="211"/>
      <c r="AT197" s="212" t="s">
        <v>151</v>
      </c>
      <c r="AU197" s="212" t="s">
        <v>82</v>
      </c>
      <c r="AV197" s="13" t="s">
        <v>82</v>
      </c>
      <c r="AW197" s="13" t="s">
        <v>37</v>
      </c>
      <c r="AX197" s="13" t="s">
        <v>74</v>
      </c>
      <c r="AY197" s="212" t="s">
        <v>141</v>
      </c>
    </row>
    <row r="198" spans="2:65" s="12" customFormat="1">
      <c r="B198" s="194"/>
      <c r="D198" s="195" t="s">
        <v>151</v>
      </c>
      <c r="E198" s="196" t="s">
        <v>5</v>
      </c>
      <c r="F198" s="197" t="s">
        <v>455</v>
      </c>
      <c r="H198" s="198" t="s">
        <v>5</v>
      </c>
      <c r="I198" s="199"/>
      <c r="L198" s="194"/>
      <c r="M198" s="200"/>
      <c r="N198" s="201"/>
      <c r="O198" s="201"/>
      <c r="P198" s="201"/>
      <c r="Q198" s="201"/>
      <c r="R198" s="201"/>
      <c r="S198" s="201"/>
      <c r="T198" s="202"/>
      <c r="AT198" s="198" t="s">
        <v>151</v>
      </c>
      <c r="AU198" s="198" t="s">
        <v>82</v>
      </c>
      <c r="AV198" s="12" t="s">
        <v>24</v>
      </c>
      <c r="AW198" s="12" t="s">
        <v>37</v>
      </c>
      <c r="AX198" s="12" t="s">
        <v>74</v>
      </c>
      <c r="AY198" s="198" t="s">
        <v>141</v>
      </c>
    </row>
    <row r="199" spans="2:65" s="13" customFormat="1">
      <c r="B199" s="203"/>
      <c r="D199" s="195" t="s">
        <v>151</v>
      </c>
      <c r="E199" s="212" t="s">
        <v>5</v>
      </c>
      <c r="F199" s="213" t="s">
        <v>467</v>
      </c>
      <c r="H199" s="214">
        <v>96</v>
      </c>
      <c r="I199" s="208"/>
      <c r="L199" s="203"/>
      <c r="M199" s="209"/>
      <c r="N199" s="210"/>
      <c r="O199" s="210"/>
      <c r="P199" s="210"/>
      <c r="Q199" s="210"/>
      <c r="R199" s="210"/>
      <c r="S199" s="210"/>
      <c r="T199" s="211"/>
      <c r="AT199" s="212" t="s">
        <v>151</v>
      </c>
      <c r="AU199" s="212" t="s">
        <v>82</v>
      </c>
      <c r="AV199" s="13" t="s">
        <v>82</v>
      </c>
      <c r="AW199" s="13" t="s">
        <v>37</v>
      </c>
      <c r="AX199" s="13" t="s">
        <v>74</v>
      </c>
      <c r="AY199" s="212" t="s">
        <v>141</v>
      </c>
    </row>
    <row r="200" spans="2:65" s="12" customFormat="1">
      <c r="B200" s="194"/>
      <c r="D200" s="195" t="s">
        <v>151</v>
      </c>
      <c r="E200" s="196" t="s">
        <v>5</v>
      </c>
      <c r="F200" s="197" t="s">
        <v>457</v>
      </c>
      <c r="H200" s="198" t="s">
        <v>5</v>
      </c>
      <c r="I200" s="199"/>
      <c r="L200" s="194"/>
      <c r="M200" s="200"/>
      <c r="N200" s="201"/>
      <c r="O200" s="201"/>
      <c r="P200" s="201"/>
      <c r="Q200" s="201"/>
      <c r="R200" s="201"/>
      <c r="S200" s="201"/>
      <c r="T200" s="202"/>
      <c r="AT200" s="198" t="s">
        <v>151</v>
      </c>
      <c r="AU200" s="198" t="s">
        <v>82</v>
      </c>
      <c r="AV200" s="12" t="s">
        <v>24</v>
      </c>
      <c r="AW200" s="12" t="s">
        <v>37</v>
      </c>
      <c r="AX200" s="12" t="s">
        <v>74</v>
      </c>
      <c r="AY200" s="198" t="s">
        <v>141</v>
      </c>
    </row>
    <row r="201" spans="2:65" s="13" customFormat="1">
      <c r="B201" s="203"/>
      <c r="D201" s="195" t="s">
        <v>151</v>
      </c>
      <c r="E201" s="212" t="s">
        <v>5</v>
      </c>
      <c r="F201" s="213" t="s">
        <v>468</v>
      </c>
      <c r="H201" s="214">
        <v>9</v>
      </c>
      <c r="I201" s="208"/>
      <c r="L201" s="203"/>
      <c r="M201" s="209"/>
      <c r="N201" s="210"/>
      <c r="O201" s="210"/>
      <c r="P201" s="210"/>
      <c r="Q201" s="210"/>
      <c r="R201" s="210"/>
      <c r="S201" s="210"/>
      <c r="T201" s="211"/>
      <c r="AT201" s="212" t="s">
        <v>151</v>
      </c>
      <c r="AU201" s="212" t="s">
        <v>82</v>
      </c>
      <c r="AV201" s="13" t="s">
        <v>82</v>
      </c>
      <c r="AW201" s="13" t="s">
        <v>37</v>
      </c>
      <c r="AX201" s="13" t="s">
        <v>74</v>
      </c>
      <c r="AY201" s="212" t="s">
        <v>141</v>
      </c>
    </row>
    <row r="202" spans="2:65" s="12" customFormat="1">
      <c r="B202" s="194"/>
      <c r="D202" s="195" t="s">
        <v>151</v>
      </c>
      <c r="E202" s="196" t="s">
        <v>5</v>
      </c>
      <c r="F202" s="197" t="s">
        <v>469</v>
      </c>
      <c r="H202" s="198" t="s">
        <v>5</v>
      </c>
      <c r="I202" s="199"/>
      <c r="L202" s="194"/>
      <c r="M202" s="200"/>
      <c r="N202" s="201"/>
      <c r="O202" s="201"/>
      <c r="P202" s="201"/>
      <c r="Q202" s="201"/>
      <c r="R202" s="201"/>
      <c r="S202" s="201"/>
      <c r="T202" s="202"/>
      <c r="AT202" s="198" t="s">
        <v>151</v>
      </c>
      <c r="AU202" s="198" t="s">
        <v>82</v>
      </c>
      <c r="AV202" s="12" t="s">
        <v>24</v>
      </c>
      <c r="AW202" s="12" t="s">
        <v>37</v>
      </c>
      <c r="AX202" s="12" t="s">
        <v>74</v>
      </c>
      <c r="AY202" s="198" t="s">
        <v>141</v>
      </c>
    </row>
    <row r="203" spans="2:65" s="13" customFormat="1">
      <c r="B203" s="203"/>
      <c r="D203" s="195" t="s">
        <v>151</v>
      </c>
      <c r="E203" s="212" t="s">
        <v>5</v>
      </c>
      <c r="F203" s="213" t="s">
        <v>470</v>
      </c>
      <c r="H203" s="214">
        <v>189</v>
      </c>
      <c r="I203" s="208"/>
      <c r="L203" s="203"/>
      <c r="M203" s="209"/>
      <c r="N203" s="210"/>
      <c r="O203" s="210"/>
      <c r="P203" s="210"/>
      <c r="Q203" s="210"/>
      <c r="R203" s="210"/>
      <c r="S203" s="210"/>
      <c r="T203" s="211"/>
      <c r="AT203" s="212" t="s">
        <v>151</v>
      </c>
      <c r="AU203" s="212" t="s">
        <v>82</v>
      </c>
      <c r="AV203" s="13" t="s">
        <v>82</v>
      </c>
      <c r="AW203" s="13" t="s">
        <v>37</v>
      </c>
      <c r="AX203" s="13" t="s">
        <v>74</v>
      </c>
      <c r="AY203" s="212" t="s">
        <v>141</v>
      </c>
    </row>
    <row r="204" spans="2:65" s="14" customFormat="1">
      <c r="B204" s="232"/>
      <c r="D204" s="204" t="s">
        <v>151</v>
      </c>
      <c r="E204" s="233" t="s">
        <v>5</v>
      </c>
      <c r="F204" s="234" t="s">
        <v>427</v>
      </c>
      <c r="H204" s="235">
        <v>956</v>
      </c>
      <c r="I204" s="236"/>
      <c r="L204" s="232"/>
      <c r="M204" s="237"/>
      <c r="N204" s="238"/>
      <c r="O204" s="238"/>
      <c r="P204" s="238"/>
      <c r="Q204" s="238"/>
      <c r="R204" s="238"/>
      <c r="S204" s="238"/>
      <c r="T204" s="239"/>
      <c r="AT204" s="240" t="s">
        <v>151</v>
      </c>
      <c r="AU204" s="240" t="s">
        <v>82</v>
      </c>
      <c r="AV204" s="14" t="s">
        <v>160</v>
      </c>
      <c r="AW204" s="14" t="s">
        <v>37</v>
      </c>
      <c r="AX204" s="14" t="s">
        <v>24</v>
      </c>
      <c r="AY204" s="240" t="s">
        <v>141</v>
      </c>
    </row>
    <row r="205" spans="2:65" s="1" customFormat="1" ht="22.5" customHeight="1">
      <c r="B205" s="181"/>
      <c r="C205" s="182" t="s">
        <v>176</v>
      </c>
      <c r="D205" s="182" t="s">
        <v>144</v>
      </c>
      <c r="E205" s="183" t="s">
        <v>471</v>
      </c>
      <c r="F205" s="184" t="s">
        <v>472</v>
      </c>
      <c r="G205" s="185" t="s">
        <v>329</v>
      </c>
      <c r="H205" s="186">
        <v>4</v>
      </c>
      <c r="I205" s="187"/>
      <c r="J205" s="188">
        <f>ROUND(I205*H205,2)</f>
        <v>0</v>
      </c>
      <c r="K205" s="184" t="s">
        <v>148</v>
      </c>
      <c r="L205" s="41"/>
      <c r="M205" s="189" t="s">
        <v>5</v>
      </c>
      <c r="N205" s="190" t="s">
        <v>45</v>
      </c>
      <c r="O205" s="4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24" t="s">
        <v>160</v>
      </c>
      <c r="AT205" s="24" t="s">
        <v>144</v>
      </c>
      <c r="AU205" s="24" t="s">
        <v>82</v>
      </c>
      <c r="AY205" s="24" t="s">
        <v>141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4" t="s">
        <v>24</v>
      </c>
      <c r="BK205" s="193">
        <f>ROUND(I205*H205,2)</f>
        <v>0</v>
      </c>
      <c r="BL205" s="24" t="s">
        <v>160</v>
      </c>
      <c r="BM205" s="24" t="s">
        <v>473</v>
      </c>
    </row>
    <row r="206" spans="2:65" s="12" customFormat="1">
      <c r="B206" s="194"/>
      <c r="D206" s="195" t="s">
        <v>151</v>
      </c>
      <c r="E206" s="196" t="s">
        <v>5</v>
      </c>
      <c r="F206" s="197" t="s">
        <v>404</v>
      </c>
      <c r="H206" s="198" t="s">
        <v>5</v>
      </c>
      <c r="I206" s="199"/>
      <c r="L206" s="194"/>
      <c r="M206" s="200"/>
      <c r="N206" s="201"/>
      <c r="O206" s="201"/>
      <c r="P206" s="201"/>
      <c r="Q206" s="201"/>
      <c r="R206" s="201"/>
      <c r="S206" s="201"/>
      <c r="T206" s="202"/>
      <c r="AT206" s="198" t="s">
        <v>151</v>
      </c>
      <c r="AU206" s="198" t="s">
        <v>82</v>
      </c>
      <c r="AV206" s="12" t="s">
        <v>24</v>
      </c>
      <c r="AW206" s="12" t="s">
        <v>37</v>
      </c>
      <c r="AX206" s="12" t="s">
        <v>74</v>
      </c>
      <c r="AY206" s="198" t="s">
        <v>141</v>
      </c>
    </row>
    <row r="207" spans="2:65" s="13" customFormat="1">
      <c r="B207" s="203"/>
      <c r="D207" s="204" t="s">
        <v>151</v>
      </c>
      <c r="E207" s="205" t="s">
        <v>5</v>
      </c>
      <c r="F207" s="206" t="s">
        <v>160</v>
      </c>
      <c r="H207" s="207">
        <v>4</v>
      </c>
      <c r="I207" s="208"/>
      <c r="L207" s="203"/>
      <c r="M207" s="209"/>
      <c r="N207" s="210"/>
      <c r="O207" s="210"/>
      <c r="P207" s="210"/>
      <c r="Q207" s="210"/>
      <c r="R207" s="210"/>
      <c r="S207" s="210"/>
      <c r="T207" s="211"/>
      <c r="AT207" s="212" t="s">
        <v>151</v>
      </c>
      <c r="AU207" s="212" t="s">
        <v>82</v>
      </c>
      <c r="AV207" s="13" t="s">
        <v>82</v>
      </c>
      <c r="AW207" s="13" t="s">
        <v>37</v>
      </c>
      <c r="AX207" s="13" t="s">
        <v>24</v>
      </c>
      <c r="AY207" s="212" t="s">
        <v>141</v>
      </c>
    </row>
    <row r="208" spans="2:65" s="1" customFormat="1" ht="31.5" customHeight="1">
      <c r="B208" s="181"/>
      <c r="C208" s="182" t="s">
        <v>29</v>
      </c>
      <c r="D208" s="182" t="s">
        <v>144</v>
      </c>
      <c r="E208" s="183" t="s">
        <v>474</v>
      </c>
      <c r="F208" s="184" t="s">
        <v>475</v>
      </c>
      <c r="G208" s="185" t="s">
        <v>329</v>
      </c>
      <c r="H208" s="186">
        <v>1148</v>
      </c>
      <c r="I208" s="187"/>
      <c r="J208" s="188">
        <f>ROUND(I208*H208,2)</f>
        <v>0</v>
      </c>
      <c r="K208" s="184" t="s">
        <v>148</v>
      </c>
      <c r="L208" s="41"/>
      <c r="M208" s="189" t="s">
        <v>5</v>
      </c>
      <c r="N208" s="190" t="s">
        <v>45</v>
      </c>
      <c r="O208" s="4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24" t="s">
        <v>160</v>
      </c>
      <c r="AT208" s="24" t="s">
        <v>144</v>
      </c>
      <c r="AU208" s="24" t="s">
        <v>82</v>
      </c>
      <c r="AY208" s="24" t="s">
        <v>141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4" t="s">
        <v>24</v>
      </c>
      <c r="BK208" s="193">
        <f>ROUND(I208*H208,2)</f>
        <v>0</v>
      </c>
      <c r="BL208" s="24" t="s">
        <v>160</v>
      </c>
      <c r="BM208" s="24" t="s">
        <v>476</v>
      </c>
    </row>
    <row r="209" spans="2:65" s="12" customFormat="1">
      <c r="B209" s="194"/>
      <c r="D209" s="195" t="s">
        <v>151</v>
      </c>
      <c r="E209" s="196" t="s">
        <v>5</v>
      </c>
      <c r="F209" s="197" t="s">
        <v>436</v>
      </c>
      <c r="H209" s="198" t="s">
        <v>5</v>
      </c>
      <c r="I209" s="199"/>
      <c r="L209" s="194"/>
      <c r="M209" s="200"/>
      <c r="N209" s="201"/>
      <c r="O209" s="201"/>
      <c r="P209" s="201"/>
      <c r="Q209" s="201"/>
      <c r="R209" s="201"/>
      <c r="S209" s="201"/>
      <c r="T209" s="202"/>
      <c r="AT209" s="198" t="s">
        <v>151</v>
      </c>
      <c r="AU209" s="198" t="s">
        <v>82</v>
      </c>
      <c r="AV209" s="12" t="s">
        <v>24</v>
      </c>
      <c r="AW209" s="12" t="s">
        <v>37</v>
      </c>
      <c r="AX209" s="12" t="s">
        <v>74</v>
      </c>
      <c r="AY209" s="198" t="s">
        <v>141</v>
      </c>
    </row>
    <row r="210" spans="2:65" s="13" customFormat="1">
      <c r="B210" s="203"/>
      <c r="D210" s="204" t="s">
        <v>151</v>
      </c>
      <c r="E210" s="205" t="s">
        <v>5</v>
      </c>
      <c r="F210" s="206" t="s">
        <v>477</v>
      </c>
      <c r="H210" s="207">
        <v>1148</v>
      </c>
      <c r="I210" s="208"/>
      <c r="L210" s="203"/>
      <c r="M210" s="209"/>
      <c r="N210" s="210"/>
      <c r="O210" s="210"/>
      <c r="P210" s="210"/>
      <c r="Q210" s="210"/>
      <c r="R210" s="210"/>
      <c r="S210" s="210"/>
      <c r="T210" s="211"/>
      <c r="AT210" s="212" t="s">
        <v>151</v>
      </c>
      <c r="AU210" s="212" t="s">
        <v>82</v>
      </c>
      <c r="AV210" s="13" t="s">
        <v>82</v>
      </c>
      <c r="AW210" s="13" t="s">
        <v>37</v>
      </c>
      <c r="AX210" s="13" t="s">
        <v>24</v>
      </c>
      <c r="AY210" s="212" t="s">
        <v>141</v>
      </c>
    </row>
    <row r="211" spans="2:65" s="1" customFormat="1" ht="22.5" customHeight="1">
      <c r="B211" s="181"/>
      <c r="C211" s="182" t="s">
        <v>183</v>
      </c>
      <c r="D211" s="182" t="s">
        <v>144</v>
      </c>
      <c r="E211" s="183" t="s">
        <v>478</v>
      </c>
      <c r="F211" s="184" t="s">
        <v>479</v>
      </c>
      <c r="G211" s="185" t="s">
        <v>329</v>
      </c>
      <c r="H211" s="186">
        <v>739</v>
      </c>
      <c r="I211" s="187"/>
      <c r="J211" s="188">
        <f>ROUND(I211*H211,2)</f>
        <v>0</v>
      </c>
      <c r="K211" s="184" t="s">
        <v>148</v>
      </c>
      <c r="L211" s="41"/>
      <c r="M211" s="189" t="s">
        <v>5</v>
      </c>
      <c r="N211" s="190" t="s">
        <v>45</v>
      </c>
      <c r="O211" s="4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24" t="s">
        <v>160</v>
      </c>
      <c r="AT211" s="24" t="s">
        <v>144</v>
      </c>
      <c r="AU211" s="24" t="s">
        <v>82</v>
      </c>
      <c r="AY211" s="24" t="s">
        <v>141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4" t="s">
        <v>24</v>
      </c>
      <c r="BK211" s="193">
        <f>ROUND(I211*H211,2)</f>
        <v>0</v>
      </c>
      <c r="BL211" s="24" t="s">
        <v>160</v>
      </c>
      <c r="BM211" s="24" t="s">
        <v>480</v>
      </c>
    </row>
    <row r="212" spans="2:65" s="12" customFormat="1">
      <c r="B212" s="194"/>
      <c r="D212" s="195" t="s">
        <v>151</v>
      </c>
      <c r="E212" s="196" t="s">
        <v>5</v>
      </c>
      <c r="F212" s="197" t="s">
        <v>481</v>
      </c>
      <c r="H212" s="198" t="s">
        <v>5</v>
      </c>
      <c r="I212" s="199"/>
      <c r="L212" s="194"/>
      <c r="M212" s="200"/>
      <c r="N212" s="201"/>
      <c r="O212" s="201"/>
      <c r="P212" s="201"/>
      <c r="Q212" s="201"/>
      <c r="R212" s="201"/>
      <c r="S212" s="201"/>
      <c r="T212" s="202"/>
      <c r="AT212" s="198" t="s">
        <v>151</v>
      </c>
      <c r="AU212" s="198" t="s">
        <v>82</v>
      </c>
      <c r="AV212" s="12" t="s">
        <v>24</v>
      </c>
      <c r="AW212" s="12" t="s">
        <v>37</v>
      </c>
      <c r="AX212" s="12" t="s">
        <v>74</v>
      </c>
      <c r="AY212" s="198" t="s">
        <v>141</v>
      </c>
    </row>
    <row r="213" spans="2:65" s="12" customFormat="1">
      <c r="B213" s="194"/>
      <c r="D213" s="195" t="s">
        <v>151</v>
      </c>
      <c r="E213" s="196" t="s">
        <v>5</v>
      </c>
      <c r="F213" s="197" t="s">
        <v>411</v>
      </c>
      <c r="H213" s="198" t="s">
        <v>5</v>
      </c>
      <c r="I213" s="199"/>
      <c r="L213" s="194"/>
      <c r="M213" s="200"/>
      <c r="N213" s="201"/>
      <c r="O213" s="201"/>
      <c r="P213" s="201"/>
      <c r="Q213" s="201"/>
      <c r="R213" s="201"/>
      <c r="S213" s="201"/>
      <c r="T213" s="202"/>
      <c r="AT213" s="198" t="s">
        <v>151</v>
      </c>
      <c r="AU213" s="198" t="s">
        <v>82</v>
      </c>
      <c r="AV213" s="12" t="s">
        <v>24</v>
      </c>
      <c r="AW213" s="12" t="s">
        <v>37</v>
      </c>
      <c r="AX213" s="12" t="s">
        <v>74</v>
      </c>
      <c r="AY213" s="198" t="s">
        <v>141</v>
      </c>
    </row>
    <row r="214" spans="2:65" s="13" customFormat="1">
      <c r="B214" s="203"/>
      <c r="D214" s="195" t="s">
        <v>151</v>
      </c>
      <c r="E214" s="212" t="s">
        <v>5</v>
      </c>
      <c r="F214" s="213" t="s">
        <v>208</v>
      </c>
      <c r="H214" s="214">
        <v>19</v>
      </c>
      <c r="I214" s="208"/>
      <c r="L214" s="203"/>
      <c r="M214" s="209"/>
      <c r="N214" s="210"/>
      <c r="O214" s="210"/>
      <c r="P214" s="210"/>
      <c r="Q214" s="210"/>
      <c r="R214" s="210"/>
      <c r="S214" s="210"/>
      <c r="T214" s="211"/>
      <c r="AT214" s="212" t="s">
        <v>151</v>
      </c>
      <c r="AU214" s="212" t="s">
        <v>82</v>
      </c>
      <c r="AV214" s="13" t="s">
        <v>82</v>
      </c>
      <c r="AW214" s="13" t="s">
        <v>37</v>
      </c>
      <c r="AX214" s="13" t="s">
        <v>74</v>
      </c>
      <c r="AY214" s="212" t="s">
        <v>141</v>
      </c>
    </row>
    <row r="215" spans="2:65" s="12" customFormat="1">
      <c r="B215" s="194"/>
      <c r="D215" s="195" t="s">
        <v>151</v>
      </c>
      <c r="E215" s="196" t="s">
        <v>5</v>
      </c>
      <c r="F215" s="197" t="s">
        <v>413</v>
      </c>
      <c r="H215" s="198" t="s">
        <v>5</v>
      </c>
      <c r="I215" s="199"/>
      <c r="L215" s="194"/>
      <c r="M215" s="200"/>
      <c r="N215" s="201"/>
      <c r="O215" s="201"/>
      <c r="P215" s="201"/>
      <c r="Q215" s="201"/>
      <c r="R215" s="201"/>
      <c r="S215" s="201"/>
      <c r="T215" s="202"/>
      <c r="AT215" s="198" t="s">
        <v>151</v>
      </c>
      <c r="AU215" s="198" t="s">
        <v>82</v>
      </c>
      <c r="AV215" s="12" t="s">
        <v>24</v>
      </c>
      <c r="AW215" s="12" t="s">
        <v>37</v>
      </c>
      <c r="AX215" s="12" t="s">
        <v>74</v>
      </c>
      <c r="AY215" s="198" t="s">
        <v>141</v>
      </c>
    </row>
    <row r="216" spans="2:65" s="13" customFormat="1">
      <c r="B216" s="203"/>
      <c r="D216" s="195" t="s">
        <v>151</v>
      </c>
      <c r="E216" s="212" t="s">
        <v>5</v>
      </c>
      <c r="F216" s="213" t="s">
        <v>482</v>
      </c>
      <c r="H216" s="214">
        <v>78</v>
      </c>
      <c r="I216" s="208"/>
      <c r="L216" s="203"/>
      <c r="M216" s="209"/>
      <c r="N216" s="210"/>
      <c r="O216" s="210"/>
      <c r="P216" s="210"/>
      <c r="Q216" s="210"/>
      <c r="R216" s="210"/>
      <c r="S216" s="210"/>
      <c r="T216" s="211"/>
      <c r="AT216" s="212" t="s">
        <v>151</v>
      </c>
      <c r="AU216" s="212" t="s">
        <v>82</v>
      </c>
      <c r="AV216" s="13" t="s">
        <v>82</v>
      </c>
      <c r="AW216" s="13" t="s">
        <v>37</v>
      </c>
      <c r="AX216" s="13" t="s">
        <v>74</v>
      </c>
      <c r="AY216" s="212" t="s">
        <v>141</v>
      </c>
    </row>
    <row r="217" spans="2:65" s="12" customFormat="1">
      <c r="B217" s="194"/>
      <c r="D217" s="195" t="s">
        <v>151</v>
      </c>
      <c r="E217" s="196" t="s">
        <v>5</v>
      </c>
      <c r="F217" s="197" t="s">
        <v>415</v>
      </c>
      <c r="H217" s="198" t="s">
        <v>5</v>
      </c>
      <c r="I217" s="199"/>
      <c r="L217" s="194"/>
      <c r="M217" s="200"/>
      <c r="N217" s="201"/>
      <c r="O217" s="201"/>
      <c r="P217" s="201"/>
      <c r="Q217" s="201"/>
      <c r="R217" s="201"/>
      <c r="S217" s="201"/>
      <c r="T217" s="202"/>
      <c r="AT217" s="198" t="s">
        <v>151</v>
      </c>
      <c r="AU217" s="198" t="s">
        <v>82</v>
      </c>
      <c r="AV217" s="12" t="s">
        <v>24</v>
      </c>
      <c r="AW217" s="12" t="s">
        <v>37</v>
      </c>
      <c r="AX217" s="12" t="s">
        <v>74</v>
      </c>
      <c r="AY217" s="198" t="s">
        <v>141</v>
      </c>
    </row>
    <row r="218" spans="2:65" s="13" customFormat="1">
      <c r="B218" s="203"/>
      <c r="D218" s="195" t="s">
        <v>151</v>
      </c>
      <c r="E218" s="212" t="s">
        <v>5</v>
      </c>
      <c r="F218" s="213" t="s">
        <v>483</v>
      </c>
      <c r="H218" s="214">
        <v>96</v>
      </c>
      <c r="I218" s="208"/>
      <c r="L218" s="203"/>
      <c r="M218" s="209"/>
      <c r="N218" s="210"/>
      <c r="O218" s="210"/>
      <c r="P218" s="210"/>
      <c r="Q218" s="210"/>
      <c r="R218" s="210"/>
      <c r="S218" s="210"/>
      <c r="T218" s="211"/>
      <c r="AT218" s="212" t="s">
        <v>151</v>
      </c>
      <c r="AU218" s="212" t="s">
        <v>82</v>
      </c>
      <c r="AV218" s="13" t="s">
        <v>82</v>
      </c>
      <c r="AW218" s="13" t="s">
        <v>37</v>
      </c>
      <c r="AX218" s="13" t="s">
        <v>74</v>
      </c>
      <c r="AY218" s="212" t="s">
        <v>141</v>
      </c>
    </row>
    <row r="219" spans="2:65" s="12" customFormat="1">
      <c r="B219" s="194"/>
      <c r="D219" s="195" t="s">
        <v>151</v>
      </c>
      <c r="E219" s="196" t="s">
        <v>5</v>
      </c>
      <c r="F219" s="197" t="s">
        <v>417</v>
      </c>
      <c r="H219" s="198" t="s">
        <v>5</v>
      </c>
      <c r="I219" s="199"/>
      <c r="L219" s="194"/>
      <c r="M219" s="200"/>
      <c r="N219" s="201"/>
      <c r="O219" s="201"/>
      <c r="P219" s="201"/>
      <c r="Q219" s="201"/>
      <c r="R219" s="201"/>
      <c r="S219" s="201"/>
      <c r="T219" s="202"/>
      <c r="AT219" s="198" t="s">
        <v>151</v>
      </c>
      <c r="AU219" s="198" t="s">
        <v>82</v>
      </c>
      <c r="AV219" s="12" t="s">
        <v>24</v>
      </c>
      <c r="AW219" s="12" t="s">
        <v>37</v>
      </c>
      <c r="AX219" s="12" t="s">
        <v>74</v>
      </c>
      <c r="AY219" s="198" t="s">
        <v>141</v>
      </c>
    </row>
    <row r="220" spans="2:65" s="13" customFormat="1">
      <c r="B220" s="203"/>
      <c r="D220" s="195" t="s">
        <v>151</v>
      </c>
      <c r="E220" s="212" t="s">
        <v>5</v>
      </c>
      <c r="F220" s="213" t="s">
        <v>208</v>
      </c>
      <c r="H220" s="214">
        <v>19</v>
      </c>
      <c r="I220" s="208"/>
      <c r="L220" s="203"/>
      <c r="M220" s="209"/>
      <c r="N220" s="210"/>
      <c r="O220" s="210"/>
      <c r="P220" s="210"/>
      <c r="Q220" s="210"/>
      <c r="R220" s="210"/>
      <c r="S220" s="210"/>
      <c r="T220" s="211"/>
      <c r="AT220" s="212" t="s">
        <v>151</v>
      </c>
      <c r="AU220" s="212" t="s">
        <v>82</v>
      </c>
      <c r="AV220" s="13" t="s">
        <v>82</v>
      </c>
      <c r="AW220" s="13" t="s">
        <v>37</v>
      </c>
      <c r="AX220" s="13" t="s">
        <v>74</v>
      </c>
      <c r="AY220" s="212" t="s">
        <v>141</v>
      </c>
    </row>
    <row r="221" spans="2:65" s="12" customFormat="1">
      <c r="B221" s="194"/>
      <c r="D221" s="195" t="s">
        <v>151</v>
      </c>
      <c r="E221" s="196" t="s">
        <v>5</v>
      </c>
      <c r="F221" s="197" t="s">
        <v>418</v>
      </c>
      <c r="H221" s="198" t="s">
        <v>5</v>
      </c>
      <c r="I221" s="199"/>
      <c r="L221" s="194"/>
      <c r="M221" s="200"/>
      <c r="N221" s="201"/>
      <c r="O221" s="201"/>
      <c r="P221" s="201"/>
      <c r="Q221" s="201"/>
      <c r="R221" s="201"/>
      <c r="S221" s="201"/>
      <c r="T221" s="202"/>
      <c r="AT221" s="198" t="s">
        <v>151</v>
      </c>
      <c r="AU221" s="198" t="s">
        <v>82</v>
      </c>
      <c r="AV221" s="12" t="s">
        <v>24</v>
      </c>
      <c r="AW221" s="12" t="s">
        <v>37</v>
      </c>
      <c r="AX221" s="12" t="s">
        <v>74</v>
      </c>
      <c r="AY221" s="198" t="s">
        <v>141</v>
      </c>
    </row>
    <row r="222" spans="2:65" s="13" customFormat="1">
      <c r="B222" s="203"/>
      <c r="D222" s="195" t="s">
        <v>151</v>
      </c>
      <c r="E222" s="212" t="s">
        <v>5</v>
      </c>
      <c r="F222" s="213" t="s">
        <v>484</v>
      </c>
      <c r="H222" s="214">
        <v>107</v>
      </c>
      <c r="I222" s="208"/>
      <c r="L222" s="203"/>
      <c r="M222" s="209"/>
      <c r="N222" s="210"/>
      <c r="O222" s="210"/>
      <c r="P222" s="210"/>
      <c r="Q222" s="210"/>
      <c r="R222" s="210"/>
      <c r="S222" s="210"/>
      <c r="T222" s="211"/>
      <c r="AT222" s="212" t="s">
        <v>151</v>
      </c>
      <c r="AU222" s="212" t="s">
        <v>82</v>
      </c>
      <c r="AV222" s="13" t="s">
        <v>82</v>
      </c>
      <c r="AW222" s="13" t="s">
        <v>37</v>
      </c>
      <c r="AX222" s="13" t="s">
        <v>74</v>
      </c>
      <c r="AY222" s="212" t="s">
        <v>141</v>
      </c>
    </row>
    <row r="223" spans="2:65" s="12" customFormat="1">
      <c r="B223" s="194"/>
      <c r="D223" s="195" t="s">
        <v>151</v>
      </c>
      <c r="E223" s="196" t="s">
        <v>5</v>
      </c>
      <c r="F223" s="197" t="s">
        <v>420</v>
      </c>
      <c r="H223" s="198" t="s">
        <v>5</v>
      </c>
      <c r="I223" s="199"/>
      <c r="L223" s="194"/>
      <c r="M223" s="200"/>
      <c r="N223" s="201"/>
      <c r="O223" s="201"/>
      <c r="P223" s="201"/>
      <c r="Q223" s="201"/>
      <c r="R223" s="201"/>
      <c r="S223" s="201"/>
      <c r="T223" s="202"/>
      <c r="AT223" s="198" t="s">
        <v>151</v>
      </c>
      <c r="AU223" s="198" t="s">
        <v>82</v>
      </c>
      <c r="AV223" s="12" t="s">
        <v>24</v>
      </c>
      <c r="AW223" s="12" t="s">
        <v>37</v>
      </c>
      <c r="AX223" s="12" t="s">
        <v>74</v>
      </c>
      <c r="AY223" s="198" t="s">
        <v>141</v>
      </c>
    </row>
    <row r="224" spans="2:65" s="13" customFormat="1">
      <c r="B224" s="203"/>
      <c r="D224" s="195" t="s">
        <v>151</v>
      </c>
      <c r="E224" s="212" t="s">
        <v>5</v>
      </c>
      <c r="F224" s="213" t="s">
        <v>483</v>
      </c>
      <c r="H224" s="214">
        <v>96</v>
      </c>
      <c r="I224" s="208"/>
      <c r="L224" s="203"/>
      <c r="M224" s="209"/>
      <c r="N224" s="210"/>
      <c r="O224" s="210"/>
      <c r="P224" s="210"/>
      <c r="Q224" s="210"/>
      <c r="R224" s="210"/>
      <c r="S224" s="210"/>
      <c r="T224" s="211"/>
      <c r="AT224" s="212" t="s">
        <v>151</v>
      </c>
      <c r="AU224" s="212" t="s">
        <v>82</v>
      </c>
      <c r="AV224" s="13" t="s">
        <v>82</v>
      </c>
      <c r="AW224" s="13" t="s">
        <v>37</v>
      </c>
      <c r="AX224" s="13" t="s">
        <v>74</v>
      </c>
      <c r="AY224" s="212" t="s">
        <v>141</v>
      </c>
    </row>
    <row r="225" spans="2:65" s="12" customFormat="1">
      <c r="B225" s="194"/>
      <c r="D225" s="195" t="s">
        <v>151</v>
      </c>
      <c r="E225" s="196" t="s">
        <v>5</v>
      </c>
      <c r="F225" s="197" t="s">
        <v>422</v>
      </c>
      <c r="H225" s="198" t="s">
        <v>5</v>
      </c>
      <c r="I225" s="199"/>
      <c r="L225" s="194"/>
      <c r="M225" s="200"/>
      <c r="N225" s="201"/>
      <c r="O225" s="201"/>
      <c r="P225" s="201"/>
      <c r="Q225" s="201"/>
      <c r="R225" s="201"/>
      <c r="S225" s="201"/>
      <c r="T225" s="202"/>
      <c r="AT225" s="198" t="s">
        <v>151</v>
      </c>
      <c r="AU225" s="198" t="s">
        <v>82</v>
      </c>
      <c r="AV225" s="12" t="s">
        <v>24</v>
      </c>
      <c r="AW225" s="12" t="s">
        <v>37</v>
      </c>
      <c r="AX225" s="12" t="s">
        <v>74</v>
      </c>
      <c r="AY225" s="198" t="s">
        <v>141</v>
      </c>
    </row>
    <row r="226" spans="2:65" s="13" customFormat="1">
      <c r="B226" s="203"/>
      <c r="D226" s="195" t="s">
        <v>151</v>
      </c>
      <c r="E226" s="212" t="s">
        <v>5</v>
      </c>
      <c r="F226" s="213" t="s">
        <v>484</v>
      </c>
      <c r="H226" s="214">
        <v>107</v>
      </c>
      <c r="I226" s="208"/>
      <c r="L226" s="203"/>
      <c r="M226" s="209"/>
      <c r="N226" s="210"/>
      <c r="O226" s="210"/>
      <c r="P226" s="210"/>
      <c r="Q226" s="210"/>
      <c r="R226" s="210"/>
      <c r="S226" s="210"/>
      <c r="T226" s="211"/>
      <c r="AT226" s="212" t="s">
        <v>151</v>
      </c>
      <c r="AU226" s="212" t="s">
        <v>82</v>
      </c>
      <c r="AV226" s="13" t="s">
        <v>82</v>
      </c>
      <c r="AW226" s="13" t="s">
        <v>37</v>
      </c>
      <c r="AX226" s="13" t="s">
        <v>74</v>
      </c>
      <c r="AY226" s="212" t="s">
        <v>141</v>
      </c>
    </row>
    <row r="227" spans="2:65" s="12" customFormat="1">
      <c r="B227" s="194"/>
      <c r="D227" s="195" t="s">
        <v>151</v>
      </c>
      <c r="E227" s="196" t="s">
        <v>5</v>
      </c>
      <c r="F227" s="197" t="s">
        <v>423</v>
      </c>
      <c r="H227" s="198" t="s">
        <v>5</v>
      </c>
      <c r="I227" s="199"/>
      <c r="L227" s="194"/>
      <c r="M227" s="200"/>
      <c r="N227" s="201"/>
      <c r="O227" s="201"/>
      <c r="P227" s="201"/>
      <c r="Q227" s="201"/>
      <c r="R227" s="201"/>
      <c r="S227" s="201"/>
      <c r="T227" s="202"/>
      <c r="AT227" s="198" t="s">
        <v>151</v>
      </c>
      <c r="AU227" s="198" t="s">
        <v>82</v>
      </c>
      <c r="AV227" s="12" t="s">
        <v>24</v>
      </c>
      <c r="AW227" s="12" t="s">
        <v>37</v>
      </c>
      <c r="AX227" s="12" t="s">
        <v>74</v>
      </c>
      <c r="AY227" s="198" t="s">
        <v>141</v>
      </c>
    </row>
    <row r="228" spans="2:65" s="13" customFormat="1">
      <c r="B228" s="203"/>
      <c r="D228" s="195" t="s">
        <v>151</v>
      </c>
      <c r="E228" s="212" t="s">
        <v>5</v>
      </c>
      <c r="F228" s="213" t="s">
        <v>482</v>
      </c>
      <c r="H228" s="214">
        <v>78</v>
      </c>
      <c r="I228" s="208"/>
      <c r="L228" s="203"/>
      <c r="M228" s="209"/>
      <c r="N228" s="210"/>
      <c r="O228" s="210"/>
      <c r="P228" s="210"/>
      <c r="Q228" s="210"/>
      <c r="R228" s="210"/>
      <c r="S228" s="210"/>
      <c r="T228" s="211"/>
      <c r="AT228" s="212" t="s">
        <v>151</v>
      </c>
      <c r="AU228" s="212" t="s">
        <v>82</v>
      </c>
      <c r="AV228" s="13" t="s">
        <v>82</v>
      </c>
      <c r="AW228" s="13" t="s">
        <v>37</v>
      </c>
      <c r="AX228" s="13" t="s">
        <v>74</v>
      </c>
      <c r="AY228" s="212" t="s">
        <v>141</v>
      </c>
    </row>
    <row r="229" spans="2:65" s="12" customFormat="1">
      <c r="B229" s="194"/>
      <c r="D229" s="195" t="s">
        <v>151</v>
      </c>
      <c r="E229" s="196" t="s">
        <v>5</v>
      </c>
      <c r="F229" s="197" t="s">
        <v>424</v>
      </c>
      <c r="H229" s="198" t="s">
        <v>5</v>
      </c>
      <c r="I229" s="199"/>
      <c r="L229" s="194"/>
      <c r="M229" s="200"/>
      <c r="N229" s="201"/>
      <c r="O229" s="201"/>
      <c r="P229" s="201"/>
      <c r="Q229" s="201"/>
      <c r="R229" s="201"/>
      <c r="S229" s="201"/>
      <c r="T229" s="202"/>
      <c r="AT229" s="198" t="s">
        <v>151</v>
      </c>
      <c r="AU229" s="198" t="s">
        <v>82</v>
      </c>
      <c r="AV229" s="12" t="s">
        <v>24</v>
      </c>
      <c r="AW229" s="12" t="s">
        <v>37</v>
      </c>
      <c r="AX229" s="12" t="s">
        <v>74</v>
      </c>
      <c r="AY229" s="198" t="s">
        <v>141</v>
      </c>
    </row>
    <row r="230" spans="2:65" s="13" customFormat="1">
      <c r="B230" s="203"/>
      <c r="D230" s="195" t="s">
        <v>151</v>
      </c>
      <c r="E230" s="212" t="s">
        <v>5</v>
      </c>
      <c r="F230" s="213" t="s">
        <v>208</v>
      </c>
      <c r="H230" s="214">
        <v>19</v>
      </c>
      <c r="I230" s="208"/>
      <c r="L230" s="203"/>
      <c r="M230" s="209"/>
      <c r="N230" s="210"/>
      <c r="O230" s="210"/>
      <c r="P230" s="210"/>
      <c r="Q230" s="210"/>
      <c r="R230" s="210"/>
      <c r="S230" s="210"/>
      <c r="T230" s="211"/>
      <c r="AT230" s="212" t="s">
        <v>151</v>
      </c>
      <c r="AU230" s="212" t="s">
        <v>82</v>
      </c>
      <c r="AV230" s="13" t="s">
        <v>82</v>
      </c>
      <c r="AW230" s="13" t="s">
        <v>37</v>
      </c>
      <c r="AX230" s="13" t="s">
        <v>74</v>
      </c>
      <c r="AY230" s="212" t="s">
        <v>141</v>
      </c>
    </row>
    <row r="231" spans="2:65" s="12" customFormat="1">
      <c r="B231" s="194"/>
      <c r="D231" s="195" t="s">
        <v>151</v>
      </c>
      <c r="E231" s="196" t="s">
        <v>5</v>
      </c>
      <c r="F231" s="197" t="s">
        <v>425</v>
      </c>
      <c r="H231" s="198" t="s">
        <v>5</v>
      </c>
      <c r="I231" s="199"/>
      <c r="L231" s="194"/>
      <c r="M231" s="200"/>
      <c r="N231" s="201"/>
      <c r="O231" s="201"/>
      <c r="P231" s="201"/>
      <c r="Q231" s="201"/>
      <c r="R231" s="201"/>
      <c r="S231" s="201"/>
      <c r="T231" s="202"/>
      <c r="AT231" s="198" t="s">
        <v>151</v>
      </c>
      <c r="AU231" s="198" t="s">
        <v>82</v>
      </c>
      <c r="AV231" s="12" t="s">
        <v>24</v>
      </c>
      <c r="AW231" s="12" t="s">
        <v>37</v>
      </c>
      <c r="AX231" s="12" t="s">
        <v>74</v>
      </c>
      <c r="AY231" s="198" t="s">
        <v>141</v>
      </c>
    </row>
    <row r="232" spans="2:65" s="13" customFormat="1">
      <c r="B232" s="203"/>
      <c r="D232" s="195" t="s">
        <v>151</v>
      </c>
      <c r="E232" s="212" t="s">
        <v>5</v>
      </c>
      <c r="F232" s="213" t="s">
        <v>485</v>
      </c>
      <c r="H232" s="214">
        <v>120</v>
      </c>
      <c r="I232" s="208"/>
      <c r="L232" s="203"/>
      <c r="M232" s="209"/>
      <c r="N232" s="210"/>
      <c r="O232" s="210"/>
      <c r="P232" s="210"/>
      <c r="Q232" s="210"/>
      <c r="R232" s="210"/>
      <c r="S232" s="210"/>
      <c r="T232" s="211"/>
      <c r="AT232" s="212" t="s">
        <v>151</v>
      </c>
      <c r="AU232" s="212" t="s">
        <v>82</v>
      </c>
      <c r="AV232" s="13" t="s">
        <v>82</v>
      </c>
      <c r="AW232" s="13" t="s">
        <v>37</v>
      </c>
      <c r="AX232" s="13" t="s">
        <v>74</v>
      </c>
      <c r="AY232" s="212" t="s">
        <v>141</v>
      </c>
    </row>
    <row r="233" spans="2:65" s="14" customFormat="1">
      <c r="B233" s="232"/>
      <c r="D233" s="204" t="s">
        <v>151</v>
      </c>
      <c r="E233" s="233" t="s">
        <v>5</v>
      </c>
      <c r="F233" s="234" t="s">
        <v>427</v>
      </c>
      <c r="H233" s="235">
        <v>739</v>
      </c>
      <c r="I233" s="236"/>
      <c r="L233" s="232"/>
      <c r="M233" s="237"/>
      <c r="N233" s="238"/>
      <c r="O233" s="238"/>
      <c r="P233" s="238"/>
      <c r="Q233" s="238"/>
      <c r="R233" s="238"/>
      <c r="S233" s="238"/>
      <c r="T233" s="239"/>
      <c r="AT233" s="240" t="s">
        <v>151</v>
      </c>
      <c r="AU233" s="240" t="s">
        <v>82</v>
      </c>
      <c r="AV233" s="14" t="s">
        <v>160</v>
      </c>
      <c r="AW233" s="14" t="s">
        <v>37</v>
      </c>
      <c r="AX233" s="14" t="s">
        <v>24</v>
      </c>
      <c r="AY233" s="240" t="s">
        <v>141</v>
      </c>
    </row>
    <row r="234" spans="2:65" s="1" customFormat="1" ht="22.5" customHeight="1">
      <c r="B234" s="181"/>
      <c r="C234" s="182" t="s">
        <v>186</v>
      </c>
      <c r="D234" s="182" t="s">
        <v>144</v>
      </c>
      <c r="E234" s="183" t="s">
        <v>486</v>
      </c>
      <c r="F234" s="184" t="s">
        <v>487</v>
      </c>
      <c r="G234" s="185" t="s">
        <v>329</v>
      </c>
      <c r="H234" s="186">
        <v>10</v>
      </c>
      <c r="I234" s="187"/>
      <c r="J234" s="188">
        <f>ROUND(I234*H234,2)</f>
        <v>0</v>
      </c>
      <c r="K234" s="184" t="s">
        <v>148</v>
      </c>
      <c r="L234" s="41"/>
      <c r="M234" s="189" t="s">
        <v>5</v>
      </c>
      <c r="N234" s="190" t="s">
        <v>45</v>
      </c>
      <c r="O234" s="4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AR234" s="24" t="s">
        <v>160</v>
      </c>
      <c r="AT234" s="24" t="s">
        <v>144</v>
      </c>
      <c r="AU234" s="24" t="s">
        <v>82</v>
      </c>
      <c r="AY234" s="24" t="s">
        <v>141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4" t="s">
        <v>24</v>
      </c>
      <c r="BK234" s="193">
        <f>ROUND(I234*H234,2)</f>
        <v>0</v>
      </c>
      <c r="BL234" s="24" t="s">
        <v>160</v>
      </c>
      <c r="BM234" s="24" t="s">
        <v>488</v>
      </c>
    </row>
    <row r="235" spans="2:65" s="12" customFormat="1">
      <c r="B235" s="194"/>
      <c r="D235" s="195" t="s">
        <v>151</v>
      </c>
      <c r="E235" s="196" t="s">
        <v>5</v>
      </c>
      <c r="F235" s="197" t="s">
        <v>415</v>
      </c>
      <c r="H235" s="198" t="s">
        <v>5</v>
      </c>
      <c r="I235" s="199"/>
      <c r="L235" s="194"/>
      <c r="M235" s="200"/>
      <c r="N235" s="201"/>
      <c r="O235" s="201"/>
      <c r="P235" s="201"/>
      <c r="Q235" s="201"/>
      <c r="R235" s="201"/>
      <c r="S235" s="201"/>
      <c r="T235" s="202"/>
      <c r="AT235" s="198" t="s">
        <v>151</v>
      </c>
      <c r="AU235" s="198" t="s">
        <v>82</v>
      </c>
      <c r="AV235" s="12" t="s">
        <v>24</v>
      </c>
      <c r="AW235" s="12" t="s">
        <v>37</v>
      </c>
      <c r="AX235" s="12" t="s">
        <v>74</v>
      </c>
      <c r="AY235" s="198" t="s">
        <v>141</v>
      </c>
    </row>
    <row r="236" spans="2:65" s="13" customFormat="1">
      <c r="B236" s="203"/>
      <c r="D236" s="195" t="s">
        <v>151</v>
      </c>
      <c r="E236" s="212" t="s">
        <v>5</v>
      </c>
      <c r="F236" s="213" t="s">
        <v>82</v>
      </c>
      <c r="H236" s="214">
        <v>2</v>
      </c>
      <c r="I236" s="208"/>
      <c r="L236" s="203"/>
      <c r="M236" s="209"/>
      <c r="N236" s="210"/>
      <c r="O236" s="210"/>
      <c r="P236" s="210"/>
      <c r="Q236" s="210"/>
      <c r="R236" s="210"/>
      <c r="S236" s="210"/>
      <c r="T236" s="211"/>
      <c r="AT236" s="212" t="s">
        <v>151</v>
      </c>
      <c r="AU236" s="212" t="s">
        <v>82</v>
      </c>
      <c r="AV236" s="13" t="s">
        <v>82</v>
      </c>
      <c r="AW236" s="13" t="s">
        <v>37</v>
      </c>
      <c r="AX236" s="13" t="s">
        <v>74</v>
      </c>
      <c r="AY236" s="212" t="s">
        <v>141</v>
      </c>
    </row>
    <row r="237" spans="2:65" s="12" customFormat="1">
      <c r="B237" s="194"/>
      <c r="D237" s="195" t="s">
        <v>151</v>
      </c>
      <c r="E237" s="196" t="s">
        <v>5</v>
      </c>
      <c r="F237" s="197" t="s">
        <v>418</v>
      </c>
      <c r="H237" s="198" t="s">
        <v>5</v>
      </c>
      <c r="I237" s="199"/>
      <c r="L237" s="194"/>
      <c r="M237" s="200"/>
      <c r="N237" s="201"/>
      <c r="O237" s="201"/>
      <c r="P237" s="201"/>
      <c r="Q237" s="201"/>
      <c r="R237" s="201"/>
      <c r="S237" s="201"/>
      <c r="T237" s="202"/>
      <c r="AT237" s="198" t="s">
        <v>151</v>
      </c>
      <c r="AU237" s="198" t="s">
        <v>82</v>
      </c>
      <c r="AV237" s="12" t="s">
        <v>24</v>
      </c>
      <c r="AW237" s="12" t="s">
        <v>37</v>
      </c>
      <c r="AX237" s="12" t="s">
        <v>74</v>
      </c>
      <c r="AY237" s="198" t="s">
        <v>141</v>
      </c>
    </row>
    <row r="238" spans="2:65" s="13" customFormat="1">
      <c r="B238" s="203"/>
      <c r="D238" s="195" t="s">
        <v>151</v>
      </c>
      <c r="E238" s="212" t="s">
        <v>5</v>
      </c>
      <c r="F238" s="213" t="s">
        <v>82</v>
      </c>
      <c r="H238" s="214">
        <v>2</v>
      </c>
      <c r="I238" s="208"/>
      <c r="L238" s="203"/>
      <c r="M238" s="209"/>
      <c r="N238" s="210"/>
      <c r="O238" s="210"/>
      <c r="P238" s="210"/>
      <c r="Q238" s="210"/>
      <c r="R238" s="210"/>
      <c r="S238" s="210"/>
      <c r="T238" s="211"/>
      <c r="AT238" s="212" t="s">
        <v>151</v>
      </c>
      <c r="AU238" s="212" t="s">
        <v>82</v>
      </c>
      <c r="AV238" s="13" t="s">
        <v>82</v>
      </c>
      <c r="AW238" s="13" t="s">
        <v>37</v>
      </c>
      <c r="AX238" s="13" t="s">
        <v>74</v>
      </c>
      <c r="AY238" s="212" t="s">
        <v>141</v>
      </c>
    </row>
    <row r="239" spans="2:65" s="12" customFormat="1">
      <c r="B239" s="194"/>
      <c r="D239" s="195" t="s">
        <v>151</v>
      </c>
      <c r="E239" s="196" t="s">
        <v>5</v>
      </c>
      <c r="F239" s="197" t="s">
        <v>420</v>
      </c>
      <c r="H239" s="198" t="s">
        <v>5</v>
      </c>
      <c r="I239" s="199"/>
      <c r="L239" s="194"/>
      <c r="M239" s="200"/>
      <c r="N239" s="201"/>
      <c r="O239" s="201"/>
      <c r="P239" s="201"/>
      <c r="Q239" s="201"/>
      <c r="R239" s="201"/>
      <c r="S239" s="201"/>
      <c r="T239" s="202"/>
      <c r="AT239" s="198" t="s">
        <v>151</v>
      </c>
      <c r="AU239" s="198" t="s">
        <v>82</v>
      </c>
      <c r="AV239" s="12" t="s">
        <v>24</v>
      </c>
      <c r="AW239" s="12" t="s">
        <v>37</v>
      </c>
      <c r="AX239" s="12" t="s">
        <v>74</v>
      </c>
      <c r="AY239" s="198" t="s">
        <v>141</v>
      </c>
    </row>
    <row r="240" spans="2:65" s="13" customFormat="1">
      <c r="B240" s="203"/>
      <c r="D240" s="195" t="s">
        <v>151</v>
      </c>
      <c r="E240" s="212" t="s">
        <v>5</v>
      </c>
      <c r="F240" s="213" t="s">
        <v>82</v>
      </c>
      <c r="H240" s="214">
        <v>2</v>
      </c>
      <c r="I240" s="208"/>
      <c r="L240" s="203"/>
      <c r="M240" s="209"/>
      <c r="N240" s="210"/>
      <c r="O240" s="210"/>
      <c r="P240" s="210"/>
      <c r="Q240" s="210"/>
      <c r="R240" s="210"/>
      <c r="S240" s="210"/>
      <c r="T240" s="211"/>
      <c r="AT240" s="212" t="s">
        <v>151</v>
      </c>
      <c r="AU240" s="212" t="s">
        <v>82</v>
      </c>
      <c r="AV240" s="13" t="s">
        <v>82</v>
      </c>
      <c r="AW240" s="13" t="s">
        <v>37</v>
      </c>
      <c r="AX240" s="13" t="s">
        <v>74</v>
      </c>
      <c r="AY240" s="212" t="s">
        <v>141</v>
      </c>
    </row>
    <row r="241" spans="2:65" s="12" customFormat="1">
      <c r="B241" s="194"/>
      <c r="D241" s="195" t="s">
        <v>151</v>
      </c>
      <c r="E241" s="196" t="s">
        <v>5</v>
      </c>
      <c r="F241" s="197" t="s">
        <v>422</v>
      </c>
      <c r="H241" s="198" t="s">
        <v>5</v>
      </c>
      <c r="I241" s="199"/>
      <c r="L241" s="194"/>
      <c r="M241" s="200"/>
      <c r="N241" s="201"/>
      <c r="O241" s="201"/>
      <c r="P241" s="201"/>
      <c r="Q241" s="201"/>
      <c r="R241" s="201"/>
      <c r="S241" s="201"/>
      <c r="T241" s="202"/>
      <c r="AT241" s="198" t="s">
        <v>151</v>
      </c>
      <c r="AU241" s="198" t="s">
        <v>82</v>
      </c>
      <c r="AV241" s="12" t="s">
        <v>24</v>
      </c>
      <c r="AW241" s="12" t="s">
        <v>37</v>
      </c>
      <c r="AX241" s="12" t="s">
        <v>74</v>
      </c>
      <c r="AY241" s="198" t="s">
        <v>141</v>
      </c>
    </row>
    <row r="242" spans="2:65" s="13" customFormat="1">
      <c r="B242" s="203"/>
      <c r="D242" s="195" t="s">
        <v>151</v>
      </c>
      <c r="E242" s="212" t="s">
        <v>5</v>
      </c>
      <c r="F242" s="213" t="s">
        <v>82</v>
      </c>
      <c r="H242" s="214">
        <v>2</v>
      </c>
      <c r="I242" s="208"/>
      <c r="L242" s="203"/>
      <c r="M242" s="209"/>
      <c r="N242" s="210"/>
      <c r="O242" s="210"/>
      <c r="P242" s="210"/>
      <c r="Q242" s="210"/>
      <c r="R242" s="210"/>
      <c r="S242" s="210"/>
      <c r="T242" s="211"/>
      <c r="AT242" s="212" t="s">
        <v>151</v>
      </c>
      <c r="AU242" s="212" t="s">
        <v>82</v>
      </c>
      <c r="AV242" s="13" t="s">
        <v>82</v>
      </c>
      <c r="AW242" s="13" t="s">
        <v>37</v>
      </c>
      <c r="AX242" s="13" t="s">
        <v>74</v>
      </c>
      <c r="AY242" s="212" t="s">
        <v>141</v>
      </c>
    </row>
    <row r="243" spans="2:65" s="12" customFormat="1">
      <c r="B243" s="194"/>
      <c r="D243" s="195" t="s">
        <v>151</v>
      </c>
      <c r="E243" s="196" t="s">
        <v>5</v>
      </c>
      <c r="F243" s="197" t="s">
        <v>489</v>
      </c>
      <c r="H243" s="198" t="s">
        <v>5</v>
      </c>
      <c r="I243" s="199"/>
      <c r="L243" s="194"/>
      <c r="M243" s="200"/>
      <c r="N243" s="201"/>
      <c r="O243" s="201"/>
      <c r="P243" s="201"/>
      <c r="Q243" s="201"/>
      <c r="R243" s="201"/>
      <c r="S243" s="201"/>
      <c r="T243" s="202"/>
      <c r="AT243" s="198" t="s">
        <v>151</v>
      </c>
      <c r="AU243" s="198" t="s">
        <v>82</v>
      </c>
      <c r="AV243" s="12" t="s">
        <v>24</v>
      </c>
      <c r="AW243" s="12" t="s">
        <v>37</v>
      </c>
      <c r="AX243" s="12" t="s">
        <v>74</v>
      </c>
      <c r="AY243" s="198" t="s">
        <v>141</v>
      </c>
    </row>
    <row r="244" spans="2:65" s="13" customFormat="1">
      <c r="B244" s="203"/>
      <c r="D244" s="195" t="s">
        <v>151</v>
      </c>
      <c r="E244" s="212" t="s">
        <v>5</v>
      </c>
      <c r="F244" s="213" t="s">
        <v>82</v>
      </c>
      <c r="H244" s="214">
        <v>2</v>
      </c>
      <c r="I244" s="208"/>
      <c r="L244" s="203"/>
      <c r="M244" s="209"/>
      <c r="N244" s="210"/>
      <c r="O244" s="210"/>
      <c r="P244" s="210"/>
      <c r="Q244" s="210"/>
      <c r="R244" s="210"/>
      <c r="S244" s="210"/>
      <c r="T244" s="211"/>
      <c r="AT244" s="212" t="s">
        <v>151</v>
      </c>
      <c r="AU244" s="212" t="s">
        <v>82</v>
      </c>
      <c r="AV244" s="13" t="s">
        <v>82</v>
      </c>
      <c r="AW244" s="13" t="s">
        <v>37</v>
      </c>
      <c r="AX244" s="13" t="s">
        <v>74</v>
      </c>
      <c r="AY244" s="212" t="s">
        <v>141</v>
      </c>
    </row>
    <row r="245" spans="2:65" s="14" customFormat="1">
      <c r="B245" s="232"/>
      <c r="D245" s="204" t="s">
        <v>151</v>
      </c>
      <c r="E245" s="233" t="s">
        <v>5</v>
      </c>
      <c r="F245" s="234" t="s">
        <v>427</v>
      </c>
      <c r="H245" s="235">
        <v>10</v>
      </c>
      <c r="I245" s="236"/>
      <c r="L245" s="232"/>
      <c r="M245" s="237"/>
      <c r="N245" s="238"/>
      <c r="O245" s="238"/>
      <c r="P245" s="238"/>
      <c r="Q245" s="238"/>
      <c r="R245" s="238"/>
      <c r="S245" s="238"/>
      <c r="T245" s="239"/>
      <c r="AT245" s="240" t="s">
        <v>151</v>
      </c>
      <c r="AU245" s="240" t="s">
        <v>82</v>
      </c>
      <c r="AV245" s="14" t="s">
        <v>160</v>
      </c>
      <c r="AW245" s="14" t="s">
        <v>37</v>
      </c>
      <c r="AX245" s="14" t="s">
        <v>24</v>
      </c>
      <c r="AY245" s="240" t="s">
        <v>141</v>
      </c>
    </row>
    <row r="246" spans="2:65" s="1" customFormat="1" ht="22.5" customHeight="1">
      <c r="B246" s="181"/>
      <c r="C246" s="182" t="s">
        <v>189</v>
      </c>
      <c r="D246" s="182" t="s">
        <v>144</v>
      </c>
      <c r="E246" s="183" t="s">
        <v>490</v>
      </c>
      <c r="F246" s="184" t="s">
        <v>491</v>
      </c>
      <c r="G246" s="185" t="s">
        <v>329</v>
      </c>
      <c r="H246" s="186">
        <v>53</v>
      </c>
      <c r="I246" s="187"/>
      <c r="J246" s="188">
        <f>ROUND(I246*H246,2)</f>
        <v>0</v>
      </c>
      <c r="K246" s="184" t="s">
        <v>148</v>
      </c>
      <c r="L246" s="41"/>
      <c r="M246" s="189" t="s">
        <v>5</v>
      </c>
      <c r="N246" s="190" t="s">
        <v>45</v>
      </c>
      <c r="O246" s="42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24" t="s">
        <v>160</v>
      </c>
      <c r="AT246" s="24" t="s">
        <v>144</v>
      </c>
      <c r="AU246" s="24" t="s">
        <v>82</v>
      </c>
      <c r="AY246" s="24" t="s">
        <v>141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4" t="s">
        <v>24</v>
      </c>
      <c r="BK246" s="193">
        <f>ROUND(I246*H246,2)</f>
        <v>0</v>
      </c>
      <c r="BL246" s="24" t="s">
        <v>160</v>
      </c>
      <c r="BM246" s="24" t="s">
        <v>492</v>
      </c>
    </row>
    <row r="247" spans="2:65" s="12" customFormat="1">
      <c r="B247" s="194"/>
      <c r="D247" s="195" t="s">
        <v>151</v>
      </c>
      <c r="E247" s="196" t="s">
        <v>5</v>
      </c>
      <c r="F247" s="197" t="s">
        <v>413</v>
      </c>
      <c r="H247" s="198" t="s">
        <v>5</v>
      </c>
      <c r="I247" s="199"/>
      <c r="L247" s="194"/>
      <c r="M247" s="200"/>
      <c r="N247" s="201"/>
      <c r="O247" s="201"/>
      <c r="P247" s="201"/>
      <c r="Q247" s="201"/>
      <c r="R247" s="201"/>
      <c r="S247" s="201"/>
      <c r="T247" s="202"/>
      <c r="AT247" s="198" t="s">
        <v>151</v>
      </c>
      <c r="AU247" s="198" t="s">
        <v>82</v>
      </c>
      <c r="AV247" s="12" t="s">
        <v>24</v>
      </c>
      <c r="AW247" s="12" t="s">
        <v>37</v>
      </c>
      <c r="AX247" s="12" t="s">
        <v>74</v>
      </c>
      <c r="AY247" s="198" t="s">
        <v>141</v>
      </c>
    </row>
    <row r="248" spans="2:65" s="13" customFormat="1">
      <c r="B248" s="203"/>
      <c r="D248" s="195" t="s">
        <v>151</v>
      </c>
      <c r="E248" s="212" t="s">
        <v>5</v>
      </c>
      <c r="F248" s="213" t="s">
        <v>160</v>
      </c>
      <c r="H248" s="214">
        <v>4</v>
      </c>
      <c r="I248" s="208"/>
      <c r="L248" s="203"/>
      <c r="M248" s="209"/>
      <c r="N248" s="210"/>
      <c r="O248" s="210"/>
      <c r="P248" s="210"/>
      <c r="Q248" s="210"/>
      <c r="R248" s="210"/>
      <c r="S248" s="210"/>
      <c r="T248" s="211"/>
      <c r="AT248" s="212" t="s">
        <v>151</v>
      </c>
      <c r="AU248" s="212" t="s">
        <v>82</v>
      </c>
      <c r="AV248" s="13" t="s">
        <v>82</v>
      </c>
      <c r="AW248" s="13" t="s">
        <v>37</v>
      </c>
      <c r="AX248" s="13" t="s">
        <v>74</v>
      </c>
      <c r="AY248" s="212" t="s">
        <v>141</v>
      </c>
    </row>
    <row r="249" spans="2:65" s="12" customFormat="1">
      <c r="B249" s="194"/>
      <c r="D249" s="195" t="s">
        <v>151</v>
      </c>
      <c r="E249" s="196" t="s">
        <v>5</v>
      </c>
      <c r="F249" s="197" t="s">
        <v>415</v>
      </c>
      <c r="H249" s="198" t="s">
        <v>5</v>
      </c>
      <c r="I249" s="199"/>
      <c r="L249" s="194"/>
      <c r="M249" s="200"/>
      <c r="N249" s="201"/>
      <c r="O249" s="201"/>
      <c r="P249" s="201"/>
      <c r="Q249" s="201"/>
      <c r="R249" s="201"/>
      <c r="S249" s="201"/>
      <c r="T249" s="202"/>
      <c r="AT249" s="198" t="s">
        <v>151</v>
      </c>
      <c r="AU249" s="198" t="s">
        <v>82</v>
      </c>
      <c r="AV249" s="12" t="s">
        <v>24</v>
      </c>
      <c r="AW249" s="12" t="s">
        <v>37</v>
      </c>
      <c r="AX249" s="12" t="s">
        <v>74</v>
      </c>
      <c r="AY249" s="198" t="s">
        <v>141</v>
      </c>
    </row>
    <row r="250" spans="2:65" s="13" customFormat="1">
      <c r="B250" s="203"/>
      <c r="D250" s="195" t="s">
        <v>151</v>
      </c>
      <c r="E250" s="212" t="s">
        <v>5</v>
      </c>
      <c r="F250" s="213" t="s">
        <v>171</v>
      </c>
      <c r="H250" s="214">
        <v>8</v>
      </c>
      <c r="I250" s="208"/>
      <c r="L250" s="203"/>
      <c r="M250" s="209"/>
      <c r="N250" s="210"/>
      <c r="O250" s="210"/>
      <c r="P250" s="210"/>
      <c r="Q250" s="210"/>
      <c r="R250" s="210"/>
      <c r="S250" s="210"/>
      <c r="T250" s="211"/>
      <c r="AT250" s="212" t="s">
        <v>151</v>
      </c>
      <c r="AU250" s="212" t="s">
        <v>82</v>
      </c>
      <c r="AV250" s="13" t="s">
        <v>82</v>
      </c>
      <c r="AW250" s="13" t="s">
        <v>37</v>
      </c>
      <c r="AX250" s="13" t="s">
        <v>74</v>
      </c>
      <c r="AY250" s="212" t="s">
        <v>141</v>
      </c>
    </row>
    <row r="251" spans="2:65" s="12" customFormat="1">
      <c r="B251" s="194"/>
      <c r="D251" s="195" t="s">
        <v>151</v>
      </c>
      <c r="E251" s="196" t="s">
        <v>5</v>
      </c>
      <c r="F251" s="197" t="s">
        <v>418</v>
      </c>
      <c r="H251" s="198" t="s">
        <v>5</v>
      </c>
      <c r="I251" s="199"/>
      <c r="L251" s="194"/>
      <c r="M251" s="200"/>
      <c r="N251" s="201"/>
      <c r="O251" s="201"/>
      <c r="P251" s="201"/>
      <c r="Q251" s="201"/>
      <c r="R251" s="201"/>
      <c r="S251" s="201"/>
      <c r="T251" s="202"/>
      <c r="AT251" s="198" t="s">
        <v>151</v>
      </c>
      <c r="AU251" s="198" t="s">
        <v>82</v>
      </c>
      <c r="AV251" s="12" t="s">
        <v>24</v>
      </c>
      <c r="AW251" s="12" t="s">
        <v>37</v>
      </c>
      <c r="AX251" s="12" t="s">
        <v>74</v>
      </c>
      <c r="AY251" s="198" t="s">
        <v>141</v>
      </c>
    </row>
    <row r="252" spans="2:65" s="13" customFormat="1">
      <c r="B252" s="203"/>
      <c r="D252" s="195" t="s">
        <v>151</v>
      </c>
      <c r="E252" s="212" t="s">
        <v>5</v>
      </c>
      <c r="F252" s="213" t="s">
        <v>29</v>
      </c>
      <c r="H252" s="214">
        <v>10</v>
      </c>
      <c r="I252" s="208"/>
      <c r="L252" s="203"/>
      <c r="M252" s="209"/>
      <c r="N252" s="210"/>
      <c r="O252" s="210"/>
      <c r="P252" s="210"/>
      <c r="Q252" s="210"/>
      <c r="R252" s="210"/>
      <c r="S252" s="210"/>
      <c r="T252" s="211"/>
      <c r="AT252" s="212" t="s">
        <v>151</v>
      </c>
      <c r="AU252" s="212" t="s">
        <v>82</v>
      </c>
      <c r="AV252" s="13" t="s">
        <v>82</v>
      </c>
      <c r="AW252" s="13" t="s">
        <v>37</v>
      </c>
      <c r="AX252" s="13" t="s">
        <v>74</v>
      </c>
      <c r="AY252" s="212" t="s">
        <v>141</v>
      </c>
    </row>
    <row r="253" spans="2:65" s="12" customFormat="1">
      <c r="B253" s="194"/>
      <c r="D253" s="195" t="s">
        <v>151</v>
      </c>
      <c r="E253" s="196" t="s">
        <v>5</v>
      </c>
      <c r="F253" s="197" t="s">
        <v>420</v>
      </c>
      <c r="H253" s="198" t="s">
        <v>5</v>
      </c>
      <c r="I253" s="199"/>
      <c r="L253" s="194"/>
      <c r="M253" s="200"/>
      <c r="N253" s="201"/>
      <c r="O253" s="201"/>
      <c r="P253" s="201"/>
      <c r="Q253" s="201"/>
      <c r="R253" s="201"/>
      <c r="S253" s="201"/>
      <c r="T253" s="202"/>
      <c r="AT253" s="198" t="s">
        <v>151</v>
      </c>
      <c r="AU253" s="198" t="s">
        <v>82</v>
      </c>
      <c r="AV253" s="12" t="s">
        <v>24</v>
      </c>
      <c r="AW253" s="12" t="s">
        <v>37</v>
      </c>
      <c r="AX253" s="12" t="s">
        <v>74</v>
      </c>
      <c r="AY253" s="198" t="s">
        <v>141</v>
      </c>
    </row>
    <row r="254" spans="2:65" s="13" customFormat="1">
      <c r="B254" s="203"/>
      <c r="D254" s="195" t="s">
        <v>151</v>
      </c>
      <c r="E254" s="212" t="s">
        <v>5</v>
      </c>
      <c r="F254" s="213" t="s">
        <v>171</v>
      </c>
      <c r="H254" s="214">
        <v>8</v>
      </c>
      <c r="I254" s="208"/>
      <c r="L254" s="203"/>
      <c r="M254" s="209"/>
      <c r="N254" s="210"/>
      <c r="O254" s="210"/>
      <c r="P254" s="210"/>
      <c r="Q254" s="210"/>
      <c r="R254" s="210"/>
      <c r="S254" s="210"/>
      <c r="T254" s="211"/>
      <c r="AT254" s="212" t="s">
        <v>151</v>
      </c>
      <c r="AU254" s="212" t="s">
        <v>82</v>
      </c>
      <c r="AV254" s="13" t="s">
        <v>82</v>
      </c>
      <c r="AW254" s="13" t="s">
        <v>37</v>
      </c>
      <c r="AX254" s="13" t="s">
        <v>74</v>
      </c>
      <c r="AY254" s="212" t="s">
        <v>141</v>
      </c>
    </row>
    <row r="255" spans="2:65" s="12" customFormat="1">
      <c r="B255" s="194"/>
      <c r="D255" s="195" t="s">
        <v>151</v>
      </c>
      <c r="E255" s="196" t="s">
        <v>5</v>
      </c>
      <c r="F255" s="197" t="s">
        <v>422</v>
      </c>
      <c r="H255" s="198" t="s">
        <v>5</v>
      </c>
      <c r="I255" s="199"/>
      <c r="L255" s="194"/>
      <c r="M255" s="200"/>
      <c r="N255" s="201"/>
      <c r="O255" s="201"/>
      <c r="P255" s="201"/>
      <c r="Q255" s="201"/>
      <c r="R255" s="201"/>
      <c r="S255" s="201"/>
      <c r="T255" s="202"/>
      <c r="AT255" s="198" t="s">
        <v>151</v>
      </c>
      <c r="AU255" s="198" t="s">
        <v>82</v>
      </c>
      <c r="AV255" s="12" t="s">
        <v>24</v>
      </c>
      <c r="AW255" s="12" t="s">
        <v>37</v>
      </c>
      <c r="AX255" s="12" t="s">
        <v>74</v>
      </c>
      <c r="AY255" s="198" t="s">
        <v>141</v>
      </c>
    </row>
    <row r="256" spans="2:65" s="13" customFormat="1">
      <c r="B256" s="203"/>
      <c r="D256" s="195" t="s">
        <v>151</v>
      </c>
      <c r="E256" s="212" t="s">
        <v>5</v>
      </c>
      <c r="F256" s="213" t="s">
        <v>29</v>
      </c>
      <c r="H256" s="214">
        <v>10</v>
      </c>
      <c r="I256" s="208"/>
      <c r="L256" s="203"/>
      <c r="M256" s="209"/>
      <c r="N256" s="210"/>
      <c r="O256" s="210"/>
      <c r="P256" s="210"/>
      <c r="Q256" s="210"/>
      <c r="R256" s="210"/>
      <c r="S256" s="210"/>
      <c r="T256" s="211"/>
      <c r="AT256" s="212" t="s">
        <v>151</v>
      </c>
      <c r="AU256" s="212" t="s">
        <v>82</v>
      </c>
      <c r="AV256" s="13" t="s">
        <v>82</v>
      </c>
      <c r="AW256" s="13" t="s">
        <v>37</v>
      </c>
      <c r="AX256" s="13" t="s">
        <v>74</v>
      </c>
      <c r="AY256" s="212" t="s">
        <v>141</v>
      </c>
    </row>
    <row r="257" spans="2:65" s="12" customFormat="1">
      <c r="B257" s="194"/>
      <c r="D257" s="195" t="s">
        <v>151</v>
      </c>
      <c r="E257" s="196" t="s">
        <v>5</v>
      </c>
      <c r="F257" s="197" t="s">
        <v>423</v>
      </c>
      <c r="H257" s="198" t="s">
        <v>5</v>
      </c>
      <c r="I257" s="199"/>
      <c r="L257" s="194"/>
      <c r="M257" s="200"/>
      <c r="N257" s="201"/>
      <c r="O257" s="201"/>
      <c r="P257" s="201"/>
      <c r="Q257" s="201"/>
      <c r="R257" s="201"/>
      <c r="S257" s="201"/>
      <c r="T257" s="202"/>
      <c r="AT257" s="198" t="s">
        <v>151</v>
      </c>
      <c r="AU257" s="198" t="s">
        <v>82</v>
      </c>
      <c r="AV257" s="12" t="s">
        <v>24</v>
      </c>
      <c r="AW257" s="12" t="s">
        <v>37</v>
      </c>
      <c r="AX257" s="12" t="s">
        <v>74</v>
      </c>
      <c r="AY257" s="198" t="s">
        <v>141</v>
      </c>
    </row>
    <row r="258" spans="2:65" s="13" customFormat="1">
      <c r="B258" s="203"/>
      <c r="D258" s="195" t="s">
        <v>151</v>
      </c>
      <c r="E258" s="212" t="s">
        <v>5</v>
      </c>
      <c r="F258" s="213" t="s">
        <v>160</v>
      </c>
      <c r="H258" s="214">
        <v>4</v>
      </c>
      <c r="I258" s="208"/>
      <c r="L258" s="203"/>
      <c r="M258" s="209"/>
      <c r="N258" s="210"/>
      <c r="O258" s="210"/>
      <c r="P258" s="210"/>
      <c r="Q258" s="210"/>
      <c r="R258" s="210"/>
      <c r="S258" s="210"/>
      <c r="T258" s="211"/>
      <c r="AT258" s="212" t="s">
        <v>151</v>
      </c>
      <c r="AU258" s="212" t="s">
        <v>82</v>
      </c>
      <c r="AV258" s="13" t="s">
        <v>82</v>
      </c>
      <c r="AW258" s="13" t="s">
        <v>37</v>
      </c>
      <c r="AX258" s="13" t="s">
        <v>74</v>
      </c>
      <c r="AY258" s="212" t="s">
        <v>141</v>
      </c>
    </row>
    <row r="259" spans="2:65" s="12" customFormat="1">
      <c r="B259" s="194"/>
      <c r="D259" s="195" t="s">
        <v>151</v>
      </c>
      <c r="E259" s="196" t="s">
        <v>5</v>
      </c>
      <c r="F259" s="197" t="s">
        <v>425</v>
      </c>
      <c r="H259" s="198" t="s">
        <v>5</v>
      </c>
      <c r="I259" s="199"/>
      <c r="L259" s="194"/>
      <c r="M259" s="200"/>
      <c r="N259" s="201"/>
      <c r="O259" s="201"/>
      <c r="P259" s="201"/>
      <c r="Q259" s="201"/>
      <c r="R259" s="201"/>
      <c r="S259" s="201"/>
      <c r="T259" s="202"/>
      <c r="AT259" s="198" t="s">
        <v>151</v>
      </c>
      <c r="AU259" s="198" t="s">
        <v>82</v>
      </c>
      <c r="AV259" s="12" t="s">
        <v>24</v>
      </c>
      <c r="AW259" s="12" t="s">
        <v>37</v>
      </c>
      <c r="AX259" s="12" t="s">
        <v>74</v>
      </c>
      <c r="AY259" s="198" t="s">
        <v>141</v>
      </c>
    </row>
    <row r="260" spans="2:65" s="13" customFormat="1">
      <c r="B260" s="203"/>
      <c r="D260" s="195" t="s">
        <v>151</v>
      </c>
      <c r="E260" s="212" t="s">
        <v>5</v>
      </c>
      <c r="F260" s="213" t="s">
        <v>176</v>
      </c>
      <c r="H260" s="214">
        <v>9</v>
      </c>
      <c r="I260" s="208"/>
      <c r="L260" s="203"/>
      <c r="M260" s="209"/>
      <c r="N260" s="210"/>
      <c r="O260" s="210"/>
      <c r="P260" s="210"/>
      <c r="Q260" s="210"/>
      <c r="R260" s="210"/>
      <c r="S260" s="210"/>
      <c r="T260" s="211"/>
      <c r="AT260" s="212" t="s">
        <v>151</v>
      </c>
      <c r="AU260" s="212" t="s">
        <v>82</v>
      </c>
      <c r="AV260" s="13" t="s">
        <v>82</v>
      </c>
      <c r="AW260" s="13" t="s">
        <v>37</v>
      </c>
      <c r="AX260" s="13" t="s">
        <v>74</v>
      </c>
      <c r="AY260" s="212" t="s">
        <v>141</v>
      </c>
    </row>
    <row r="261" spans="2:65" s="14" customFormat="1">
      <c r="B261" s="232"/>
      <c r="D261" s="204" t="s">
        <v>151</v>
      </c>
      <c r="E261" s="233" t="s">
        <v>5</v>
      </c>
      <c r="F261" s="234" t="s">
        <v>427</v>
      </c>
      <c r="H261" s="235">
        <v>53</v>
      </c>
      <c r="I261" s="236"/>
      <c r="L261" s="232"/>
      <c r="M261" s="237"/>
      <c r="N261" s="238"/>
      <c r="O261" s="238"/>
      <c r="P261" s="238"/>
      <c r="Q261" s="238"/>
      <c r="R261" s="238"/>
      <c r="S261" s="238"/>
      <c r="T261" s="239"/>
      <c r="AT261" s="240" t="s">
        <v>151</v>
      </c>
      <c r="AU261" s="240" t="s">
        <v>82</v>
      </c>
      <c r="AV261" s="14" t="s">
        <v>160</v>
      </c>
      <c r="AW261" s="14" t="s">
        <v>37</v>
      </c>
      <c r="AX261" s="14" t="s">
        <v>24</v>
      </c>
      <c r="AY261" s="240" t="s">
        <v>141</v>
      </c>
    </row>
    <row r="262" spans="2:65" s="1" customFormat="1" ht="22.5" customHeight="1">
      <c r="B262" s="181"/>
      <c r="C262" s="182" t="s">
        <v>192</v>
      </c>
      <c r="D262" s="182" t="s">
        <v>144</v>
      </c>
      <c r="E262" s="183" t="s">
        <v>493</v>
      </c>
      <c r="F262" s="184" t="s">
        <v>494</v>
      </c>
      <c r="G262" s="185" t="s">
        <v>329</v>
      </c>
      <c r="H262" s="186">
        <v>4633</v>
      </c>
      <c r="I262" s="187"/>
      <c r="J262" s="188">
        <f>ROUND(I262*H262,2)</f>
        <v>0</v>
      </c>
      <c r="K262" s="184" t="s">
        <v>148</v>
      </c>
      <c r="L262" s="41"/>
      <c r="M262" s="189" t="s">
        <v>5</v>
      </c>
      <c r="N262" s="190" t="s">
        <v>45</v>
      </c>
      <c r="O262" s="42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AR262" s="24" t="s">
        <v>160</v>
      </c>
      <c r="AT262" s="24" t="s">
        <v>144</v>
      </c>
      <c r="AU262" s="24" t="s">
        <v>82</v>
      </c>
      <c r="AY262" s="24" t="s">
        <v>141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4" t="s">
        <v>24</v>
      </c>
      <c r="BK262" s="193">
        <f>ROUND(I262*H262,2)</f>
        <v>0</v>
      </c>
      <c r="BL262" s="24" t="s">
        <v>160</v>
      </c>
      <c r="BM262" s="24" t="s">
        <v>495</v>
      </c>
    </row>
    <row r="263" spans="2:65" s="12" customFormat="1">
      <c r="B263" s="194"/>
      <c r="D263" s="195" t="s">
        <v>151</v>
      </c>
      <c r="E263" s="196" t="s">
        <v>5</v>
      </c>
      <c r="F263" s="197" t="s">
        <v>496</v>
      </c>
      <c r="H263" s="198" t="s">
        <v>5</v>
      </c>
      <c r="I263" s="199"/>
      <c r="L263" s="194"/>
      <c r="M263" s="200"/>
      <c r="N263" s="201"/>
      <c r="O263" s="201"/>
      <c r="P263" s="201"/>
      <c r="Q263" s="201"/>
      <c r="R263" s="201"/>
      <c r="S263" s="201"/>
      <c r="T263" s="202"/>
      <c r="AT263" s="198" t="s">
        <v>151</v>
      </c>
      <c r="AU263" s="198" t="s">
        <v>82</v>
      </c>
      <c r="AV263" s="12" t="s">
        <v>24</v>
      </c>
      <c r="AW263" s="12" t="s">
        <v>37</v>
      </c>
      <c r="AX263" s="12" t="s">
        <v>74</v>
      </c>
      <c r="AY263" s="198" t="s">
        <v>141</v>
      </c>
    </row>
    <row r="264" spans="2:65" s="13" customFormat="1">
      <c r="B264" s="203"/>
      <c r="D264" s="195" t="s">
        <v>151</v>
      </c>
      <c r="E264" s="212" t="s">
        <v>5</v>
      </c>
      <c r="F264" s="213" t="s">
        <v>497</v>
      </c>
      <c r="H264" s="214">
        <v>133</v>
      </c>
      <c r="I264" s="208"/>
      <c r="L264" s="203"/>
      <c r="M264" s="209"/>
      <c r="N264" s="210"/>
      <c r="O264" s="210"/>
      <c r="P264" s="210"/>
      <c r="Q264" s="210"/>
      <c r="R264" s="210"/>
      <c r="S264" s="210"/>
      <c r="T264" s="211"/>
      <c r="AT264" s="212" t="s">
        <v>151</v>
      </c>
      <c r="AU264" s="212" t="s">
        <v>82</v>
      </c>
      <c r="AV264" s="13" t="s">
        <v>82</v>
      </c>
      <c r="AW264" s="13" t="s">
        <v>37</v>
      </c>
      <c r="AX264" s="13" t="s">
        <v>74</v>
      </c>
      <c r="AY264" s="212" t="s">
        <v>141</v>
      </c>
    </row>
    <row r="265" spans="2:65" s="12" customFormat="1">
      <c r="B265" s="194"/>
      <c r="D265" s="195" t="s">
        <v>151</v>
      </c>
      <c r="E265" s="196" t="s">
        <v>5</v>
      </c>
      <c r="F265" s="197" t="s">
        <v>498</v>
      </c>
      <c r="H265" s="198" t="s">
        <v>5</v>
      </c>
      <c r="I265" s="199"/>
      <c r="L265" s="194"/>
      <c r="M265" s="200"/>
      <c r="N265" s="201"/>
      <c r="O265" s="201"/>
      <c r="P265" s="201"/>
      <c r="Q265" s="201"/>
      <c r="R265" s="201"/>
      <c r="S265" s="201"/>
      <c r="T265" s="202"/>
      <c r="AT265" s="198" t="s">
        <v>151</v>
      </c>
      <c r="AU265" s="198" t="s">
        <v>82</v>
      </c>
      <c r="AV265" s="12" t="s">
        <v>24</v>
      </c>
      <c r="AW265" s="12" t="s">
        <v>37</v>
      </c>
      <c r="AX265" s="12" t="s">
        <v>74</v>
      </c>
      <c r="AY265" s="198" t="s">
        <v>141</v>
      </c>
    </row>
    <row r="266" spans="2:65" s="13" customFormat="1">
      <c r="B266" s="203"/>
      <c r="D266" s="195" t="s">
        <v>151</v>
      </c>
      <c r="E266" s="212" t="s">
        <v>5</v>
      </c>
      <c r="F266" s="213" t="s">
        <v>499</v>
      </c>
      <c r="H266" s="214">
        <v>702</v>
      </c>
      <c r="I266" s="208"/>
      <c r="L266" s="203"/>
      <c r="M266" s="209"/>
      <c r="N266" s="210"/>
      <c r="O266" s="210"/>
      <c r="P266" s="210"/>
      <c r="Q266" s="210"/>
      <c r="R266" s="210"/>
      <c r="S266" s="210"/>
      <c r="T266" s="211"/>
      <c r="AT266" s="212" t="s">
        <v>151</v>
      </c>
      <c r="AU266" s="212" t="s">
        <v>82</v>
      </c>
      <c r="AV266" s="13" t="s">
        <v>82</v>
      </c>
      <c r="AW266" s="13" t="s">
        <v>37</v>
      </c>
      <c r="AX266" s="13" t="s">
        <v>74</v>
      </c>
      <c r="AY266" s="212" t="s">
        <v>141</v>
      </c>
    </row>
    <row r="267" spans="2:65" s="12" customFormat="1">
      <c r="B267" s="194"/>
      <c r="D267" s="195" t="s">
        <v>151</v>
      </c>
      <c r="E267" s="196" t="s">
        <v>5</v>
      </c>
      <c r="F267" s="197" t="s">
        <v>500</v>
      </c>
      <c r="H267" s="198" t="s">
        <v>5</v>
      </c>
      <c r="I267" s="199"/>
      <c r="L267" s="194"/>
      <c r="M267" s="200"/>
      <c r="N267" s="201"/>
      <c r="O267" s="201"/>
      <c r="P267" s="201"/>
      <c r="Q267" s="201"/>
      <c r="R267" s="201"/>
      <c r="S267" s="201"/>
      <c r="T267" s="202"/>
      <c r="AT267" s="198" t="s">
        <v>151</v>
      </c>
      <c r="AU267" s="198" t="s">
        <v>82</v>
      </c>
      <c r="AV267" s="12" t="s">
        <v>24</v>
      </c>
      <c r="AW267" s="12" t="s">
        <v>37</v>
      </c>
      <c r="AX267" s="12" t="s">
        <v>74</v>
      </c>
      <c r="AY267" s="198" t="s">
        <v>141</v>
      </c>
    </row>
    <row r="268" spans="2:65" s="13" customFormat="1">
      <c r="B268" s="203"/>
      <c r="D268" s="195" t="s">
        <v>151</v>
      </c>
      <c r="E268" s="212" t="s">
        <v>5</v>
      </c>
      <c r="F268" s="213" t="s">
        <v>501</v>
      </c>
      <c r="H268" s="214">
        <v>480</v>
      </c>
      <c r="I268" s="208"/>
      <c r="L268" s="203"/>
      <c r="M268" s="209"/>
      <c r="N268" s="210"/>
      <c r="O268" s="210"/>
      <c r="P268" s="210"/>
      <c r="Q268" s="210"/>
      <c r="R268" s="210"/>
      <c r="S268" s="210"/>
      <c r="T268" s="211"/>
      <c r="AT268" s="212" t="s">
        <v>151</v>
      </c>
      <c r="AU268" s="212" t="s">
        <v>82</v>
      </c>
      <c r="AV268" s="13" t="s">
        <v>82</v>
      </c>
      <c r="AW268" s="13" t="s">
        <v>37</v>
      </c>
      <c r="AX268" s="13" t="s">
        <v>74</v>
      </c>
      <c r="AY268" s="212" t="s">
        <v>141</v>
      </c>
    </row>
    <row r="269" spans="2:65" s="12" customFormat="1">
      <c r="B269" s="194"/>
      <c r="D269" s="195" t="s">
        <v>151</v>
      </c>
      <c r="E269" s="196" t="s">
        <v>5</v>
      </c>
      <c r="F269" s="197" t="s">
        <v>502</v>
      </c>
      <c r="H269" s="198" t="s">
        <v>5</v>
      </c>
      <c r="I269" s="199"/>
      <c r="L269" s="194"/>
      <c r="M269" s="200"/>
      <c r="N269" s="201"/>
      <c r="O269" s="201"/>
      <c r="P269" s="201"/>
      <c r="Q269" s="201"/>
      <c r="R269" s="201"/>
      <c r="S269" s="201"/>
      <c r="T269" s="202"/>
      <c r="AT269" s="198" t="s">
        <v>151</v>
      </c>
      <c r="AU269" s="198" t="s">
        <v>82</v>
      </c>
      <c r="AV269" s="12" t="s">
        <v>24</v>
      </c>
      <c r="AW269" s="12" t="s">
        <v>37</v>
      </c>
      <c r="AX269" s="12" t="s">
        <v>74</v>
      </c>
      <c r="AY269" s="198" t="s">
        <v>141</v>
      </c>
    </row>
    <row r="270" spans="2:65" s="13" customFormat="1">
      <c r="B270" s="203"/>
      <c r="D270" s="195" t="s">
        <v>151</v>
      </c>
      <c r="E270" s="212" t="s">
        <v>5</v>
      </c>
      <c r="F270" s="213" t="s">
        <v>497</v>
      </c>
      <c r="H270" s="214">
        <v>133</v>
      </c>
      <c r="I270" s="208"/>
      <c r="L270" s="203"/>
      <c r="M270" s="209"/>
      <c r="N270" s="210"/>
      <c r="O270" s="210"/>
      <c r="P270" s="210"/>
      <c r="Q270" s="210"/>
      <c r="R270" s="210"/>
      <c r="S270" s="210"/>
      <c r="T270" s="211"/>
      <c r="AT270" s="212" t="s">
        <v>151</v>
      </c>
      <c r="AU270" s="212" t="s">
        <v>82</v>
      </c>
      <c r="AV270" s="13" t="s">
        <v>82</v>
      </c>
      <c r="AW270" s="13" t="s">
        <v>37</v>
      </c>
      <c r="AX270" s="13" t="s">
        <v>74</v>
      </c>
      <c r="AY270" s="212" t="s">
        <v>141</v>
      </c>
    </row>
    <row r="271" spans="2:65" s="12" customFormat="1">
      <c r="B271" s="194"/>
      <c r="D271" s="195" t="s">
        <v>151</v>
      </c>
      <c r="E271" s="196" t="s">
        <v>5</v>
      </c>
      <c r="F271" s="197" t="s">
        <v>503</v>
      </c>
      <c r="H271" s="198" t="s">
        <v>5</v>
      </c>
      <c r="I271" s="199"/>
      <c r="L271" s="194"/>
      <c r="M271" s="200"/>
      <c r="N271" s="201"/>
      <c r="O271" s="201"/>
      <c r="P271" s="201"/>
      <c r="Q271" s="201"/>
      <c r="R271" s="201"/>
      <c r="S271" s="201"/>
      <c r="T271" s="202"/>
      <c r="AT271" s="198" t="s">
        <v>151</v>
      </c>
      <c r="AU271" s="198" t="s">
        <v>82</v>
      </c>
      <c r="AV271" s="12" t="s">
        <v>24</v>
      </c>
      <c r="AW271" s="12" t="s">
        <v>37</v>
      </c>
      <c r="AX271" s="12" t="s">
        <v>74</v>
      </c>
      <c r="AY271" s="198" t="s">
        <v>141</v>
      </c>
    </row>
    <row r="272" spans="2:65" s="13" customFormat="1">
      <c r="B272" s="203"/>
      <c r="D272" s="195" t="s">
        <v>151</v>
      </c>
      <c r="E272" s="212" t="s">
        <v>5</v>
      </c>
      <c r="F272" s="213" t="s">
        <v>504</v>
      </c>
      <c r="H272" s="214">
        <v>535</v>
      </c>
      <c r="I272" s="208"/>
      <c r="L272" s="203"/>
      <c r="M272" s="209"/>
      <c r="N272" s="210"/>
      <c r="O272" s="210"/>
      <c r="P272" s="210"/>
      <c r="Q272" s="210"/>
      <c r="R272" s="210"/>
      <c r="S272" s="210"/>
      <c r="T272" s="211"/>
      <c r="AT272" s="212" t="s">
        <v>151</v>
      </c>
      <c r="AU272" s="212" t="s">
        <v>82</v>
      </c>
      <c r="AV272" s="13" t="s">
        <v>82</v>
      </c>
      <c r="AW272" s="13" t="s">
        <v>37</v>
      </c>
      <c r="AX272" s="13" t="s">
        <v>74</v>
      </c>
      <c r="AY272" s="212" t="s">
        <v>141</v>
      </c>
    </row>
    <row r="273" spans="2:65" s="12" customFormat="1">
      <c r="B273" s="194"/>
      <c r="D273" s="195" t="s">
        <v>151</v>
      </c>
      <c r="E273" s="196" t="s">
        <v>5</v>
      </c>
      <c r="F273" s="197" t="s">
        <v>505</v>
      </c>
      <c r="H273" s="198" t="s">
        <v>5</v>
      </c>
      <c r="I273" s="199"/>
      <c r="L273" s="194"/>
      <c r="M273" s="200"/>
      <c r="N273" s="201"/>
      <c r="O273" s="201"/>
      <c r="P273" s="201"/>
      <c r="Q273" s="201"/>
      <c r="R273" s="201"/>
      <c r="S273" s="201"/>
      <c r="T273" s="202"/>
      <c r="AT273" s="198" t="s">
        <v>151</v>
      </c>
      <c r="AU273" s="198" t="s">
        <v>82</v>
      </c>
      <c r="AV273" s="12" t="s">
        <v>24</v>
      </c>
      <c r="AW273" s="12" t="s">
        <v>37</v>
      </c>
      <c r="AX273" s="12" t="s">
        <v>74</v>
      </c>
      <c r="AY273" s="198" t="s">
        <v>141</v>
      </c>
    </row>
    <row r="274" spans="2:65" s="13" customFormat="1">
      <c r="B274" s="203"/>
      <c r="D274" s="195" t="s">
        <v>151</v>
      </c>
      <c r="E274" s="212" t="s">
        <v>5</v>
      </c>
      <c r="F274" s="213" t="s">
        <v>501</v>
      </c>
      <c r="H274" s="214">
        <v>480</v>
      </c>
      <c r="I274" s="208"/>
      <c r="L274" s="203"/>
      <c r="M274" s="209"/>
      <c r="N274" s="210"/>
      <c r="O274" s="210"/>
      <c r="P274" s="210"/>
      <c r="Q274" s="210"/>
      <c r="R274" s="210"/>
      <c r="S274" s="210"/>
      <c r="T274" s="211"/>
      <c r="AT274" s="212" t="s">
        <v>151</v>
      </c>
      <c r="AU274" s="212" t="s">
        <v>82</v>
      </c>
      <c r="AV274" s="13" t="s">
        <v>82</v>
      </c>
      <c r="AW274" s="13" t="s">
        <v>37</v>
      </c>
      <c r="AX274" s="13" t="s">
        <v>74</v>
      </c>
      <c r="AY274" s="212" t="s">
        <v>141</v>
      </c>
    </row>
    <row r="275" spans="2:65" s="12" customFormat="1">
      <c r="B275" s="194"/>
      <c r="D275" s="195" t="s">
        <v>151</v>
      </c>
      <c r="E275" s="196" t="s">
        <v>5</v>
      </c>
      <c r="F275" s="197" t="s">
        <v>506</v>
      </c>
      <c r="H275" s="198" t="s">
        <v>5</v>
      </c>
      <c r="I275" s="199"/>
      <c r="L275" s="194"/>
      <c r="M275" s="200"/>
      <c r="N275" s="201"/>
      <c r="O275" s="201"/>
      <c r="P275" s="201"/>
      <c r="Q275" s="201"/>
      <c r="R275" s="201"/>
      <c r="S275" s="201"/>
      <c r="T275" s="202"/>
      <c r="AT275" s="198" t="s">
        <v>151</v>
      </c>
      <c r="AU275" s="198" t="s">
        <v>82</v>
      </c>
      <c r="AV275" s="12" t="s">
        <v>24</v>
      </c>
      <c r="AW275" s="12" t="s">
        <v>37</v>
      </c>
      <c r="AX275" s="12" t="s">
        <v>74</v>
      </c>
      <c r="AY275" s="198" t="s">
        <v>141</v>
      </c>
    </row>
    <row r="276" spans="2:65" s="13" customFormat="1">
      <c r="B276" s="203"/>
      <c r="D276" s="195" t="s">
        <v>151</v>
      </c>
      <c r="E276" s="212" t="s">
        <v>5</v>
      </c>
      <c r="F276" s="213" t="s">
        <v>504</v>
      </c>
      <c r="H276" s="214">
        <v>535</v>
      </c>
      <c r="I276" s="208"/>
      <c r="L276" s="203"/>
      <c r="M276" s="209"/>
      <c r="N276" s="210"/>
      <c r="O276" s="210"/>
      <c r="P276" s="210"/>
      <c r="Q276" s="210"/>
      <c r="R276" s="210"/>
      <c r="S276" s="210"/>
      <c r="T276" s="211"/>
      <c r="AT276" s="212" t="s">
        <v>151</v>
      </c>
      <c r="AU276" s="212" t="s">
        <v>82</v>
      </c>
      <c r="AV276" s="13" t="s">
        <v>82</v>
      </c>
      <c r="AW276" s="13" t="s">
        <v>37</v>
      </c>
      <c r="AX276" s="13" t="s">
        <v>74</v>
      </c>
      <c r="AY276" s="212" t="s">
        <v>141</v>
      </c>
    </row>
    <row r="277" spans="2:65" s="12" customFormat="1">
      <c r="B277" s="194"/>
      <c r="D277" s="195" t="s">
        <v>151</v>
      </c>
      <c r="E277" s="196" t="s">
        <v>5</v>
      </c>
      <c r="F277" s="197" t="s">
        <v>507</v>
      </c>
      <c r="H277" s="198" t="s">
        <v>5</v>
      </c>
      <c r="I277" s="199"/>
      <c r="L277" s="194"/>
      <c r="M277" s="200"/>
      <c r="N277" s="201"/>
      <c r="O277" s="201"/>
      <c r="P277" s="201"/>
      <c r="Q277" s="201"/>
      <c r="R277" s="201"/>
      <c r="S277" s="201"/>
      <c r="T277" s="202"/>
      <c r="AT277" s="198" t="s">
        <v>151</v>
      </c>
      <c r="AU277" s="198" t="s">
        <v>82</v>
      </c>
      <c r="AV277" s="12" t="s">
        <v>24</v>
      </c>
      <c r="AW277" s="12" t="s">
        <v>37</v>
      </c>
      <c r="AX277" s="12" t="s">
        <v>74</v>
      </c>
      <c r="AY277" s="198" t="s">
        <v>141</v>
      </c>
    </row>
    <row r="278" spans="2:65" s="13" customFormat="1">
      <c r="B278" s="203"/>
      <c r="D278" s="195" t="s">
        <v>151</v>
      </c>
      <c r="E278" s="212" t="s">
        <v>5</v>
      </c>
      <c r="F278" s="213" t="s">
        <v>508</v>
      </c>
      <c r="H278" s="214">
        <v>624</v>
      </c>
      <c r="I278" s="208"/>
      <c r="L278" s="203"/>
      <c r="M278" s="209"/>
      <c r="N278" s="210"/>
      <c r="O278" s="210"/>
      <c r="P278" s="210"/>
      <c r="Q278" s="210"/>
      <c r="R278" s="210"/>
      <c r="S278" s="210"/>
      <c r="T278" s="211"/>
      <c r="AT278" s="212" t="s">
        <v>151</v>
      </c>
      <c r="AU278" s="212" t="s">
        <v>82</v>
      </c>
      <c r="AV278" s="13" t="s">
        <v>82</v>
      </c>
      <c r="AW278" s="13" t="s">
        <v>37</v>
      </c>
      <c r="AX278" s="13" t="s">
        <v>74</v>
      </c>
      <c r="AY278" s="212" t="s">
        <v>141</v>
      </c>
    </row>
    <row r="279" spans="2:65" s="12" customFormat="1">
      <c r="B279" s="194"/>
      <c r="D279" s="195" t="s">
        <v>151</v>
      </c>
      <c r="E279" s="196" t="s">
        <v>5</v>
      </c>
      <c r="F279" s="197" t="s">
        <v>509</v>
      </c>
      <c r="H279" s="198" t="s">
        <v>5</v>
      </c>
      <c r="I279" s="199"/>
      <c r="L279" s="194"/>
      <c r="M279" s="200"/>
      <c r="N279" s="201"/>
      <c r="O279" s="201"/>
      <c r="P279" s="201"/>
      <c r="Q279" s="201"/>
      <c r="R279" s="201"/>
      <c r="S279" s="201"/>
      <c r="T279" s="202"/>
      <c r="AT279" s="198" t="s">
        <v>151</v>
      </c>
      <c r="AU279" s="198" t="s">
        <v>82</v>
      </c>
      <c r="AV279" s="12" t="s">
        <v>24</v>
      </c>
      <c r="AW279" s="12" t="s">
        <v>37</v>
      </c>
      <c r="AX279" s="12" t="s">
        <v>74</v>
      </c>
      <c r="AY279" s="198" t="s">
        <v>141</v>
      </c>
    </row>
    <row r="280" spans="2:65" s="13" customFormat="1">
      <c r="B280" s="203"/>
      <c r="D280" s="195" t="s">
        <v>151</v>
      </c>
      <c r="E280" s="212" t="s">
        <v>5</v>
      </c>
      <c r="F280" s="213" t="s">
        <v>510</v>
      </c>
      <c r="H280" s="214">
        <v>171</v>
      </c>
      <c r="I280" s="208"/>
      <c r="L280" s="203"/>
      <c r="M280" s="209"/>
      <c r="N280" s="210"/>
      <c r="O280" s="210"/>
      <c r="P280" s="210"/>
      <c r="Q280" s="210"/>
      <c r="R280" s="210"/>
      <c r="S280" s="210"/>
      <c r="T280" s="211"/>
      <c r="AT280" s="212" t="s">
        <v>151</v>
      </c>
      <c r="AU280" s="212" t="s">
        <v>82</v>
      </c>
      <c r="AV280" s="13" t="s">
        <v>82</v>
      </c>
      <c r="AW280" s="13" t="s">
        <v>37</v>
      </c>
      <c r="AX280" s="13" t="s">
        <v>74</v>
      </c>
      <c r="AY280" s="212" t="s">
        <v>141</v>
      </c>
    </row>
    <row r="281" spans="2:65" s="12" customFormat="1">
      <c r="B281" s="194"/>
      <c r="D281" s="195" t="s">
        <v>151</v>
      </c>
      <c r="E281" s="196" t="s">
        <v>5</v>
      </c>
      <c r="F281" s="197" t="s">
        <v>511</v>
      </c>
      <c r="H281" s="198" t="s">
        <v>5</v>
      </c>
      <c r="I281" s="199"/>
      <c r="L281" s="194"/>
      <c r="M281" s="200"/>
      <c r="N281" s="201"/>
      <c r="O281" s="201"/>
      <c r="P281" s="201"/>
      <c r="Q281" s="201"/>
      <c r="R281" s="201"/>
      <c r="S281" s="201"/>
      <c r="T281" s="202"/>
      <c r="AT281" s="198" t="s">
        <v>151</v>
      </c>
      <c r="AU281" s="198" t="s">
        <v>82</v>
      </c>
      <c r="AV281" s="12" t="s">
        <v>24</v>
      </c>
      <c r="AW281" s="12" t="s">
        <v>37</v>
      </c>
      <c r="AX281" s="12" t="s">
        <v>74</v>
      </c>
      <c r="AY281" s="198" t="s">
        <v>141</v>
      </c>
    </row>
    <row r="282" spans="2:65" s="13" customFormat="1">
      <c r="B282" s="203"/>
      <c r="D282" s="195" t="s">
        <v>151</v>
      </c>
      <c r="E282" s="212" t="s">
        <v>5</v>
      </c>
      <c r="F282" s="213" t="s">
        <v>512</v>
      </c>
      <c r="H282" s="214">
        <v>840</v>
      </c>
      <c r="I282" s="208"/>
      <c r="L282" s="203"/>
      <c r="M282" s="209"/>
      <c r="N282" s="210"/>
      <c r="O282" s="210"/>
      <c r="P282" s="210"/>
      <c r="Q282" s="210"/>
      <c r="R282" s="210"/>
      <c r="S282" s="210"/>
      <c r="T282" s="211"/>
      <c r="AT282" s="212" t="s">
        <v>151</v>
      </c>
      <c r="AU282" s="212" t="s">
        <v>82</v>
      </c>
      <c r="AV282" s="13" t="s">
        <v>82</v>
      </c>
      <c r="AW282" s="13" t="s">
        <v>37</v>
      </c>
      <c r="AX282" s="13" t="s">
        <v>74</v>
      </c>
      <c r="AY282" s="212" t="s">
        <v>141</v>
      </c>
    </row>
    <row r="283" spans="2:65" s="14" customFormat="1">
      <c r="B283" s="232"/>
      <c r="D283" s="204" t="s">
        <v>151</v>
      </c>
      <c r="E283" s="233" t="s">
        <v>5</v>
      </c>
      <c r="F283" s="234" t="s">
        <v>427</v>
      </c>
      <c r="H283" s="235">
        <v>4633</v>
      </c>
      <c r="I283" s="236"/>
      <c r="L283" s="232"/>
      <c r="M283" s="237"/>
      <c r="N283" s="238"/>
      <c r="O283" s="238"/>
      <c r="P283" s="238"/>
      <c r="Q283" s="238"/>
      <c r="R283" s="238"/>
      <c r="S283" s="238"/>
      <c r="T283" s="239"/>
      <c r="AT283" s="240" t="s">
        <v>151</v>
      </c>
      <c r="AU283" s="240" t="s">
        <v>82</v>
      </c>
      <c r="AV283" s="14" t="s">
        <v>160</v>
      </c>
      <c r="AW283" s="14" t="s">
        <v>37</v>
      </c>
      <c r="AX283" s="14" t="s">
        <v>24</v>
      </c>
      <c r="AY283" s="240" t="s">
        <v>141</v>
      </c>
    </row>
    <row r="284" spans="2:65" s="1" customFormat="1" ht="31.5" customHeight="1">
      <c r="B284" s="181"/>
      <c r="C284" s="182" t="s">
        <v>11</v>
      </c>
      <c r="D284" s="182" t="s">
        <v>144</v>
      </c>
      <c r="E284" s="183" t="s">
        <v>513</v>
      </c>
      <c r="F284" s="184" t="s">
        <v>514</v>
      </c>
      <c r="G284" s="185" t="s">
        <v>329</v>
      </c>
      <c r="H284" s="186">
        <v>50</v>
      </c>
      <c r="I284" s="187"/>
      <c r="J284" s="188">
        <f>ROUND(I284*H284,2)</f>
        <v>0</v>
      </c>
      <c r="K284" s="184" t="s">
        <v>148</v>
      </c>
      <c r="L284" s="41"/>
      <c r="M284" s="189" t="s">
        <v>5</v>
      </c>
      <c r="N284" s="190" t="s">
        <v>45</v>
      </c>
      <c r="O284" s="42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AR284" s="24" t="s">
        <v>160</v>
      </c>
      <c r="AT284" s="24" t="s">
        <v>144</v>
      </c>
      <c r="AU284" s="24" t="s">
        <v>82</v>
      </c>
      <c r="AY284" s="24" t="s">
        <v>141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4" t="s">
        <v>24</v>
      </c>
      <c r="BK284" s="193">
        <f>ROUND(I284*H284,2)</f>
        <v>0</v>
      </c>
      <c r="BL284" s="24" t="s">
        <v>160</v>
      </c>
      <c r="BM284" s="24" t="s">
        <v>515</v>
      </c>
    </row>
    <row r="285" spans="2:65" s="12" customFormat="1">
      <c r="B285" s="194"/>
      <c r="D285" s="195" t="s">
        <v>151</v>
      </c>
      <c r="E285" s="196" t="s">
        <v>5</v>
      </c>
      <c r="F285" s="197" t="s">
        <v>500</v>
      </c>
      <c r="H285" s="198" t="s">
        <v>5</v>
      </c>
      <c r="I285" s="199"/>
      <c r="L285" s="194"/>
      <c r="M285" s="200"/>
      <c r="N285" s="201"/>
      <c r="O285" s="201"/>
      <c r="P285" s="201"/>
      <c r="Q285" s="201"/>
      <c r="R285" s="201"/>
      <c r="S285" s="201"/>
      <c r="T285" s="202"/>
      <c r="AT285" s="198" t="s">
        <v>151</v>
      </c>
      <c r="AU285" s="198" t="s">
        <v>82</v>
      </c>
      <c r="AV285" s="12" t="s">
        <v>24</v>
      </c>
      <c r="AW285" s="12" t="s">
        <v>37</v>
      </c>
      <c r="AX285" s="12" t="s">
        <v>74</v>
      </c>
      <c r="AY285" s="198" t="s">
        <v>141</v>
      </c>
    </row>
    <row r="286" spans="2:65" s="13" customFormat="1">
      <c r="B286" s="203"/>
      <c r="D286" s="195" t="s">
        <v>151</v>
      </c>
      <c r="E286" s="212" t="s">
        <v>5</v>
      </c>
      <c r="F286" s="213" t="s">
        <v>516</v>
      </c>
      <c r="H286" s="214">
        <v>10</v>
      </c>
      <c r="I286" s="208"/>
      <c r="L286" s="203"/>
      <c r="M286" s="209"/>
      <c r="N286" s="210"/>
      <c r="O286" s="210"/>
      <c r="P286" s="210"/>
      <c r="Q286" s="210"/>
      <c r="R286" s="210"/>
      <c r="S286" s="210"/>
      <c r="T286" s="211"/>
      <c r="AT286" s="212" t="s">
        <v>151</v>
      </c>
      <c r="AU286" s="212" t="s">
        <v>82</v>
      </c>
      <c r="AV286" s="13" t="s">
        <v>82</v>
      </c>
      <c r="AW286" s="13" t="s">
        <v>37</v>
      </c>
      <c r="AX286" s="13" t="s">
        <v>74</v>
      </c>
      <c r="AY286" s="212" t="s">
        <v>141</v>
      </c>
    </row>
    <row r="287" spans="2:65" s="12" customFormat="1">
      <c r="B287" s="194"/>
      <c r="D287" s="195" t="s">
        <v>151</v>
      </c>
      <c r="E287" s="196" t="s">
        <v>5</v>
      </c>
      <c r="F287" s="197" t="s">
        <v>503</v>
      </c>
      <c r="H287" s="198" t="s">
        <v>5</v>
      </c>
      <c r="I287" s="199"/>
      <c r="L287" s="194"/>
      <c r="M287" s="200"/>
      <c r="N287" s="201"/>
      <c r="O287" s="201"/>
      <c r="P287" s="201"/>
      <c r="Q287" s="201"/>
      <c r="R287" s="201"/>
      <c r="S287" s="201"/>
      <c r="T287" s="202"/>
      <c r="AT287" s="198" t="s">
        <v>151</v>
      </c>
      <c r="AU287" s="198" t="s">
        <v>82</v>
      </c>
      <c r="AV287" s="12" t="s">
        <v>24</v>
      </c>
      <c r="AW287" s="12" t="s">
        <v>37</v>
      </c>
      <c r="AX287" s="12" t="s">
        <v>74</v>
      </c>
      <c r="AY287" s="198" t="s">
        <v>141</v>
      </c>
    </row>
    <row r="288" spans="2:65" s="13" customFormat="1">
      <c r="B288" s="203"/>
      <c r="D288" s="195" t="s">
        <v>151</v>
      </c>
      <c r="E288" s="212" t="s">
        <v>5</v>
      </c>
      <c r="F288" s="213" t="s">
        <v>516</v>
      </c>
      <c r="H288" s="214">
        <v>10</v>
      </c>
      <c r="I288" s="208"/>
      <c r="L288" s="203"/>
      <c r="M288" s="209"/>
      <c r="N288" s="210"/>
      <c r="O288" s="210"/>
      <c r="P288" s="210"/>
      <c r="Q288" s="210"/>
      <c r="R288" s="210"/>
      <c r="S288" s="210"/>
      <c r="T288" s="211"/>
      <c r="AT288" s="212" t="s">
        <v>151</v>
      </c>
      <c r="AU288" s="212" t="s">
        <v>82</v>
      </c>
      <c r="AV288" s="13" t="s">
        <v>82</v>
      </c>
      <c r="AW288" s="13" t="s">
        <v>37</v>
      </c>
      <c r="AX288" s="13" t="s">
        <v>74</v>
      </c>
      <c r="AY288" s="212" t="s">
        <v>141</v>
      </c>
    </row>
    <row r="289" spans="2:65" s="12" customFormat="1">
      <c r="B289" s="194"/>
      <c r="D289" s="195" t="s">
        <v>151</v>
      </c>
      <c r="E289" s="196" t="s">
        <v>5</v>
      </c>
      <c r="F289" s="197" t="s">
        <v>505</v>
      </c>
      <c r="H289" s="198" t="s">
        <v>5</v>
      </c>
      <c r="I289" s="199"/>
      <c r="L289" s="194"/>
      <c r="M289" s="200"/>
      <c r="N289" s="201"/>
      <c r="O289" s="201"/>
      <c r="P289" s="201"/>
      <c r="Q289" s="201"/>
      <c r="R289" s="201"/>
      <c r="S289" s="201"/>
      <c r="T289" s="202"/>
      <c r="AT289" s="198" t="s">
        <v>151</v>
      </c>
      <c r="AU289" s="198" t="s">
        <v>82</v>
      </c>
      <c r="AV289" s="12" t="s">
        <v>24</v>
      </c>
      <c r="AW289" s="12" t="s">
        <v>37</v>
      </c>
      <c r="AX289" s="12" t="s">
        <v>74</v>
      </c>
      <c r="AY289" s="198" t="s">
        <v>141</v>
      </c>
    </row>
    <row r="290" spans="2:65" s="13" customFormat="1">
      <c r="B290" s="203"/>
      <c r="D290" s="195" t="s">
        <v>151</v>
      </c>
      <c r="E290" s="212" t="s">
        <v>5</v>
      </c>
      <c r="F290" s="213" t="s">
        <v>516</v>
      </c>
      <c r="H290" s="214">
        <v>10</v>
      </c>
      <c r="I290" s="208"/>
      <c r="L290" s="203"/>
      <c r="M290" s="209"/>
      <c r="N290" s="210"/>
      <c r="O290" s="210"/>
      <c r="P290" s="210"/>
      <c r="Q290" s="210"/>
      <c r="R290" s="210"/>
      <c r="S290" s="210"/>
      <c r="T290" s="211"/>
      <c r="AT290" s="212" t="s">
        <v>151</v>
      </c>
      <c r="AU290" s="212" t="s">
        <v>82</v>
      </c>
      <c r="AV290" s="13" t="s">
        <v>82</v>
      </c>
      <c r="AW290" s="13" t="s">
        <v>37</v>
      </c>
      <c r="AX290" s="13" t="s">
        <v>74</v>
      </c>
      <c r="AY290" s="212" t="s">
        <v>141</v>
      </c>
    </row>
    <row r="291" spans="2:65" s="12" customFormat="1">
      <c r="B291" s="194"/>
      <c r="D291" s="195" t="s">
        <v>151</v>
      </c>
      <c r="E291" s="196" t="s">
        <v>5</v>
      </c>
      <c r="F291" s="197" t="s">
        <v>506</v>
      </c>
      <c r="H291" s="198" t="s">
        <v>5</v>
      </c>
      <c r="I291" s="199"/>
      <c r="L291" s="194"/>
      <c r="M291" s="200"/>
      <c r="N291" s="201"/>
      <c r="O291" s="201"/>
      <c r="P291" s="201"/>
      <c r="Q291" s="201"/>
      <c r="R291" s="201"/>
      <c r="S291" s="201"/>
      <c r="T291" s="202"/>
      <c r="AT291" s="198" t="s">
        <v>151</v>
      </c>
      <c r="AU291" s="198" t="s">
        <v>82</v>
      </c>
      <c r="AV291" s="12" t="s">
        <v>24</v>
      </c>
      <c r="AW291" s="12" t="s">
        <v>37</v>
      </c>
      <c r="AX291" s="12" t="s">
        <v>74</v>
      </c>
      <c r="AY291" s="198" t="s">
        <v>141</v>
      </c>
    </row>
    <row r="292" spans="2:65" s="13" customFormat="1">
      <c r="B292" s="203"/>
      <c r="D292" s="195" t="s">
        <v>151</v>
      </c>
      <c r="E292" s="212" t="s">
        <v>5</v>
      </c>
      <c r="F292" s="213" t="s">
        <v>516</v>
      </c>
      <c r="H292" s="214">
        <v>10</v>
      </c>
      <c r="I292" s="208"/>
      <c r="L292" s="203"/>
      <c r="M292" s="209"/>
      <c r="N292" s="210"/>
      <c r="O292" s="210"/>
      <c r="P292" s="210"/>
      <c r="Q292" s="210"/>
      <c r="R292" s="210"/>
      <c r="S292" s="210"/>
      <c r="T292" s="211"/>
      <c r="AT292" s="212" t="s">
        <v>151</v>
      </c>
      <c r="AU292" s="212" t="s">
        <v>82</v>
      </c>
      <c r="AV292" s="13" t="s">
        <v>82</v>
      </c>
      <c r="AW292" s="13" t="s">
        <v>37</v>
      </c>
      <c r="AX292" s="13" t="s">
        <v>74</v>
      </c>
      <c r="AY292" s="212" t="s">
        <v>141</v>
      </c>
    </row>
    <row r="293" spans="2:65" s="12" customFormat="1">
      <c r="B293" s="194"/>
      <c r="D293" s="195" t="s">
        <v>151</v>
      </c>
      <c r="E293" s="196" t="s">
        <v>5</v>
      </c>
      <c r="F293" s="197" t="s">
        <v>517</v>
      </c>
      <c r="H293" s="198" t="s">
        <v>5</v>
      </c>
      <c r="I293" s="199"/>
      <c r="L293" s="194"/>
      <c r="M293" s="200"/>
      <c r="N293" s="201"/>
      <c r="O293" s="201"/>
      <c r="P293" s="201"/>
      <c r="Q293" s="201"/>
      <c r="R293" s="201"/>
      <c r="S293" s="201"/>
      <c r="T293" s="202"/>
      <c r="AT293" s="198" t="s">
        <v>151</v>
      </c>
      <c r="AU293" s="198" t="s">
        <v>82</v>
      </c>
      <c r="AV293" s="12" t="s">
        <v>24</v>
      </c>
      <c r="AW293" s="12" t="s">
        <v>37</v>
      </c>
      <c r="AX293" s="12" t="s">
        <v>74</v>
      </c>
      <c r="AY293" s="198" t="s">
        <v>141</v>
      </c>
    </row>
    <row r="294" spans="2:65" s="13" customFormat="1">
      <c r="B294" s="203"/>
      <c r="D294" s="195" t="s">
        <v>151</v>
      </c>
      <c r="E294" s="212" t="s">
        <v>5</v>
      </c>
      <c r="F294" s="213" t="s">
        <v>516</v>
      </c>
      <c r="H294" s="214">
        <v>10</v>
      </c>
      <c r="I294" s="208"/>
      <c r="L294" s="203"/>
      <c r="M294" s="209"/>
      <c r="N294" s="210"/>
      <c r="O294" s="210"/>
      <c r="P294" s="210"/>
      <c r="Q294" s="210"/>
      <c r="R294" s="210"/>
      <c r="S294" s="210"/>
      <c r="T294" s="211"/>
      <c r="AT294" s="212" t="s">
        <v>151</v>
      </c>
      <c r="AU294" s="212" t="s">
        <v>82</v>
      </c>
      <c r="AV294" s="13" t="s">
        <v>82</v>
      </c>
      <c r="AW294" s="13" t="s">
        <v>37</v>
      </c>
      <c r="AX294" s="13" t="s">
        <v>74</v>
      </c>
      <c r="AY294" s="212" t="s">
        <v>141</v>
      </c>
    </row>
    <row r="295" spans="2:65" s="14" customFormat="1">
      <c r="B295" s="232"/>
      <c r="D295" s="204" t="s">
        <v>151</v>
      </c>
      <c r="E295" s="233" t="s">
        <v>5</v>
      </c>
      <c r="F295" s="234" t="s">
        <v>427</v>
      </c>
      <c r="H295" s="235">
        <v>50</v>
      </c>
      <c r="I295" s="236"/>
      <c r="L295" s="232"/>
      <c r="M295" s="237"/>
      <c r="N295" s="238"/>
      <c r="O295" s="238"/>
      <c r="P295" s="238"/>
      <c r="Q295" s="238"/>
      <c r="R295" s="238"/>
      <c r="S295" s="238"/>
      <c r="T295" s="239"/>
      <c r="AT295" s="240" t="s">
        <v>151</v>
      </c>
      <c r="AU295" s="240" t="s">
        <v>82</v>
      </c>
      <c r="AV295" s="14" t="s">
        <v>160</v>
      </c>
      <c r="AW295" s="14" t="s">
        <v>37</v>
      </c>
      <c r="AX295" s="14" t="s">
        <v>24</v>
      </c>
      <c r="AY295" s="240" t="s">
        <v>141</v>
      </c>
    </row>
    <row r="296" spans="2:65" s="1" customFormat="1" ht="31.5" customHeight="1">
      <c r="B296" s="181"/>
      <c r="C296" s="182" t="s">
        <v>199</v>
      </c>
      <c r="D296" s="182" t="s">
        <v>144</v>
      </c>
      <c r="E296" s="183" t="s">
        <v>518</v>
      </c>
      <c r="F296" s="184" t="s">
        <v>519</v>
      </c>
      <c r="G296" s="185" t="s">
        <v>329</v>
      </c>
      <c r="H296" s="186">
        <v>293</v>
      </c>
      <c r="I296" s="187"/>
      <c r="J296" s="188">
        <f>ROUND(I296*H296,2)</f>
        <v>0</v>
      </c>
      <c r="K296" s="184" t="s">
        <v>148</v>
      </c>
      <c r="L296" s="41"/>
      <c r="M296" s="189" t="s">
        <v>5</v>
      </c>
      <c r="N296" s="190" t="s">
        <v>45</v>
      </c>
      <c r="O296" s="42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AR296" s="24" t="s">
        <v>160</v>
      </c>
      <c r="AT296" s="24" t="s">
        <v>144</v>
      </c>
      <c r="AU296" s="24" t="s">
        <v>82</v>
      </c>
      <c r="AY296" s="24" t="s">
        <v>141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4" t="s">
        <v>24</v>
      </c>
      <c r="BK296" s="193">
        <f>ROUND(I296*H296,2)</f>
        <v>0</v>
      </c>
      <c r="BL296" s="24" t="s">
        <v>160</v>
      </c>
      <c r="BM296" s="24" t="s">
        <v>520</v>
      </c>
    </row>
    <row r="297" spans="2:65" s="12" customFormat="1">
      <c r="B297" s="194"/>
      <c r="D297" s="195" t="s">
        <v>151</v>
      </c>
      <c r="E297" s="196" t="s">
        <v>5</v>
      </c>
      <c r="F297" s="197" t="s">
        <v>498</v>
      </c>
      <c r="H297" s="198" t="s">
        <v>5</v>
      </c>
      <c r="I297" s="199"/>
      <c r="L297" s="194"/>
      <c r="M297" s="200"/>
      <c r="N297" s="201"/>
      <c r="O297" s="201"/>
      <c r="P297" s="201"/>
      <c r="Q297" s="201"/>
      <c r="R297" s="201"/>
      <c r="S297" s="201"/>
      <c r="T297" s="202"/>
      <c r="AT297" s="198" t="s">
        <v>151</v>
      </c>
      <c r="AU297" s="198" t="s">
        <v>82</v>
      </c>
      <c r="AV297" s="12" t="s">
        <v>24</v>
      </c>
      <c r="AW297" s="12" t="s">
        <v>37</v>
      </c>
      <c r="AX297" s="12" t="s">
        <v>74</v>
      </c>
      <c r="AY297" s="198" t="s">
        <v>141</v>
      </c>
    </row>
    <row r="298" spans="2:65" s="13" customFormat="1">
      <c r="B298" s="203"/>
      <c r="D298" s="195" t="s">
        <v>151</v>
      </c>
      <c r="E298" s="212" t="s">
        <v>5</v>
      </c>
      <c r="F298" s="213" t="s">
        <v>521</v>
      </c>
      <c r="H298" s="214">
        <v>36</v>
      </c>
      <c r="I298" s="208"/>
      <c r="L298" s="203"/>
      <c r="M298" s="209"/>
      <c r="N298" s="210"/>
      <c r="O298" s="210"/>
      <c r="P298" s="210"/>
      <c r="Q298" s="210"/>
      <c r="R298" s="210"/>
      <c r="S298" s="210"/>
      <c r="T298" s="211"/>
      <c r="AT298" s="212" t="s">
        <v>151</v>
      </c>
      <c r="AU298" s="212" t="s">
        <v>82</v>
      </c>
      <c r="AV298" s="13" t="s">
        <v>82</v>
      </c>
      <c r="AW298" s="13" t="s">
        <v>37</v>
      </c>
      <c r="AX298" s="13" t="s">
        <v>74</v>
      </c>
      <c r="AY298" s="212" t="s">
        <v>141</v>
      </c>
    </row>
    <row r="299" spans="2:65" s="12" customFormat="1">
      <c r="B299" s="194"/>
      <c r="D299" s="195" t="s">
        <v>151</v>
      </c>
      <c r="E299" s="196" t="s">
        <v>5</v>
      </c>
      <c r="F299" s="197" t="s">
        <v>500</v>
      </c>
      <c r="H299" s="198" t="s">
        <v>5</v>
      </c>
      <c r="I299" s="199"/>
      <c r="L299" s="194"/>
      <c r="M299" s="200"/>
      <c r="N299" s="201"/>
      <c r="O299" s="201"/>
      <c r="P299" s="201"/>
      <c r="Q299" s="201"/>
      <c r="R299" s="201"/>
      <c r="S299" s="201"/>
      <c r="T299" s="202"/>
      <c r="AT299" s="198" t="s">
        <v>151</v>
      </c>
      <c r="AU299" s="198" t="s">
        <v>82</v>
      </c>
      <c r="AV299" s="12" t="s">
        <v>24</v>
      </c>
      <c r="AW299" s="12" t="s">
        <v>37</v>
      </c>
      <c r="AX299" s="12" t="s">
        <v>74</v>
      </c>
      <c r="AY299" s="198" t="s">
        <v>141</v>
      </c>
    </row>
    <row r="300" spans="2:65" s="13" customFormat="1">
      <c r="B300" s="203"/>
      <c r="D300" s="195" t="s">
        <v>151</v>
      </c>
      <c r="E300" s="212" t="s">
        <v>5</v>
      </c>
      <c r="F300" s="213" t="s">
        <v>522</v>
      </c>
      <c r="H300" s="214">
        <v>40</v>
      </c>
      <c r="I300" s="208"/>
      <c r="L300" s="203"/>
      <c r="M300" s="209"/>
      <c r="N300" s="210"/>
      <c r="O300" s="210"/>
      <c r="P300" s="210"/>
      <c r="Q300" s="210"/>
      <c r="R300" s="210"/>
      <c r="S300" s="210"/>
      <c r="T300" s="211"/>
      <c r="AT300" s="212" t="s">
        <v>151</v>
      </c>
      <c r="AU300" s="212" t="s">
        <v>82</v>
      </c>
      <c r="AV300" s="13" t="s">
        <v>82</v>
      </c>
      <c r="AW300" s="13" t="s">
        <v>37</v>
      </c>
      <c r="AX300" s="13" t="s">
        <v>74</v>
      </c>
      <c r="AY300" s="212" t="s">
        <v>141</v>
      </c>
    </row>
    <row r="301" spans="2:65" s="12" customFormat="1">
      <c r="B301" s="194"/>
      <c r="D301" s="195" t="s">
        <v>151</v>
      </c>
      <c r="E301" s="196" t="s">
        <v>5</v>
      </c>
      <c r="F301" s="197" t="s">
        <v>503</v>
      </c>
      <c r="H301" s="198" t="s">
        <v>5</v>
      </c>
      <c r="I301" s="199"/>
      <c r="L301" s="194"/>
      <c r="M301" s="200"/>
      <c r="N301" s="201"/>
      <c r="O301" s="201"/>
      <c r="P301" s="201"/>
      <c r="Q301" s="201"/>
      <c r="R301" s="201"/>
      <c r="S301" s="201"/>
      <c r="T301" s="202"/>
      <c r="AT301" s="198" t="s">
        <v>151</v>
      </c>
      <c r="AU301" s="198" t="s">
        <v>82</v>
      </c>
      <c r="AV301" s="12" t="s">
        <v>24</v>
      </c>
      <c r="AW301" s="12" t="s">
        <v>37</v>
      </c>
      <c r="AX301" s="12" t="s">
        <v>74</v>
      </c>
      <c r="AY301" s="198" t="s">
        <v>141</v>
      </c>
    </row>
    <row r="302" spans="2:65" s="13" customFormat="1">
      <c r="B302" s="203"/>
      <c r="D302" s="195" t="s">
        <v>151</v>
      </c>
      <c r="E302" s="212" t="s">
        <v>5</v>
      </c>
      <c r="F302" s="213" t="s">
        <v>523</v>
      </c>
      <c r="H302" s="214">
        <v>50</v>
      </c>
      <c r="I302" s="208"/>
      <c r="L302" s="203"/>
      <c r="M302" s="209"/>
      <c r="N302" s="210"/>
      <c r="O302" s="210"/>
      <c r="P302" s="210"/>
      <c r="Q302" s="210"/>
      <c r="R302" s="210"/>
      <c r="S302" s="210"/>
      <c r="T302" s="211"/>
      <c r="AT302" s="212" t="s">
        <v>151</v>
      </c>
      <c r="AU302" s="212" t="s">
        <v>82</v>
      </c>
      <c r="AV302" s="13" t="s">
        <v>82</v>
      </c>
      <c r="AW302" s="13" t="s">
        <v>37</v>
      </c>
      <c r="AX302" s="13" t="s">
        <v>74</v>
      </c>
      <c r="AY302" s="212" t="s">
        <v>141</v>
      </c>
    </row>
    <row r="303" spans="2:65" s="12" customFormat="1">
      <c r="B303" s="194"/>
      <c r="D303" s="195" t="s">
        <v>151</v>
      </c>
      <c r="E303" s="196" t="s">
        <v>5</v>
      </c>
      <c r="F303" s="197" t="s">
        <v>505</v>
      </c>
      <c r="H303" s="198" t="s">
        <v>5</v>
      </c>
      <c r="I303" s="199"/>
      <c r="L303" s="194"/>
      <c r="M303" s="200"/>
      <c r="N303" s="201"/>
      <c r="O303" s="201"/>
      <c r="P303" s="201"/>
      <c r="Q303" s="201"/>
      <c r="R303" s="201"/>
      <c r="S303" s="201"/>
      <c r="T303" s="202"/>
      <c r="AT303" s="198" t="s">
        <v>151</v>
      </c>
      <c r="AU303" s="198" t="s">
        <v>82</v>
      </c>
      <c r="AV303" s="12" t="s">
        <v>24</v>
      </c>
      <c r="AW303" s="12" t="s">
        <v>37</v>
      </c>
      <c r="AX303" s="12" t="s">
        <v>74</v>
      </c>
      <c r="AY303" s="198" t="s">
        <v>141</v>
      </c>
    </row>
    <row r="304" spans="2:65" s="13" customFormat="1">
      <c r="B304" s="203"/>
      <c r="D304" s="195" t="s">
        <v>151</v>
      </c>
      <c r="E304" s="212" t="s">
        <v>5</v>
      </c>
      <c r="F304" s="213" t="s">
        <v>522</v>
      </c>
      <c r="H304" s="214">
        <v>40</v>
      </c>
      <c r="I304" s="208"/>
      <c r="L304" s="203"/>
      <c r="M304" s="209"/>
      <c r="N304" s="210"/>
      <c r="O304" s="210"/>
      <c r="P304" s="210"/>
      <c r="Q304" s="210"/>
      <c r="R304" s="210"/>
      <c r="S304" s="210"/>
      <c r="T304" s="211"/>
      <c r="AT304" s="212" t="s">
        <v>151</v>
      </c>
      <c r="AU304" s="212" t="s">
        <v>82</v>
      </c>
      <c r="AV304" s="13" t="s">
        <v>82</v>
      </c>
      <c r="AW304" s="13" t="s">
        <v>37</v>
      </c>
      <c r="AX304" s="13" t="s">
        <v>74</v>
      </c>
      <c r="AY304" s="212" t="s">
        <v>141</v>
      </c>
    </row>
    <row r="305" spans="2:65" s="12" customFormat="1">
      <c r="B305" s="194"/>
      <c r="D305" s="195" t="s">
        <v>151</v>
      </c>
      <c r="E305" s="196" t="s">
        <v>5</v>
      </c>
      <c r="F305" s="197" t="s">
        <v>506</v>
      </c>
      <c r="H305" s="198" t="s">
        <v>5</v>
      </c>
      <c r="I305" s="199"/>
      <c r="L305" s="194"/>
      <c r="M305" s="200"/>
      <c r="N305" s="201"/>
      <c r="O305" s="201"/>
      <c r="P305" s="201"/>
      <c r="Q305" s="201"/>
      <c r="R305" s="201"/>
      <c r="S305" s="201"/>
      <c r="T305" s="202"/>
      <c r="AT305" s="198" t="s">
        <v>151</v>
      </c>
      <c r="AU305" s="198" t="s">
        <v>82</v>
      </c>
      <c r="AV305" s="12" t="s">
        <v>24</v>
      </c>
      <c r="AW305" s="12" t="s">
        <v>37</v>
      </c>
      <c r="AX305" s="12" t="s">
        <v>74</v>
      </c>
      <c r="AY305" s="198" t="s">
        <v>141</v>
      </c>
    </row>
    <row r="306" spans="2:65" s="13" customFormat="1">
      <c r="B306" s="203"/>
      <c r="D306" s="195" t="s">
        <v>151</v>
      </c>
      <c r="E306" s="212" t="s">
        <v>5</v>
      </c>
      <c r="F306" s="213" t="s">
        <v>523</v>
      </c>
      <c r="H306" s="214">
        <v>50</v>
      </c>
      <c r="I306" s="208"/>
      <c r="L306" s="203"/>
      <c r="M306" s="209"/>
      <c r="N306" s="210"/>
      <c r="O306" s="210"/>
      <c r="P306" s="210"/>
      <c r="Q306" s="210"/>
      <c r="R306" s="210"/>
      <c r="S306" s="210"/>
      <c r="T306" s="211"/>
      <c r="AT306" s="212" t="s">
        <v>151</v>
      </c>
      <c r="AU306" s="212" t="s">
        <v>82</v>
      </c>
      <c r="AV306" s="13" t="s">
        <v>82</v>
      </c>
      <c r="AW306" s="13" t="s">
        <v>37</v>
      </c>
      <c r="AX306" s="13" t="s">
        <v>74</v>
      </c>
      <c r="AY306" s="212" t="s">
        <v>141</v>
      </c>
    </row>
    <row r="307" spans="2:65" s="12" customFormat="1">
      <c r="B307" s="194"/>
      <c r="D307" s="195" t="s">
        <v>151</v>
      </c>
      <c r="E307" s="196" t="s">
        <v>5</v>
      </c>
      <c r="F307" s="197" t="s">
        <v>507</v>
      </c>
      <c r="H307" s="198" t="s">
        <v>5</v>
      </c>
      <c r="I307" s="199"/>
      <c r="L307" s="194"/>
      <c r="M307" s="200"/>
      <c r="N307" s="201"/>
      <c r="O307" s="201"/>
      <c r="P307" s="201"/>
      <c r="Q307" s="201"/>
      <c r="R307" s="201"/>
      <c r="S307" s="201"/>
      <c r="T307" s="202"/>
      <c r="AT307" s="198" t="s">
        <v>151</v>
      </c>
      <c r="AU307" s="198" t="s">
        <v>82</v>
      </c>
      <c r="AV307" s="12" t="s">
        <v>24</v>
      </c>
      <c r="AW307" s="12" t="s">
        <v>37</v>
      </c>
      <c r="AX307" s="12" t="s">
        <v>74</v>
      </c>
      <c r="AY307" s="198" t="s">
        <v>141</v>
      </c>
    </row>
    <row r="308" spans="2:65" s="13" customFormat="1">
      <c r="B308" s="203"/>
      <c r="D308" s="195" t="s">
        <v>151</v>
      </c>
      <c r="E308" s="212" t="s">
        <v>5</v>
      </c>
      <c r="F308" s="213" t="s">
        <v>524</v>
      </c>
      <c r="H308" s="214">
        <v>32</v>
      </c>
      <c r="I308" s="208"/>
      <c r="L308" s="203"/>
      <c r="M308" s="209"/>
      <c r="N308" s="210"/>
      <c r="O308" s="210"/>
      <c r="P308" s="210"/>
      <c r="Q308" s="210"/>
      <c r="R308" s="210"/>
      <c r="S308" s="210"/>
      <c r="T308" s="211"/>
      <c r="AT308" s="212" t="s">
        <v>151</v>
      </c>
      <c r="AU308" s="212" t="s">
        <v>82</v>
      </c>
      <c r="AV308" s="13" t="s">
        <v>82</v>
      </c>
      <c r="AW308" s="13" t="s">
        <v>37</v>
      </c>
      <c r="AX308" s="13" t="s">
        <v>74</v>
      </c>
      <c r="AY308" s="212" t="s">
        <v>141</v>
      </c>
    </row>
    <row r="309" spans="2:65" s="12" customFormat="1">
      <c r="B309" s="194"/>
      <c r="D309" s="195" t="s">
        <v>151</v>
      </c>
      <c r="E309" s="196" t="s">
        <v>5</v>
      </c>
      <c r="F309" s="197" t="s">
        <v>525</v>
      </c>
      <c r="H309" s="198" t="s">
        <v>5</v>
      </c>
      <c r="I309" s="199"/>
      <c r="L309" s="194"/>
      <c r="M309" s="200"/>
      <c r="N309" s="201"/>
      <c r="O309" s="201"/>
      <c r="P309" s="201"/>
      <c r="Q309" s="201"/>
      <c r="R309" s="201"/>
      <c r="S309" s="201"/>
      <c r="T309" s="202"/>
      <c r="AT309" s="198" t="s">
        <v>151</v>
      </c>
      <c r="AU309" s="198" t="s">
        <v>82</v>
      </c>
      <c r="AV309" s="12" t="s">
        <v>24</v>
      </c>
      <c r="AW309" s="12" t="s">
        <v>37</v>
      </c>
      <c r="AX309" s="12" t="s">
        <v>74</v>
      </c>
      <c r="AY309" s="198" t="s">
        <v>141</v>
      </c>
    </row>
    <row r="310" spans="2:65" s="13" customFormat="1">
      <c r="B310" s="203"/>
      <c r="D310" s="195" t="s">
        <v>151</v>
      </c>
      <c r="E310" s="212" t="s">
        <v>5</v>
      </c>
      <c r="F310" s="213" t="s">
        <v>526</v>
      </c>
      <c r="H310" s="214">
        <v>45</v>
      </c>
      <c r="I310" s="208"/>
      <c r="L310" s="203"/>
      <c r="M310" s="209"/>
      <c r="N310" s="210"/>
      <c r="O310" s="210"/>
      <c r="P310" s="210"/>
      <c r="Q310" s="210"/>
      <c r="R310" s="210"/>
      <c r="S310" s="210"/>
      <c r="T310" s="211"/>
      <c r="AT310" s="212" t="s">
        <v>151</v>
      </c>
      <c r="AU310" s="212" t="s">
        <v>82</v>
      </c>
      <c r="AV310" s="13" t="s">
        <v>82</v>
      </c>
      <c r="AW310" s="13" t="s">
        <v>37</v>
      </c>
      <c r="AX310" s="13" t="s">
        <v>74</v>
      </c>
      <c r="AY310" s="212" t="s">
        <v>141</v>
      </c>
    </row>
    <row r="311" spans="2:65" s="14" customFormat="1">
      <c r="B311" s="232"/>
      <c r="D311" s="204" t="s">
        <v>151</v>
      </c>
      <c r="E311" s="233" t="s">
        <v>5</v>
      </c>
      <c r="F311" s="234" t="s">
        <v>427</v>
      </c>
      <c r="H311" s="235">
        <v>293</v>
      </c>
      <c r="I311" s="236"/>
      <c r="L311" s="232"/>
      <c r="M311" s="237"/>
      <c r="N311" s="238"/>
      <c r="O311" s="238"/>
      <c r="P311" s="238"/>
      <c r="Q311" s="238"/>
      <c r="R311" s="238"/>
      <c r="S311" s="238"/>
      <c r="T311" s="239"/>
      <c r="AT311" s="240" t="s">
        <v>151</v>
      </c>
      <c r="AU311" s="240" t="s">
        <v>82</v>
      </c>
      <c r="AV311" s="14" t="s">
        <v>160</v>
      </c>
      <c r="AW311" s="14" t="s">
        <v>37</v>
      </c>
      <c r="AX311" s="14" t="s">
        <v>24</v>
      </c>
      <c r="AY311" s="240" t="s">
        <v>141</v>
      </c>
    </row>
    <row r="312" spans="2:65" s="1" customFormat="1" ht="22.5" customHeight="1">
      <c r="B312" s="181"/>
      <c r="C312" s="182" t="s">
        <v>202</v>
      </c>
      <c r="D312" s="182" t="s">
        <v>144</v>
      </c>
      <c r="E312" s="183" t="s">
        <v>527</v>
      </c>
      <c r="F312" s="184" t="s">
        <v>528</v>
      </c>
      <c r="G312" s="185" t="s">
        <v>329</v>
      </c>
      <c r="H312" s="186">
        <v>972</v>
      </c>
      <c r="I312" s="187"/>
      <c r="J312" s="188">
        <f>ROUND(I312*H312,2)</f>
        <v>0</v>
      </c>
      <c r="K312" s="184" t="s">
        <v>5</v>
      </c>
      <c r="L312" s="41"/>
      <c r="M312" s="189" t="s">
        <v>5</v>
      </c>
      <c r="N312" s="190" t="s">
        <v>45</v>
      </c>
      <c r="O312" s="42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24" t="s">
        <v>160</v>
      </c>
      <c r="AT312" s="24" t="s">
        <v>144</v>
      </c>
      <c r="AU312" s="24" t="s">
        <v>82</v>
      </c>
      <c r="AY312" s="24" t="s">
        <v>141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4" t="s">
        <v>24</v>
      </c>
      <c r="BK312" s="193">
        <f>ROUND(I312*H312,2)</f>
        <v>0</v>
      </c>
      <c r="BL312" s="24" t="s">
        <v>160</v>
      </c>
      <c r="BM312" s="24" t="s">
        <v>529</v>
      </c>
    </row>
    <row r="313" spans="2:65" s="12" customFormat="1">
      <c r="B313" s="194"/>
      <c r="D313" s="195" t="s">
        <v>151</v>
      </c>
      <c r="E313" s="196" t="s">
        <v>5</v>
      </c>
      <c r="F313" s="197" t="s">
        <v>413</v>
      </c>
      <c r="H313" s="198" t="s">
        <v>5</v>
      </c>
      <c r="I313" s="199"/>
      <c r="L313" s="194"/>
      <c r="M313" s="200"/>
      <c r="N313" s="201"/>
      <c r="O313" s="201"/>
      <c r="P313" s="201"/>
      <c r="Q313" s="201"/>
      <c r="R313" s="201"/>
      <c r="S313" s="201"/>
      <c r="T313" s="202"/>
      <c r="AT313" s="198" t="s">
        <v>151</v>
      </c>
      <c r="AU313" s="198" t="s">
        <v>82</v>
      </c>
      <c r="AV313" s="12" t="s">
        <v>24</v>
      </c>
      <c r="AW313" s="12" t="s">
        <v>37</v>
      </c>
      <c r="AX313" s="12" t="s">
        <v>74</v>
      </c>
      <c r="AY313" s="198" t="s">
        <v>141</v>
      </c>
    </row>
    <row r="314" spans="2:65" s="13" customFormat="1">
      <c r="B314" s="203"/>
      <c r="D314" s="195" t="s">
        <v>151</v>
      </c>
      <c r="E314" s="212" t="s">
        <v>5</v>
      </c>
      <c r="F314" s="213" t="s">
        <v>530</v>
      </c>
      <c r="H314" s="214">
        <v>50</v>
      </c>
      <c r="I314" s="208"/>
      <c r="L314" s="203"/>
      <c r="M314" s="209"/>
      <c r="N314" s="210"/>
      <c r="O314" s="210"/>
      <c r="P314" s="210"/>
      <c r="Q314" s="210"/>
      <c r="R314" s="210"/>
      <c r="S314" s="210"/>
      <c r="T314" s="211"/>
      <c r="AT314" s="212" t="s">
        <v>151</v>
      </c>
      <c r="AU314" s="212" t="s">
        <v>82</v>
      </c>
      <c r="AV314" s="13" t="s">
        <v>82</v>
      </c>
      <c r="AW314" s="13" t="s">
        <v>37</v>
      </c>
      <c r="AX314" s="13" t="s">
        <v>74</v>
      </c>
      <c r="AY314" s="212" t="s">
        <v>141</v>
      </c>
    </row>
    <row r="315" spans="2:65" s="12" customFormat="1">
      <c r="B315" s="194"/>
      <c r="D315" s="195" t="s">
        <v>151</v>
      </c>
      <c r="E315" s="196" t="s">
        <v>5</v>
      </c>
      <c r="F315" s="197" t="s">
        <v>415</v>
      </c>
      <c r="H315" s="198" t="s">
        <v>5</v>
      </c>
      <c r="I315" s="199"/>
      <c r="L315" s="194"/>
      <c r="M315" s="200"/>
      <c r="N315" s="201"/>
      <c r="O315" s="201"/>
      <c r="P315" s="201"/>
      <c r="Q315" s="201"/>
      <c r="R315" s="201"/>
      <c r="S315" s="201"/>
      <c r="T315" s="202"/>
      <c r="AT315" s="198" t="s">
        <v>151</v>
      </c>
      <c r="AU315" s="198" t="s">
        <v>82</v>
      </c>
      <c r="AV315" s="12" t="s">
        <v>24</v>
      </c>
      <c r="AW315" s="12" t="s">
        <v>37</v>
      </c>
      <c r="AX315" s="12" t="s">
        <v>74</v>
      </c>
      <c r="AY315" s="198" t="s">
        <v>141</v>
      </c>
    </row>
    <row r="316" spans="2:65" s="13" customFormat="1">
      <c r="B316" s="203"/>
      <c r="D316" s="195" t="s">
        <v>151</v>
      </c>
      <c r="E316" s="212" t="s">
        <v>5</v>
      </c>
      <c r="F316" s="213" t="s">
        <v>531</v>
      </c>
      <c r="H316" s="214">
        <v>178</v>
      </c>
      <c r="I316" s="208"/>
      <c r="L316" s="203"/>
      <c r="M316" s="209"/>
      <c r="N316" s="210"/>
      <c r="O316" s="210"/>
      <c r="P316" s="210"/>
      <c r="Q316" s="210"/>
      <c r="R316" s="210"/>
      <c r="S316" s="210"/>
      <c r="T316" s="211"/>
      <c r="AT316" s="212" t="s">
        <v>151</v>
      </c>
      <c r="AU316" s="212" t="s">
        <v>82</v>
      </c>
      <c r="AV316" s="13" t="s">
        <v>82</v>
      </c>
      <c r="AW316" s="13" t="s">
        <v>37</v>
      </c>
      <c r="AX316" s="13" t="s">
        <v>74</v>
      </c>
      <c r="AY316" s="212" t="s">
        <v>141</v>
      </c>
    </row>
    <row r="317" spans="2:65" s="12" customFormat="1">
      <c r="B317" s="194"/>
      <c r="D317" s="195" t="s">
        <v>151</v>
      </c>
      <c r="E317" s="196" t="s">
        <v>5</v>
      </c>
      <c r="F317" s="197" t="s">
        <v>418</v>
      </c>
      <c r="H317" s="198" t="s">
        <v>5</v>
      </c>
      <c r="I317" s="199"/>
      <c r="L317" s="194"/>
      <c r="M317" s="200"/>
      <c r="N317" s="201"/>
      <c r="O317" s="201"/>
      <c r="P317" s="201"/>
      <c r="Q317" s="201"/>
      <c r="R317" s="201"/>
      <c r="S317" s="201"/>
      <c r="T317" s="202"/>
      <c r="AT317" s="198" t="s">
        <v>151</v>
      </c>
      <c r="AU317" s="198" t="s">
        <v>82</v>
      </c>
      <c r="AV317" s="12" t="s">
        <v>24</v>
      </c>
      <c r="AW317" s="12" t="s">
        <v>37</v>
      </c>
      <c r="AX317" s="12" t="s">
        <v>74</v>
      </c>
      <c r="AY317" s="198" t="s">
        <v>141</v>
      </c>
    </row>
    <row r="318" spans="2:65" s="13" customFormat="1">
      <c r="B318" s="203"/>
      <c r="D318" s="195" t="s">
        <v>151</v>
      </c>
      <c r="E318" s="212" t="s">
        <v>5</v>
      </c>
      <c r="F318" s="213" t="s">
        <v>531</v>
      </c>
      <c r="H318" s="214">
        <v>178</v>
      </c>
      <c r="I318" s="208"/>
      <c r="L318" s="203"/>
      <c r="M318" s="209"/>
      <c r="N318" s="210"/>
      <c r="O318" s="210"/>
      <c r="P318" s="210"/>
      <c r="Q318" s="210"/>
      <c r="R318" s="210"/>
      <c r="S318" s="210"/>
      <c r="T318" s="211"/>
      <c r="AT318" s="212" t="s">
        <v>151</v>
      </c>
      <c r="AU318" s="212" t="s">
        <v>82</v>
      </c>
      <c r="AV318" s="13" t="s">
        <v>82</v>
      </c>
      <c r="AW318" s="13" t="s">
        <v>37</v>
      </c>
      <c r="AX318" s="13" t="s">
        <v>74</v>
      </c>
      <c r="AY318" s="212" t="s">
        <v>141</v>
      </c>
    </row>
    <row r="319" spans="2:65" s="12" customFormat="1">
      <c r="B319" s="194"/>
      <c r="D319" s="195" t="s">
        <v>151</v>
      </c>
      <c r="E319" s="196" t="s">
        <v>5</v>
      </c>
      <c r="F319" s="197" t="s">
        <v>420</v>
      </c>
      <c r="H319" s="198" t="s">
        <v>5</v>
      </c>
      <c r="I319" s="199"/>
      <c r="L319" s="194"/>
      <c r="M319" s="200"/>
      <c r="N319" s="201"/>
      <c r="O319" s="201"/>
      <c r="P319" s="201"/>
      <c r="Q319" s="201"/>
      <c r="R319" s="201"/>
      <c r="S319" s="201"/>
      <c r="T319" s="202"/>
      <c r="AT319" s="198" t="s">
        <v>151</v>
      </c>
      <c r="AU319" s="198" t="s">
        <v>82</v>
      </c>
      <c r="AV319" s="12" t="s">
        <v>24</v>
      </c>
      <c r="AW319" s="12" t="s">
        <v>37</v>
      </c>
      <c r="AX319" s="12" t="s">
        <v>74</v>
      </c>
      <c r="AY319" s="198" t="s">
        <v>141</v>
      </c>
    </row>
    <row r="320" spans="2:65" s="13" customFormat="1">
      <c r="B320" s="203"/>
      <c r="D320" s="195" t="s">
        <v>151</v>
      </c>
      <c r="E320" s="212" t="s">
        <v>5</v>
      </c>
      <c r="F320" s="213" t="s">
        <v>531</v>
      </c>
      <c r="H320" s="214">
        <v>178</v>
      </c>
      <c r="I320" s="208"/>
      <c r="L320" s="203"/>
      <c r="M320" s="209"/>
      <c r="N320" s="210"/>
      <c r="O320" s="210"/>
      <c r="P320" s="210"/>
      <c r="Q320" s="210"/>
      <c r="R320" s="210"/>
      <c r="S320" s="210"/>
      <c r="T320" s="211"/>
      <c r="AT320" s="212" t="s">
        <v>151</v>
      </c>
      <c r="AU320" s="212" t="s">
        <v>82</v>
      </c>
      <c r="AV320" s="13" t="s">
        <v>82</v>
      </c>
      <c r="AW320" s="13" t="s">
        <v>37</v>
      </c>
      <c r="AX320" s="13" t="s">
        <v>74</v>
      </c>
      <c r="AY320" s="212" t="s">
        <v>141</v>
      </c>
    </row>
    <row r="321" spans="2:65" s="12" customFormat="1">
      <c r="B321" s="194"/>
      <c r="D321" s="195" t="s">
        <v>151</v>
      </c>
      <c r="E321" s="196" t="s">
        <v>5</v>
      </c>
      <c r="F321" s="197" t="s">
        <v>422</v>
      </c>
      <c r="H321" s="198" t="s">
        <v>5</v>
      </c>
      <c r="I321" s="199"/>
      <c r="L321" s="194"/>
      <c r="M321" s="200"/>
      <c r="N321" s="201"/>
      <c r="O321" s="201"/>
      <c r="P321" s="201"/>
      <c r="Q321" s="201"/>
      <c r="R321" s="201"/>
      <c r="S321" s="201"/>
      <c r="T321" s="202"/>
      <c r="AT321" s="198" t="s">
        <v>151</v>
      </c>
      <c r="AU321" s="198" t="s">
        <v>82</v>
      </c>
      <c r="AV321" s="12" t="s">
        <v>24</v>
      </c>
      <c r="AW321" s="12" t="s">
        <v>37</v>
      </c>
      <c r="AX321" s="12" t="s">
        <v>74</v>
      </c>
      <c r="AY321" s="198" t="s">
        <v>141</v>
      </c>
    </row>
    <row r="322" spans="2:65" s="13" customFormat="1">
      <c r="B322" s="203"/>
      <c r="D322" s="195" t="s">
        <v>151</v>
      </c>
      <c r="E322" s="212" t="s">
        <v>5</v>
      </c>
      <c r="F322" s="213" t="s">
        <v>531</v>
      </c>
      <c r="H322" s="214">
        <v>178</v>
      </c>
      <c r="I322" s="208"/>
      <c r="L322" s="203"/>
      <c r="M322" s="209"/>
      <c r="N322" s="210"/>
      <c r="O322" s="210"/>
      <c r="P322" s="210"/>
      <c r="Q322" s="210"/>
      <c r="R322" s="210"/>
      <c r="S322" s="210"/>
      <c r="T322" s="211"/>
      <c r="AT322" s="212" t="s">
        <v>151</v>
      </c>
      <c r="AU322" s="212" t="s">
        <v>82</v>
      </c>
      <c r="AV322" s="13" t="s">
        <v>82</v>
      </c>
      <c r="AW322" s="13" t="s">
        <v>37</v>
      </c>
      <c r="AX322" s="13" t="s">
        <v>74</v>
      </c>
      <c r="AY322" s="212" t="s">
        <v>141</v>
      </c>
    </row>
    <row r="323" spans="2:65" s="12" customFormat="1">
      <c r="B323" s="194"/>
      <c r="D323" s="195" t="s">
        <v>151</v>
      </c>
      <c r="E323" s="196" t="s">
        <v>5</v>
      </c>
      <c r="F323" s="197" t="s">
        <v>423</v>
      </c>
      <c r="H323" s="198" t="s">
        <v>5</v>
      </c>
      <c r="I323" s="199"/>
      <c r="L323" s="194"/>
      <c r="M323" s="200"/>
      <c r="N323" s="201"/>
      <c r="O323" s="201"/>
      <c r="P323" s="201"/>
      <c r="Q323" s="201"/>
      <c r="R323" s="201"/>
      <c r="S323" s="201"/>
      <c r="T323" s="202"/>
      <c r="AT323" s="198" t="s">
        <v>151</v>
      </c>
      <c r="AU323" s="198" t="s">
        <v>82</v>
      </c>
      <c r="AV323" s="12" t="s">
        <v>24</v>
      </c>
      <c r="AW323" s="12" t="s">
        <v>37</v>
      </c>
      <c r="AX323" s="12" t="s">
        <v>74</v>
      </c>
      <c r="AY323" s="198" t="s">
        <v>141</v>
      </c>
    </row>
    <row r="324" spans="2:65" s="13" customFormat="1">
      <c r="B324" s="203"/>
      <c r="D324" s="195" t="s">
        <v>151</v>
      </c>
      <c r="E324" s="212" t="s">
        <v>5</v>
      </c>
      <c r="F324" s="213" t="s">
        <v>530</v>
      </c>
      <c r="H324" s="214">
        <v>50</v>
      </c>
      <c r="I324" s="208"/>
      <c r="L324" s="203"/>
      <c r="M324" s="209"/>
      <c r="N324" s="210"/>
      <c r="O324" s="210"/>
      <c r="P324" s="210"/>
      <c r="Q324" s="210"/>
      <c r="R324" s="210"/>
      <c r="S324" s="210"/>
      <c r="T324" s="211"/>
      <c r="AT324" s="212" t="s">
        <v>151</v>
      </c>
      <c r="AU324" s="212" t="s">
        <v>82</v>
      </c>
      <c r="AV324" s="13" t="s">
        <v>82</v>
      </c>
      <c r="AW324" s="13" t="s">
        <v>37</v>
      </c>
      <c r="AX324" s="13" t="s">
        <v>74</v>
      </c>
      <c r="AY324" s="212" t="s">
        <v>141</v>
      </c>
    </row>
    <row r="325" spans="2:65" s="12" customFormat="1">
      <c r="B325" s="194"/>
      <c r="D325" s="195" t="s">
        <v>151</v>
      </c>
      <c r="E325" s="196" t="s">
        <v>5</v>
      </c>
      <c r="F325" s="197" t="s">
        <v>425</v>
      </c>
      <c r="H325" s="198" t="s">
        <v>5</v>
      </c>
      <c r="I325" s="199"/>
      <c r="L325" s="194"/>
      <c r="M325" s="200"/>
      <c r="N325" s="201"/>
      <c r="O325" s="201"/>
      <c r="P325" s="201"/>
      <c r="Q325" s="201"/>
      <c r="R325" s="201"/>
      <c r="S325" s="201"/>
      <c r="T325" s="202"/>
      <c r="AT325" s="198" t="s">
        <v>151</v>
      </c>
      <c r="AU325" s="198" t="s">
        <v>82</v>
      </c>
      <c r="AV325" s="12" t="s">
        <v>24</v>
      </c>
      <c r="AW325" s="12" t="s">
        <v>37</v>
      </c>
      <c r="AX325" s="12" t="s">
        <v>74</v>
      </c>
      <c r="AY325" s="198" t="s">
        <v>141</v>
      </c>
    </row>
    <row r="326" spans="2:65" s="13" customFormat="1">
      <c r="B326" s="203"/>
      <c r="D326" s="195" t="s">
        <v>151</v>
      </c>
      <c r="E326" s="212" t="s">
        <v>5</v>
      </c>
      <c r="F326" s="213" t="s">
        <v>532</v>
      </c>
      <c r="H326" s="214">
        <v>160</v>
      </c>
      <c r="I326" s="208"/>
      <c r="L326" s="203"/>
      <c r="M326" s="209"/>
      <c r="N326" s="210"/>
      <c r="O326" s="210"/>
      <c r="P326" s="210"/>
      <c r="Q326" s="210"/>
      <c r="R326" s="210"/>
      <c r="S326" s="210"/>
      <c r="T326" s="211"/>
      <c r="AT326" s="212" t="s">
        <v>151</v>
      </c>
      <c r="AU326" s="212" t="s">
        <v>82</v>
      </c>
      <c r="AV326" s="13" t="s">
        <v>82</v>
      </c>
      <c r="AW326" s="13" t="s">
        <v>37</v>
      </c>
      <c r="AX326" s="13" t="s">
        <v>74</v>
      </c>
      <c r="AY326" s="212" t="s">
        <v>141</v>
      </c>
    </row>
    <row r="327" spans="2:65" s="14" customFormat="1">
      <c r="B327" s="232"/>
      <c r="D327" s="204" t="s">
        <v>151</v>
      </c>
      <c r="E327" s="233" t="s">
        <v>5</v>
      </c>
      <c r="F327" s="234" t="s">
        <v>427</v>
      </c>
      <c r="H327" s="235">
        <v>972</v>
      </c>
      <c r="I327" s="236"/>
      <c r="L327" s="232"/>
      <c r="M327" s="237"/>
      <c r="N327" s="238"/>
      <c r="O327" s="238"/>
      <c r="P327" s="238"/>
      <c r="Q327" s="238"/>
      <c r="R327" s="238"/>
      <c r="S327" s="238"/>
      <c r="T327" s="239"/>
      <c r="AT327" s="240" t="s">
        <v>151</v>
      </c>
      <c r="AU327" s="240" t="s">
        <v>82</v>
      </c>
      <c r="AV327" s="14" t="s">
        <v>160</v>
      </c>
      <c r="AW327" s="14" t="s">
        <v>37</v>
      </c>
      <c r="AX327" s="14" t="s">
        <v>24</v>
      </c>
      <c r="AY327" s="240" t="s">
        <v>141</v>
      </c>
    </row>
    <row r="328" spans="2:65" s="1" customFormat="1" ht="22.5" customHeight="1">
      <c r="B328" s="181"/>
      <c r="C328" s="182" t="s">
        <v>205</v>
      </c>
      <c r="D328" s="182" t="s">
        <v>144</v>
      </c>
      <c r="E328" s="183" t="s">
        <v>533</v>
      </c>
      <c r="F328" s="184" t="s">
        <v>534</v>
      </c>
      <c r="G328" s="185" t="s">
        <v>329</v>
      </c>
      <c r="H328" s="186">
        <v>5210</v>
      </c>
      <c r="I328" s="187"/>
      <c r="J328" s="188">
        <f>ROUND(I328*H328,2)</f>
        <v>0</v>
      </c>
      <c r="K328" s="184" t="s">
        <v>5</v>
      </c>
      <c r="L328" s="41"/>
      <c r="M328" s="189" t="s">
        <v>5</v>
      </c>
      <c r="N328" s="190" t="s">
        <v>45</v>
      </c>
      <c r="O328" s="42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AR328" s="24" t="s">
        <v>160</v>
      </c>
      <c r="AT328" s="24" t="s">
        <v>144</v>
      </c>
      <c r="AU328" s="24" t="s">
        <v>82</v>
      </c>
      <c r="AY328" s="24" t="s">
        <v>141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4" t="s">
        <v>24</v>
      </c>
      <c r="BK328" s="193">
        <f>ROUND(I328*H328,2)</f>
        <v>0</v>
      </c>
      <c r="BL328" s="24" t="s">
        <v>160</v>
      </c>
      <c r="BM328" s="24" t="s">
        <v>535</v>
      </c>
    </row>
    <row r="329" spans="2:65" s="12" customFormat="1">
      <c r="B329" s="194"/>
      <c r="D329" s="195" t="s">
        <v>151</v>
      </c>
      <c r="E329" s="196" t="s">
        <v>5</v>
      </c>
      <c r="F329" s="197" t="s">
        <v>498</v>
      </c>
      <c r="H329" s="198" t="s">
        <v>5</v>
      </c>
      <c r="I329" s="199"/>
      <c r="L329" s="194"/>
      <c r="M329" s="200"/>
      <c r="N329" s="201"/>
      <c r="O329" s="201"/>
      <c r="P329" s="201"/>
      <c r="Q329" s="201"/>
      <c r="R329" s="201"/>
      <c r="S329" s="201"/>
      <c r="T329" s="202"/>
      <c r="AT329" s="198" t="s">
        <v>151</v>
      </c>
      <c r="AU329" s="198" t="s">
        <v>82</v>
      </c>
      <c r="AV329" s="12" t="s">
        <v>24</v>
      </c>
      <c r="AW329" s="12" t="s">
        <v>37</v>
      </c>
      <c r="AX329" s="12" t="s">
        <v>74</v>
      </c>
      <c r="AY329" s="198" t="s">
        <v>141</v>
      </c>
    </row>
    <row r="330" spans="2:65" s="13" customFormat="1">
      <c r="B330" s="203"/>
      <c r="D330" s="195" t="s">
        <v>151</v>
      </c>
      <c r="E330" s="212" t="s">
        <v>5</v>
      </c>
      <c r="F330" s="213" t="s">
        <v>536</v>
      </c>
      <c r="H330" s="214">
        <v>450</v>
      </c>
      <c r="I330" s="208"/>
      <c r="L330" s="203"/>
      <c r="M330" s="209"/>
      <c r="N330" s="210"/>
      <c r="O330" s="210"/>
      <c r="P330" s="210"/>
      <c r="Q330" s="210"/>
      <c r="R330" s="210"/>
      <c r="S330" s="210"/>
      <c r="T330" s="211"/>
      <c r="AT330" s="212" t="s">
        <v>151</v>
      </c>
      <c r="AU330" s="212" t="s">
        <v>82</v>
      </c>
      <c r="AV330" s="13" t="s">
        <v>82</v>
      </c>
      <c r="AW330" s="13" t="s">
        <v>37</v>
      </c>
      <c r="AX330" s="13" t="s">
        <v>74</v>
      </c>
      <c r="AY330" s="212" t="s">
        <v>141</v>
      </c>
    </row>
    <row r="331" spans="2:65" s="12" customFormat="1">
      <c r="B331" s="194"/>
      <c r="D331" s="195" t="s">
        <v>151</v>
      </c>
      <c r="E331" s="196" t="s">
        <v>5</v>
      </c>
      <c r="F331" s="197" t="s">
        <v>500</v>
      </c>
      <c r="H331" s="198" t="s">
        <v>5</v>
      </c>
      <c r="I331" s="199"/>
      <c r="L331" s="194"/>
      <c r="M331" s="200"/>
      <c r="N331" s="201"/>
      <c r="O331" s="201"/>
      <c r="P331" s="201"/>
      <c r="Q331" s="201"/>
      <c r="R331" s="201"/>
      <c r="S331" s="201"/>
      <c r="T331" s="202"/>
      <c r="AT331" s="198" t="s">
        <v>151</v>
      </c>
      <c r="AU331" s="198" t="s">
        <v>82</v>
      </c>
      <c r="AV331" s="12" t="s">
        <v>24</v>
      </c>
      <c r="AW331" s="12" t="s">
        <v>37</v>
      </c>
      <c r="AX331" s="12" t="s">
        <v>74</v>
      </c>
      <c r="AY331" s="198" t="s">
        <v>141</v>
      </c>
    </row>
    <row r="332" spans="2:65" s="13" customFormat="1">
      <c r="B332" s="203"/>
      <c r="D332" s="195" t="s">
        <v>151</v>
      </c>
      <c r="E332" s="212" t="s">
        <v>5</v>
      </c>
      <c r="F332" s="213" t="s">
        <v>537</v>
      </c>
      <c r="H332" s="214">
        <v>890</v>
      </c>
      <c r="I332" s="208"/>
      <c r="L332" s="203"/>
      <c r="M332" s="209"/>
      <c r="N332" s="210"/>
      <c r="O332" s="210"/>
      <c r="P332" s="210"/>
      <c r="Q332" s="210"/>
      <c r="R332" s="210"/>
      <c r="S332" s="210"/>
      <c r="T332" s="211"/>
      <c r="AT332" s="212" t="s">
        <v>151</v>
      </c>
      <c r="AU332" s="212" t="s">
        <v>82</v>
      </c>
      <c r="AV332" s="13" t="s">
        <v>82</v>
      </c>
      <c r="AW332" s="13" t="s">
        <v>37</v>
      </c>
      <c r="AX332" s="13" t="s">
        <v>74</v>
      </c>
      <c r="AY332" s="212" t="s">
        <v>141</v>
      </c>
    </row>
    <row r="333" spans="2:65" s="12" customFormat="1">
      <c r="B333" s="194"/>
      <c r="D333" s="195" t="s">
        <v>151</v>
      </c>
      <c r="E333" s="196" t="s">
        <v>5</v>
      </c>
      <c r="F333" s="197" t="s">
        <v>503</v>
      </c>
      <c r="H333" s="198" t="s">
        <v>5</v>
      </c>
      <c r="I333" s="199"/>
      <c r="L333" s="194"/>
      <c r="M333" s="200"/>
      <c r="N333" s="201"/>
      <c r="O333" s="201"/>
      <c r="P333" s="201"/>
      <c r="Q333" s="201"/>
      <c r="R333" s="201"/>
      <c r="S333" s="201"/>
      <c r="T333" s="202"/>
      <c r="AT333" s="198" t="s">
        <v>151</v>
      </c>
      <c r="AU333" s="198" t="s">
        <v>82</v>
      </c>
      <c r="AV333" s="12" t="s">
        <v>24</v>
      </c>
      <c r="AW333" s="12" t="s">
        <v>37</v>
      </c>
      <c r="AX333" s="12" t="s">
        <v>74</v>
      </c>
      <c r="AY333" s="198" t="s">
        <v>141</v>
      </c>
    </row>
    <row r="334" spans="2:65" s="13" customFormat="1">
      <c r="B334" s="203"/>
      <c r="D334" s="195" t="s">
        <v>151</v>
      </c>
      <c r="E334" s="212" t="s">
        <v>5</v>
      </c>
      <c r="F334" s="213" t="s">
        <v>537</v>
      </c>
      <c r="H334" s="214">
        <v>890</v>
      </c>
      <c r="I334" s="208"/>
      <c r="L334" s="203"/>
      <c r="M334" s="209"/>
      <c r="N334" s="210"/>
      <c r="O334" s="210"/>
      <c r="P334" s="210"/>
      <c r="Q334" s="210"/>
      <c r="R334" s="210"/>
      <c r="S334" s="210"/>
      <c r="T334" s="211"/>
      <c r="AT334" s="212" t="s">
        <v>151</v>
      </c>
      <c r="AU334" s="212" t="s">
        <v>82</v>
      </c>
      <c r="AV334" s="13" t="s">
        <v>82</v>
      </c>
      <c r="AW334" s="13" t="s">
        <v>37</v>
      </c>
      <c r="AX334" s="13" t="s">
        <v>74</v>
      </c>
      <c r="AY334" s="212" t="s">
        <v>141</v>
      </c>
    </row>
    <row r="335" spans="2:65" s="12" customFormat="1">
      <c r="B335" s="194"/>
      <c r="D335" s="195" t="s">
        <v>151</v>
      </c>
      <c r="E335" s="196" t="s">
        <v>5</v>
      </c>
      <c r="F335" s="197" t="s">
        <v>505</v>
      </c>
      <c r="H335" s="198" t="s">
        <v>5</v>
      </c>
      <c r="I335" s="199"/>
      <c r="L335" s="194"/>
      <c r="M335" s="200"/>
      <c r="N335" s="201"/>
      <c r="O335" s="201"/>
      <c r="P335" s="201"/>
      <c r="Q335" s="201"/>
      <c r="R335" s="201"/>
      <c r="S335" s="201"/>
      <c r="T335" s="202"/>
      <c r="AT335" s="198" t="s">
        <v>151</v>
      </c>
      <c r="AU335" s="198" t="s">
        <v>82</v>
      </c>
      <c r="AV335" s="12" t="s">
        <v>24</v>
      </c>
      <c r="AW335" s="12" t="s">
        <v>37</v>
      </c>
      <c r="AX335" s="12" t="s">
        <v>74</v>
      </c>
      <c r="AY335" s="198" t="s">
        <v>141</v>
      </c>
    </row>
    <row r="336" spans="2:65" s="13" customFormat="1">
      <c r="B336" s="203"/>
      <c r="D336" s="195" t="s">
        <v>151</v>
      </c>
      <c r="E336" s="212" t="s">
        <v>5</v>
      </c>
      <c r="F336" s="213" t="s">
        <v>537</v>
      </c>
      <c r="H336" s="214">
        <v>890</v>
      </c>
      <c r="I336" s="208"/>
      <c r="L336" s="203"/>
      <c r="M336" s="209"/>
      <c r="N336" s="210"/>
      <c r="O336" s="210"/>
      <c r="P336" s="210"/>
      <c r="Q336" s="210"/>
      <c r="R336" s="210"/>
      <c r="S336" s="210"/>
      <c r="T336" s="211"/>
      <c r="AT336" s="212" t="s">
        <v>151</v>
      </c>
      <c r="AU336" s="212" t="s">
        <v>82</v>
      </c>
      <c r="AV336" s="13" t="s">
        <v>82</v>
      </c>
      <c r="AW336" s="13" t="s">
        <v>37</v>
      </c>
      <c r="AX336" s="13" t="s">
        <v>74</v>
      </c>
      <c r="AY336" s="212" t="s">
        <v>141</v>
      </c>
    </row>
    <row r="337" spans="2:65" s="12" customFormat="1">
      <c r="B337" s="194"/>
      <c r="D337" s="195" t="s">
        <v>151</v>
      </c>
      <c r="E337" s="196" t="s">
        <v>5</v>
      </c>
      <c r="F337" s="197" t="s">
        <v>506</v>
      </c>
      <c r="H337" s="198" t="s">
        <v>5</v>
      </c>
      <c r="I337" s="199"/>
      <c r="L337" s="194"/>
      <c r="M337" s="200"/>
      <c r="N337" s="201"/>
      <c r="O337" s="201"/>
      <c r="P337" s="201"/>
      <c r="Q337" s="201"/>
      <c r="R337" s="201"/>
      <c r="S337" s="201"/>
      <c r="T337" s="202"/>
      <c r="AT337" s="198" t="s">
        <v>151</v>
      </c>
      <c r="AU337" s="198" t="s">
        <v>82</v>
      </c>
      <c r="AV337" s="12" t="s">
        <v>24</v>
      </c>
      <c r="AW337" s="12" t="s">
        <v>37</v>
      </c>
      <c r="AX337" s="12" t="s">
        <v>74</v>
      </c>
      <c r="AY337" s="198" t="s">
        <v>141</v>
      </c>
    </row>
    <row r="338" spans="2:65" s="13" customFormat="1">
      <c r="B338" s="203"/>
      <c r="D338" s="195" t="s">
        <v>151</v>
      </c>
      <c r="E338" s="212" t="s">
        <v>5</v>
      </c>
      <c r="F338" s="213" t="s">
        <v>537</v>
      </c>
      <c r="H338" s="214">
        <v>890</v>
      </c>
      <c r="I338" s="208"/>
      <c r="L338" s="203"/>
      <c r="M338" s="209"/>
      <c r="N338" s="210"/>
      <c r="O338" s="210"/>
      <c r="P338" s="210"/>
      <c r="Q338" s="210"/>
      <c r="R338" s="210"/>
      <c r="S338" s="210"/>
      <c r="T338" s="211"/>
      <c r="AT338" s="212" t="s">
        <v>151</v>
      </c>
      <c r="AU338" s="212" t="s">
        <v>82</v>
      </c>
      <c r="AV338" s="13" t="s">
        <v>82</v>
      </c>
      <c r="AW338" s="13" t="s">
        <v>37</v>
      </c>
      <c r="AX338" s="13" t="s">
        <v>74</v>
      </c>
      <c r="AY338" s="212" t="s">
        <v>141</v>
      </c>
    </row>
    <row r="339" spans="2:65" s="12" customFormat="1">
      <c r="B339" s="194"/>
      <c r="D339" s="195" t="s">
        <v>151</v>
      </c>
      <c r="E339" s="196" t="s">
        <v>5</v>
      </c>
      <c r="F339" s="197" t="s">
        <v>507</v>
      </c>
      <c r="H339" s="198" t="s">
        <v>5</v>
      </c>
      <c r="I339" s="199"/>
      <c r="L339" s="194"/>
      <c r="M339" s="200"/>
      <c r="N339" s="201"/>
      <c r="O339" s="201"/>
      <c r="P339" s="201"/>
      <c r="Q339" s="201"/>
      <c r="R339" s="201"/>
      <c r="S339" s="201"/>
      <c r="T339" s="202"/>
      <c r="AT339" s="198" t="s">
        <v>151</v>
      </c>
      <c r="AU339" s="198" t="s">
        <v>82</v>
      </c>
      <c r="AV339" s="12" t="s">
        <v>24</v>
      </c>
      <c r="AW339" s="12" t="s">
        <v>37</v>
      </c>
      <c r="AX339" s="12" t="s">
        <v>74</v>
      </c>
      <c r="AY339" s="198" t="s">
        <v>141</v>
      </c>
    </row>
    <row r="340" spans="2:65" s="13" customFormat="1">
      <c r="B340" s="203"/>
      <c r="D340" s="195" t="s">
        <v>151</v>
      </c>
      <c r="E340" s="212" t="s">
        <v>5</v>
      </c>
      <c r="F340" s="213" t="s">
        <v>538</v>
      </c>
      <c r="H340" s="214">
        <v>400</v>
      </c>
      <c r="I340" s="208"/>
      <c r="L340" s="203"/>
      <c r="M340" s="209"/>
      <c r="N340" s="210"/>
      <c r="O340" s="210"/>
      <c r="P340" s="210"/>
      <c r="Q340" s="210"/>
      <c r="R340" s="210"/>
      <c r="S340" s="210"/>
      <c r="T340" s="211"/>
      <c r="AT340" s="212" t="s">
        <v>151</v>
      </c>
      <c r="AU340" s="212" t="s">
        <v>82</v>
      </c>
      <c r="AV340" s="13" t="s">
        <v>82</v>
      </c>
      <c r="AW340" s="13" t="s">
        <v>37</v>
      </c>
      <c r="AX340" s="13" t="s">
        <v>74</v>
      </c>
      <c r="AY340" s="212" t="s">
        <v>141</v>
      </c>
    </row>
    <row r="341" spans="2:65" s="12" customFormat="1">
      <c r="B341" s="194"/>
      <c r="D341" s="195" t="s">
        <v>151</v>
      </c>
      <c r="E341" s="196" t="s">
        <v>5</v>
      </c>
      <c r="F341" s="197" t="s">
        <v>525</v>
      </c>
      <c r="H341" s="198" t="s">
        <v>5</v>
      </c>
      <c r="I341" s="199"/>
      <c r="L341" s="194"/>
      <c r="M341" s="200"/>
      <c r="N341" s="201"/>
      <c r="O341" s="201"/>
      <c r="P341" s="201"/>
      <c r="Q341" s="201"/>
      <c r="R341" s="201"/>
      <c r="S341" s="201"/>
      <c r="T341" s="202"/>
      <c r="AT341" s="198" t="s">
        <v>151</v>
      </c>
      <c r="AU341" s="198" t="s">
        <v>82</v>
      </c>
      <c r="AV341" s="12" t="s">
        <v>24</v>
      </c>
      <c r="AW341" s="12" t="s">
        <v>37</v>
      </c>
      <c r="AX341" s="12" t="s">
        <v>74</v>
      </c>
      <c r="AY341" s="198" t="s">
        <v>141</v>
      </c>
    </row>
    <row r="342" spans="2:65" s="13" customFormat="1">
      <c r="B342" s="203"/>
      <c r="D342" s="195" t="s">
        <v>151</v>
      </c>
      <c r="E342" s="212" t="s">
        <v>5</v>
      </c>
      <c r="F342" s="213" t="s">
        <v>539</v>
      </c>
      <c r="H342" s="214">
        <v>800</v>
      </c>
      <c r="I342" s="208"/>
      <c r="L342" s="203"/>
      <c r="M342" s="209"/>
      <c r="N342" s="210"/>
      <c r="O342" s="210"/>
      <c r="P342" s="210"/>
      <c r="Q342" s="210"/>
      <c r="R342" s="210"/>
      <c r="S342" s="210"/>
      <c r="T342" s="211"/>
      <c r="AT342" s="212" t="s">
        <v>151</v>
      </c>
      <c r="AU342" s="212" t="s">
        <v>82</v>
      </c>
      <c r="AV342" s="13" t="s">
        <v>82</v>
      </c>
      <c r="AW342" s="13" t="s">
        <v>37</v>
      </c>
      <c r="AX342" s="13" t="s">
        <v>74</v>
      </c>
      <c r="AY342" s="212" t="s">
        <v>141</v>
      </c>
    </row>
    <row r="343" spans="2:65" s="14" customFormat="1">
      <c r="B343" s="232"/>
      <c r="D343" s="204" t="s">
        <v>151</v>
      </c>
      <c r="E343" s="233" t="s">
        <v>5</v>
      </c>
      <c r="F343" s="234" t="s">
        <v>427</v>
      </c>
      <c r="H343" s="235">
        <v>5210</v>
      </c>
      <c r="I343" s="236"/>
      <c r="L343" s="232"/>
      <c r="M343" s="237"/>
      <c r="N343" s="238"/>
      <c r="O343" s="238"/>
      <c r="P343" s="238"/>
      <c r="Q343" s="238"/>
      <c r="R343" s="238"/>
      <c r="S343" s="238"/>
      <c r="T343" s="239"/>
      <c r="AT343" s="240" t="s">
        <v>151</v>
      </c>
      <c r="AU343" s="240" t="s">
        <v>82</v>
      </c>
      <c r="AV343" s="14" t="s">
        <v>160</v>
      </c>
      <c r="AW343" s="14" t="s">
        <v>37</v>
      </c>
      <c r="AX343" s="14" t="s">
        <v>24</v>
      </c>
      <c r="AY343" s="240" t="s">
        <v>141</v>
      </c>
    </row>
    <row r="344" spans="2:65" s="1" customFormat="1" ht="22.5" customHeight="1">
      <c r="B344" s="181"/>
      <c r="C344" s="182" t="s">
        <v>208</v>
      </c>
      <c r="D344" s="182" t="s">
        <v>144</v>
      </c>
      <c r="E344" s="183" t="s">
        <v>540</v>
      </c>
      <c r="F344" s="184" t="s">
        <v>541</v>
      </c>
      <c r="G344" s="185" t="s">
        <v>329</v>
      </c>
      <c r="H344" s="186">
        <v>65</v>
      </c>
      <c r="I344" s="187"/>
      <c r="J344" s="188">
        <f>ROUND(I344*H344,2)</f>
        <v>0</v>
      </c>
      <c r="K344" s="184" t="s">
        <v>148</v>
      </c>
      <c r="L344" s="41"/>
      <c r="M344" s="189" t="s">
        <v>5</v>
      </c>
      <c r="N344" s="190" t="s">
        <v>45</v>
      </c>
      <c r="O344" s="42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AR344" s="24" t="s">
        <v>160</v>
      </c>
      <c r="AT344" s="24" t="s">
        <v>144</v>
      </c>
      <c r="AU344" s="24" t="s">
        <v>82</v>
      </c>
      <c r="AY344" s="24" t="s">
        <v>141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4" t="s">
        <v>24</v>
      </c>
      <c r="BK344" s="193">
        <f>ROUND(I344*H344,2)</f>
        <v>0</v>
      </c>
      <c r="BL344" s="24" t="s">
        <v>160</v>
      </c>
      <c r="BM344" s="24" t="s">
        <v>542</v>
      </c>
    </row>
    <row r="345" spans="2:65" s="12" customFormat="1">
      <c r="B345" s="194"/>
      <c r="D345" s="195" t="s">
        <v>151</v>
      </c>
      <c r="E345" s="196" t="s">
        <v>5</v>
      </c>
      <c r="F345" s="197" t="s">
        <v>543</v>
      </c>
      <c r="H345" s="198" t="s">
        <v>5</v>
      </c>
      <c r="I345" s="199"/>
      <c r="L345" s="194"/>
      <c r="M345" s="200"/>
      <c r="N345" s="201"/>
      <c r="O345" s="201"/>
      <c r="P345" s="201"/>
      <c r="Q345" s="201"/>
      <c r="R345" s="201"/>
      <c r="S345" s="201"/>
      <c r="T345" s="202"/>
      <c r="AT345" s="198" t="s">
        <v>151</v>
      </c>
      <c r="AU345" s="198" t="s">
        <v>82</v>
      </c>
      <c r="AV345" s="12" t="s">
        <v>24</v>
      </c>
      <c r="AW345" s="12" t="s">
        <v>37</v>
      </c>
      <c r="AX345" s="12" t="s">
        <v>74</v>
      </c>
      <c r="AY345" s="198" t="s">
        <v>141</v>
      </c>
    </row>
    <row r="346" spans="2:65" s="13" customFormat="1">
      <c r="B346" s="203"/>
      <c r="D346" s="195" t="s">
        <v>151</v>
      </c>
      <c r="E346" s="212" t="s">
        <v>5</v>
      </c>
      <c r="F346" s="213" t="s">
        <v>82</v>
      </c>
      <c r="H346" s="214">
        <v>2</v>
      </c>
      <c r="I346" s="208"/>
      <c r="L346" s="203"/>
      <c r="M346" s="209"/>
      <c r="N346" s="210"/>
      <c r="O346" s="210"/>
      <c r="P346" s="210"/>
      <c r="Q346" s="210"/>
      <c r="R346" s="210"/>
      <c r="S346" s="210"/>
      <c r="T346" s="211"/>
      <c r="AT346" s="212" t="s">
        <v>151</v>
      </c>
      <c r="AU346" s="212" t="s">
        <v>82</v>
      </c>
      <c r="AV346" s="13" t="s">
        <v>82</v>
      </c>
      <c r="AW346" s="13" t="s">
        <v>37</v>
      </c>
      <c r="AX346" s="13" t="s">
        <v>74</v>
      </c>
      <c r="AY346" s="212" t="s">
        <v>141</v>
      </c>
    </row>
    <row r="347" spans="2:65" s="12" customFormat="1">
      <c r="B347" s="194"/>
      <c r="D347" s="195" t="s">
        <v>151</v>
      </c>
      <c r="E347" s="196" t="s">
        <v>5</v>
      </c>
      <c r="F347" s="197" t="s">
        <v>544</v>
      </c>
      <c r="H347" s="198" t="s">
        <v>5</v>
      </c>
      <c r="I347" s="199"/>
      <c r="L347" s="194"/>
      <c r="M347" s="200"/>
      <c r="N347" s="201"/>
      <c r="O347" s="201"/>
      <c r="P347" s="201"/>
      <c r="Q347" s="201"/>
      <c r="R347" s="201"/>
      <c r="S347" s="201"/>
      <c r="T347" s="202"/>
      <c r="AT347" s="198" t="s">
        <v>151</v>
      </c>
      <c r="AU347" s="198" t="s">
        <v>82</v>
      </c>
      <c r="AV347" s="12" t="s">
        <v>24</v>
      </c>
      <c r="AW347" s="12" t="s">
        <v>37</v>
      </c>
      <c r="AX347" s="12" t="s">
        <v>74</v>
      </c>
      <c r="AY347" s="198" t="s">
        <v>141</v>
      </c>
    </row>
    <row r="348" spans="2:65" s="13" customFormat="1">
      <c r="B348" s="203"/>
      <c r="D348" s="195" t="s">
        <v>151</v>
      </c>
      <c r="E348" s="212" t="s">
        <v>5</v>
      </c>
      <c r="F348" s="213" t="s">
        <v>29</v>
      </c>
      <c r="H348" s="214">
        <v>10</v>
      </c>
      <c r="I348" s="208"/>
      <c r="L348" s="203"/>
      <c r="M348" s="209"/>
      <c r="N348" s="210"/>
      <c r="O348" s="210"/>
      <c r="P348" s="210"/>
      <c r="Q348" s="210"/>
      <c r="R348" s="210"/>
      <c r="S348" s="210"/>
      <c r="T348" s="211"/>
      <c r="AT348" s="212" t="s">
        <v>151</v>
      </c>
      <c r="AU348" s="212" t="s">
        <v>82</v>
      </c>
      <c r="AV348" s="13" t="s">
        <v>82</v>
      </c>
      <c r="AW348" s="13" t="s">
        <v>37</v>
      </c>
      <c r="AX348" s="13" t="s">
        <v>74</v>
      </c>
      <c r="AY348" s="212" t="s">
        <v>141</v>
      </c>
    </row>
    <row r="349" spans="2:65" s="12" customFormat="1">
      <c r="B349" s="194"/>
      <c r="D349" s="195" t="s">
        <v>151</v>
      </c>
      <c r="E349" s="196" t="s">
        <v>5</v>
      </c>
      <c r="F349" s="197" t="s">
        <v>545</v>
      </c>
      <c r="H349" s="198" t="s">
        <v>5</v>
      </c>
      <c r="I349" s="199"/>
      <c r="L349" s="194"/>
      <c r="M349" s="200"/>
      <c r="N349" s="201"/>
      <c r="O349" s="201"/>
      <c r="P349" s="201"/>
      <c r="Q349" s="201"/>
      <c r="R349" s="201"/>
      <c r="S349" s="201"/>
      <c r="T349" s="202"/>
      <c r="AT349" s="198" t="s">
        <v>151</v>
      </c>
      <c r="AU349" s="198" t="s">
        <v>82</v>
      </c>
      <c r="AV349" s="12" t="s">
        <v>24</v>
      </c>
      <c r="AW349" s="12" t="s">
        <v>37</v>
      </c>
      <c r="AX349" s="12" t="s">
        <v>74</v>
      </c>
      <c r="AY349" s="198" t="s">
        <v>141</v>
      </c>
    </row>
    <row r="350" spans="2:65" s="13" customFormat="1">
      <c r="B350" s="203"/>
      <c r="D350" s="195" t="s">
        <v>151</v>
      </c>
      <c r="E350" s="212" t="s">
        <v>5</v>
      </c>
      <c r="F350" s="213" t="s">
        <v>546</v>
      </c>
      <c r="H350" s="214">
        <v>53</v>
      </c>
      <c r="I350" s="208"/>
      <c r="L350" s="203"/>
      <c r="M350" s="209"/>
      <c r="N350" s="210"/>
      <c r="O350" s="210"/>
      <c r="P350" s="210"/>
      <c r="Q350" s="210"/>
      <c r="R350" s="210"/>
      <c r="S350" s="210"/>
      <c r="T350" s="211"/>
      <c r="AT350" s="212" t="s">
        <v>151</v>
      </c>
      <c r="AU350" s="212" t="s">
        <v>82</v>
      </c>
      <c r="AV350" s="13" t="s">
        <v>82</v>
      </c>
      <c r="AW350" s="13" t="s">
        <v>37</v>
      </c>
      <c r="AX350" s="13" t="s">
        <v>74</v>
      </c>
      <c r="AY350" s="212" t="s">
        <v>141</v>
      </c>
    </row>
    <row r="351" spans="2:65" s="14" customFormat="1">
      <c r="B351" s="232"/>
      <c r="D351" s="204" t="s">
        <v>151</v>
      </c>
      <c r="E351" s="233" t="s">
        <v>5</v>
      </c>
      <c r="F351" s="234" t="s">
        <v>427</v>
      </c>
      <c r="H351" s="235">
        <v>65</v>
      </c>
      <c r="I351" s="236"/>
      <c r="L351" s="232"/>
      <c r="M351" s="237"/>
      <c r="N351" s="238"/>
      <c r="O351" s="238"/>
      <c r="P351" s="238"/>
      <c r="Q351" s="238"/>
      <c r="R351" s="238"/>
      <c r="S351" s="238"/>
      <c r="T351" s="239"/>
      <c r="AT351" s="240" t="s">
        <v>151</v>
      </c>
      <c r="AU351" s="240" t="s">
        <v>82</v>
      </c>
      <c r="AV351" s="14" t="s">
        <v>160</v>
      </c>
      <c r="AW351" s="14" t="s">
        <v>37</v>
      </c>
      <c r="AX351" s="14" t="s">
        <v>24</v>
      </c>
      <c r="AY351" s="240" t="s">
        <v>141</v>
      </c>
    </row>
    <row r="352" spans="2:65" s="1" customFormat="1" ht="22.5" customHeight="1">
      <c r="B352" s="181"/>
      <c r="C352" s="182" t="s">
        <v>213</v>
      </c>
      <c r="D352" s="182" t="s">
        <v>144</v>
      </c>
      <c r="E352" s="183" t="s">
        <v>547</v>
      </c>
      <c r="F352" s="184" t="s">
        <v>548</v>
      </c>
      <c r="G352" s="185" t="s">
        <v>329</v>
      </c>
      <c r="H352" s="186">
        <v>65</v>
      </c>
      <c r="I352" s="187"/>
      <c r="J352" s="188">
        <f>ROUND(I352*H352,2)</f>
        <v>0</v>
      </c>
      <c r="K352" s="184" t="s">
        <v>148</v>
      </c>
      <c r="L352" s="41"/>
      <c r="M352" s="189" t="s">
        <v>5</v>
      </c>
      <c r="N352" s="190" t="s">
        <v>45</v>
      </c>
      <c r="O352" s="42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AR352" s="24" t="s">
        <v>160</v>
      </c>
      <c r="AT352" s="24" t="s">
        <v>144</v>
      </c>
      <c r="AU352" s="24" t="s">
        <v>82</v>
      </c>
      <c r="AY352" s="24" t="s">
        <v>141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4" t="s">
        <v>24</v>
      </c>
      <c r="BK352" s="193">
        <f>ROUND(I352*H352,2)</f>
        <v>0</v>
      </c>
      <c r="BL352" s="24" t="s">
        <v>160</v>
      </c>
      <c r="BM352" s="24" t="s">
        <v>549</v>
      </c>
    </row>
    <row r="353" spans="2:65" s="12" customFormat="1">
      <c r="B353" s="194"/>
      <c r="D353" s="195" t="s">
        <v>151</v>
      </c>
      <c r="E353" s="196" t="s">
        <v>5</v>
      </c>
      <c r="F353" s="197" t="s">
        <v>543</v>
      </c>
      <c r="H353" s="198" t="s">
        <v>5</v>
      </c>
      <c r="I353" s="199"/>
      <c r="L353" s="194"/>
      <c r="M353" s="200"/>
      <c r="N353" s="201"/>
      <c r="O353" s="201"/>
      <c r="P353" s="201"/>
      <c r="Q353" s="201"/>
      <c r="R353" s="201"/>
      <c r="S353" s="201"/>
      <c r="T353" s="202"/>
      <c r="AT353" s="198" t="s">
        <v>151</v>
      </c>
      <c r="AU353" s="198" t="s">
        <v>82</v>
      </c>
      <c r="AV353" s="12" t="s">
        <v>24</v>
      </c>
      <c r="AW353" s="12" t="s">
        <v>37</v>
      </c>
      <c r="AX353" s="12" t="s">
        <v>74</v>
      </c>
      <c r="AY353" s="198" t="s">
        <v>141</v>
      </c>
    </row>
    <row r="354" spans="2:65" s="13" customFormat="1">
      <c r="B354" s="203"/>
      <c r="D354" s="195" t="s">
        <v>151</v>
      </c>
      <c r="E354" s="212" t="s">
        <v>5</v>
      </c>
      <c r="F354" s="213" t="s">
        <v>82</v>
      </c>
      <c r="H354" s="214">
        <v>2</v>
      </c>
      <c r="I354" s="208"/>
      <c r="L354" s="203"/>
      <c r="M354" s="209"/>
      <c r="N354" s="210"/>
      <c r="O354" s="210"/>
      <c r="P354" s="210"/>
      <c r="Q354" s="210"/>
      <c r="R354" s="210"/>
      <c r="S354" s="210"/>
      <c r="T354" s="211"/>
      <c r="AT354" s="212" t="s">
        <v>151</v>
      </c>
      <c r="AU354" s="212" t="s">
        <v>82</v>
      </c>
      <c r="AV354" s="13" t="s">
        <v>82</v>
      </c>
      <c r="AW354" s="13" t="s">
        <v>37</v>
      </c>
      <c r="AX354" s="13" t="s">
        <v>74</v>
      </c>
      <c r="AY354" s="212" t="s">
        <v>141</v>
      </c>
    </row>
    <row r="355" spans="2:65" s="12" customFormat="1">
      <c r="B355" s="194"/>
      <c r="D355" s="195" t="s">
        <v>151</v>
      </c>
      <c r="E355" s="196" t="s">
        <v>5</v>
      </c>
      <c r="F355" s="197" t="s">
        <v>544</v>
      </c>
      <c r="H355" s="198" t="s">
        <v>5</v>
      </c>
      <c r="I355" s="199"/>
      <c r="L355" s="194"/>
      <c r="M355" s="200"/>
      <c r="N355" s="201"/>
      <c r="O355" s="201"/>
      <c r="P355" s="201"/>
      <c r="Q355" s="201"/>
      <c r="R355" s="201"/>
      <c r="S355" s="201"/>
      <c r="T355" s="202"/>
      <c r="AT355" s="198" t="s">
        <v>151</v>
      </c>
      <c r="AU355" s="198" t="s">
        <v>82</v>
      </c>
      <c r="AV355" s="12" t="s">
        <v>24</v>
      </c>
      <c r="AW355" s="12" t="s">
        <v>37</v>
      </c>
      <c r="AX355" s="12" t="s">
        <v>74</v>
      </c>
      <c r="AY355" s="198" t="s">
        <v>141</v>
      </c>
    </row>
    <row r="356" spans="2:65" s="13" customFormat="1">
      <c r="B356" s="203"/>
      <c r="D356" s="195" t="s">
        <v>151</v>
      </c>
      <c r="E356" s="212" t="s">
        <v>5</v>
      </c>
      <c r="F356" s="213" t="s">
        <v>29</v>
      </c>
      <c r="H356" s="214">
        <v>10</v>
      </c>
      <c r="I356" s="208"/>
      <c r="L356" s="203"/>
      <c r="M356" s="209"/>
      <c r="N356" s="210"/>
      <c r="O356" s="210"/>
      <c r="P356" s="210"/>
      <c r="Q356" s="210"/>
      <c r="R356" s="210"/>
      <c r="S356" s="210"/>
      <c r="T356" s="211"/>
      <c r="AT356" s="212" t="s">
        <v>151</v>
      </c>
      <c r="AU356" s="212" t="s">
        <v>82</v>
      </c>
      <c r="AV356" s="13" t="s">
        <v>82</v>
      </c>
      <c r="AW356" s="13" t="s">
        <v>37</v>
      </c>
      <c r="AX356" s="13" t="s">
        <v>74</v>
      </c>
      <c r="AY356" s="212" t="s">
        <v>141</v>
      </c>
    </row>
    <row r="357" spans="2:65" s="12" customFormat="1">
      <c r="B357" s="194"/>
      <c r="D357" s="195" t="s">
        <v>151</v>
      </c>
      <c r="E357" s="196" t="s">
        <v>5</v>
      </c>
      <c r="F357" s="197" t="s">
        <v>545</v>
      </c>
      <c r="H357" s="198" t="s">
        <v>5</v>
      </c>
      <c r="I357" s="199"/>
      <c r="L357" s="194"/>
      <c r="M357" s="200"/>
      <c r="N357" s="201"/>
      <c r="O357" s="201"/>
      <c r="P357" s="201"/>
      <c r="Q357" s="201"/>
      <c r="R357" s="201"/>
      <c r="S357" s="201"/>
      <c r="T357" s="202"/>
      <c r="AT357" s="198" t="s">
        <v>151</v>
      </c>
      <c r="AU357" s="198" t="s">
        <v>82</v>
      </c>
      <c r="AV357" s="12" t="s">
        <v>24</v>
      </c>
      <c r="AW357" s="12" t="s">
        <v>37</v>
      </c>
      <c r="AX357" s="12" t="s">
        <v>74</v>
      </c>
      <c r="AY357" s="198" t="s">
        <v>141</v>
      </c>
    </row>
    <row r="358" spans="2:65" s="13" customFormat="1">
      <c r="B358" s="203"/>
      <c r="D358" s="195" t="s">
        <v>151</v>
      </c>
      <c r="E358" s="212" t="s">
        <v>5</v>
      </c>
      <c r="F358" s="213" t="s">
        <v>546</v>
      </c>
      <c r="H358" s="214">
        <v>53</v>
      </c>
      <c r="I358" s="208"/>
      <c r="L358" s="203"/>
      <c r="M358" s="209"/>
      <c r="N358" s="210"/>
      <c r="O358" s="210"/>
      <c r="P358" s="210"/>
      <c r="Q358" s="210"/>
      <c r="R358" s="210"/>
      <c r="S358" s="210"/>
      <c r="T358" s="211"/>
      <c r="AT358" s="212" t="s">
        <v>151</v>
      </c>
      <c r="AU358" s="212" t="s">
        <v>82</v>
      </c>
      <c r="AV358" s="13" t="s">
        <v>82</v>
      </c>
      <c r="AW358" s="13" t="s">
        <v>37</v>
      </c>
      <c r="AX358" s="13" t="s">
        <v>74</v>
      </c>
      <c r="AY358" s="212" t="s">
        <v>141</v>
      </c>
    </row>
    <row r="359" spans="2:65" s="14" customFormat="1">
      <c r="B359" s="232"/>
      <c r="D359" s="204" t="s">
        <v>151</v>
      </c>
      <c r="E359" s="233" t="s">
        <v>5</v>
      </c>
      <c r="F359" s="234" t="s">
        <v>427</v>
      </c>
      <c r="H359" s="235">
        <v>65</v>
      </c>
      <c r="I359" s="236"/>
      <c r="L359" s="232"/>
      <c r="M359" s="237"/>
      <c r="N359" s="238"/>
      <c r="O359" s="238"/>
      <c r="P359" s="238"/>
      <c r="Q359" s="238"/>
      <c r="R359" s="238"/>
      <c r="S359" s="238"/>
      <c r="T359" s="239"/>
      <c r="AT359" s="240" t="s">
        <v>151</v>
      </c>
      <c r="AU359" s="240" t="s">
        <v>82</v>
      </c>
      <c r="AV359" s="14" t="s">
        <v>160</v>
      </c>
      <c r="AW359" s="14" t="s">
        <v>37</v>
      </c>
      <c r="AX359" s="14" t="s">
        <v>24</v>
      </c>
      <c r="AY359" s="240" t="s">
        <v>141</v>
      </c>
    </row>
    <row r="360" spans="2:65" s="1" customFormat="1" ht="22.5" customHeight="1">
      <c r="B360" s="181"/>
      <c r="C360" s="182" t="s">
        <v>10</v>
      </c>
      <c r="D360" s="182" t="s">
        <v>144</v>
      </c>
      <c r="E360" s="183" t="s">
        <v>550</v>
      </c>
      <c r="F360" s="184" t="s">
        <v>551</v>
      </c>
      <c r="G360" s="185" t="s">
        <v>329</v>
      </c>
      <c r="H360" s="186">
        <v>1491</v>
      </c>
      <c r="I360" s="187"/>
      <c r="J360" s="188">
        <f>ROUND(I360*H360,2)</f>
        <v>0</v>
      </c>
      <c r="K360" s="184" t="s">
        <v>148</v>
      </c>
      <c r="L360" s="41"/>
      <c r="M360" s="189" t="s">
        <v>5</v>
      </c>
      <c r="N360" s="190" t="s">
        <v>45</v>
      </c>
      <c r="O360" s="42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AR360" s="24" t="s">
        <v>160</v>
      </c>
      <c r="AT360" s="24" t="s">
        <v>144</v>
      </c>
      <c r="AU360" s="24" t="s">
        <v>82</v>
      </c>
      <c r="AY360" s="24" t="s">
        <v>141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4" t="s">
        <v>24</v>
      </c>
      <c r="BK360" s="193">
        <f>ROUND(I360*H360,2)</f>
        <v>0</v>
      </c>
      <c r="BL360" s="24" t="s">
        <v>160</v>
      </c>
      <c r="BM360" s="24" t="s">
        <v>552</v>
      </c>
    </row>
    <row r="361" spans="2:65" s="12" customFormat="1">
      <c r="B361" s="194"/>
      <c r="D361" s="195" t="s">
        <v>151</v>
      </c>
      <c r="E361" s="196" t="s">
        <v>5</v>
      </c>
      <c r="F361" s="197" t="s">
        <v>553</v>
      </c>
      <c r="H361" s="198" t="s">
        <v>5</v>
      </c>
      <c r="I361" s="199"/>
      <c r="L361" s="194"/>
      <c r="M361" s="200"/>
      <c r="N361" s="201"/>
      <c r="O361" s="201"/>
      <c r="P361" s="201"/>
      <c r="Q361" s="201"/>
      <c r="R361" s="201"/>
      <c r="S361" s="201"/>
      <c r="T361" s="202"/>
      <c r="AT361" s="198" t="s">
        <v>151</v>
      </c>
      <c r="AU361" s="198" t="s">
        <v>82</v>
      </c>
      <c r="AV361" s="12" t="s">
        <v>24</v>
      </c>
      <c r="AW361" s="12" t="s">
        <v>37</v>
      </c>
      <c r="AX361" s="12" t="s">
        <v>74</v>
      </c>
      <c r="AY361" s="198" t="s">
        <v>141</v>
      </c>
    </row>
    <row r="362" spans="2:65" s="13" customFormat="1">
      <c r="B362" s="203"/>
      <c r="D362" s="195" t="s">
        <v>151</v>
      </c>
      <c r="E362" s="212" t="s">
        <v>5</v>
      </c>
      <c r="F362" s="213" t="s">
        <v>554</v>
      </c>
      <c r="H362" s="214">
        <v>1148</v>
      </c>
      <c r="I362" s="208"/>
      <c r="L362" s="203"/>
      <c r="M362" s="209"/>
      <c r="N362" s="210"/>
      <c r="O362" s="210"/>
      <c r="P362" s="210"/>
      <c r="Q362" s="210"/>
      <c r="R362" s="210"/>
      <c r="S362" s="210"/>
      <c r="T362" s="211"/>
      <c r="AT362" s="212" t="s">
        <v>151</v>
      </c>
      <c r="AU362" s="212" t="s">
        <v>82</v>
      </c>
      <c r="AV362" s="13" t="s">
        <v>82</v>
      </c>
      <c r="AW362" s="13" t="s">
        <v>37</v>
      </c>
      <c r="AX362" s="13" t="s">
        <v>74</v>
      </c>
      <c r="AY362" s="212" t="s">
        <v>141</v>
      </c>
    </row>
    <row r="363" spans="2:65" s="12" customFormat="1">
      <c r="B363" s="194"/>
      <c r="D363" s="195" t="s">
        <v>151</v>
      </c>
      <c r="E363" s="196" t="s">
        <v>5</v>
      </c>
      <c r="F363" s="197" t="s">
        <v>555</v>
      </c>
      <c r="H363" s="198" t="s">
        <v>5</v>
      </c>
      <c r="I363" s="199"/>
      <c r="L363" s="194"/>
      <c r="M363" s="200"/>
      <c r="N363" s="201"/>
      <c r="O363" s="201"/>
      <c r="P363" s="201"/>
      <c r="Q363" s="201"/>
      <c r="R363" s="201"/>
      <c r="S363" s="201"/>
      <c r="T363" s="202"/>
      <c r="AT363" s="198" t="s">
        <v>151</v>
      </c>
      <c r="AU363" s="198" t="s">
        <v>82</v>
      </c>
      <c r="AV363" s="12" t="s">
        <v>24</v>
      </c>
      <c r="AW363" s="12" t="s">
        <v>37</v>
      </c>
      <c r="AX363" s="12" t="s">
        <v>74</v>
      </c>
      <c r="AY363" s="198" t="s">
        <v>141</v>
      </c>
    </row>
    <row r="364" spans="2:65" s="13" customFormat="1">
      <c r="B364" s="203"/>
      <c r="D364" s="195" t="s">
        <v>151</v>
      </c>
      <c r="E364" s="212" t="s">
        <v>5</v>
      </c>
      <c r="F364" s="213" t="s">
        <v>530</v>
      </c>
      <c r="H364" s="214">
        <v>50</v>
      </c>
      <c r="I364" s="208"/>
      <c r="L364" s="203"/>
      <c r="M364" s="209"/>
      <c r="N364" s="210"/>
      <c r="O364" s="210"/>
      <c r="P364" s="210"/>
      <c r="Q364" s="210"/>
      <c r="R364" s="210"/>
      <c r="S364" s="210"/>
      <c r="T364" s="211"/>
      <c r="AT364" s="212" t="s">
        <v>151</v>
      </c>
      <c r="AU364" s="212" t="s">
        <v>82</v>
      </c>
      <c r="AV364" s="13" t="s">
        <v>82</v>
      </c>
      <c r="AW364" s="13" t="s">
        <v>37</v>
      </c>
      <c r="AX364" s="13" t="s">
        <v>74</v>
      </c>
      <c r="AY364" s="212" t="s">
        <v>141</v>
      </c>
    </row>
    <row r="365" spans="2:65" s="12" customFormat="1">
      <c r="B365" s="194"/>
      <c r="D365" s="195" t="s">
        <v>151</v>
      </c>
      <c r="E365" s="196" t="s">
        <v>5</v>
      </c>
      <c r="F365" s="197" t="s">
        <v>556</v>
      </c>
      <c r="H365" s="198" t="s">
        <v>5</v>
      </c>
      <c r="I365" s="199"/>
      <c r="L365" s="194"/>
      <c r="M365" s="200"/>
      <c r="N365" s="201"/>
      <c r="O365" s="201"/>
      <c r="P365" s="201"/>
      <c r="Q365" s="201"/>
      <c r="R365" s="201"/>
      <c r="S365" s="201"/>
      <c r="T365" s="202"/>
      <c r="AT365" s="198" t="s">
        <v>151</v>
      </c>
      <c r="AU365" s="198" t="s">
        <v>82</v>
      </c>
      <c r="AV365" s="12" t="s">
        <v>24</v>
      </c>
      <c r="AW365" s="12" t="s">
        <v>37</v>
      </c>
      <c r="AX365" s="12" t="s">
        <v>74</v>
      </c>
      <c r="AY365" s="198" t="s">
        <v>141</v>
      </c>
    </row>
    <row r="366" spans="2:65" s="13" customFormat="1">
      <c r="B366" s="203"/>
      <c r="D366" s="195" t="s">
        <v>151</v>
      </c>
      <c r="E366" s="212" t="s">
        <v>5</v>
      </c>
      <c r="F366" s="213" t="s">
        <v>557</v>
      </c>
      <c r="H366" s="214">
        <v>293</v>
      </c>
      <c r="I366" s="208"/>
      <c r="L366" s="203"/>
      <c r="M366" s="209"/>
      <c r="N366" s="210"/>
      <c r="O366" s="210"/>
      <c r="P366" s="210"/>
      <c r="Q366" s="210"/>
      <c r="R366" s="210"/>
      <c r="S366" s="210"/>
      <c r="T366" s="211"/>
      <c r="AT366" s="212" t="s">
        <v>151</v>
      </c>
      <c r="AU366" s="212" t="s">
        <v>82</v>
      </c>
      <c r="AV366" s="13" t="s">
        <v>82</v>
      </c>
      <c r="AW366" s="13" t="s">
        <v>37</v>
      </c>
      <c r="AX366" s="13" t="s">
        <v>74</v>
      </c>
      <c r="AY366" s="212" t="s">
        <v>141</v>
      </c>
    </row>
    <row r="367" spans="2:65" s="14" customFormat="1">
      <c r="B367" s="232"/>
      <c r="D367" s="204" t="s">
        <v>151</v>
      </c>
      <c r="E367" s="233" t="s">
        <v>5</v>
      </c>
      <c r="F367" s="234" t="s">
        <v>427</v>
      </c>
      <c r="H367" s="235">
        <v>1491</v>
      </c>
      <c r="I367" s="236"/>
      <c r="L367" s="232"/>
      <c r="M367" s="237"/>
      <c r="N367" s="238"/>
      <c r="O367" s="238"/>
      <c r="P367" s="238"/>
      <c r="Q367" s="238"/>
      <c r="R367" s="238"/>
      <c r="S367" s="238"/>
      <c r="T367" s="239"/>
      <c r="AT367" s="240" t="s">
        <v>151</v>
      </c>
      <c r="AU367" s="240" t="s">
        <v>82</v>
      </c>
      <c r="AV367" s="14" t="s">
        <v>160</v>
      </c>
      <c r="AW367" s="14" t="s">
        <v>37</v>
      </c>
      <c r="AX367" s="14" t="s">
        <v>24</v>
      </c>
      <c r="AY367" s="240" t="s">
        <v>141</v>
      </c>
    </row>
    <row r="368" spans="2:65" s="1" customFormat="1" ht="22.5" customHeight="1">
      <c r="B368" s="181"/>
      <c r="C368" s="182" t="s">
        <v>220</v>
      </c>
      <c r="D368" s="182" t="s">
        <v>144</v>
      </c>
      <c r="E368" s="183" t="s">
        <v>558</v>
      </c>
      <c r="F368" s="184" t="s">
        <v>559</v>
      </c>
      <c r="G368" s="185" t="s">
        <v>329</v>
      </c>
      <c r="H368" s="186">
        <v>2982</v>
      </c>
      <c r="I368" s="187"/>
      <c r="J368" s="188">
        <f>ROUND(I368*H368,2)</f>
        <v>0</v>
      </c>
      <c r="K368" s="184" t="s">
        <v>148</v>
      </c>
      <c r="L368" s="41"/>
      <c r="M368" s="189" t="s">
        <v>5</v>
      </c>
      <c r="N368" s="190" t="s">
        <v>45</v>
      </c>
      <c r="O368" s="42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AR368" s="24" t="s">
        <v>160</v>
      </c>
      <c r="AT368" s="24" t="s">
        <v>144</v>
      </c>
      <c r="AU368" s="24" t="s">
        <v>82</v>
      </c>
      <c r="AY368" s="24" t="s">
        <v>141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24" t="s">
        <v>24</v>
      </c>
      <c r="BK368" s="193">
        <f>ROUND(I368*H368,2)</f>
        <v>0</v>
      </c>
      <c r="BL368" s="24" t="s">
        <v>160</v>
      </c>
      <c r="BM368" s="24" t="s">
        <v>560</v>
      </c>
    </row>
    <row r="369" spans="2:65" s="12" customFormat="1">
      <c r="B369" s="194"/>
      <c r="D369" s="195" t="s">
        <v>151</v>
      </c>
      <c r="E369" s="196" t="s">
        <v>5</v>
      </c>
      <c r="F369" s="197" t="s">
        <v>553</v>
      </c>
      <c r="H369" s="198" t="s">
        <v>5</v>
      </c>
      <c r="I369" s="199"/>
      <c r="L369" s="194"/>
      <c r="M369" s="200"/>
      <c r="N369" s="201"/>
      <c r="O369" s="201"/>
      <c r="P369" s="201"/>
      <c r="Q369" s="201"/>
      <c r="R369" s="201"/>
      <c r="S369" s="201"/>
      <c r="T369" s="202"/>
      <c r="AT369" s="198" t="s">
        <v>151</v>
      </c>
      <c r="AU369" s="198" t="s">
        <v>82</v>
      </c>
      <c r="AV369" s="12" t="s">
        <v>24</v>
      </c>
      <c r="AW369" s="12" t="s">
        <v>37</v>
      </c>
      <c r="AX369" s="12" t="s">
        <v>74</v>
      </c>
      <c r="AY369" s="198" t="s">
        <v>141</v>
      </c>
    </row>
    <row r="370" spans="2:65" s="13" customFormat="1">
      <c r="B370" s="203"/>
      <c r="D370" s="195" t="s">
        <v>151</v>
      </c>
      <c r="E370" s="212" t="s">
        <v>5</v>
      </c>
      <c r="F370" s="213" t="s">
        <v>554</v>
      </c>
      <c r="H370" s="214">
        <v>1148</v>
      </c>
      <c r="I370" s="208"/>
      <c r="L370" s="203"/>
      <c r="M370" s="209"/>
      <c r="N370" s="210"/>
      <c r="O370" s="210"/>
      <c r="P370" s="210"/>
      <c r="Q370" s="210"/>
      <c r="R370" s="210"/>
      <c r="S370" s="210"/>
      <c r="T370" s="211"/>
      <c r="AT370" s="212" t="s">
        <v>151</v>
      </c>
      <c r="AU370" s="212" t="s">
        <v>82</v>
      </c>
      <c r="AV370" s="13" t="s">
        <v>82</v>
      </c>
      <c r="AW370" s="13" t="s">
        <v>37</v>
      </c>
      <c r="AX370" s="13" t="s">
        <v>74</v>
      </c>
      <c r="AY370" s="212" t="s">
        <v>141</v>
      </c>
    </row>
    <row r="371" spans="2:65" s="12" customFormat="1">
      <c r="B371" s="194"/>
      <c r="D371" s="195" t="s">
        <v>151</v>
      </c>
      <c r="E371" s="196" t="s">
        <v>5</v>
      </c>
      <c r="F371" s="197" t="s">
        <v>555</v>
      </c>
      <c r="H371" s="198" t="s">
        <v>5</v>
      </c>
      <c r="I371" s="199"/>
      <c r="L371" s="194"/>
      <c r="M371" s="200"/>
      <c r="N371" s="201"/>
      <c r="O371" s="201"/>
      <c r="P371" s="201"/>
      <c r="Q371" s="201"/>
      <c r="R371" s="201"/>
      <c r="S371" s="201"/>
      <c r="T371" s="202"/>
      <c r="AT371" s="198" t="s">
        <v>151</v>
      </c>
      <c r="AU371" s="198" t="s">
        <v>82</v>
      </c>
      <c r="AV371" s="12" t="s">
        <v>24</v>
      </c>
      <c r="AW371" s="12" t="s">
        <v>37</v>
      </c>
      <c r="AX371" s="12" t="s">
        <v>74</v>
      </c>
      <c r="AY371" s="198" t="s">
        <v>141</v>
      </c>
    </row>
    <row r="372" spans="2:65" s="13" customFormat="1">
      <c r="B372" s="203"/>
      <c r="D372" s="195" t="s">
        <v>151</v>
      </c>
      <c r="E372" s="212" t="s">
        <v>5</v>
      </c>
      <c r="F372" s="213" t="s">
        <v>530</v>
      </c>
      <c r="H372" s="214">
        <v>50</v>
      </c>
      <c r="I372" s="208"/>
      <c r="L372" s="203"/>
      <c r="M372" s="209"/>
      <c r="N372" s="210"/>
      <c r="O372" s="210"/>
      <c r="P372" s="210"/>
      <c r="Q372" s="210"/>
      <c r="R372" s="210"/>
      <c r="S372" s="210"/>
      <c r="T372" s="211"/>
      <c r="AT372" s="212" t="s">
        <v>151</v>
      </c>
      <c r="AU372" s="212" t="s">
        <v>82</v>
      </c>
      <c r="AV372" s="13" t="s">
        <v>82</v>
      </c>
      <c r="AW372" s="13" t="s">
        <v>37</v>
      </c>
      <c r="AX372" s="13" t="s">
        <v>74</v>
      </c>
      <c r="AY372" s="212" t="s">
        <v>141</v>
      </c>
    </row>
    <row r="373" spans="2:65" s="12" customFormat="1">
      <c r="B373" s="194"/>
      <c r="D373" s="195" t="s">
        <v>151</v>
      </c>
      <c r="E373" s="196" t="s">
        <v>5</v>
      </c>
      <c r="F373" s="197" t="s">
        <v>556</v>
      </c>
      <c r="H373" s="198" t="s">
        <v>5</v>
      </c>
      <c r="I373" s="199"/>
      <c r="L373" s="194"/>
      <c r="M373" s="200"/>
      <c r="N373" s="201"/>
      <c r="O373" s="201"/>
      <c r="P373" s="201"/>
      <c r="Q373" s="201"/>
      <c r="R373" s="201"/>
      <c r="S373" s="201"/>
      <c r="T373" s="202"/>
      <c r="AT373" s="198" t="s">
        <v>151</v>
      </c>
      <c r="AU373" s="198" t="s">
        <v>82</v>
      </c>
      <c r="AV373" s="12" t="s">
        <v>24</v>
      </c>
      <c r="AW373" s="12" t="s">
        <v>37</v>
      </c>
      <c r="AX373" s="12" t="s">
        <v>74</v>
      </c>
      <c r="AY373" s="198" t="s">
        <v>141</v>
      </c>
    </row>
    <row r="374" spans="2:65" s="13" customFormat="1">
      <c r="B374" s="203"/>
      <c r="D374" s="195" t="s">
        <v>151</v>
      </c>
      <c r="E374" s="212" t="s">
        <v>5</v>
      </c>
      <c r="F374" s="213" t="s">
        <v>557</v>
      </c>
      <c r="H374" s="214">
        <v>293</v>
      </c>
      <c r="I374" s="208"/>
      <c r="L374" s="203"/>
      <c r="M374" s="209"/>
      <c r="N374" s="210"/>
      <c r="O374" s="210"/>
      <c r="P374" s="210"/>
      <c r="Q374" s="210"/>
      <c r="R374" s="210"/>
      <c r="S374" s="210"/>
      <c r="T374" s="211"/>
      <c r="AT374" s="212" t="s">
        <v>151</v>
      </c>
      <c r="AU374" s="212" t="s">
        <v>82</v>
      </c>
      <c r="AV374" s="13" t="s">
        <v>82</v>
      </c>
      <c r="AW374" s="13" t="s">
        <v>37</v>
      </c>
      <c r="AX374" s="13" t="s">
        <v>74</v>
      </c>
      <c r="AY374" s="212" t="s">
        <v>141</v>
      </c>
    </row>
    <row r="375" spans="2:65" s="14" customFormat="1">
      <c r="B375" s="232"/>
      <c r="D375" s="204" t="s">
        <v>151</v>
      </c>
      <c r="E375" s="233" t="s">
        <v>5</v>
      </c>
      <c r="F375" s="234" t="s">
        <v>427</v>
      </c>
      <c r="H375" s="235">
        <v>1491</v>
      </c>
      <c r="I375" s="236"/>
      <c r="L375" s="232"/>
      <c r="M375" s="237"/>
      <c r="N375" s="238"/>
      <c r="O375" s="238"/>
      <c r="P375" s="238"/>
      <c r="Q375" s="238"/>
      <c r="R375" s="238"/>
      <c r="S375" s="238"/>
      <c r="T375" s="239"/>
      <c r="AT375" s="240" t="s">
        <v>151</v>
      </c>
      <c r="AU375" s="240" t="s">
        <v>82</v>
      </c>
      <c r="AV375" s="14" t="s">
        <v>160</v>
      </c>
      <c r="AW375" s="14" t="s">
        <v>37</v>
      </c>
      <c r="AX375" s="14" t="s">
        <v>74</v>
      </c>
      <c r="AY375" s="240" t="s">
        <v>141</v>
      </c>
    </row>
    <row r="376" spans="2:65" s="1" customFormat="1" ht="22.5" customHeight="1">
      <c r="B376" s="181"/>
      <c r="C376" s="182" t="s">
        <v>226</v>
      </c>
      <c r="D376" s="182" t="s">
        <v>144</v>
      </c>
      <c r="E376" s="183" t="s">
        <v>561</v>
      </c>
      <c r="F376" s="184" t="s">
        <v>562</v>
      </c>
      <c r="G376" s="185" t="s">
        <v>329</v>
      </c>
      <c r="H376" s="186">
        <v>24</v>
      </c>
      <c r="I376" s="187"/>
      <c r="J376" s="188">
        <f>ROUND(I376*H376,2)</f>
        <v>0</v>
      </c>
      <c r="K376" s="184" t="s">
        <v>148</v>
      </c>
      <c r="L376" s="41"/>
      <c r="M376" s="189" t="s">
        <v>5</v>
      </c>
      <c r="N376" s="190" t="s">
        <v>45</v>
      </c>
      <c r="O376" s="42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AR376" s="24" t="s">
        <v>160</v>
      </c>
      <c r="AT376" s="24" t="s">
        <v>144</v>
      </c>
      <c r="AU376" s="24" t="s">
        <v>82</v>
      </c>
      <c r="AY376" s="24" t="s">
        <v>141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4" t="s">
        <v>24</v>
      </c>
      <c r="BK376" s="193">
        <f>ROUND(I376*H376,2)</f>
        <v>0</v>
      </c>
      <c r="BL376" s="24" t="s">
        <v>160</v>
      </c>
      <c r="BM376" s="24" t="s">
        <v>563</v>
      </c>
    </row>
    <row r="377" spans="2:65" s="12" customFormat="1">
      <c r="B377" s="194"/>
      <c r="D377" s="195" t="s">
        <v>151</v>
      </c>
      <c r="E377" s="196" t="s">
        <v>5</v>
      </c>
      <c r="F377" s="197" t="s">
        <v>564</v>
      </c>
      <c r="H377" s="198" t="s">
        <v>5</v>
      </c>
      <c r="I377" s="199"/>
      <c r="L377" s="194"/>
      <c r="M377" s="200"/>
      <c r="N377" s="201"/>
      <c r="O377" s="201"/>
      <c r="P377" s="201"/>
      <c r="Q377" s="201"/>
      <c r="R377" s="201"/>
      <c r="S377" s="201"/>
      <c r="T377" s="202"/>
      <c r="AT377" s="198" t="s">
        <v>151</v>
      </c>
      <c r="AU377" s="198" t="s">
        <v>82</v>
      </c>
      <c r="AV377" s="12" t="s">
        <v>24</v>
      </c>
      <c r="AW377" s="12" t="s">
        <v>37</v>
      </c>
      <c r="AX377" s="12" t="s">
        <v>74</v>
      </c>
      <c r="AY377" s="198" t="s">
        <v>141</v>
      </c>
    </row>
    <row r="378" spans="2:65" s="13" customFormat="1">
      <c r="B378" s="203"/>
      <c r="D378" s="195" t="s">
        <v>151</v>
      </c>
      <c r="E378" s="212" t="s">
        <v>5</v>
      </c>
      <c r="F378" s="213" t="s">
        <v>565</v>
      </c>
      <c r="H378" s="214">
        <v>4</v>
      </c>
      <c r="I378" s="208"/>
      <c r="L378" s="203"/>
      <c r="M378" s="209"/>
      <c r="N378" s="210"/>
      <c r="O378" s="210"/>
      <c r="P378" s="210"/>
      <c r="Q378" s="210"/>
      <c r="R378" s="210"/>
      <c r="S378" s="210"/>
      <c r="T378" s="211"/>
      <c r="AT378" s="212" t="s">
        <v>151</v>
      </c>
      <c r="AU378" s="212" t="s">
        <v>82</v>
      </c>
      <c r="AV378" s="13" t="s">
        <v>82</v>
      </c>
      <c r="AW378" s="13" t="s">
        <v>37</v>
      </c>
      <c r="AX378" s="13" t="s">
        <v>74</v>
      </c>
      <c r="AY378" s="212" t="s">
        <v>141</v>
      </c>
    </row>
    <row r="379" spans="2:65" s="12" customFormat="1">
      <c r="B379" s="194"/>
      <c r="D379" s="195" t="s">
        <v>151</v>
      </c>
      <c r="E379" s="196" t="s">
        <v>5</v>
      </c>
      <c r="F379" s="197" t="s">
        <v>566</v>
      </c>
      <c r="H379" s="198" t="s">
        <v>5</v>
      </c>
      <c r="I379" s="199"/>
      <c r="L379" s="194"/>
      <c r="M379" s="200"/>
      <c r="N379" s="201"/>
      <c r="O379" s="201"/>
      <c r="P379" s="201"/>
      <c r="Q379" s="201"/>
      <c r="R379" s="201"/>
      <c r="S379" s="201"/>
      <c r="T379" s="202"/>
      <c r="AT379" s="198" t="s">
        <v>151</v>
      </c>
      <c r="AU379" s="198" t="s">
        <v>82</v>
      </c>
      <c r="AV379" s="12" t="s">
        <v>24</v>
      </c>
      <c r="AW379" s="12" t="s">
        <v>37</v>
      </c>
      <c r="AX379" s="12" t="s">
        <v>74</v>
      </c>
      <c r="AY379" s="198" t="s">
        <v>141</v>
      </c>
    </row>
    <row r="380" spans="2:65" s="13" customFormat="1">
      <c r="B380" s="203"/>
      <c r="D380" s="195" t="s">
        <v>151</v>
      </c>
      <c r="E380" s="212" t="s">
        <v>5</v>
      </c>
      <c r="F380" s="213" t="s">
        <v>213</v>
      </c>
      <c r="H380" s="214">
        <v>20</v>
      </c>
      <c r="I380" s="208"/>
      <c r="L380" s="203"/>
      <c r="M380" s="209"/>
      <c r="N380" s="210"/>
      <c r="O380" s="210"/>
      <c r="P380" s="210"/>
      <c r="Q380" s="210"/>
      <c r="R380" s="210"/>
      <c r="S380" s="210"/>
      <c r="T380" s="211"/>
      <c r="AT380" s="212" t="s">
        <v>151</v>
      </c>
      <c r="AU380" s="212" t="s">
        <v>82</v>
      </c>
      <c r="AV380" s="13" t="s">
        <v>82</v>
      </c>
      <c r="AW380" s="13" t="s">
        <v>37</v>
      </c>
      <c r="AX380" s="13" t="s">
        <v>74</v>
      </c>
      <c r="AY380" s="212" t="s">
        <v>141</v>
      </c>
    </row>
    <row r="381" spans="2:65" s="14" customFormat="1">
      <c r="B381" s="232"/>
      <c r="D381" s="204" t="s">
        <v>151</v>
      </c>
      <c r="E381" s="233" t="s">
        <v>5</v>
      </c>
      <c r="F381" s="234" t="s">
        <v>427</v>
      </c>
      <c r="H381" s="235">
        <v>24</v>
      </c>
      <c r="I381" s="236"/>
      <c r="L381" s="232"/>
      <c r="M381" s="237"/>
      <c r="N381" s="238"/>
      <c r="O381" s="238"/>
      <c r="P381" s="238"/>
      <c r="Q381" s="238"/>
      <c r="R381" s="238"/>
      <c r="S381" s="238"/>
      <c r="T381" s="239"/>
      <c r="AT381" s="240" t="s">
        <v>151</v>
      </c>
      <c r="AU381" s="240" t="s">
        <v>82</v>
      </c>
      <c r="AV381" s="14" t="s">
        <v>160</v>
      </c>
      <c r="AW381" s="14" t="s">
        <v>37</v>
      </c>
      <c r="AX381" s="14" t="s">
        <v>24</v>
      </c>
      <c r="AY381" s="240" t="s">
        <v>141</v>
      </c>
    </row>
    <row r="382" spans="2:65" s="1" customFormat="1" ht="22.5" customHeight="1">
      <c r="B382" s="181"/>
      <c r="C382" s="182" t="s">
        <v>231</v>
      </c>
      <c r="D382" s="182" t="s">
        <v>144</v>
      </c>
      <c r="E382" s="183" t="s">
        <v>567</v>
      </c>
      <c r="F382" s="184" t="s">
        <v>568</v>
      </c>
      <c r="G382" s="185" t="s">
        <v>329</v>
      </c>
      <c r="H382" s="186">
        <v>24</v>
      </c>
      <c r="I382" s="187"/>
      <c r="J382" s="188">
        <f>ROUND(I382*H382,2)</f>
        <v>0</v>
      </c>
      <c r="K382" s="184" t="s">
        <v>148</v>
      </c>
      <c r="L382" s="41"/>
      <c r="M382" s="189" t="s">
        <v>5</v>
      </c>
      <c r="N382" s="190" t="s">
        <v>45</v>
      </c>
      <c r="O382" s="42"/>
      <c r="P382" s="191">
        <f>O382*H382</f>
        <v>0</v>
      </c>
      <c r="Q382" s="191">
        <v>0</v>
      </c>
      <c r="R382" s="191">
        <f>Q382*H382</f>
        <v>0</v>
      </c>
      <c r="S382" s="191">
        <v>0</v>
      </c>
      <c r="T382" s="192">
        <f>S382*H382</f>
        <v>0</v>
      </c>
      <c r="AR382" s="24" t="s">
        <v>160</v>
      </c>
      <c r="AT382" s="24" t="s">
        <v>144</v>
      </c>
      <c r="AU382" s="24" t="s">
        <v>82</v>
      </c>
      <c r="AY382" s="24" t="s">
        <v>141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4" t="s">
        <v>24</v>
      </c>
      <c r="BK382" s="193">
        <f>ROUND(I382*H382,2)</f>
        <v>0</v>
      </c>
      <c r="BL382" s="24" t="s">
        <v>160</v>
      </c>
      <c r="BM382" s="24" t="s">
        <v>569</v>
      </c>
    </row>
    <row r="383" spans="2:65" s="1" customFormat="1" ht="22.5" customHeight="1">
      <c r="B383" s="181"/>
      <c r="C383" s="182" t="s">
        <v>235</v>
      </c>
      <c r="D383" s="182" t="s">
        <v>144</v>
      </c>
      <c r="E383" s="183" t="s">
        <v>570</v>
      </c>
      <c r="F383" s="184" t="s">
        <v>571</v>
      </c>
      <c r="G383" s="185" t="s">
        <v>277</v>
      </c>
      <c r="H383" s="186">
        <v>12370.416999999999</v>
      </c>
      <c r="I383" s="187"/>
      <c r="J383" s="188">
        <f>ROUND(I383*H383,2)</f>
        <v>0</v>
      </c>
      <c r="K383" s="184" t="s">
        <v>5</v>
      </c>
      <c r="L383" s="41"/>
      <c r="M383" s="189" t="s">
        <v>5</v>
      </c>
      <c r="N383" s="190" t="s">
        <v>45</v>
      </c>
      <c r="O383" s="42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AR383" s="24" t="s">
        <v>160</v>
      </c>
      <c r="AT383" s="24" t="s">
        <v>144</v>
      </c>
      <c r="AU383" s="24" t="s">
        <v>82</v>
      </c>
      <c r="AY383" s="24" t="s">
        <v>141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24" t="s">
        <v>24</v>
      </c>
      <c r="BK383" s="193">
        <f>ROUND(I383*H383,2)</f>
        <v>0</v>
      </c>
      <c r="BL383" s="24" t="s">
        <v>160</v>
      </c>
      <c r="BM383" s="24" t="s">
        <v>572</v>
      </c>
    </row>
    <row r="384" spans="2:65" s="12" customFormat="1">
      <c r="B384" s="194"/>
      <c r="D384" s="195" t="s">
        <v>151</v>
      </c>
      <c r="E384" s="196" t="s">
        <v>5</v>
      </c>
      <c r="F384" s="197" t="s">
        <v>573</v>
      </c>
      <c r="H384" s="198" t="s">
        <v>5</v>
      </c>
      <c r="I384" s="199"/>
      <c r="L384" s="194"/>
      <c r="M384" s="200"/>
      <c r="N384" s="201"/>
      <c r="O384" s="201"/>
      <c r="P384" s="201"/>
      <c r="Q384" s="201"/>
      <c r="R384" s="201"/>
      <c r="S384" s="201"/>
      <c r="T384" s="202"/>
      <c r="AT384" s="198" t="s">
        <v>151</v>
      </c>
      <c r="AU384" s="198" t="s">
        <v>82</v>
      </c>
      <c r="AV384" s="12" t="s">
        <v>24</v>
      </c>
      <c r="AW384" s="12" t="s">
        <v>37</v>
      </c>
      <c r="AX384" s="12" t="s">
        <v>74</v>
      </c>
      <c r="AY384" s="198" t="s">
        <v>141</v>
      </c>
    </row>
    <row r="385" spans="2:65" s="13" customFormat="1">
      <c r="B385" s="203"/>
      <c r="D385" s="195" t="s">
        <v>151</v>
      </c>
      <c r="E385" s="212" t="s">
        <v>5</v>
      </c>
      <c r="F385" s="213" t="s">
        <v>574</v>
      </c>
      <c r="H385" s="214">
        <v>1423.75</v>
      </c>
      <c r="I385" s="208"/>
      <c r="L385" s="203"/>
      <c r="M385" s="209"/>
      <c r="N385" s="210"/>
      <c r="O385" s="210"/>
      <c r="P385" s="210"/>
      <c r="Q385" s="210"/>
      <c r="R385" s="210"/>
      <c r="S385" s="210"/>
      <c r="T385" s="211"/>
      <c r="AT385" s="212" t="s">
        <v>151</v>
      </c>
      <c r="AU385" s="212" t="s">
        <v>82</v>
      </c>
      <c r="AV385" s="13" t="s">
        <v>82</v>
      </c>
      <c r="AW385" s="13" t="s">
        <v>37</v>
      </c>
      <c r="AX385" s="13" t="s">
        <v>74</v>
      </c>
      <c r="AY385" s="212" t="s">
        <v>141</v>
      </c>
    </row>
    <row r="386" spans="2:65" s="12" customFormat="1">
      <c r="B386" s="194"/>
      <c r="D386" s="195" t="s">
        <v>151</v>
      </c>
      <c r="E386" s="196" t="s">
        <v>5</v>
      </c>
      <c r="F386" s="197" t="s">
        <v>575</v>
      </c>
      <c r="H386" s="198" t="s">
        <v>5</v>
      </c>
      <c r="I386" s="199"/>
      <c r="L386" s="194"/>
      <c r="M386" s="200"/>
      <c r="N386" s="201"/>
      <c r="O386" s="201"/>
      <c r="P386" s="201"/>
      <c r="Q386" s="201"/>
      <c r="R386" s="201"/>
      <c r="S386" s="201"/>
      <c r="T386" s="202"/>
      <c r="AT386" s="198" t="s">
        <v>151</v>
      </c>
      <c r="AU386" s="198" t="s">
        <v>82</v>
      </c>
      <c r="AV386" s="12" t="s">
        <v>24</v>
      </c>
      <c r="AW386" s="12" t="s">
        <v>37</v>
      </c>
      <c r="AX386" s="12" t="s">
        <v>74</v>
      </c>
      <c r="AY386" s="198" t="s">
        <v>141</v>
      </c>
    </row>
    <row r="387" spans="2:65" s="13" customFormat="1">
      <c r="B387" s="203"/>
      <c r="D387" s="195" t="s">
        <v>151</v>
      </c>
      <c r="E387" s="212" t="s">
        <v>5</v>
      </c>
      <c r="F387" s="213" t="s">
        <v>576</v>
      </c>
      <c r="H387" s="214">
        <v>1642.5</v>
      </c>
      <c r="I387" s="208"/>
      <c r="L387" s="203"/>
      <c r="M387" s="209"/>
      <c r="N387" s="210"/>
      <c r="O387" s="210"/>
      <c r="P387" s="210"/>
      <c r="Q387" s="210"/>
      <c r="R387" s="210"/>
      <c r="S387" s="210"/>
      <c r="T387" s="211"/>
      <c r="AT387" s="212" t="s">
        <v>151</v>
      </c>
      <c r="AU387" s="212" t="s">
        <v>82</v>
      </c>
      <c r="AV387" s="13" t="s">
        <v>82</v>
      </c>
      <c r="AW387" s="13" t="s">
        <v>37</v>
      </c>
      <c r="AX387" s="13" t="s">
        <v>74</v>
      </c>
      <c r="AY387" s="212" t="s">
        <v>141</v>
      </c>
    </row>
    <row r="388" spans="2:65" s="12" customFormat="1">
      <c r="B388" s="194"/>
      <c r="D388" s="195" t="s">
        <v>151</v>
      </c>
      <c r="E388" s="196" t="s">
        <v>5</v>
      </c>
      <c r="F388" s="197" t="s">
        <v>577</v>
      </c>
      <c r="H388" s="198" t="s">
        <v>5</v>
      </c>
      <c r="I388" s="199"/>
      <c r="L388" s="194"/>
      <c r="M388" s="200"/>
      <c r="N388" s="201"/>
      <c r="O388" s="201"/>
      <c r="P388" s="201"/>
      <c r="Q388" s="201"/>
      <c r="R388" s="201"/>
      <c r="S388" s="201"/>
      <c r="T388" s="202"/>
      <c r="AT388" s="198" t="s">
        <v>151</v>
      </c>
      <c r="AU388" s="198" t="s">
        <v>82</v>
      </c>
      <c r="AV388" s="12" t="s">
        <v>24</v>
      </c>
      <c r="AW388" s="12" t="s">
        <v>37</v>
      </c>
      <c r="AX388" s="12" t="s">
        <v>74</v>
      </c>
      <c r="AY388" s="198" t="s">
        <v>141</v>
      </c>
    </row>
    <row r="389" spans="2:65" s="13" customFormat="1">
      <c r="B389" s="203"/>
      <c r="D389" s="195" t="s">
        <v>151</v>
      </c>
      <c r="E389" s="212" t="s">
        <v>5</v>
      </c>
      <c r="F389" s="213" t="s">
        <v>578</v>
      </c>
      <c r="H389" s="214">
        <v>14.167</v>
      </c>
      <c r="I389" s="208"/>
      <c r="L389" s="203"/>
      <c r="M389" s="209"/>
      <c r="N389" s="210"/>
      <c r="O389" s="210"/>
      <c r="P389" s="210"/>
      <c r="Q389" s="210"/>
      <c r="R389" s="210"/>
      <c r="S389" s="210"/>
      <c r="T389" s="211"/>
      <c r="AT389" s="212" t="s">
        <v>151</v>
      </c>
      <c r="AU389" s="212" t="s">
        <v>82</v>
      </c>
      <c r="AV389" s="13" t="s">
        <v>82</v>
      </c>
      <c r="AW389" s="13" t="s">
        <v>37</v>
      </c>
      <c r="AX389" s="13" t="s">
        <v>74</v>
      </c>
      <c r="AY389" s="212" t="s">
        <v>141</v>
      </c>
    </row>
    <row r="390" spans="2:65" s="12" customFormat="1">
      <c r="B390" s="194"/>
      <c r="D390" s="195" t="s">
        <v>151</v>
      </c>
      <c r="E390" s="196" t="s">
        <v>5</v>
      </c>
      <c r="F390" s="197" t="s">
        <v>579</v>
      </c>
      <c r="H390" s="198" t="s">
        <v>5</v>
      </c>
      <c r="I390" s="199"/>
      <c r="L390" s="194"/>
      <c r="M390" s="200"/>
      <c r="N390" s="201"/>
      <c r="O390" s="201"/>
      <c r="P390" s="201"/>
      <c r="Q390" s="201"/>
      <c r="R390" s="201"/>
      <c r="S390" s="201"/>
      <c r="T390" s="202"/>
      <c r="AT390" s="198" t="s">
        <v>151</v>
      </c>
      <c r="AU390" s="198" t="s">
        <v>82</v>
      </c>
      <c r="AV390" s="12" t="s">
        <v>24</v>
      </c>
      <c r="AW390" s="12" t="s">
        <v>37</v>
      </c>
      <c r="AX390" s="12" t="s">
        <v>74</v>
      </c>
      <c r="AY390" s="198" t="s">
        <v>141</v>
      </c>
    </row>
    <row r="391" spans="2:65" s="13" customFormat="1">
      <c r="B391" s="203"/>
      <c r="D391" s="195" t="s">
        <v>151</v>
      </c>
      <c r="E391" s="212" t="s">
        <v>5</v>
      </c>
      <c r="F391" s="213" t="s">
        <v>580</v>
      </c>
      <c r="H391" s="214">
        <v>7280</v>
      </c>
      <c r="I391" s="208"/>
      <c r="L391" s="203"/>
      <c r="M391" s="209"/>
      <c r="N391" s="210"/>
      <c r="O391" s="210"/>
      <c r="P391" s="210"/>
      <c r="Q391" s="210"/>
      <c r="R391" s="210"/>
      <c r="S391" s="210"/>
      <c r="T391" s="211"/>
      <c r="AT391" s="212" t="s">
        <v>151</v>
      </c>
      <c r="AU391" s="212" t="s">
        <v>82</v>
      </c>
      <c r="AV391" s="13" t="s">
        <v>82</v>
      </c>
      <c r="AW391" s="13" t="s">
        <v>37</v>
      </c>
      <c r="AX391" s="13" t="s">
        <v>74</v>
      </c>
      <c r="AY391" s="212" t="s">
        <v>141</v>
      </c>
    </row>
    <row r="392" spans="2:65" s="12" customFormat="1">
      <c r="B392" s="194"/>
      <c r="D392" s="195" t="s">
        <v>151</v>
      </c>
      <c r="E392" s="196" t="s">
        <v>5</v>
      </c>
      <c r="F392" s="197" t="s">
        <v>581</v>
      </c>
      <c r="H392" s="198" t="s">
        <v>5</v>
      </c>
      <c r="I392" s="199"/>
      <c r="L392" s="194"/>
      <c r="M392" s="200"/>
      <c r="N392" s="201"/>
      <c r="O392" s="201"/>
      <c r="P392" s="201"/>
      <c r="Q392" s="201"/>
      <c r="R392" s="201"/>
      <c r="S392" s="201"/>
      <c r="T392" s="202"/>
      <c r="AT392" s="198" t="s">
        <v>151</v>
      </c>
      <c r="AU392" s="198" t="s">
        <v>82</v>
      </c>
      <c r="AV392" s="12" t="s">
        <v>24</v>
      </c>
      <c r="AW392" s="12" t="s">
        <v>37</v>
      </c>
      <c r="AX392" s="12" t="s">
        <v>74</v>
      </c>
      <c r="AY392" s="198" t="s">
        <v>141</v>
      </c>
    </row>
    <row r="393" spans="2:65" s="13" customFormat="1">
      <c r="B393" s="203"/>
      <c r="D393" s="195" t="s">
        <v>151</v>
      </c>
      <c r="E393" s="212" t="s">
        <v>5</v>
      </c>
      <c r="F393" s="213" t="s">
        <v>582</v>
      </c>
      <c r="H393" s="214">
        <v>10</v>
      </c>
      <c r="I393" s="208"/>
      <c r="L393" s="203"/>
      <c r="M393" s="209"/>
      <c r="N393" s="210"/>
      <c r="O393" s="210"/>
      <c r="P393" s="210"/>
      <c r="Q393" s="210"/>
      <c r="R393" s="210"/>
      <c r="S393" s="210"/>
      <c r="T393" s="211"/>
      <c r="AT393" s="212" t="s">
        <v>151</v>
      </c>
      <c r="AU393" s="212" t="s">
        <v>82</v>
      </c>
      <c r="AV393" s="13" t="s">
        <v>82</v>
      </c>
      <c r="AW393" s="13" t="s">
        <v>37</v>
      </c>
      <c r="AX393" s="13" t="s">
        <v>74</v>
      </c>
      <c r="AY393" s="212" t="s">
        <v>141</v>
      </c>
    </row>
    <row r="394" spans="2:65" s="12" customFormat="1">
      <c r="B394" s="194"/>
      <c r="D394" s="195" t="s">
        <v>151</v>
      </c>
      <c r="E394" s="196" t="s">
        <v>5</v>
      </c>
      <c r="F394" s="197" t="s">
        <v>489</v>
      </c>
      <c r="H394" s="198" t="s">
        <v>5</v>
      </c>
      <c r="I394" s="199"/>
      <c r="L394" s="194"/>
      <c r="M394" s="200"/>
      <c r="N394" s="201"/>
      <c r="O394" s="201"/>
      <c r="P394" s="201"/>
      <c r="Q394" s="201"/>
      <c r="R394" s="201"/>
      <c r="S394" s="201"/>
      <c r="T394" s="202"/>
      <c r="AT394" s="198" t="s">
        <v>151</v>
      </c>
      <c r="AU394" s="198" t="s">
        <v>82</v>
      </c>
      <c r="AV394" s="12" t="s">
        <v>24</v>
      </c>
      <c r="AW394" s="12" t="s">
        <v>37</v>
      </c>
      <c r="AX394" s="12" t="s">
        <v>74</v>
      </c>
      <c r="AY394" s="198" t="s">
        <v>141</v>
      </c>
    </row>
    <row r="395" spans="2:65" s="13" customFormat="1">
      <c r="B395" s="203"/>
      <c r="D395" s="195" t="s">
        <v>151</v>
      </c>
      <c r="E395" s="212" t="s">
        <v>5</v>
      </c>
      <c r="F395" s="213" t="s">
        <v>583</v>
      </c>
      <c r="H395" s="214">
        <v>2000</v>
      </c>
      <c r="I395" s="208"/>
      <c r="L395" s="203"/>
      <c r="M395" s="209"/>
      <c r="N395" s="210"/>
      <c r="O395" s="210"/>
      <c r="P395" s="210"/>
      <c r="Q395" s="210"/>
      <c r="R395" s="210"/>
      <c r="S395" s="210"/>
      <c r="T395" s="211"/>
      <c r="AT395" s="212" t="s">
        <v>151</v>
      </c>
      <c r="AU395" s="212" t="s">
        <v>82</v>
      </c>
      <c r="AV395" s="13" t="s">
        <v>82</v>
      </c>
      <c r="AW395" s="13" t="s">
        <v>37</v>
      </c>
      <c r="AX395" s="13" t="s">
        <v>74</v>
      </c>
      <c r="AY395" s="212" t="s">
        <v>141</v>
      </c>
    </row>
    <row r="396" spans="2:65" s="14" customFormat="1">
      <c r="B396" s="232"/>
      <c r="D396" s="204" t="s">
        <v>151</v>
      </c>
      <c r="E396" s="233" t="s">
        <v>5</v>
      </c>
      <c r="F396" s="234" t="s">
        <v>427</v>
      </c>
      <c r="H396" s="235">
        <v>12370.416999999999</v>
      </c>
      <c r="I396" s="236"/>
      <c r="L396" s="232"/>
      <c r="M396" s="237"/>
      <c r="N396" s="238"/>
      <c r="O396" s="238"/>
      <c r="P396" s="238"/>
      <c r="Q396" s="238"/>
      <c r="R396" s="238"/>
      <c r="S396" s="238"/>
      <c r="T396" s="239"/>
      <c r="AT396" s="240" t="s">
        <v>151</v>
      </c>
      <c r="AU396" s="240" t="s">
        <v>82</v>
      </c>
      <c r="AV396" s="14" t="s">
        <v>160</v>
      </c>
      <c r="AW396" s="14" t="s">
        <v>37</v>
      </c>
      <c r="AX396" s="14" t="s">
        <v>24</v>
      </c>
      <c r="AY396" s="240" t="s">
        <v>141</v>
      </c>
    </row>
    <row r="397" spans="2:65" s="1" customFormat="1" ht="22.5" customHeight="1">
      <c r="B397" s="181"/>
      <c r="C397" s="182" t="s">
        <v>240</v>
      </c>
      <c r="D397" s="182" t="s">
        <v>144</v>
      </c>
      <c r="E397" s="183" t="s">
        <v>584</v>
      </c>
      <c r="F397" s="184" t="s">
        <v>585</v>
      </c>
      <c r="G397" s="185" t="s">
        <v>277</v>
      </c>
      <c r="H397" s="186">
        <v>12370.416999999999</v>
      </c>
      <c r="I397" s="187"/>
      <c r="J397" s="188">
        <f>ROUND(I397*H397,2)</f>
        <v>0</v>
      </c>
      <c r="K397" s="184" t="s">
        <v>5</v>
      </c>
      <c r="L397" s="41"/>
      <c r="M397" s="189" t="s">
        <v>5</v>
      </c>
      <c r="N397" s="190" t="s">
        <v>45</v>
      </c>
      <c r="O397" s="42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AR397" s="24" t="s">
        <v>160</v>
      </c>
      <c r="AT397" s="24" t="s">
        <v>144</v>
      </c>
      <c r="AU397" s="24" t="s">
        <v>82</v>
      </c>
      <c r="AY397" s="24" t="s">
        <v>141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4" t="s">
        <v>24</v>
      </c>
      <c r="BK397" s="193">
        <f>ROUND(I397*H397,2)</f>
        <v>0</v>
      </c>
      <c r="BL397" s="24" t="s">
        <v>160</v>
      </c>
      <c r="BM397" s="24" t="s">
        <v>586</v>
      </c>
    </row>
    <row r="398" spans="2:65" s="1" customFormat="1" ht="22.5" customHeight="1">
      <c r="B398" s="181"/>
      <c r="C398" s="182" t="s">
        <v>243</v>
      </c>
      <c r="D398" s="182" t="s">
        <v>144</v>
      </c>
      <c r="E398" s="183" t="s">
        <v>587</v>
      </c>
      <c r="F398" s="184" t="s">
        <v>588</v>
      </c>
      <c r="G398" s="185" t="s">
        <v>329</v>
      </c>
      <c r="H398" s="186">
        <v>4</v>
      </c>
      <c r="I398" s="187"/>
      <c r="J398" s="188">
        <f>ROUND(I398*H398,2)</f>
        <v>0</v>
      </c>
      <c r="K398" s="184" t="s">
        <v>5</v>
      </c>
      <c r="L398" s="41"/>
      <c r="M398" s="189" t="s">
        <v>5</v>
      </c>
      <c r="N398" s="190" t="s">
        <v>45</v>
      </c>
      <c r="O398" s="42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AR398" s="24" t="s">
        <v>160</v>
      </c>
      <c r="AT398" s="24" t="s">
        <v>144</v>
      </c>
      <c r="AU398" s="24" t="s">
        <v>82</v>
      </c>
      <c r="AY398" s="24" t="s">
        <v>141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4" t="s">
        <v>24</v>
      </c>
      <c r="BK398" s="193">
        <f>ROUND(I398*H398,2)</f>
        <v>0</v>
      </c>
      <c r="BL398" s="24" t="s">
        <v>160</v>
      </c>
      <c r="BM398" s="24" t="s">
        <v>589</v>
      </c>
    </row>
    <row r="399" spans="2:65" s="12" customFormat="1">
      <c r="B399" s="194"/>
      <c r="D399" s="195" t="s">
        <v>151</v>
      </c>
      <c r="E399" s="196" t="s">
        <v>5</v>
      </c>
      <c r="F399" s="197" t="s">
        <v>415</v>
      </c>
      <c r="H399" s="198" t="s">
        <v>5</v>
      </c>
      <c r="I399" s="199"/>
      <c r="L399" s="194"/>
      <c r="M399" s="200"/>
      <c r="N399" s="201"/>
      <c r="O399" s="201"/>
      <c r="P399" s="201"/>
      <c r="Q399" s="201"/>
      <c r="R399" s="201"/>
      <c r="S399" s="201"/>
      <c r="T399" s="202"/>
      <c r="AT399" s="198" t="s">
        <v>151</v>
      </c>
      <c r="AU399" s="198" t="s">
        <v>82</v>
      </c>
      <c r="AV399" s="12" t="s">
        <v>24</v>
      </c>
      <c r="AW399" s="12" t="s">
        <v>37</v>
      </c>
      <c r="AX399" s="12" t="s">
        <v>74</v>
      </c>
      <c r="AY399" s="198" t="s">
        <v>141</v>
      </c>
    </row>
    <row r="400" spans="2:65" s="13" customFormat="1">
      <c r="B400" s="203"/>
      <c r="D400" s="195" t="s">
        <v>151</v>
      </c>
      <c r="E400" s="212" t="s">
        <v>5</v>
      </c>
      <c r="F400" s="213" t="s">
        <v>24</v>
      </c>
      <c r="H400" s="214">
        <v>1</v>
      </c>
      <c r="I400" s="208"/>
      <c r="L400" s="203"/>
      <c r="M400" s="209"/>
      <c r="N400" s="210"/>
      <c r="O400" s="210"/>
      <c r="P400" s="210"/>
      <c r="Q400" s="210"/>
      <c r="R400" s="210"/>
      <c r="S400" s="210"/>
      <c r="T400" s="211"/>
      <c r="AT400" s="212" t="s">
        <v>151</v>
      </c>
      <c r="AU400" s="212" t="s">
        <v>82</v>
      </c>
      <c r="AV400" s="13" t="s">
        <v>82</v>
      </c>
      <c r="AW400" s="13" t="s">
        <v>37</v>
      </c>
      <c r="AX400" s="13" t="s">
        <v>74</v>
      </c>
      <c r="AY400" s="212" t="s">
        <v>141</v>
      </c>
    </row>
    <row r="401" spans="2:65" s="12" customFormat="1">
      <c r="B401" s="194"/>
      <c r="D401" s="195" t="s">
        <v>151</v>
      </c>
      <c r="E401" s="196" t="s">
        <v>5</v>
      </c>
      <c r="F401" s="197" t="s">
        <v>590</v>
      </c>
      <c r="H401" s="198" t="s">
        <v>5</v>
      </c>
      <c r="I401" s="199"/>
      <c r="L401" s="194"/>
      <c r="M401" s="200"/>
      <c r="N401" s="201"/>
      <c r="O401" s="201"/>
      <c r="P401" s="201"/>
      <c r="Q401" s="201"/>
      <c r="R401" s="201"/>
      <c r="S401" s="201"/>
      <c r="T401" s="202"/>
      <c r="AT401" s="198" t="s">
        <v>151</v>
      </c>
      <c r="AU401" s="198" t="s">
        <v>82</v>
      </c>
      <c r="AV401" s="12" t="s">
        <v>24</v>
      </c>
      <c r="AW401" s="12" t="s">
        <v>37</v>
      </c>
      <c r="AX401" s="12" t="s">
        <v>74</v>
      </c>
      <c r="AY401" s="198" t="s">
        <v>141</v>
      </c>
    </row>
    <row r="402" spans="2:65" s="13" customFormat="1">
      <c r="B402" s="203"/>
      <c r="D402" s="195" t="s">
        <v>151</v>
      </c>
      <c r="E402" s="212" t="s">
        <v>5</v>
      </c>
      <c r="F402" s="213" t="s">
        <v>24</v>
      </c>
      <c r="H402" s="214">
        <v>1</v>
      </c>
      <c r="I402" s="208"/>
      <c r="L402" s="203"/>
      <c r="M402" s="209"/>
      <c r="N402" s="210"/>
      <c r="O402" s="210"/>
      <c r="P402" s="210"/>
      <c r="Q402" s="210"/>
      <c r="R402" s="210"/>
      <c r="S402" s="210"/>
      <c r="T402" s="211"/>
      <c r="AT402" s="212" t="s">
        <v>151</v>
      </c>
      <c r="AU402" s="212" t="s">
        <v>82</v>
      </c>
      <c r="AV402" s="13" t="s">
        <v>82</v>
      </c>
      <c r="AW402" s="13" t="s">
        <v>37</v>
      </c>
      <c r="AX402" s="13" t="s">
        <v>74</v>
      </c>
      <c r="AY402" s="212" t="s">
        <v>141</v>
      </c>
    </row>
    <row r="403" spans="2:65" s="12" customFormat="1">
      <c r="B403" s="194"/>
      <c r="D403" s="195" t="s">
        <v>151</v>
      </c>
      <c r="E403" s="196" t="s">
        <v>5</v>
      </c>
      <c r="F403" s="197" t="s">
        <v>591</v>
      </c>
      <c r="H403" s="198" t="s">
        <v>5</v>
      </c>
      <c r="I403" s="199"/>
      <c r="L403" s="194"/>
      <c r="M403" s="200"/>
      <c r="N403" s="201"/>
      <c r="O403" s="201"/>
      <c r="P403" s="201"/>
      <c r="Q403" s="201"/>
      <c r="R403" s="201"/>
      <c r="S403" s="201"/>
      <c r="T403" s="202"/>
      <c r="AT403" s="198" t="s">
        <v>151</v>
      </c>
      <c r="AU403" s="198" t="s">
        <v>82</v>
      </c>
      <c r="AV403" s="12" t="s">
        <v>24</v>
      </c>
      <c r="AW403" s="12" t="s">
        <v>37</v>
      </c>
      <c r="AX403" s="12" t="s">
        <v>74</v>
      </c>
      <c r="AY403" s="198" t="s">
        <v>141</v>
      </c>
    </row>
    <row r="404" spans="2:65" s="13" customFormat="1">
      <c r="B404" s="203"/>
      <c r="D404" s="195" t="s">
        <v>151</v>
      </c>
      <c r="E404" s="212" t="s">
        <v>5</v>
      </c>
      <c r="F404" s="213" t="s">
        <v>24</v>
      </c>
      <c r="H404" s="214">
        <v>1</v>
      </c>
      <c r="I404" s="208"/>
      <c r="L404" s="203"/>
      <c r="M404" s="209"/>
      <c r="N404" s="210"/>
      <c r="O404" s="210"/>
      <c r="P404" s="210"/>
      <c r="Q404" s="210"/>
      <c r="R404" s="210"/>
      <c r="S404" s="210"/>
      <c r="T404" s="211"/>
      <c r="AT404" s="212" t="s">
        <v>151</v>
      </c>
      <c r="AU404" s="212" t="s">
        <v>82</v>
      </c>
      <c r="AV404" s="13" t="s">
        <v>82</v>
      </c>
      <c r="AW404" s="13" t="s">
        <v>37</v>
      </c>
      <c r="AX404" s="13" t="s">
        <v>74</v>
      </c>
      <c r="AY404" s="212" t="s">
        <v>141</v>
      </c>
    </row>
    <row r="405" spans="2:65" s="12" customFormat="1">
      <c r="B405" s="194"/>
      <c r="D405" s="195" t="s">
        <v>151</v>
      </c>
      <c r="E405" s="196" t="s">
        <v>5</v>
      </c>
      <c r="F405" s="197" t="s">
        <v>422</v>
      </c>
      <c r="H405" s="198" t="s">
        <v>5</v>
      </c>
      <c r="I405" s="199"/>
      <c r="L405" s="194"/>
      <c r="M405" s="200"/>
      <c r="N405" s="201"/>
      <c r="O405" s="201"/>
      <c r="P405" s="201"/>
      <c r="Q405" s="201"/>
      <c r="R405" s="201"/>
      <c r="S405" s="201"/>
      <c r="T405" s="202"/>
      <c r="AT405" s="198" t="s">
        <v>151</v>
      </c>
      <c r="AU405" s="198" t="s">
        <v>82</v>
      </c>
      <c r="AV405" s="12" t="s">
        <v>24</v>
      </c>
      <c r="AW405" s="12" t="s">
        <v>37</v>
      </c>
      <c r="AX405" s="12" t="s">
        <v>74</v>
      </c>
      <c r="AY405" s="198" t="s">
        <v>141</v>
      </c>
    </row>
    <row r="406" spans="2:65" s="13" customFormat="1">
      <c r="B406" s="203"/>
      <c r="D406" s="195" t="s">
        <v>151</v>
      </c>
      <c r="E406" s="212" t="s">
        <v>5</v>
      </c>
      <c r="F406" s="213" t="s">
        <v>24</v>
      </c>
      <c r="H406" s="214">
        <v>1</v>
      </c>
      <c r="I406" s="208"/>
      <c r="L406" s="203"/>
      <c r="M406" s="209"/>
      <c r="N406" s="210"/>
      <c r="O406" s="210"/>
      <c r="P406" s="210"/>
      <c r="Q406" s="210"/>
      <c r="R406" s="210"/>
      <c r="S406" s="210"/>
      <c r="T406" s="211"/>
      <c r="AT406" s="212" t="s">
        <v>151</v>
      </c>
      <c r="AU406" s="212" t="s">
        <v>82</v>
      </c>
      <c r="AV406" s="13" t="s">
        <v>82</v>
      </c>
      <c r="AW406" s="13" t="s">
        <v>37</v>
      </c>
      <c r="AX406" s="13" t="s">
        <v>74</v>
      </c>
      <c r="AY406" s="212" t="s">
        <v>141</v>
      </c>
    </row>
    <row r="407" spans="2:65" s="14" customFormat="1">
      <c r="B407" s="232"/>
      <c r="D407" s="204" t="s">
        <v>151</v>
      </c>
      <c r="E407" s="233" t="s">
        <v>5</v>
      </c>
      <c r="F407" s="234" t="s">
        <v>427</v>
      </c>
      <c r="H407" s="235">
        <v>4</v>
      </c>
      <c r="I407" s="236"/>
      <c r="L407" s="232"/>
      <c r="M407" s="237"/>
      <c r="N407" s="238"/>
      <c r="O407" s="238"/>
      <c r="P407" s="238"/>
      <c r="Q407" s="238"/>
      <c r="R407" s="238"/>
      <c r="S407" s="238"/>
      <c r="T407" s="239"/>
      <c r="AT407" s="240" t="s">
        <v>151</v>
      </c>
      <c r="AU407" s="240" t="s">
        <v>82</v>
      </c>
      <c r="AV407" s="14" t="s">
        <v>160</v>
      </c>
      <c r="AW407" s="14" t="s">
        <v>37</v>
      </c>
      <c r="AX407" s="14" t="s">
        <v>24</v>
      </c>
      <c r="AY407" s="240" t="s">
        <v>141</v>
      </c>
    </row>
    <row r="408" spans="2:65" s="1" customFormat="1" ht="22.5" customHeight="1">
      <c r="B408" s="181"/>
      <c r="C408" s="182" t="s">
        <v>246</v>
      </c>
      <c r="D408" s="182" t="s">
        <v>144</v>
      </c>
      <c r="E408" s="183" t="s">
        <v>592</v>
      </c>
      <c r="F408" s="184" t="s">
        <v>593</v>
      </c>
      <c r="G408" s="185" t="s">
        <v>329</v>
      </c>
      <c r="H408" s="186">
        <v>4</v>
      </c>
      <c r="I408" s="187"/>
      <c r="J408" s="188">
        <f>ROUND(I408*H408,2)</f>
        <v>0</v>
      </c>
      <c r="K408" s="184" t="s">
        <v>5</v>
      </c>
      <c r="L408" s="41"/>
      <c r="M408" s="189" t="s">
        <v>5</v>
      </c>
      <c r="N408" s="190" t="s">
        <v>45</v>
      </c>
      <c r="O408" s="42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AR408" s="24" t="s">
        <v>160</v>
      </c>
      <c r="AT408" s="24" t="s">
        <v>144</v>
      </c>
      <c r="AU408" s="24" t="s">
        <v>82</v>
      </c>
      <c r="AY408" s="24" t="s">
        <v>141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24" t="s">
        <v>24</v>
      </c>
      <c r="BK408" s="193">
        <f>ROUND(I408*H408,2)</f>
        <v>0</v>
      </c>
      <c r="BL408" s="24" t="s">
        <v>160</v>
      </c>
      <c r="BM408" s="24" t="s">
        <v>594</v>
      </c>
    </row>
    <row r="409" spans="2:65" s="1" customFormat="1" ht="22.5" customHeight="1">
      <c r="B409" s="181"/>
      <c r="C409" s="182" t="s">
        <v>251</v>
      </c>
      <c r="D409" s="182" t="s">
        <v>144</v>
      </c>
      <c r="E409" s="183" t="s">
        <v>595</v>
      </c>
      <c r="F409" s="184" t="s">
        <v>596</v>
      </c>
      <c r="G409" s="185" t="s">
        <v>329</v>
      </c>
      <c r="H409" s="186">
        <v>20</v>
      </c>
      <c r="I409" s="187"/>
      <c r="J409" s="188">
        <f>ROUND(I409*H409,2)</f>
        <v>0</v>
      </c>
      <c r="K409" s="184" t="s">
        <v>5</v>
      </c>
      <c r="L409" s="41"/>
      <c r="M409" s="189" t="s">
        <v>5</v>
      </c>
      <c r="N409" s="190" t="s">
        <v>45</v>
      </c>
      <c r="O409" s="42"/>
      <c r="P409" s="191">
        <f>O409*H409</f>
        <v>0</v>
      </c>
      <c r="Q409" s="191">
        <v>0</v>
      </c>
      <c r="R409" s="191">
        <f>Q409*H409</f>
        <v>0</v>
      </c>
      <c r="S409" s="191">
        <v>0</v>
      </c>
      <c r="T409" s="192">
        <f>S409*H409</f>
        <v>0</v>
      </c>
      <c r="AR409" s="24" t="s">
        <v>160</v>
      </c>
      <c r="AT409" s="24" t="s">
        <v>144</v>
      </c>
      <c r="AU409" s="24" t="s">
        <v>82</v>
      </c>
      <c r="AY409" s="24" t="s">
        <v>141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24" t="s">
        <v>24</v>
      </c>
      <c r="BK409" s="193">
        <f>ROUND(I409*H409,2)</f>
        <v>0</v>
      </c>
      <c r="BL409" s="24" t="s">
        <v>160</v>
      </c>
      <c r="BM409" s="24" t="s">
        <v>597</v>
      </c>
    </row>
    <row r="410" spans="2:65" s="12" customFormat="1">
      <c r="B410" s="194"/>
      <c r="D410" s="195" t="s">
        <v>151</v>
      </c>
      <c r="E410" s="196" t="s">
        <v>5</v>
      </c>
      <c r="F410" s="197" t="s">
        <v>500</v>
      </c>
      <c r="H410" s="198" t="s">
        <v>5</v>
      </c>
      <c r="I410" s="199"/>
      <c r="L410" s="194"/>
      <c r="M410" s="200"/>
      <c r="N410" s="201"/>
      <c r="O410" s="201"/>
      <c r="P410" s="201"/>
      <c r="Q410" s="201"/>
      <c r="R410" s="201"/>
      <c r="S410" s="201"/>
      <c r="T410" s="202"/>
      <c r="AT410" s="198" t="s">
        <v>151</v>
      </c>
      <c r="AU410" s="198" t="s">
        <v>82</v>
      </c>
      <c r="AV410" s="12" t="s">
        <v>24</v>
      </c>
      <c r="AW410" s="12" t="s">
        <v>37</v>
      </c>
      <c r="AX410" s="12" t="s">
        <v>74</v>
      </c>
      <c r="AY410" s="198" t="s">
        <v>141</v>
      </c>
    </row>
    <row r="411" spans="2:65" s="13" customFormat="1">
      <c r="B411" s="203"/>
      <c r="D411" s="195" t="s">
        <v>151</v>
      </c>
      <c r="E411" s="212" t="s">
        <v>5</v>
      </c>
      <c r="F411" s="213" t="s">
        <v>598</v>
      </c>
      <c r="H411" s="214">
        <v>5</v>
      </c>
      <c r="I411" s="208"/>
      <c r="L411" s="203"/>
      <c r="M411" s="209"/>
      <c r="N411" s="210"/>
      <c r="O411" s="210"/>
      <c r="P411" s="210"/>
      <c r="Q411" s="210"/>
      <c r="R411" s="210"/>
      <c r="S411" s="210"/>
      <c r="T411" s="211"/>
      <c r="AT411" s="212" t="s">
        <v>151</v>
      </c>
      <c r="AU411" s="212" t="s">
        <v>82</v>
      </c>
      <c r="AV411" s="13" t="s">
        <v>82</v>
      </c>
      <c r="AW411" s="13" t="s">
        <v>37</v>
      </c>
      <c r="AX411" s="13" t="s">
        <v>74</v>
      </c>
      <c r="AY411" s="212" t="s">
        <v>141</v>
      </c>
    </row>
    <row r="412" spans="2:65" s="12" customFormat="1">
      <c r="B412" s="194"/>
      <c r="D412" s="195" t="s">
        <v>151</v>
      </c>
      <c r="E412" s="196" t="s">
        <v>5</v>
      </c>
      <c r="F412" s="197" t="s">
        <v>599</v>
      </c>
      <c r="H412" s="198" t="s">
        <v>5</v>
      </c>
      <c r="I412" s="199"/>
      <c r="L412" s="194"/>
      <c r="M412" s="200"/>
      <c r="N412" s="201"/>
      <c r="O412" s="201"/>
      <c r="P412" s="201"/>
      <c r="Q412" s="201"/>
      <c r="R412" s="201"/>
      <c r="S412" s="201"/>
      <c r="T412" s="202"/>
      <c r="AT412" s="198" t="s">
        <v>151</v>
      </c>
      <c r="AU412" s="198" t="s">
        <v>82</v>
      </c>
      <c r="AV412" s="12" t="s">
        <v>24</v>
      </c>
      <c r="AW412" s="12" t="s">
        <v>37</v>
      </c>
      <c r="AX412" s="12" t="s">
        <v>74</v>
      </c>
      <c r="AY412" s="198" t="s">
        <v>141</v>
      </c>
    </row>
    <row r="413" spans="2:65" s="13" customFormat="1">
      <c r="B413" s="203"/>
      <c r="D413" s="195" t="s">
        <v>151</v>
      </c>
      <c r="E413" s="212" t="s">
        <v>5</v>
      </c>
      <c r="F413" s="213" t="s">
        <v>598</v>
      </c>
      <c r="H413" s="214">
        <v>5</v>
      </c>
      <c r="I413" s="208"/>
      <c r="L413" s="203"/>
      <c r="M413" s="209"/>
      <c r="N413" s="210"/>
      <c r="O413" s="210"/>
      <c r="P413" s="210"/>
      <c r="Q413" s="210"/>
      <c r="R413" s="210"/>
      <c r="S413" s="210"/>
      <c r="T413" s="211"/>
      <c r="AT413" s="212" t="s">
        <v>151</v>
      </c>
      <c r="AU413" s="212" t="s">
        <v>82</v>
      </c>
      <c r="AV413" s="13" t="s">
        <v>82</v>
      </c>
      <c r="AW413" s="13" t="s">
        <v>37</v>
      </c>
      <c r="AX413" s="13" t="s">
        <v>74</v>
      </c>
      <c r="AY413" s="212" t="s">
        <v>141</v>
      </c>
    </row>
    <row r="414" spans="2:65" s="12" customFormat="1">
      <c r="B414" s="194"/>
      <c r="D414" s="195" t="s">
        <v>151</v>
      </c>
      <c r="E414" s="196" t="s">
        <v>5</v>
      </c>
      <c r="F414" s="197" t="s">
        <v>600</v>
      </c>
      <c r="H414" s="198" t="s">
        <v>5</v>
      </c>
      <c r="I414" s="199"/>
      <c r="L414" s="194"/>
      <c r="M414" s="200"/>
      <c r="N414" s="201"/>
      <c r="O414" s="201"/>
      <c r="P414" s="201"/>
      <c r="Q414" s="201"/>
      <c r="R414" s="201"/>
      <c r="S414" s="201"/>
      <c r="T414" s="202"/>
      <c r="AT414" s="198" t="s">
        <v>151</v>
      </c>
      <c r="AU414" s="198" t="s">
        <v>82</v>
      </c>
      <c r="AV414" s="12" t="s">
        <v>24</v>
      </c>
      <c r="AW414" s="12" t="s">
        <v>37</v>
      </c>
      <c r="AX414" s="12" t="s">
        <v>74</v>
      </c>
      <c r="AY414" s="198" t="s">
        <v>141</v>
      </c>
    </row>
    <row r="415" spans="2:65" s="13" customFormat="1">
      <c r="B415" s="203"/>
      <c r="D415" s="195" t="s">
        <v>151</v>
      </c>
      <c r="E415" s="212" t="s">
        <v>5</v>
      </c>
      <c r="F415" s="213" t="s">
        <v>598</v>
      </c>
      <c r="H415" s="214">
        <v>5</v>
      </c>
      <c r="I415" s="208"/>
      <c r="L415" s="203"/>
      <c r="M415" s="209"/>
      <c r="N415" s="210"/>
      <c r="O415" s="210"/>
      <c r="P415" s="210"/>
      <c r="Q415" s="210"/>
      <c r="R415" s="210"/>
      <c r="S415" s="210"/>
      <c r="T415" s="211"/>
      <c r="AT415" s="212" t="s">
        <v>151</v>
      </c>
      <c r="AU415" s="212" t="s">
        <v>82</v>
      </c>
      <c r="AV415" s="13" t="s">
        <v>82</v>
      </c>
      <c r="AW415" s="13" t="s">
        <v>37</v>
      </c>
      <c r="AX415" s="13" t="s">
        <v>74</v>
      </c>
      <c r="AY415" s="212" t="s">
        <v>141</v>
      </c>
    </row>
    <row r="416" spans="2:65" s="12" customFormat="1">
      <c r="B416" s="194"/>
      <c r="D416" s="195" t="s">
        <v>151</v>
      </c>
      <c r="E416" s="196" t="s">
        <v>5</v>
      </c>
      <c r="F416" s="197" t="s">
        <v>506</v>
      </c>
      <c r="H416" s="198" t="s">
        <v>5</v>
      </c>
      <c r="I416" s="199"/>
      <c r="L416" s="194"/>
      <c r="M416" s="200"/>
      <c r="N416" s="201"/>
      <c r="O416" s="201"/>
      <c r="P416" s="201"/>
      <c r="Q416" s="201"/>
      <c r="R416" s="201"/>
      <c r="S416" s="201"/>
      <c r="T416" s="202"/>
      <c r="AT416" s="198" t="s">
        <v>151</v>
      </c>
      <c r="AU416" s="198" t="s">
        <v>82</v>
      </c>
      <c r="AV416" s="12" t="s">
        <v>24</v>
      </c>
      <c r="AW416" s="12" t="s">
        <v>37</v>
      </c>
      <c r="AX416" s="12" t="s">
        <v>74</v>
      </c>
      <c r="AY416" s="198" t="s">
        <v>141</v>
      </c>
    </row>
    <row r="417" spans="2:51" s="13" customFormat="1">
      <c r="B417" s="203"/>
      <c r="D417" s="195" t="s">
        <v>151</v>
      </c>
      <c r="E417" s="212" t="s">
        <v>5</v>
      </c>
      <c r="F417" s="213" t="s">
        <v>598</v>
      </c>
      <c r="H417" s="214">
        <v>5</v>
      </c>
      <c r="I417" s="208"/>
      <c r="L417" s="203"/>
      <c r="M417" s="209"/>
      <c r="N417" s="210"/>
      <c r="O417" s="210"/>
      <c r="P417" s="210"/>
      <c r="Q417" s="210"/>
      <c r="R417" s="210"/>
      <c r="S417" s="210"/>
      <c r="T417" s="211"/>
      <c r="AT417" s="212" t="s">
        <v>151</v>
      </c>
      <c r="AU417" s="212" t="s">
        <v>82</v>
      </c>
      <c r="AV417" s="13" t="s">
        <v>82</v>
      </c>
      <c r="AW417" s="13" t="s">
        <v>37</v>
      </c>
      <c r="AX417" s="13" t="s">
        <v>74</v>
      </c>
      <c r="AY417" s="212" t="s">
        <v>141</v>
      </c>
    </row>
    <row r="418" spans="2:51" s="14" customFormat="1">
      <c r="B418" s="232"/>
      <c r="D418" s="195" t="s">
        <v>151</v>
      </c>
      <c r="E418" s="241" t="s">
        <v>5</v>
      </c>
      <c r="F418" s="242" t="s">
        <v>427</v>
      </c>
      <c r="H418" s="243">
        <v>20</v>
      </c>
      <c r="I418" s="236"/>
      <c r="L418" s="232"/>
      <c r="M418" s="244"/>
      <c r="N418" s="245"/>
      <c r="O418" s="245"/>
      <c r="P418" s="245"/>
      <c r="Q418" s="245"/>
      <c r="R418" s="245"/>
      <c r="S418" s="245"/>
      <c r="T418" s="246"/>
      <c r="AT418" s="240" t="s">
        <v>151</v>
      </c>
      <c r="AU418" s="240" t="s">
        <v>82</v>
      </c>
      <c r="AV418" s="14" t="s">
        <v>160</v>
      </c>
      <c r="AW418" s="14" t="s">
        <v>37</v>
      </c>
      <c r="AX418" s="14" t="s">
        <v>24</v>
      </c>
      <c r="AY418" s="240" t="s">
        <v>141</v>
      </c>
    </row>
    <row r="419" spans="2:51" s="1" customFormat="1" ht="6.95" customHeight="1">
      <c r="B419" s="56"/>
      <c r="C419" s="57"/>
      <c r="D419" s="57"/>
      <c r="E419" s="57"/>
      <c r="F419" s="57"/>
      <c r="G419" s="57"/>
      <c r="H419" s="57"/>
      <c r="I419" s="134"/>
      <c r="J419" s="57"/>
      <c r="K419" s="57"/>
      <c r="L419" s="41"/>
    </row>
  </sheetData>
  <autoFilter ref="C83:K418"/>
  <mergeCells count="12">
    <mergeCell ref="E74:H74"/>
    <mergeCell ref="E76:H76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2:H7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4"/>
  <sheetViews>
    <sheetView showGridLines="0" workbookViewId="0">
      <pane ySplit="1" topLeftCell="A193" activePane="bottomLeft" state="frozen"/>
      <selection pane="bottomLeft" activeCell="K212" sqref="K2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104</v>
      </c>
      <c r="G1" s="371" t="s">
        <v>105</v>
      </c>
      <c r="H1" s="371"/>
      <c r="I1" s="110"/>
      <c r="J1" s="109" t="s">
        <v>106</v>
      </c>
      <c r="K1" s="108" t="s">
        <v>107</v>
      </c>
      <c r="L1" s="109" t="s">
        <v>108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32" t="s">
        <v>8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24" t="s">
        <v>99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22.5" customHeight="1">
      <c r="B7" s="28"/>
      <c r="C7" s="29"/>
      <c r="D7" s="29"/>
      <c r="E7" s="372" t="str">
        <f>'Rekapitulace stavby'!K6</f>
        <v>II/330 Poříčany, most přes D11 ev.č.330-001</v>
      </c>
      <c r="F7" s="378"/>
      <c r="G7" s="378"/>
      <c r="H7" s="378"/>
      <c r="I7" s="112"/>
      <c r="J7" s="29"/>
      <c r="K7" s="31"/>
    </row>
    <row r="8" spans="1:70" ht="15">
      <c r="B8" s="28"/>
      <c r="C8" s="29"/>
      <c r="D8" s="37" t="s">
        <v>110</v>
      </c>
      <c r="E8" s="29"/>
      <c r="F8" s="29"/>
      <c r="G8" s="29"/>
      <c r="H8" s="29"/>
      <c r="I8" s="112"/>
      <c r="J8" s="29"/>
      <c r="K8" s="31"/>
    </row>
    <row r="9" spans="1:70" s="1" customFormat="1" ht="22.5" customHeight="1">
      <c r="B9" s="41"/>
      <c r="C9" s="42"/>
      <c r="D9" s="42"/>
      <c r="E9" s="372" t="s">
        <v>601</v>
      </c>
      <c r="F9" s="373"/>
      <c r="G9" s="373"/>
      <c r="H9" s="373"/>
      <c r="I9" s="113"/>
      <c r="J9" s="42"/>
      <c r="K9" s="45"/>
    </row>
    <row r="10" spans="1:70" s="1" customFormat="1" ht="15">
      <c r="B10" s="41"/>
      <c r="C10" s="42"/>
      <c r="D10" s="37" t="s">
        <v>112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74" t="s">
        <v>602</v>
      </c>
      <c r="F11" s="373"/>
      <c r="G11" s="373"/>
      <c r="H11" s="373"/>
      <c r="I11" s="113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22</v>
      </c>
      <c r="E13" s="42"/>
      <c r="F13" s="35" t="s">
        <v>5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14" t="s">
        <v>27</v>
      </c>
      <c r="J14" s="115" t="str">
        <f>'Rekapitulace stavby'!AN8</f>
        <v>24. 1. 2017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14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14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14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14" t="s">
        <v>32</v>
      </c>
      <c r="J22" s="35" t="str">
        <f>IF('Rekapitulace stavby'!AN16="","",'Rekapitulace stavby'!AN16)</f>
        <v/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 xml:space="preserve"> </v>
      </c>
      <c r="F23" s="42"/>
      <c r="G23" s="42"/>
      <c r="H23" s="42"/>
      <c r="I23" s="114" t="s">
        <v>33</v>
      </c>
      <c r="J23" s="35" t="str">
        <f>IF('Rekapitulace stavby'!AN17="","",'Rekapitulace stavby'!AN17)</f>
        <v/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13"/>
      <c r="J25" s="42"/>
      <c r="K25" s="45"/>
    </row>
    <row r="26" spans="2:11" s="7" customFormat="1" ht="75.75" customHeight="1">
      <c r="B26" s="116"/>
      <c r="C26" s="117"/>
      <c r="D26" s="117"/>
      <c r="E26" s="367" t="s">
        <v>603</v>
      </c>
      <c r="F26" s="367"/>
      <c r="G26" s="367"/>
      <c r="H26" s="367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40</v>
      </c>
      <c r="E29" s="42"/>
      <c r="F29" s="42"/>
      <c r="G29" s="42"/>
      <c r="H29" s="42"/>
      <c r="I29" s="113"/>
      <c r="J29" s="123">
        <f>ROUND(J97,2)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42</v>
      </c>
      <c r="G31" s="42"/>
      <c r="H31" s="42"/>
      <c r="I31" s="124" t="s">
        <v>41</v>
      </c>
      <c r="J31" s="46" t="s">
        <v>43</v>
      </c>
      <c r="K31" s="45"/>
    </row>
    <row r="32" spans="2:11" s="1" customFormat="1" ht="14.45" customHeight="1">
      <c r="B32" s="41"/>
      <c r="C32" s="42"/>
      <c r="D32" s="49" t="s">
        <v>44</v>
      </c>
      <c r="E32" s="49" t="s">
        <v>45</v>
      </c>
      <c r="F32" s="125">
        <f>ROUND(SUM(BE97:BE833), 2)</f>
        <v>0</v>
      </c>
      <c r="G32" s="42"/>
      <c r="H32" s="42"/>
      <c r="I32" s="126">
        <v>0.21</v>
      </c>
      <c r="J32" s="125">
        <f>ROUND(ROUND((SUM(BE97:BE833)),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46</v>
      </c>
      <c r="F33" s="125">
        <f>ROUND(SUM(BF97:BF833), 2)</f>
        <v>0</v>
      </c>
      <c r="G33" s="42"/>
      <c r="H33" s="42"/>
      <c r="I33" s="126">
        <v>0.15</v>
      </c>
      <c r="J33" s="125">
        <f>ROUND(ROUND((SUM(BF97:BF833)),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25">
        <f>ROUND(SUM(BG97:BG833),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48</v>
      </c>
      <c r="F35" s="125">
        <f>ROUND(SUM(BH97:BH833),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</v>
      </c>
      <c r="F36" s="125">
        <f>ROUND(SUM(BI97:BI833),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50</v>
      </c>
      <c r="E38" s="71"/>
      <c r="F38" s="71"/>
      <c r="G38" s="129" t="s">
        <v>51</v>
      </c>
      <c r="H38" s="130" t="s">
        <v>52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22.5" customHeight="1">
      <c r="B47" s="41"/>
      <c r="C47" s="42"/>
      <c r="D47" s="42"/>
      <c r="E47" s="372" t="str">
        <f>E7</f>
        <v>II/330 Poříčany, most přes D11 ev.č.330-001</v>
      </c>
      <c r="F47" s="378"/>
      <c r="G47" s="378"/>
      <c r="H47" s="378"/>
      <c r="I47" s="113"/>
      <c r="J47" s="42"/>
      <c r="K47" s="45"/>
    </row>
    <row r="48" spans="2:11" ht="15">
      <c r="B48" s="28"/>
      <c r="C48" s="37" t="s">
        <v>110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22.5" customHeight="1">
      <c r="B49" s="41"/>
      <c r="C49" s="42"/>
      <c r="D49" s="42"/>
      <c r="E49" s="372" t="s">
        <v>601</v>
      </c>
      <c r="F49" s="373"/>
      <c r="G49" s="373"/>
      <c r="H49" s="373"/>
      <c r="I49" s="113"/>
      <c r="J49" s="42"/>
      <c r="K49" s="45"/>
    </row>
    <row r="50" spans="2:47" s="1" customFormat="1" ht="14.45" customHeight="1">
      <c r="B50" s="41"/>
      <c r="C50" s="37" t="s">
        <v>112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23.25" customHeight="1">
      <c r="B51" s="41"/>
      <c r="C51" s="42"/>
      <c r="D51" s="42"/>
      <c r="E51" s="374" t="str">
        <f>E11</f>
        <v xml:space="preserve">201 - 201 Most </v>
      </c>
      <c r="F51" s="373"/>
      <c r="G51" s="373"/>
      <c r="H51" s="373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14" t="s">
        <v>27</v>
      </c>
      <c r="J53" s="115" t="str">
        <f>IF(J14="","",J14)</f>
        <v>24. 1. 2017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14" t="s">
        <v>36</v>
      </c>
      <c r="J55" s="35" t="str">
        <f>E23</f>
        <v xml:space="preserve"> 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1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J97</f>
        <v>0</v>
      </c>
      <c r="K60" s="45"/>
      <c r="AU60" s="24" t="s">
        <v>117</v>
      </c>
    </row>
    <row r="61" spans="2:47" s="8" customFormat="1" ht="24.95" customHeight="1">
      <c r="B61" s="142"/>
      <c r="C61" s="143"/>
      <c r="D61" s="144" t="s">
        <v>265</v>
      </c>
      <c r="E61" s="145"/>
      <c r="F61" s="145"/>
      <c r="G61" s="145"/>
      <c r="H61" s="145"/>
      <c r="I61" s="146"/>
      <c r="J61" s="147">
        <f>J98</f>
        <v>0</v>
      </c>
      <c r="K61" s="148"/>
    </row>
    <row r="62" spans="2:47" s="9" customFormat="1" ht="19.899999999999999" customHeight="1">
      <c r="B62" s="149"/>
      <c r="C62" s="150"/>
      <c r="D62" s="151" t="s">
        <v>266</v>
      </c>
      <c r="E62" s="152"/>
      <c r="F62" s="152"/>
      <c r="G62" s="152"/>
      <c r="H62" s="152"/>
      <c r="I62" s="153"/>
      <c r="J62" s="154">
        <f>J99</f>
        <v>0</v>
      </c>
      <c r="K62" s="155"/>
    </row>
    <row r="63" spans="2:47" s="9" customFormat="1" ht="19.899999999999999" customHeight="1">
      <c r="B63" s="149"/>
      <c r="C63" s="150"/>
      <c r="D63" s="151" t="s">
        <v>604</v>
      </c>
      <c r="E63" s="152"/>
      <c r="F63" s="152"/>
      <c r="G63" s="152"/>
      <c r="H63" s="152"/>
      <c r="I63" s="153"/>
      <c r="J63" s="154">
        <f>J213</f>
        <v>0</v>
      </c>
      <c r="K63" s="155"/>
    </row>
    <row r="64" spans="2:47" s="9" customFormat="1" ht="19.899999999999999" customHeight="1">
      <c r="B64" s="149"/>
      <c r="C64" s="150"/>
      <c r="D64" s="151" t="s">
        <v>605</v>
      </c>
      <c r="E64" s="152"/>
      <c r="F64" s="152"/>
      <c r="G64" s="152"/>
      <c r="H64" s="152"/>
      <c r="I64" s="153"/>
      <c r="J64" s="154">
        <f>J235</f>
        <v>0</v>
      </c>
      <c r="K64" s="155"/>
    </row>
    <row r="65" spans="2:11" s="9" customFormat="1" ht="19.899999999999999" customHeight="1">
      <c r="B65" s="149"/>
      <c r="C65" s="150"/>
      <c r="D65" s="151" t="s">
        <v>267</v>
      </c>
      <c r="E65" s="152"/>
      <c r="F65" s="152"/>
      <c r="G65" s="152"/>
      <c r="H65" s="152"/>
      <c r="I65" s="153"/>
      <c r="J65" s="154">
        <f>J311</f>
        <v>0</v>
      </c>
      <c r="K65" s="155"/>
    </row>
    <row r="66" spans="2:11" s="9" customFormat="1" ht="19.899999999999999" customHeight="1">
      <c r="B66" s="149"/>
      <c r="C66" s="150"/>
      <c r="D66" s="151" t="s">
        <v>606</v>
      </c>
      <c r="E66" s="152"/>
      <c r="F66" s="152"/>
      <c r="G66" s="152"/>
      <c r="H66" s="152"/>
      <c r="I66" s="153"/>
      <c r="J66" s="154">
        <f>J397</f>
        <v>0</v>
      </c>
      <c r="K66" s="155"/>
    </row>
    <row r="67" spans="2:11" s="9" customFormat="1" ht="19.899999999999999" customHeight="1">
      <c r="B67" s="149"/>
      <c r="C67" s="150"/>
      <c r="D67" s="151" t="s">
        <v>607</v>
      </c>
      <c r="E67" s="152"/>
      <c r="F67" s="152"/>
      <c r="G67" s="152"/>
      <c r="H67" s="152"/>
      <c r="I67" s="153"/>
      <c r="J67" s="154">
        <f>J440</f>
        <v>0</v>
      </c>
      <c r="K67" s="155"/>
    </row>
    <row r="68" spans="2:11" s="9" customFormat="1" ht="19.899999999999999" customHeight="1">
      <c r="B68" s="149"/>
      <c r="C68" s="150"/>
      <c r="D68" s="151" t="s">
        <v>269</v>
      </c>
      <c r="E68" s="152"/>
      <c r="F68" s="152"/>
      <c r="G68" s="152"/>
      <c r="H68" s="152"/>
      <c r="I68" s="153"/>
      <c r="J68" s="154">
        <f>J456</f>
        <v>0</v>
      </c>
      <c r="K68" s="155"/>
    </row>
    <row r="69" spans="2:11" s="9" customFormat="1" ht="19.899999999999999" customHeight="1">
      <c r="B69" s="149"/>
      <c r="C69" s="150"/>
      <c r="D69" s="151" t="s">
        <v>270</v>
      </c>
      <c r="E69" s="152"/>
      <c r="F69" s="152"/>
      <c r="G69" s="152"/>
      <c r="H69" s="152"/>
      <c r="I69" s="153"/>
      <c r="J69" s="154">
        <f>J741</f>
        <v>0</v>
      </c>
      <c r="K69" s="155"/>
    </row>
    <row r="70" spans="2:11" s="9" customFormat="1" ht="19.899999999999999" customHeight="1">
      <c r="B70" s="149"/>
      <c r="C70" s="150"/>
      <c r="D70" s="151" t="s">
        <v>271</v>
      </c>
      <c r="E70" s="152"/>
      <c r="F70" s="152"/>
      <c r="G70" s="152"/>
      <c r="H70" s="152"/>
      <c r="I70" s="153"/>
      <c r="J70" s="154">
        <f>J792</f>
        <v>0</v>
      </c>
      <c r="K70" s="155"/>
    </row>
    <row r="71" spans="2:11" s="8" customFormat="1" ht="24.95" customHeight="1">
      <c r="B71" s="142"/>
      <c r="C71" s="143"/>
      <c r="D71" s="144" t="s">
        <v>608</v>
      </c>
      <c r="E71" s="145"/>
      <c r="F71" s="145"/>
      <c r="G71" s="145"/>
      <c r="H71" s="145"/>
      <c r="I71" s="146"/>
      <c r="J71" s="147">
        <f>J794</f>
        <v>0</v>
      </c>
      <c r="K71" s="148"/>
    </row>
    <row r="72" spans="2:11" s="9" customFormat="1" ht="19.899999999999999" customHeight="1">
      <c r="B72" s="149"/>
      <c r="C72" s="150"/>
      <c r="D72" s="151" t="s">
        <v>609</v>
      </c>
      <c r="E72" s="152"/>
      <c r="F72" s="152"/>
      <c r="G72" s="152"/>
      <c r="H72" s="152"/>
      <c r="I72" s="153"/>
      <c r="J72" s="154">
        <f>J795</f>
        <v>0</v>
      </c>
      <c r="K72" s="155"/>
    </row>
    <row r="73" spans="2:11" s="9" customFormat="1" ht="19.899999999999999" customHeight="1">
      <c r="B73" s="149"/>
      <c r="C73" s="150"/>
      <c r="D73" s="151" t="s">
        <v>610</v>
      </c>
      <c r="E73" s="152"/>
      <c r="F73" s="152"/>
      <c r="G73" s="152"/>
      <c r="H73" s="152"/>
      <c r="I73" s="153"/>
      <c r="J73" s="154">
        <f>J826</f>
        <v>0</v>
      </c>
      <c r="K73" s="155"/>
    </row>
    <row r="74" spans="2:11" s="8" customFormat="1" ht="24.95" customHeight="1">
      <c r="B74" s="142"/>
      <c r="C74" s="143"/>
      <c r="D74" s="144" t="s">
        <v>611</v>
      </c>
      <c r="E74" s="145"/>
      <c r="F74" s="145"/>
      <c r="G74" s="145"/>
      <c r="H74" s="145"/>
      <c r="I74" s="146"/>
      <c r="J74" s="147">
        <f>J829</f>
        <v>0</v>
      </c>
      <c r="K74" s="148"/>
    </row>
    <row r="75" spans="2:11" s="9" customFormat="1" ht="19.899999999999999" customHeight="1">
      <c r="B75" s="149"/>
      <c r="C75" s="150"/>
      <c r="D75" s="151" t="s">
        <v>612</v>
      </c>
      <c r="E75" s="152"/>
      <c r="F75" s="152"/>
      <c r="G75" s="152"/>
      <c r="H75" s="152"/>
      <c r="I75" s="153"/>
      <c r="J75" s="154">
        <f>J830</f>
        <v>0</v>
      </c>
      <c r="K75" s="155"/>
    </row>
    <row r="76" spans="2:11" s="1" customFormat="1" ht="21.75" customHeight="1">
      <c r="B76" s="41"/>
      <c r="C76" s="42"/>
      <c r="D76" s="42"/>
      <c r="E76" s="42"/>
      <c r="F76" s="42"/>
      <c r="G76" s="42"/>
      <c r="H76" s="42"/>
      <c r="I76" s="113"/>
      <c r="J76" s="42"/>
      <c r="K76" s="45"/>
    </row>
    <row r="77" spans="2:11" s="1" customFormat="1" ht="6.95" customHeight="1">
      <c r="B77" s="56"/>
      <c r="C77" s="57"/>
      <c r="D77" s="57"/>
      <c r="E77" s="57"/>
      <c r="F77" s="57"/>
      <c r="G77" s="57"/>
      <c r="H77" s="57"/>
      <c r="I77" s="134"/>
      <c r="J77" s="57"/>
      <c r="K77" s="58"/>
    </row>
    <row r="81" spans="2:20" s="1" customFormat="1" ht="6.95" customHeight="1">
      <c r="B81" s="59"/>
      <c r="C81" s="60"/>
      <c r="D81" s="60"/>
      <c r="E81" s="60"/>
      <c r="F81" s="60"/>
      <c r="G81" s="60"/>
      <c r="H81" s="60"/>
      <c r="I81" s="135"/>
      <c r="J81" s="60"/>
      <c r="K81" s="60"/>
      <c r="L81" s="41"/>
    </row>
    <row r="82" spans="2:20" s="1" customFormat="1" ht="36.950000000000003" customHeight="1">
      <c r="B82" s="41"/>
      <c r="C82" s="61" t="s">
        <v>124</v>
      </c>
      <c r="L82" s="41"/>
    </row>
    <row r="83" spans="2:20" s="1" customFormat="1" ht="6.95" customHeight="1">
      <c r="B83" s="41"/>
      <c r="L83" s="41"/>
    </row>
    <row r="84" spans="2:20" s="1" customFormat="1" ht="14.45" customHeight="1">
      <c r="B84" s="41"/>
      <c r="C84" s="63" t="s">
        <v>19</v>
      </c>
      <c r="L84" s="41"/>
    </row>
    <row r="85" spans="2:20" s="1" customFormat="1" ht="22.5" customHeight="1">
      <c r="B85" s="41"/>
      <c r="E85" s="375" t="str">
        <f>E7</f>
        <v>II/330 Poříčany, most přes D11 ev.č.330-001</v>
      </c>
      <c r="F85" s="376"/>
      <c r="G85" s="376"/>
      <c r="H85" s="376"/>
      <c r="L85" s="41"/>
    </row>
    <row r="86" spans="2:20" ht="15">
      <c r="B86" s="28"/>
      <c r="C86" s="63" t="s">
        <v>110</v>
      </c>
      <c r="L86" s="28"/>
    </row>
    <row r="87" spans="2:20" s="1" customFormat="1" ht="22.5" customHeight="1">
      <c r="B87" s="41"/>
      <c r="E87" s="375" t="s">
        <v>601</v>
      </c>
      <c r="F87" s="377"/>
      <c r="G87" s="377"/>
      <c r="H87" s="377"/>
      <c r="L87" s="41"/>
    </row>
    <row r="88" spans="2:20" s="1" customFormat="1" ht="14.45" customHeight="1">
      <c r="B88" s="41"/>
      <c r="C88" s="63" t="s">
        <v>112</v>
      </c>
      <c r="L88" s="41"/>
    </row>
    <row r="89" spans="2:20" s="1" customFormat="1" ht="23.25" customHeight="1">
      <c r="B89" s="41"/>
      <c r="E89" s="341" t="str">
        <f>E11</f>
        <v xml:space="preserve">201 - 201 Most </v>
      </c>
      <c r="F89" s="377"/>
      <c r="G89" s="377"/>
      <c r="H89" s="377"/>
      <c r="L89" s="41"/>
    </row>
    <row r="90" spans="2:20" s="1" customFormat="1" ht="6.95" customHeight="1">
      <c r="B90" s="41"/>
      <c r="L90" s="41"/>
    </row>
    <row r="91" spans="2:20" s="1" customFormat="1" ht="18" customHeight="1">
      <c r="B91" s="41"/>
      <c r="C91" s="63" t="s">
        <v>25</v>
      </c>
      <c r="F91" s="156" t="str">
        <f>F14</f>
        <v xml:space="preserve"> </v>
      </c>
      <c r="I91" s="157" t="s">
        <v>27</v>
      </c>
      <c r="J91" s="67" t="str">
        <f>IF(J14="","",J14)</f>
        <v>24. 1. 2017</v>
      </c>
      <c r="L91" s="41"/>
    </row>
    <row r="92" spans="2:20" s="1" customFormat="1" ht="6.95" customHeight="1">
      <c r="B92" s="41"/>
      <c r="L92" s="41"/>
    </row>
    <row r="93" spans="2:20" s="1" customFormat="1" ht="15">
      <c r="B93" s="41"/>
      <c r="C93" s="63" t="s">
        <v>31</v>
      </c>
      <c r="F93" s="156" t="str">
        <f>E17</f>
        <v xml:space="preserve"> </v>
      </c>
      <c r="I93" s="157" t="s">
        <v>36</v>
      </c>
      <c r="J93" s="156" t="str">
        <f>E23</f>
        <v xml:space="preserve"> </v>
      </c>
      <c r="L93" s="41"/>
    </row>
    <row r="94" spans="2:20" s="1" customFormat="1" ht="14.45" customHeight="1">
      <c r="B94" s="41"/>
      <c r="C94" s="63" t="s">
        <v>34</v>
      </c>
      <c r="F94" s="156" t="str">
        <f>IF(E20="","",E20)</f>
        <v/>
      </c>
      <c r="L94" s="41"/>
    </row>
    <row r="95" spans="2:20" s="1" customFormat="1" ht="10.35" customHeight="1">
      <c r="B95" s="41"/>
      <c r="L95" s="41"/>
    </row>
    <row r="96" spans="2:20" s="10" customFormat="1" ht="29.25" customHeight="1">
      <c r="B96" s="158"/>
      <c r="C96" s="159" t="s">
        <v>125</v>
      </c>
      <c r="D96" s="160" t="s">
        <v>59</v>
      </c>
      <c r="E96" s="160" t="s">
        <v>55</v>
      </c>
      <c r="F96" s="160" t="s">
        <v>126</v>
      </c>
      <c r="G96" s="160" t="s">
        <v>127</v>
      </c>
      <c r="H96" s="160" t="s">
        <v>128</v>
      </c>
      <c r="I96" s="161" t="s">
        <v>129</v>
      </c>
      <c r="J96" s="160" t="s">
        <v>115</v>
      </c>
      <c r="K96" s="162" t="s">
        <v>130</v>
      </c>
      <c r="L96" s="158"/>
      <c r="M96" s="73" t="s">
        <v>131</v>
      </c>
      <c r="N96" s="74" t="s">
        <v>44</v>
      </c>
      <c r="O96" s="74" t="s">
        <v>132</v>
      </c>
      <c r="P96" s="74" t="s">
        <v>133</v>
      </c>
      <c r="Q96" s="74" t="s">
        <v>134</v>
      </c>
      <c r="R96" s="74" t="s">
        <v>135</v>
      </c>
      <c r="S96" s="74" t="s">
        <v>136</v>
      </c>
      <c r="T96" s="75" t="s">
        <v>137</v>
      </c>
    </row>
    <row r="97" spans="2:65" s="1" customFormat="1" ht="29.25" customHeight="1">
      <c r="B97" s="41"/>
      <c r="C97" s="77" t="s">
        <v>116</v>
      </c>
      <c r="J97" s="163">
        <f>BK97</f>
        <v>0</v>
      </c>
      <c r="L97" s="41"/>
      <c r="M97" s="76"/>
      <c r="N97" s="68"/>
      <c r="O97" s="68"/>
      <c r="P97" s="164">
        <f>P98+P794+P829</f>
        <v>0</v>
      </c>
      <c r="Q97" s="68"/>
      <c r="R97" s="164">
        <f>R98+R794+R829</f>
        <v>4251.0213218600011</v>
      </c>
      <c r="S97" s="68"/>
      <c r="T97" s="165">
        <f>T98+T794+T829</f>
        <v>4106.0158919999994</v>
      </c>
      <c r="AT97" s="24" t="s">
        <v>73</v>
      </c>
      <c r="AU97" s="24" t="s">
        <v>117</v>
      </c>
      <c r="BK97" s="166">
        <f>BK98+BK794+BK829</f>
        <v>0</v>
      </c>
    </row>
    <row r="98" spans="2:65" s="11" customFormat="1" ht="37.35" customHeight="1">
      <c r="B98" s="167"/>
      <c r="D98" s="168" t="s">
        <v>73</v>
      </c>
      <c r="E98" s="169" t="s">
        <v>272</v>
      </c>
      <c r="F98" s="169" t="s">
        <v>273</v>
      </c>
      <c r="I98" s="170"/>
      <c r="J98" s="171">
        <f>BK98</f>
        <v>0</v>
      </c>
      <c r="L98" s="167"/>
      <c r="M98" s="172"/>
      <c r="N98" s="173"/>
      <c r="O98" s="173"/>
      <c r="P98" s="174">
        <f>P99+P213+P235+P311+P397+P440+P456+P741+P792</f>
        <v>0</v>
      </c>
      <c r="Q98" s="173"/>
      <c r="R98" s="174">
        <f>R99+R213+R235+R311+R397+R440+R456+R741+R792</f>
        <v>4250.1003218600008</v>
      </c>
      <c r="S98" s="173"/>
      <c r="T98" s="175">
        <f>T99+T213+T235+T311+T397+T440+T456+T741+T792</f>
        <v>4106.0158919999994</v>
      </c>
      <c r="AR98" s="168" t="s">
        <v>24</v>
      </c>
      <c r="AT98" s="176" t="s">
        <v>73</v>
      </c>
      <c r="AU98" s="176" t="s">
        <v>74</v>
      </c>
      <c r="AY98" s="168" t="s">
        <v>141</v>
      </c>
      <c r="BK98" s="177">
        <f>BK99+BK213+BK235+BK311+BK397+BK440+BK456+BK741+BK792</f>
        <v>0</v>
      </c>
    </row>
    <row r="99" spans="2:65" s="11" customFormat="1" ht="19.899999999999999" customHeight="1">
      <c r="B99" s="167"/>
      <c r="D99" s="178" t="s">
        <v>73</v>
      </c>
      <c r="E99" s="179" t="s">
        <v>24</v>
      </c>
      <c r="F99" s="179" t="s">
        <v>274</v>
      </c>
      <c r="I99" s="170"/>
      <c r="J99" s="180">
        <f>BK99</f>
        <v>0</v>
      </c>
      <c r="L99" s="167"/>
      <c r="M99" s="172"/>
      <c r="N99" s="173"/>
      <c r="O99" s="173"/>
      <c r="P99" s="174">
        <f>SUM(P100:P212)</f>
        <v>0</v>
      </c>
      <c r="Q99" s="173"/>
      <c r="R99" s="174">
        <f>SUM(R100:R212)</f>
        <v>1018.653744</v>
      </c>
      <c r="S99" s="173"/>
      <c r="T99" s="175">
        <f>SUM(T100:T212)</f>
        <v>1698.4890399999999</v>
      </c>
      <c r="AR99" s="168" t="s">
        <v>24</v>
      </c>
      <c r="AT99" s="176" t="s">
        <v>73</v>
      </c>
      <c r="AU99" s="176" t="s">
        <v>24</v>
      </c>
      <c r="AY99" s="168" t="s">
        <v>141</v>
      </c>
      <c r="BK99" s="177">
        <f>SUM(BK100:BK212)</f>
        <v>0</v>
      </c>
    </row>
    <row r="100" spans="2:65" s="1" customFormat="1" ht="31.5" customHeight="1">
      <c r="B100" s="181"/>
      <c r="C100" s="182" t="s">
        <v>24</v>
      </c>
      <c r="D100" s="182" t="s">
        <v>144</v>
      </c>
      <c r="E100" s="183" t="s">
        <v>275</v>
      </c>
      <c r="F100" s="184" t="s">
        <v>276</v>
      </c>
      <c r="G100" s="185" t="s">
        <v>277</v>
      </c>
      <c r="H100" s="186">
        <v>17</v>
      </c>
      <c r="I100" s="187"/>
      <c r="J100" s="188">
        <f>ROUND(I100*H100,2)</f>
        <v>0</v>
      </c>
      <c r="K100" s="184" t="s">
        <v>148</v>
      </c>
      <c r="L100" s="41"/>
      <c r="M100" s="189" t="s">
        <v>5</v>
      </c>
      <c r="N100" s="190" t="s">
        <v>45</v>
      </c>
      <c r="O100" s="42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4" t="s">
        <v>160</v>
      </c>
      <c r="AT100" s="24" t="s">
        <v>144</v>
      </c>
      <c r="AU100" s="24" t="s">
        <v>82</v>
      </c>
      <c r="AY100" s="24" t="s">
        <v>141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4" t="s">
        <v>24</v>
      </c>
      <c r="BK100" s="193">
        <f>ROUND(I100*H100,2)</f>
        <v>0</v>
      </c>
      <c r="BL100" s="24" t="s">
        <v>160</v>
      </c>
      <c r="BM100" s="24" t="s">
        <v>613</v>
      </c>
    </row>
    <row r="101" spans="2:65" s="12" customFormat="1">
      <c r="B101" s="194"/>
      <c r="D101" s="195" t="s">
        <v>151</v>
      </c>
      <c r="E101" s="196" t="s">
        <v>5</v>
      </c>
      <c r="F101" s="197" t="s">
        <v>614</v>
      </c>
      <c r="H101" s="198" t="s">
        <v>5</v>
      </c>
      <c r="I101" s="199"/>
      <c r="L101" s="194"/>
      <c r="M101" s="200"/>
      <c r="N101" s="201"/>
      <c r="O101" s="201"/>
      <c r="P101" s="201"/>
      <c r="Q101" s="201"/>
      <c r="R101" s="201"/>
      <c r="S101" s="201"/>
      <c r="T101" s="202"/>
      <c r="AT101" s="198" t="s">
        <v>151</v>
      </c>
      <c r="AU101" s="198" t="s">
        <v>82</v>
      </c>
      <c r="AV101" s="12" t="s">
        <v>24</v>
      </c>
      <c r="AW101" s="12" t="s">
        <v>37</v>
      </c>
      <c r="AX101" s="12" t="s">
        <v>74</v>
      </c>
      <c r="AY101" s="198" t="s">
        <v>141</v>
      </c>
    </row>
    <row r="102" spans="2:65" s="13" customFormat="1">
      <c r="B102" s="203"/>
      <c r="D102" s="204" t="s">
        <v>151</v>
      </c>
      <c r="E102" s="205" t="s">
        <v>5</v>
      </c>
      <c r="F102" s="206" t="s">
        <v>615</v>
      </c>
      <c r="H102" s="207">
        <v>17</v>
      </c>
      <c r="I102" s="208"/>
      <c r="L102" s="203"/>
      <c r="M102" s="209"/>
      <c r="N102" s="210"/>
      <c r="O102" s="210"/>
      <c r="P102" s="210"/>
      <c r="Q102" s="210"/>
      <c r="R102" s="210"/>
      <c r="S102" s="210"/>
      <c r="T102" s="211"/>
      <c r="AT102" s="212" t="s">
        <v>151</v>
      </c>
      <c r="AU102" s="212" t="s">
        <v>82</v>
      </c>
      <c r="AV102" s="13" t="s">
        <v>82</v>
      </c>
      <c r="AW102" s="13" t="s">
        <v>37</v>
      </c>
      <c r="AX102" s="13" t="s">
        <v>24</v>
      </c>
      <c r="AY102" s="212" t="s">
        <v>141</v>
      </c>
    </row>
    <row r="103" spans="2:65" s="1" customFormat="1" ht="22.5" customHeight="1">
      <c r="B103" s="181"/>
      <c r="C103" s="182" t="s">
        <v>82</v>
      </c>
      <c r="D103" s="182" t="s">
        <v>144</v>
      </c>
      <c r="E103" s="183" t="s">
        <v>616</v>
      </c>
      <c r="F103" s="184" t="s">
        <v>617</v>
      </c>
      <c r="G103" s="185" t="s">
        <v>329</v>
      </c>
      <c r="H103" s="186">
        <v>5</v>
      </c>
      <c r="I103" s="187"/>
      <c r="J103" s="188">
        <f>ROUND(I103*H103,2)</f>
        <v>0</v>
      </c>
      <c r="K103" s="184" t="s">
        <v>148</v>
      </c>
      <c r="L103" s="41"/>
      <c r="M103" s="189" t="s">
        <v>5</v>
      </c>
      <c r="N103" s="190" t="s">
        <v>45</v>
      </c>
      <c r="O103" s="42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24" t="s">
        <v>160</v>
      </c>
      <c r="AT103" s="24" t="s">
        <v>144</v>
      </c>
      <c r="AU103" s="24" t="s">
        <v>82</v>
      </c>
      <c r="AY103" s="24" t="s">
        <v>141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4" t="s">
        <v>24</v>
      </c>
      <c r="BK103" s="193">
        <f>ROUND(I103*H103,2)</f>
        <v>0</v>
      </c>
      <c r="BL103" s="24" t="s">
        <v>160</v>
      </c>
      <c r="BM103" s="24" t="s">
        <v>618</v>
      </c>
    </row>
    <row r="104" spans="2:65" s="12" customFormat="1">
      <c r="B104" s="194"/>
      <c r="D104" s="195" t="s">
        <v>151</v>
      </c>
      <c r="E104" s="196" t="s">
        <v>5</v>
      </c>
      <c r="F104" s="197" t="s">
        <v>614</v>
      </c>
      <c r="H104" s="198" t="s">
        <v>5</v>
      </c>
      <c r="I104" s="199"/>
      <c r="L104" s="194"/>
      <c r="M104" s="200"/>
      <c r="N104" s="201"/>
      <c r="O104" s="201"/>
      <c r="P104" s="201"/>
      <c r="Q104" s="201"/>
      <c r="R104" s="201"/>
      <c r="S104" s="201"/>
      <c r="T104" s="202"/>
      <c r="AT104" s="198" t="s">
        <v>151</v>
      </c>
      <c r="AU104" s="198" t="s">
        <v>82</v>
      </c>
      <c r="AV104" s="12" t="s">
        <v>24</v>
      </c>
      <c r="AW104" s="12" t="s">
        <v>37</v>
      </c>
      <c r="AX104" s="12" t="s">
        <v>74</v>
      </c>
      <c r="AY104" s="198" t="s">
        <v>141</v>
      </c>
    </row>
    <row r="105" spans="2:65" s="13" customFormat="1">
      <c r="B105" s="203"/>
      <c r="D105" s="204" t="s">
        <v>151</v>
      </c>
      <c r="E105" s="205" t="s">
        <v>5</v>
      </c>
      <c r="F105" s="206" t="s">
        <v>140</v>
      </c>
      <c r="H105" s="207">
        <v>5</v>
      </c>
      <c r="I105" s="208"/>
      <c r="L105" s="203"/>
      <c r="M105" s="209"/>
      <c r="N105" s="210"/>
      <c r="O105" s="210"/>
      <c r="P105" s="210"/>
      <c r="Q105" s="210"/>
      <c r="R105" s="210"/>
      <c r="S105" s="210"/>
      <c r="T105" s="211"/>
      <c r="AT105" s="212" t="s">
        <v>151</v>
      </c>
      <c r="AU105" s="212" t="s">
        <v>82</v>
      </c>
      <c r="AV105" s="13" t="s">
        <v>82</v>
      </c>
      <c r="AW105" s="13" t="s">
        <v>37</v>
      </c>
      <c r="AX105" s="13" t="s">
        <v>24</v>
      </c>
      <c r="AY105" s="212" t="s">
        <v>141</v>
      </c>
    </row>
    <row r="106" spans="2:65" s="1" customFormat="1" ht="22.5" customHeight="1">
      <c r="B106" s="181"/>
      <c r="C106" s="182" t="s">
        <v>157</v>
      </c>
      <c r="D106" s="182" t="s">
        <v>144</v>
      </c>
      <c r="E106" s="183" t="s">
        <v>619</v>
      </c>
      <c r="F106" s="184" t="s">
        <v>620</v>
      </c>
      <c r="G106" s="185" t="s">
        <v>329</v>
      </c>
      <c r="H106" s="186">
        <v>5</v>
      </c>
      <c r="I106" s="187"/>
      <c r="J106" s="188">
        <f>ROUND(I106*H106,2)</f>
        <v>0</v>
      </c>
      <c r="K106" s="184" t="s">
        <v>148</v>
      </c>
      <c r="L106" s="41"/>
      <c r="M106" s="189" t="s">
        <v>5</v>
      </c>
      <c r="N106" s="190" t="s">
        <v>45</v>
      </c>
      <c r="O106" s="42"/>
      <c r="P106" s="191">
        <f>O106*H106</f>
        <v>0</v>
      </c>
      <c r="Q106" s="191">
        <v>8.0000000000000007E-5</v>
      </c>
      <c r="R106" s="191">
        <f>Q106*H106</f>
        <v>4.0000000000000002E-4</v>
      </c>
      <c r="S106" s="191">
        <v>0</v>
      </c>
      <c r="T106" s="192">
        <f>S106*H106</f>
        <v>0</v>
      </c>
      <c r="AR106" s="24" t="s">
        <v>160</v>
      </c>
      <c r="AT106" s="24" t="s">
        <v>144</v>
      </c>
      <c r="AU106" s="24" t="s">
        <v>82</v>
      </c>
      <c r="AY106" s="24" t="s">
        <v>141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4" t="s">
        <v>24</v>
      </c>
      <c r="BK106" s="193">
        <f>ROUND(I106*H106,2)</f>
        <v>0</v>
      </c>
      <c r="BL106" s="24" t="s">
        <v>160</v>
      </c>
      <c r="BM106" s="24" t="s">
        <v>621</v>
      </c>
    </row>
    <row r="107" spans="2:65" s="1" customFormat="1" ht="22.5" customHeight="1">
      <c r="B107" s="181"/>
      <c r="C107" s="182" t="s">
        <v>160</v>
      </c>
      <c r="D107" s="182" t="s">
        <v>144</v>
      </c>
      <c r="E107" s="183" t="s">
        <v>622</v>
      </c>
      <c r="F107" s="184" t="s">
        <v>623</v>
      </c>
      <c r="G107" s="185" t="s">
        <v>277</v>
      </c>
      <c r="H107" s="186">
        <v>537.88</v>
      </c>
      <c r="I107" s="187"/>
      <c r="J107" s="188">
        <f>ROUND(I107*H107,2)</f>
        <v>0</v>
      </c>
      <c r="K107" s="184" t="s">
        <v>148</v>
      </c>
      <c r="L107" s="41"/>
      <c r="M107" s="189" t="s">
        <v>5</v>
      </c>
      <c r="N107" s="190" t="s">
        <v>45</v>
      </c>
      <c r="O107" s="42"/>
      <c r="P107" s="191">
        <f>O107*H107</f>
        <v>0</v>
      </c>
      <c r="Q107" s="191">
        <v>0</v>
      </c>
      <c r="R107" s="191">
        <f>Q107*H107</f>
        <v>0</v>
      </c>
      <c r="S107" s="191">
        <v>0.40799999999999997</v>
      </c>
      <c r="T107" s="192">
        <f>S107*H107</f>
        <v>219.45504</v>
      </c>
      <c r="AR107" s="24" t="s">
        <v>160</v>
      </c>
      <c r="AT107" s="24" t="s">
        <v>144</v>
      </c>
      <c r="AU107" s="24" t="s">
        <v>82</v>
      </c>
      <c r="AY107" s="24" t="s">
        <v>141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4" t="s">
        <v>24</v>
      </c>
      <c r="BK107" s="193">
        <f>ROUND(I107*H107,2)</f>
        <v>0</v>
      </c>
      <c r="BL107" s="24" t="s">
        <v>160</v>
      </c>
      <c r="BM107" s="24" t="s">
        <v>624</v>
      </c>
    </row>
    <row r="108" spans="2:65" s="12" customFormat="1">
      <c r="B108" s="194"/>
      <c r="D108" s="195" t="s">
        <v>151</v>
      </c>
      <c r="E108" s="196" t="s">
        <v>5</v>
      </c>
      <c r="F108" s="197" t="s">
        <v>625</v>
      </c>
      <c r="H108" s="198" t="s">
        <v>5</v>
      </c>
      <c r="I108" s="199"/>
      <c r="L108" s="194"/>
      <c r="M108" s="200"/>
      <c r="N108" s="201"/>
      <c r="O108" s="201"/>
      <c r="P108" s="201"/>
      <c r="Q108" s="201"/>
      <c r="R108" s="201"/>
      <c r="S108" s="201"/>
      <c r="T108" s="202"/>
      <c r="AT108" s="198" t="s">
        <v>151</v>
      </c>
      <c r="AU108" s="198" t="s">
        <v>82</v>
      </c>
      <c r="AV108" s="12" t="s">
        <v>24</v>
      </c>
      <c r="AW108" s="12" t="s">
        <v>37</v>
      </c>
      <c r="AX108" s="12" t="s">
        <v>74</v>
      </c>
      <c r="AY108" s="198" t="s">
        <v>141</v>
      </c>
    </row>
    <row r="109" spans="2:65" s="13" customFormat="1">
      <c r="B109" s="203"/>
      <c r="D109" s="204" t="s">
        <v>151</v>
      </c>
      <c r="E109" s="205" t="s">
        <v>5</v>
      </c>
      <c r="F109" s="206" t="s">
        <v>626</v>
      </c>
      <c r="H109" s="207">
        <v>537.88</v>
      </c>
      <c r="I109" s="208"/>
      <c r="L109" s="203"/>
      <c r="M109" s="209"/>
      <c r="N109" s="210"/>
      <c r="O109" s="210"/>
      <c r="P109" s="210"/>
      <c r="Q109" s="210"/>
      <c r="R109" s="210"/>
      <c r="S109" s="210"/>
      <c r="T109" s="211"/>
      <c r="AT109" s="212" t="s">
        <v>151</v>
      </c>
      <c r="AU109" s="212" t="s">
        <v>82</v>
      </c>
      <c r="AV109" s="13" t="s">
        <v>82</v>
      </c>
      <c r="AW109" s="13" t="s">
        <v>37</v>
      </c>
      <c r="AX109" s="13" t="s">
        <v>24</v>
      </c>
      <c r="AY109" s="212" t="s">
        <v>141</v>
      </c>
    </row>
    <row r="110" spans="2:65" s="1" customFormat="1" ht="22.5" customHeight="1">
      <c r="B110" s="181"/>
      <c r="C110" s="182" t="s">
        <v>140</v>
      </c>
      <c r="D110" s="182" t="s">
        <v>144</v>
      </c>
      <c r="E110" s="183" t="s">
        <v>627</v>
      </c>
      <c r="F110" s="184" t="s">
        <v>628</v>
      </c>
      <c r="G110" s="185" t="s">
        <v>277</v>
      </c>
      <c r="H110" s="186">
        <v>444</v>
      </c>
      <c r="I110" s="187"/>
      <c r="J110" s="188">
        <f>ROUND(I110*H110,2)</f>
        <v>0</v>
      </c>
      <c r="K110" s="184" t="s">
        <v>148</v>
      </c>
      <c r="L110" s="41"/>
      <c r="M110" s="189" t="s">
        <v>5</v>
      </c>
      <c r="N110" s="190" t="s">
        <v>45</v>
      </c>
      <c r="O110" s="42"/>
      <c r="P110" s="191">
        <f>O110*H110</f>
        <v>0</v>
      </c>
      <c r="Q110" s="191">
        <v>0</v>
      </c>
      <c r="R110" s="191">
        <f>Q110*H110</f>
        <v>0</v>
      </c>
      <c r="S110" s="191">
        <v>0.4</v>
      </c>
      <c r="T110" s="192">
        <f>S110*H110</f>
        <v>177.60000000000002</v>
      </c>
      <c r="AR110" s="24" t="s">
        <v>160</v>
      </c>
      <c r="AT110" s="24" t="s">
        <v>144</v>
      </c>
      <c r="AU110" s="24" t="s">
        <v>82</v>
      </c>
      <c r="AY110" s="24" t="s">
        <v>141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4" t="s">
        <v>24</v>
      </c>
      <c r="BK110" s="193">
        <f>ROUND(I110*H110,2)</f>
        <v>0</v>
      </c>
      <c r="BL110" s="24" t="s">
        <v>160</v>
      </c>
      <c r="BM110" s="24" t="s">
        <v>629</v>
      </c>
    </row>
    <row r="111" spans="2:65" s="12" customFormat="1">
      <c r="B111" s="194"/>
      <c r="D111" s="195" t="s">
        <v>151</v>
      </c>
      <c r="E111" s="196" t="s">
        <v>5</v>
      </c>
      <c r="F111" s="197" t="s">
        <v>630</v>
      </c>
      <c r="H111" s="198" t="s">
        <v>5</v>
      </c>
      <c r="I111" s="199"/>
      <c r="L111" s="194"/>
      <c r="M111" s="200"/>
      <c r="N111" s="201"/>
      <c r="O111" s="201"/>
      <c r="P111" s="201"/>
      <c r="Q111" s="201"/>
      <c r="R111" s="201"/>
      <c r="S111" s="201"/>
      <c r="T111" s="202"/>
      <c r="AT111" s="198" t="s">
        <v>151</v>
      </c>
      <c r="AU111" s="198" t="s">
        <v>82</v>
      </c>
      <c r="AV111" s="12" t="s">
        <v>24</v>
      </c>
      <c r="AW111" s="12" t="s">
        <v>37</v>
      </c>
      <c r="AX111" s="12" t="s">
        <v>74</v>
      </c>
      <c r="AY111" s="198" t="s">
        <v>141</v>
      </c>
    </row>
    <row r="112" spans="2:65" s="13" customFormat="1">
      <c r="B112" s="203"/>
      <c r="D112" s="204" t="s">
        <v>151</v>
      </c>
      <c r="E112" s="205" t="s">
        <v>5</v>
      </c>
      <c r="F112" s="206" t="s">
        <v>631</v>
      </c>
      <c r="H112" s="207">
        <v>444</v>
      </c>
      <c r="I112" s="208"/>
      <c r="L112" s="203"/>
      <c r="M112" s="209"/>
      <c r="N112" s="210"/>
      <c r="O112" s="210"/>
      <c r="P112" s="210"/>
      <c r="Q112" s="210"/>
      <c r="R112" s="210"/>
      <c r="S112" s="210"/>
      <c r="T112" s="211"/>
      <c r="AT112" s="212" t="s">
        <v>151</v>
      </c>
      <c r="AU112" s="212" t="s">
        <v>82</v>
      </c>
      <c r="AV112" s="13" t="s">
        <v>82</v>
      </c>
      <c r="AW112" s="13" t="s">
        <v>37</v>
      </c>
      <c r="AX112" s="13" t="s">
        <v>24</v>
      </c>
      <c r="AY112" s="212" t="s">
        <v>141</v>
      </c>
    </row>
    <row r="113" spans="2:65" s="1" customFormat="1" ht="22.5" customHeight="1">
      <c r="B113" s="181"/>
      <c r="C113" s="182" t="s">
        <v>165</v>
      </c>
      <c r="D113" s="182" t="s">
        <v>144</v>
      </c>
      <c r="E113" s="183" t="s">
        <v>632</v>
      </c>
      <c r="F113" s="184" t="s">
        <v>633</v>
      </c>
      <c r="G113" s="185" t="s">
        <v>277</v>
      </c>
      <c r="H113" s="186">
        <v>444</v>
      </c>
      <c r="I113" s="187"/>
      <c r="J113" s="188">
        <f>ROUND(I113*H113,2)</f>
        <v>0</v>
      </c>
      <c r="K113" s="184" t="s">
        <v>148</v>
      </c>
      <c r="L113" s="41"/>
      <c r="M113" s="189" t="s">
        <v>5</v>
      </c>
      <c r="N113" s="190" t="s">
        <v>45</v>
      </c>
      <c r="O113" s="42"/>
      <c r="P113" s="191">
        <f>O113*H113</f>
        <v>0</v>
      </c>
      <c r="Q113" s="191">
        <v>0</v>
      </c>
      <c r="R113" s="191">
        <f>Q113*H113</f>
        <v>0</v>
      </c>
      <c r="S113" s="191">
        <v>0.22500000000000001</v>
      </c>
      <c r="T113" s="192">
        <f>S113*H113</f>
        <v>99.9</v>
      </c>
      <c r="AR113" s="24" t="s">
        <v>160</v>
      </c>
      <c r="AT113" s="24" t="s">
        <v>144</v>
      </c>
      <c r="AU113" s="24" t="s">
        <v>82</v>
      </c>
      <c r="AY113" s="24" t="s">
        <v>141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4" t="s">
        <v>24</v>
      </c>
      <c r="BK113" s="193">
        <f>ROUND(I113*H113,2)</f>
        <v>0</v>
      </c>
      <c r="BL113" s="24" t="s">
        <v>160</v>
      </c>
      <c r="BM113" s="24" t="s">
        <v>634</v>
      </c>
    </row>
    <row r="114" spans="2:65" s="12" customFormat="1">
      <c r="B114" s="194"/>
      <c r="D114" s="195" t="s">
        <v>151</v>
      </c>
      <c r="E114" s="196" t="s">
        <v>5</v>
      </c>
      <c r="F114" s="197" t="s">
        <v>635</v>
      </c>
      <c r="H114" s="198" t="s">
        <v>5</v>
      </c>
      <c r="I114" s="199"/>
      <c r="L114" s="194"/>
      <c r="M114" s="200"/>
      <c r="N114" s="201"/>
      <c r="O114" s="201"/>
      <c r="P114" s="201"/>
      <c r="Q114" s="201"/>
      <c r="R114" s="201"/>
      <c r="S114" s="201"/>
      <c r="T114" s="202"/>
      <c r="AT114" s="198" t="s">
        <v>151</v>
      </c>
      <c r="AU114" s="198" t="s">
        <v>82</v>
      </c>
      <c r="AV114" s="12" t="s">
        <v>24</v>
      </c>
      <c r="AW114" s="12" t="s">
        <v>37</v>
      </c>
      <c r="AX114" s="12" t="s">
        <v>74</v>
      </c>
      <c r="AY114" s="198" t="s">
        <v>141</v>
      </c>
    </row>
    <row r="115" spans="2:65" s="13" customFormat="1">
      <c r="B115" s="203"/>
      <c r="D115" s="204" t="s">
        <v>151</v>
      </c>
      <c r="E115" s="205" t="s">
        <v>5</v>
      </c>
      <c r="F115" s="206" t="s">
        <v>631</v>
      </c>
      <c r="H115" s="207">
        <v>444</v>
      </c>
      <c r="I115" s="208"/>
      <c r="L115" s="203"/>
      <c r="M115" s="209"/>
      <c r="N115" s="210"/>
      <c r="O115" s="210"/>
      <c r="P115" s="210"/>
      <c r="Q115" s="210"/>
      <c r="R115" s="210"/>
      <c r="S115" s="210"/>
      <c r="T115" s="211"/>
      <c r="AT115" s="212" t="s">
        <v>151</v>
      </c>
      <c r="AU115" s="212" t="s">
        <v>82</v>
      </c>
      <c r="AV115" s="13" t="s">
        <v>82</v>
      </c>
      <c r="AW115" s="13" t="s">
        <v>37</v>
      </c>
      <c r="AX115" s="13" t="s">
        <v>24</v>
      </c>
      <c r="AY115" s="212" t="s">
        <v>141</v>
      </c>
    </row>
    <row r="116" spans="2:65" s="1" customFormat="1" ht="22.5" customHeight="1">
      <c r="B116" s="181"/>
      <c r="C116" s="182" t="s">
        <v>168</v>
      </c>
      <c r="D116" s="182" t="s">
        <v>144</v>
      </c>
      <c r="E116" s="183" t="s">
        <v>636</v>
      </c>
      <c r="F116" s="184" t="s">
        <v>637</v>
      </c>
      <c r="G116" s="185" t="s">
        <v>277</v>
      </c>
      <c r="H116" s="186">
        <v>740</v>
      </c>
      <c r="I116" s="187"/>
      <c r="J116" s="188">
        <f>ROUND(I116*H116,2)</f>
        <v>0</v>
      </c>
      <c r="K116" s="184" t="s">
        <v>148</v>
      </c>
      <c r="L116" s="41"/>
      <c r="M116" s="189" t="s">
        <v>5</v>
      </c>
      <c r="N116" s="190" t="s">
        <v>45</v>
      </c>
      <c r="O116" s="42"/>
      <c r="P116" s="191">
        <f>O116*H116</f>
        <v>0</v>
      </c>
      <c r="Q116" s="191">
        <v>5.0000000000000002E-5</v>
      </c>
      <c r="R116" s="191">
        <f>Q116*H116</f>
        <v>3.7000000000000005E-2</v>
      </c>
      <c r="S116" s="191">
        <v>0.128</v>
      </c>
      <c r="T116" s="192">
        <f>S116*H116</f>
        <v>94.72</v>
      </c>
      <c r="AR116" s="24" t="s">
        <v>160</v>
      </c>
      <c r="AT116" s="24" t="s">
        <v>144</v>
      </c>
      <c r="AU116" s="24" t="s">
        <v>82</v>
      </c>
      <c r="AY116" s="24" t="s">
        <v>141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4" t="s">
        <v>24</v>
      </c>
      <c r="BK116" s="193">
        <f>ROUND(I116*H116,2)</f>
        <v>0</v>
      </c>
      <c r="BL116" s="24" t="s">
        <v>160</v>
      </c>
      <c r="BM116" s="24" t="s">
        <v>638</v>
      </c>
    </row>
    <row r="117" spans="2:65" s="12" customFormat="1">
      <c r="B117" s="194"/>
      <c r="D117" s="195" t="s">
        <v>151</v>
      </c>
      <c r="E117" s="196" t="s">
        <v>5</v>
      </c>
      <c r="F117" s="197" t="s">
        <v>639</v>
      </c>
      <c r="H117" s="198" t="s">
        <v>5</v>
      </c>
      <c r="I117" s="199"/>
      <c r="L117" s="194"/>
      <c r="M117" s="200"/>
      <c r="N117" s="201"/>
      <c r="O117" s="201"/>
      <c r="P117" s="201"/>
      <c r="Q117" s="201"/>
      <c r="R117" s="201"/>
      <c r="S117" s="201"/>
      <c r="T117" s="202"/>
      <c r="AT117" s="198" t="s">
        <v>151</v>
      </c>
      <c r="AU117" s="198" t="s">
        <v>82</v>
      </c>
      <c r="AV117" s="12" t="s">
        <v>24</v>
      </c>
      <c r="AW117" s="12" t="s">
        <v>37</v>
      </c>
      <c r="AX117" s="12" t="s">
        <v>74</v>
      </c>
      <c r="AY117" s="198" t="s">
        <v>141</v>
      </c>
    </row>
    <row r="118" spans="2:65" s="13" customFormat="1">
      <c r="B118" s="203"/>
      <c r="D118" s="204" t="s">
        <v>151</v>
      </c>
      <c r="E118" s="205" t="s">
        <v>5</v>
      </c>
      <c r="F118" s="206" t="s">
        <v>640</v>
      </c>
      <c r="H118" s="207">
        <v>740</v>
      </c>
      <c r="I118" s="208"/>
      <c r="L118" s="203"/>
      <c r="M118" s="209"/>
      <c r="N118" s="210"/>
      <c r="O118" s="210"/>
      <c r="P118" s="210"/>
      <c r="Q118" s="210"/>
      <c r="R118" s="210"/>
      <c r="S118" s="210"/>
      <c r="T118" s="211"/>
      <c r="AT118" s="212" t="s">
        <v>151</v>
      </c>
      <c r="AU118" s="212" t="s">
        <v>82</v>
      </c>
      <c r="AV118" s="13" t="s">
        <v>82</v>
      </c>
      <c r="AW118" s="13" t="s">
        <v>37</v>
      </c>
      <c r="AX118" s="13" t="s">
        <v>24</v>
      </c>
      <c r="AY118" s="212" t="s">
        <v>141</v>
      </c>
    </row>
    <row r="119" spans="2:65" s="1" customFormat="1" ht="22.5" customHeight="1">
      <c r="B119" s="181"/>
      <c r="C119" s="182" t="s">
        <v>171</v>
      </c>
      <c r="D119" s="182" t="s">
        <v>144</v>
      </c>
      <c r="E119" s="183" t="s">
        <v>641</v>
      </c>
      <c r="F119" s="184" t="s">
        <v>642</v>
      </c>
      <c r="G119" s="185" t="s">
        <v>277</v>
      </c>
      <c r="H119" s="186">
        <v>370</v>
      </c>
      <c r="I119" s="187"/>
      <c r="J119" s="188">
        <f>ROUND(I119*H119,2)</f>
        <v>0</v>
      </c>
      <c r="K119" s="184" t="s">
        <v>148</v>
      </c>
      <c r="L119" s="41"/>
      <c r="M119" s="189" t="s">
        <v>5</v>
      </c>
      <c r="N119" s="190" t="s">
        <v>45</v>
      </c>
      <c r="O119" s="42"/>
      <c r="P119" s="191">
        <f>O119*H119</f>
        <v>0</v>
      </c>
      <c r="Q119" s="191">
        <v>9.0000000000000006E-5</v>
      </c>
      <c r="R119" s="191">
        <f>Q119*H119</f>
        <v>3.3300000000000003E-2</v>
      </c>
      <c r="S119" s="191">
        <v>0.25600000000000001</v>
      </c>
      <c r="T119" s="192">
        <f>S119*H119</f>
        <v>94.72</v>
      </c>
      <c r="AR119" s="24" t="s">
        <v>160</v>
      </c>
      <c r="AT119" s="24" t="s">
        <v>144</v>
      </c>
      <c r="AU119" s="24" t="s">
        <v>82</v>
      </c>
      <c r="AY119" s="24" t="s">
        <v>141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4" t="s">
        <v>24</v>
      </c>
      <c r="BK119" s="193">
        <f>ROUND(I119*H119,2)</f>
        <v>0</v>
      </c>
      <c r="BL119" s="24" t="s">
        <v>160</v>
      </c>
      <c r="BM119" s="24" t="s">
        <v>643</v>
      </c>
    </row>
    <row r="120" spans="2:65" s="12" customFormat="1">
      <c r="B120" s="194"/>
      <c r="D120" s="195" t="s">
        <v>151</v>
      </c>
      <c r="E120" s="196" t="s">
        <v>5</v>
      </c>
      <c r="F120" s="197" t="s">
        <v>644</v>
      </c>
      <c r="H120" s="198" t="s">
        <v>5</v>
      </c>
      <c r="I120" s="199"/>
      <c r="L120" s="194"/>
      <c r="M120" s="200"/>
      <c r="N120" s="201"/>
      <c r="O120" s="201"/>
      <c r="P120" s="201"/>
      <c r="Q120" s="201"/>
      <c r="R120" s="201"/>
      <c r="S120" s="201"/>
      <c r="T120" s="202"/>
      <c r="AT120" s="198" t="s">
        <v>151</v>
      </c>
      <c r="AU120" s="198" t="s">
        <v>82</v>
      </c>
      <c r="AV120" s="12" t="s">
        <v>24</v>
      </c>
      <c r="AW120" s="12" t="s">
        <v>37</v>
      </c>
      <c r="AX120" s="12" t="s">
        <v>74</v>
      </c>
      <c r="AY120" s="198" t="s">
        <v>141</v>
      </c>
    </row>
    <row r="121" spans="2:65" s="13" customFormat="1">
      <c r="B121" s="203"/>
      <c r="D121" s="204" t="s">
        <v>151</v>
      </c>
      <c r="E121" s="205" t="s">
        <v>5</v>
      </c>
      <c r="F121" s="206" t="s">
        <v>645</v>
      </c>
      <c r="H121" s="207">
        <v>370</v>
      </c>
      <c r="I121" s="208"/>
      <c r="L121" s="203"/>
      <c r="M121" s="209"/>
      <c r="N121" s="210"/>
      <c r="O121" s="210"/>
      <c r="P121" s="210"/>
      <c r="Q121" s="210"/>
      <c r="R121" s="210"/>
      <c r="S121" s="210"/>
      <c r="T121" s="211"/>
      <c r="AT121" s="212" t="s">
        <v>151</v>
      </c>
      <c r="AU121" s="212" t="s">
        <v>82</v>
      </c>
      <c r="AV121" s="13" t="s">
        <v>82</v>
      </c>
      <c r="AW121" s="13" t="s">
        <v>37</v>
      </c>
      <c r="AX121" s="13" t="s">
        <v>24</v>
      </c>
      <c r="AY121" s="212" t="s">
        <v>141</v>
      </c>
    </row>
    <row r="122" spans="2:65" s="1" customFormat="1" ht="22.5" customHeight="1">
      <c r="B122" s="181"/>
      <c r="C122" s="182" t="s">
        <v>176</v>
      </c>
      <c r="D122" s="182" t="s">
        <v>144</v>
      </c>
      <c r="E122" s="183" t="s">
        <v>646</v>
      </c>
      <c r="F122" s="184" t="s">
        <v>647</v>
      </c>
      <c r="G122" s="185" t="s">
        <v>277</v>
      </c>
      <c r="H122" s="186">
        <v>1961</v>
      </c>
      <c r="I122" s="187"/>
      <c r="J122" s="188">
        <f>ROUND(I122*H122,2)</f>
        <v>0</v>
      </c>
      <c r="K122" s="184" t="s">
        <v>148</v>
      </c>
      <c r="L122" s="41"/>
      <c r="M122" s="189" t="s">
        <v>5</v>
      </c>
      <c r="N122" s="190" t="s">
        <v>45</v>
      </c>
      <c r="O122" s="42"/>
      <c r="P122" s="191">
        <f>O122*H122</f>
        <v>0</v>
      </c>
      <c r="Q122" s="191">
        <v>2.4000000000000001E-4</v>
      </c>
      <c r="R122" s="191">
        <f>Q122*H122</f>
        <v>0.47064</v>
      </c>
      <c r="S122" s="191">
        <v>0.51200000000000001</v>
      </c>
      <c r="T122" s="192">
        <f>S122*H122</f>
        <v>1004.032</v>
      </c>
      <c r="AR122" s="24" t="s">
        <v>160</v>
      </c>
      <c r="AT122" s="24" t="s">
        <v>144</v>
      </c>
      <c r="AU122" s="24" t="s">
        <v>82</v>
      </c>
      <c r="AY122" s="24" t="s">
        <v>141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4" t="s">
        <v>24</v>
      </c>
      <c r="BK122" s="193">
        <f>ROUND(I122*H122,2)</f>
        <v>0</v>
      </c>
      <c r="BL122" s="24" t="s">
        <v>160</v>
      </c>
      <c r="BM122" s="24" t="s">
        <v>648</v>
      </c>
    </row>
    <row r="123" spans="2:65" s="12" customFormat="1">
      <c r="B123" s="194"/>
      <c r="D123" s="195" t="s">
        <v>151</v>
      </c>
      <c r="E123" s="196" t="s">
        <v>5</v>
      </c>
      <c r="F123" s="197" t="s">
        <v>649</v>
      </c>
      <c r="H123" s="198" t="s">
        <v>5</v>
      </c>
      <c r="I123" s="199"/>
      <c r="L123" s="194"/>
      <c r="M123" s="200"/>
      <c r="N123" s="201"/>
      <c r="O123" s="201"/>
      <c r="P123" s="201"/>
      <c r="Q123" s="201"/>
      <c r="R123" s="201"/>
      <c r="S123" s="201"/>
      <c r="T123" s="202"/>
      <c r="AT123" s="198" t="s">
        <v>151</v>
      </c>
      <c r="AU123" s="198" t="s">
        <v>82</v>
      </c>
      <c r="AV123" s="12" t="s">
        <v>24</v>
      </c>
      <c r="AW123" s="12" t="s">
        <v>37</v>
      </c>
      <c r="AX123" s="12" t="s">
        <v>74</v>
      </c>
      <c r="AY123" s="198" t="s">
        <v>141</v>
      </c>
    </row>
    <row r="124" spans="2:65" s="13" customFormat="1">
      <c r="B124" s="203"/>
      <c r="D124" s="195" t="s">
        <v>151</v>
      </c>
      <c r="E124" s="212" t="s">
        <v>5</v>
      </c>
      <c r="F124" s="213" t="s">
        <v>650</v>
      </c>
      <c r="H124" s="214">
        <v>1517</v>
      </c>
      <c r="I124" s="208"/>
      <c r="L124" s="203"/>
      <c r="M124" s="209"/>
      <c r="N124" s="210"/>
      <c r="O124" s="210"/>
      <c r="P124" s="210"/>
      <c r="Q124" s="210"/>
      <c r="R124" s="210"/>
      <c r="S124" s="210"/>
      <c r="T124" s="211"/>
      <c r="AT124" s="212" t="s">
        <v>151</v>
      </c>
      <c r="AU124" s="212" t="s">
        <v>82</v>
      </c>
      <c r="AV124" s="13" t="s">
        <v>82</v>
      </c>
      <c r="AW124" s="13" t="s">
        <v>37</v>
      </c>
      <c r="AX124" s="13" t="s">
        <v>74</v>
      </c>
      <c r="AY124" s="212" t="s">
        <v>141</v>
      </c>
    </row>
    <row r="125" spans="2:65" s="12" customFormat="1">
      <c r="B125" s="194"/>
      <c r="D125" s="195" t="s">
        <v>151</v>
      </c>
      <c r="E125" s="196" t="s">
        <v>5</v>
      </c>
      <c r="F125" s="197" t="s">
        <v>651</v>
      </c>
      <c r="H125" s="198" t="s">
        <v>5</v>
      </c>
      <c r="I125" s="199"/>
      <c r="L125" s="194"/>
      <c r="M125" s="200"/>
      <c r="N125" s="201"/>
      <c r="O125" s="201"/>
      <c r="P125" s="201"/>
      <c r="Q125" s="201"/>
      <c r="R125" s="201"/>
      <c r="S125" s="201"/>
      <c r="T125" s="202"/>
      <c r="AT125" s="198" t="s">
        <v>151</v>
      </c>
      <c r="AU125" s="198" t="s">
        <v>82</v>
      </c>
      <c r="AV125" s="12" t="s">
        <v>24</v>
      </c>
      <c r="AW125" s="12" t="s">
        <v>37</v>
      </c>
      <c r="AX125" s="12" t="s">
        <v>74</v>
      </c>
      <c r="AY125" s="198" t="s">
        <v>141</v>
      </c>
    </row>
    <row r="126" spans="2:65" s="13" customFormat="1">
      <c r="B126" s="203"/>
      <c r="D126" s="195" t="s">
        <v>151</v>
      </c>
      <c r="E126" s="212" t="s">
        <v>5</v>
      </c>
      <c r="F126" s="213" t="s">
        <v>631</v>
      </c>
      <c r="H126" s="214">
        <v>444</v>
      </c>
      <c r="I126" s="208"/>
      <c r="L126" s="203"/>
      <c r="M126" s="209"/>
      <c r="N126" s="210"/>
      <c r="O126" s="210"/>
      <c r="P126" s="210"/>
      <c r="Q126" s="210"/>
      <c r="R126" s="210"/>
      <c r="S126" s="210"/>
      <c r="T126" s="211"/>
      <c r="AT126" s="212" t="s">
        <v>151</v>
      </c>
      <c r="AU126" s="212" t="s">
        <v>82</v>
      </c>
      <c r="AV126" s="13" t="s">
        <v>82</v>
      </c>
      <c r="AW126" s="13" t="s">
        <v>37</v>
      </c>
      <c r="AX126" s="13" t="s">
        <v>74</v>
      </c>
      <c r="AY126" s="212" t="s">
        <v>141</v>
      </c>
    </row>
    <row r="127" spans="2:65" s="14" customFormat="1">
      <c r="B127" s="232"/>
      <c r="D127" s="204" t="s">
        <v>151</v>
      </c>
      <c r="E127" s="233" t="s">
        <v>5</v>
      </c>
      <c r="F127" s="234" t="s">
        <v>427</v>
      </c>
      <c r="H127" s="235">
        <v>1961</v>
      </c>
      <c r="I127" s="236"/>
      <c r="L127" s="232"/>
      <c r="M127" s="237"/>
      <c r="N127" s="238"/>
      <c r="O127" s="238"/>
      <c r="P127" s="238"/>
      <c r="Q127" s="238"/>
      <c r="R127" s="238"/>
      <c r="S127" s="238"/>
      <c r="T127" s="239"/>
      <c r="AT127" s="240" t="s">
        <v>151</v>
      </c>
      <c r="AU127" s="240" t="s">
        <v>82</v>
      </c>
      <c r="AV127" s="14" t="s">
        <v>160</v>
      </c>
      <c r="AW127" s="14" t="s">
        <v>37</v>
      </c>
      <c r="AX127" s="14" t="s">
        <v>24</v>
      </c>
      <c r="AY127" s="240" t="s">
        <v>141</v>
      </c>
    </row>
    <row r="128" spans="2:65" s="1" customFormat="1" ht="22.5" customHeight="1">
      <c r="B128" s="181"/>
      <c r="C128" s="182" t="s">
        <v>29</v>
      </c>
      <c r="D128" s="182" t="s">
        <v>144</v>
      </c>
      <c r="E128" s="183" t="s">
        <v>652</v>
      </c>
      <c r="F128" s="184" t="s">
        <v>653</v>
      </c>
      <c r="G128" s="185" t="s">
        <v>335</v>
      </c>
      <c r="H128" s="186">
        <v>27.8</v>
      </c>
      <c r="I128" s="187"/>
      <c r="J128" s="188">
        <f>ROUND(I128*H128,2)</f>
        <v>0</v>
      </c>
      <c r="K128" s="184" t="s">
        <v>148</v>
      </c>
      <c r="L128" s="41"/>
      <c r="M128" s="189" t="s">
        <v>5</v>
      </c>
      <c r="N128" s="190" t="s">
        <v>45</v>
      </c>
      <c r="O128" s="42"/>
      <c r="P128" s="191">
        <f>O128*H128</f>
        <v>0</v>
      </c>
      <c r="Q128" s="191">
        <v>0</v>
      </c>
      <c r="R128" s="191">
        <f>Q128*H128</f>
        <v>0</v>
      </c>
      <c r="S128" s="191">
        <v>0.28999999999999998</v>
      </c>
      <c r="T128" s="192">
        <f>S128*H128</f>
        <v>8.0619999999999994</v>
      </c>
      <c r="AR128" s="24" t="s">
        <v>160</v>
      </c>
      <c r="AT128" s="24" t="s">
        <v>144</v>
      </c>
      <c r="AU128" s="24" t="s">
        <v>82</v>
      </c>
      <c r="AY128" s="24" t="s">
        <v>141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4" t="s">
        <v>24</v>
      </c>
      <c r="BK128" s="193">
        <f>ROUND(I128*H128,2)</f>
        <v>0</v>
      </c>
      <c r="BL128" s="24" t="s">
        <v>160</v>
      </c>
      <c r="BM128" s="24" t="s">
        <v>654</v>
      </c>
    </row>
    <row r="129" spans="2:65" s="13" customFormat="1">
      <c r="B129" s="203"/>
      <c r="D129" s="204" t="s">
        <v>151</v>
      </c>
      <c r="E129" s="205" t="s">
        <v>5</v>
      </c>
      <c r="F129" s="206" t="s">
        <v>655</v>
      </c>
      <c r="H129" s="207">
        <v>27.8</v>
      </c>
      <c r="I129" s="208"/>
      <c r="L129" s="203"/>
      <c r="M129" s="209"/>
      <c r="N129" s="210"/>
      <c r="O129" s="210"/>
      <c r="P129" s="210"/>
      <c r="Q129" s="210"/>
      <c r="R129" s="210"/>
      <c r="S129" s="210"/>
      <c r="T129" s="211"/>
      <c r="AT129" s="212" t="s">
        <v>151</v>
      </c>
      <c r="AU129" s="212" t="s">
        <v>82</v>
      </c>
      <c r="AV129" s="13" t="s">
        <v>82</v>
      </c>
      <c r="AW129" s="13" t="s">
        <v>37</v>
      </c>
      <c r="AX129" s="13" t="s">
        <v>24</v>
      </c>
      <c r="AY129" s="212" t="s">
        <v>141</v>
      </c>
    </row>
    <row r="130" spans="2:65" s="1" customFormat="1" ht="22.5" customHeight="1">
      <c r="B130" s="181"/>
      <c r="C130" s="182" t="s">
        <v>183</v>
      </c>
      <c r="D130" s="182" t="s">
        <v>144</v>
      </c>
      <c r="E130" s="183" t="s">
        <v>280</v>
      </c>
      <c r="F130" s="184" t="s">
        <v>281</v>
      </c>
      <c r="G130" s="185" t="s">
        <v>282</v>
      </c>
      <c r="H130" s="186">
        <v>107.57599999999999</v>
      </c>
      <c r="I130" s="187"/>
      <c r="J130" s="188">
        <f>ROUND(I130*H130,2)</f>
        <v>0</v>
      </c>
      <c r="K130" s="184" t="s">
        <v>148</v>
      </c>
      <c r="L130" s="41"/>
      <c r="M130" s="189" t="s">
        <v>5</v>
      </c>
      <c r="N130" s="190" t="s">
        <v>45</v>
      </c>
      <c r="O130" s="4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4" t="s">
        <v>160</v>
      </c>
      <c r="AT130" s="24" t="s">
        <v>144</v>
      </c>
      <c r="AU130" s="24" t="s">
        <v>82</v>
      </c>
      <c r="AY130" s="24" t="s">
        <v>141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4" t="s">
        <v>24</v>
      </c>
      <c r="BK130" s="193">
        <f>ROUND(I130*H130,2)</f>
        <v>0</v>
      </c>
      <c r="BL130" s="24" t="s">
        <v>160</v>
      </c>
      <c r="BM130" s="24" t="s">
        <v>656</v>
      </c>
    </row>
    <row r="131" spans="2:65" s="12" customFormat="1">
      <c r="B131" s="194"/>
      <c r="D131" s="195" t="s">
        <v>151</v>
      </c>
      <c r="E131" s="196" t="s">
        <v>5</v>
      </c>
      <c r="F131" s="197" t="s">
        <v>657</v>
      </c>
      <c r="H131" s="198" t="s">
        <v>5</v>
      </c>
      <c r="I131" s="199"/>
      <c r="L131" s="194"/>
      <c r="M131" s="200"/>
      <c r="N131" s="201"/>
      <c r="O131" s="201"/>
      <c r="P131" s="201"/>
      <c r="Q131" s="201"/>
      <c r="R131" s="201"/>
      <c r="S131" s="201"/>
      <c r="T131" s="202"/>
      <c r="AT131" s="198" t="s">
        <v>151</v>
      </c>
      <c r="AU131" s="198" t="s">
        <v>82</v>
      </c>
      <c r="AV131" s="12" t="s">
        <v>24</v>
      </c>
      <c r="AW131" s="12" t="s">
        <v>37</v>
      </c>
      <c r="AX131" s="12" t="s">
        <v>74</v>
      </c>
      <c r="AY131" s="198" t="s">
        <v>141</v>
      </c>
    </row>
    <row r="132" spans="2:65" s="13" customFormat="1">
      <c r="B132" s="203"/>
      <c r="D132" s="204" t="s">
        <v>151</v>
      </c>
      <c r="E132" s="205" t="s">
        <v>5</v>
      </c>
      <c r="F132" s="206" t="s">
        <v>658</v>
      </c>
      <c r="H132" s="207">
        <v>107.57599999999999</v>
      </c>
      <c r="I132" s="208"/>
      <c r="L132" s="203"/>
      <c r="M132" s="209"/>
      <c r="N132" s="210"/>
      <c r="O132" s="210"/>
      <c r="P132" s="210"/>
      <c r="Q132" s="210"/>
      <c r="R132" s="210"/>
      <c r="S132" s="210"/>
      <c r="T132" s="211"/>
      <c r="AT132" s="212" t="s">
        <v>151</v>
      </c>
      <c r="AU132" s="212" t="s">
        <v>82</v>
      </c>
      <c r="AV132" s="13" t="s">
        <v>82</v>
      </c>
      <c r="AW132" s="13" t="s">
        <v>37</v>
      </c>
      <c r="AX132" s="13" t="s">
        <v>24</v>
      </c>
      <c r="AY132" s="212" t="s">
        <v>141</v>
      </c>
    </row>
    <row r="133" spans="2:65" s="1" customFormat="1" ht="22.5" customHeight="1">
      <c r="B133" s="181"/>
      <c r="C133" s="182" t="s">
        <v>186</v>
      </c>
      <c r="D133" s="182" t="s">
        <v>144</v>
      </c>
      <c r="E133" s="183" t="s">
        <v>285</v>
      </c>
      <c r="F133" s="184" t="s">
        <v>286</v>
      </c>
      <c r="G133" s="185" t="s">
        <v>282</v>
      </c>
      <c r="H133" s="186">
        <v>32.273000000000003</v>
      </c>
      <c r="I133" s="187"/>
      <c r="J133" s="188">
        <f>ROUND(I133*H133,2)</f>
        <v>0</v>
      </c>
      <c r="K133" s="184" t="s">
        <v>148</v>
      </c>
      <c r="L133" s="41"/>
      <c r="M133" s="189" t="s">
        <v>5</v>
      </c>
      <c r="N133" s="190" t="s">
        <v>45</v>
      </c>
      <c r="O133" s="4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24" t="s">
        <v>160</v>
      </c>
      <c r="AT133" s="24" t="s">
        <v>144</v>
      </c>
      <c r="AU133" s="24" t="s">
        <v>82</v>
      </c>
      <c r="AY133" s="24" t="s">
        <v>141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4" t="s">
        <v>24</v>
      </c>
      <c r="BK133" s="193">
        <f>ROUND(I133*H133,2)</f>
        <v>0</v>
      </c>
      <c r="BL133" s="24" t="s">
        <v>160</v>
      </c>
      <c r="BM133" s="24" t="s">
        <v>659</v>
      </c>
    </row>
    <row r="134" spans="2:65" s="13" customFormat="1">
      <c r="B134" s="203"/>
      <c r="D134" s="204" t="s">
        <v>151</v>
      </c>
      <c r="E134" s="205" t="s">
        <v>5</v>
      </c>
      <c r="F134" s="206" t="s">
        <v>660</v>
      </c>
      <c r="H134" s="207">
        <v>32.273000000000003</v>
      </c>
      <c r="I134" s="208"/>
      <c r="L134" s="203"/>
      <c r="M134" s="209"/>
      <c r="N134" s="210"/>
      <c r="O134" s="210"/>
      <c r="P134" s="210"/>
      <c r="Q134" s="210"/>
      <c r="R134" s="210"/>
      <c r="S134" s="210"/>
      <c r="T134" s="211"/>
      <c r="AT134" s="212" t="s">
        <v>151</v>
      </c>
      <c r="AU134" s="212" t="s">
        <v>82</v>
      </c>
      <c r="AV134" s="13" t="s">
        <v>82</v>
      </c>
      <c r="AW134" s="13" t="s">
        <v>37</v>
      </c>
      <c r="AX134" s="13" t="s">
        <v>24</v>
      </c>
      <c r="AY134" s="212" t="s">
        <v>141</v>
      </c>
    </row>
    <row r="135" spans="2:65" s="1" customFormat="1" ht="22.5" customHeight="1">
      <c r="B135" s="181"/>
      <c r="C135" s="182" t="s">
        <v>189</v>
      </c>
      <c r="D135" s="182" t="s">
        <v>144</v>
      </c>
      <c r="E135" s="183" t="s">
        <v>661</v>
      </c>
      <c r="F135" s="184" t="s">
        <v>662</v>
      </c>
      <c r="G135" s="185" t="s">
        <v>282</v>
      </c>
      <c r="H135" s="186">
        <v>1201.104</v>
      </c>
      <c r="I135" s="187"/>
      <c r="J135" s="188">
        <f>ROUND(I135*H135,2)</f>
        <v>0</v>
      </c>
      <c r="K135" s="184" t="s">
        <v>148</v>
      </c>
      <c r="L135" s="41"/>
      <c r="M135" s="189" t="s">
        <v>5</v>
      </c>
      <c r="N135" s="190" t="s">
        <v>45</v>
      </c>
      <c r="O135" s="4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24" t="s">
        <v>160</v>
      </c>
      <c r="AT135" s="24" t="s">
        <v>144</v>
      </c>
      <c r="AU135" s="24" t="s">
        <v>82</v>
      </c>
      <c r="AY135" s="24" t="s">
        <v>141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4" t="s">
        <v>24</v>
      </c>
      <c r="BK135" s="193">
        <f>ROUND(I135*H135,2)</f>
        <v>0</v>
      </c>
      <c r="BL135" s="24" t="s">
        <v>160</v>
      </c>
      <c r="BM135" s="24" t="s">
        <v>663</v>
      </c>
    </row>
    <row r="136" spans="2:65" s="12" customFormat="1">
      <c r="B136" s="194"/>
      <c r="D136" s="195" t="s">
        <v>151</v>
      </c>
      <c r="E136" s="196" t="s">
        <v>5</v>
      </c>
      <c r="F136" s="197" t="s">
        <v>664</v>
      </c>
      <c r="H136" s="198" t="s">
        <v>5</v>
      </c>
      <c r="I136" s="199"/>
      <c r="L136" s="194"/>
      <c r="M136" s="200"/>
      <c r="N136" s="201"/>
      <c r="O136" s="201"/>
      <c r="P136" s="201"/>
      <c r="Q136" s="201"/>
      <c r="R136" s="201"/>
      <c r="S136" s="201"/>
      <c r="T136" s="202"/>
      <c r="AT136" s="198" t="s">
        <v>151</v>
      </c>
      <c r="AU136" s="198" t="s">
        <v>82</v>
      </c>
      <c r="AV136" s="12" t="s">
        <v>24</v>
      </c>
      <c r="AW136" s="12" t="s">
        <v>37</v>
      </c>
      <c r="AX136" s="12" t="s">
        <v>74</v>
      </c>
      <c r="AY136" s="198" t="s">
        <v>141</v>
      </c>
    </row>
    <row r="137" spans="2:65" s="13" customFormat="1">
      <c r="B137" s="203"/>
      <c r="D137" s="195" t="s">
        <v>151</v>
      </c>
      <c r="E137" s="212" t="s">
        <v>5</v>
      </c>
      <c r="F137" s="213" t="s">
        <v>665</v>
      </c>
      <c r="H137" s="214">
        <v>559.03200000000004</v>
      </c>
      <c r="I137" s="208"/>
      <c r="L137" s="203"/>
      <c r="M137" s="209"/>
      <c r="N137" s="210"/>
      <c r="O137" s="210"/>
      <c r="P137" s="210"/>
      <c r="Q137" s="210"/>
      <c r="R137" s="210"/>
      <c r="S137" s="210"/>
      <c r="T137" s="211"/>
      <c r="AT137" s="212" t="s">
        <v>151</v>
      </c>
      <c r="AU137" s="212" t="s">
        <v>82</v>
      </c>
      <c r="AV137" s="13" t="s">
        <v>82</v>
      </c>
      <c r="AW137" s="13" t="s">
        <v>37</v>
      </c>
      <c r="AX137" s="13" t="s">
        <v>74</v>
      </c>
      <c r="AY137" s="212" t="s">
        <v>141</v>
      </c>
    </row>
    <row r="138" spans="2:65" s="12" customFormat="1">
      <c r="B138" s="194"/>
      <c r="D138" s="195" t="s">
        <v>151</v>
      </c>
      <c r="E138" s="196" t="s">
        <v>5</v>
      </c>
      <c r="F138" s="197" t="s">
        <v>666</v>
      </c>
      <c r="H138" s="198" t="s">
        <v>5</v>
      </c>
      <c r="I138" s="199"/>
      <c r="L138" s="194"/>
      <c r="M138" s="200"/>
      <c r="N138" s="201"/>
      <c r="O138" s="201"/>
      <c r="P138" s="201"/>
      <c r="Q138" s="201"/>
      <c r="R138" s="201"/>
      <c r="S138" s="201"/>
      <c r="T138" s="202"/>
      <c r="AT138" s="198" t="s">
        <v>151</v>
      </c>
      <c r="AU138" s="198" t="s">
        <v>82</v>
      </c>
      <c r="AV138" s="12" t="s">
        <v>24</v>
      </c>
      <c r="AW138" s="12" t="s">
        <v>37</v>
      </c>
      <c r="AX138" s="12" t="s">
        <v>74</v>
      </c>
      <c r="AY138" s="198" t="s">
        <v>141</v>
      </c>
    </row>
    <row r="139" spans="2:65" s="13" customFormat="1">
      <c r="B139" s="203"/>
      <c r="D139" s="195" t="s">
        <v>151</v>
      </c>
      <c r="E139" s="212" t="s">
        <v>5</v>
      </c>
      <c r="F139" s="213" t="s">
        <v>667</v>
      </c>
      <c r="H139" s="214">
        <v>551.322</v>
      </c>
      <c r="I139" s="208"/>
      <c r="L139" s="203"/>
      <c r="M139" s="209"/>
      <c r="N139" s="210"/>
      <c r="O139" s="210"/>
      <c r="P139" s="210"/>
      <c r="Q139" s="210"/>
      <c r="R139" s="210"/>
      <c r="S139" s="210"/>
      <c r="T139" s="211"/>
      <c r="AT139" s="212" t="s">
        <v>151</v>
      </c>
      <c r="AU139" s="212" t="s">
        <v>82</v>
      </c>
      <c r="AV139" s="13" t="s">
        <v>82</v>
      </c>
      <c r="AW139" s="13" t="s">
        <v>37</v>
      </c>
      <c r="AX139" s="13" t="s">
        <v>74</v>
      </c>
      <c r="AY139" s="212" t="s">
        <v>141</v>
      </c>
    </row>
    <row r="140" spans="2:65" s="12" customFormat="1">
      <c r="B140" s="194"/>
      <c r="D140" s="195" t="s">
        <v>151</v>
      </c>
      <c r="E140" s="196" t="s">
        <v>5</v>
      </c>
      <c r="F140" s="197" t="s">
        <v>668</v>
      </c>
      <c r="H140" s="198" t="s">
        <v>5</v>
      </c>
      <c r="I140" s="199"/>
      <c r="L140" s="194"/>
      <c r="M140" s="200"/>
      <c r="N140" s="201"/>
      <c r="O140" s="201"/>
      <c r="P140" s="201"/>
      <c r="Q140" s="201"/>
      <c r="R140" s="201"/>
      <c r="S140" s="201"/>
      <c r="T140" s="202"/>
      <c r="AT140" s="198" t="s">
        <v>151</v>
      </c>
      <c r="AU140" s="198" t="s">
        <v>82</v>
      </c>
      <c r="AV140" s="12" t="s">
        <v>24</v>
      </c>
      <c r="AW140" s="12" t="s">
        <v>37</v>
      </c>
      <c r="AX140" s="12" t="s">
        <v>74</v>
      </c>
      <c r="AY140" s="198" t="s">
        <v>141</v>
      </c>
    </row>
    <row r="141" spans="2:65" s="13" customFormat="1">
      <c r="B141" s="203"/>
      <c r="D141" s="195" t="s">
        <v>151</v>
      </c>
      <c r="E141" s="212" t="s">
        <v>5</v>
      </c>
      <c r="F141" s="213" t="s">
        <v>669</v>
      </c>
      <c r="H141" s="214">
        <v>90.75</v>
      </c>
      <c r="I141" s="208"/>
      <c r="L141" s="203"/>
      <c r="M141" s="209"/>
      <c r="N141" s="210"/>
      <c r="O141" s="210"/>
      <c r="P141" s="210"/>
      <c r="Q141" s="210"/>
      <c r="R141" s="210"/>
      <c r="S141" s="210"/>
      <c r="T141" s="211"/>
      <c r="AT141" s="212" t="s">
        <v>151</v>
      </c>
      <c r="AU141" s="212" t="s">
        <v>82</v>
      </c>
      <c r="AV141" s="13" t="s">
        <v>82</v>
      </c>
      <c r="AW141" s="13" t="s">
        <v>37</v>
      </c>
      <c r="AX141" s="13" t="s">
        <v>74</v>
      </c>
      <c r="AY141" s="212" t="s">
        <v>141</v>
      </c>
    </row>
    <row r="142" spans="2:65" s="14" customFormat="1">
      <c r="B142" s="232"/>
      <c r="D142" s="204" t="s">
        <v>151</v>
      </c>
      <c r="E142" s="233" t="s">
        <v>5</v>
      </c>
      <c r="F142" s="234" t="s">
        <v>427</v>
      </c>
      <c r="H142" s="235">
        <v>1201.104</v>
      </c>
      <c r="I142" s="236"/>
      <c r="L142" s="232"/>
      <c r="M142" s="237"/>
      <c r="N142" s="238"/>
      <c r="O142" s="238"/>
      <c r="P142" s="238"/>
      <c r="Q142" s="238"/>
      <c r="R142" s="238"/>
      <c r="S142" s="238"/>
      <c r="T142" s="239"/>
      <c r="AT142" s="240" t="s">
        <v>151</v>
      </c>
      <c r="AU142" s="240" t="s">
        <v>82</v>
      </c>
      <c r="AV142" s="14" t="s">
        <v>160</v>
      </c>
      <c r="AW142" s="14" t="s">
        <v>37</v>
      </c>
      <c r="AX142" s="14" t="s">
        <v>24</v>
      </c>
      <c r="AY142" s="240" t="s">
        <v>141</v>
      </c>
    </row>
    <row r="143" spans="2:65" s="1" customFormat="1" ht="22.5" customHeight="1">
      <c r="B143" s="181"/>
      <c r="C143" s="182" t="s">
        <v>192</v>
      </c>
      <c r="D143" s="182" t="s">
        <v>144</v>
      </c>
      <c r="E143" s="183" t="s">
        <v>670</v>
      </c>
      <c r="F143" s="184" t="s">
        <v>671</v>
      </c>
      <c r="G143" s="185" t="s">
        <v>282</v>
      </c>
      <c r="H143" s="186">
        <v>360.33100000000002</v>
      </c>
      <c r="I143" s="187"/>
      <c r="J143" s="188">
        <f>ROUND(I143*H143,2)</f>
        <v>0</v>
      </c>
      <c r="K143" s="184" t="s">
        <v>148</v>
      </c>
      <c r="L143" s="41"/>
      <c r="M143" s="189" t="s">
        <v>5</v>
      </c>
      <c r="N143" s="190" t="s">
        <v>45</v>
      </c>
      <c r="O143" s="4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4" t="s">
        <v>160</v>
      </c>
      <c r="AT143" s="24" t="s">
        <v>144</v>
      </c>
      <c r="AU143" s="24" t="s">
        <v>82</v>
      </c>
      <c r="AY143" s="24" t="s">
        <v>141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4" t="s">
        <v>24</v>
      </c>
      <c r="BK143" s="193">
        <f>ROUND(I143*H143,2)</f>
        <v>0</v>
      </c>
      <c r="BL143" s="24" t="s">
        <v>160</v>
      </c>
      <c r="BM143" s="24" t="s">
        <v>672</v>
      </c>
    </row>
    <row r="144" spans="2:65" s="13" customFormat="1">
      <c r="B144" s="203"/>
      <c r="D144" s="204" t="s">
        <v>151</v>
      </c>
      <c r="E144" s="205" t="s">
        <v>5</v>
      </c>
      <c r="F144" s="206" t="s">
        <v>673</v>
      </c>
      <c r="H144" s="207">
        <v>360.33100000000002</v>
      </c>
      <c r="I144" s="208"/>
      <c r="L144" s="203"/>
      <c r="M144" s="209"/>
      <c r="N144" s="210"/>
      <c r="O144" s="210"/>
      <c r="P144" s="210"/>
      <c r="Q144" s="210"/>
      <c r="R144" s="210"/>
      <c r="S144" s="210"/>
      <c r="T144" s="211"/>
      <c r="AT144" s="212" t="s">
        <v>151</v>
      </c>
      <c r="AU144" s="212" t="s">
        <v>82</v>
      </c>
      <c r="AV144" s="13" t="s">
        <v>82</v>
      </c>
      <c r="AW144" s="13" t="s">
        <v>37</v>
      </c>
      <c r="AX144" s="13" t="s">
        <v>24</v>
      </c>
      <c r="AY144" s="212" t="s">
        <v>141</v>
      </c>
    </row>
    <row r="145" spans="2:65" s="1" customFormat="1" ht="22.5" customHeight="1">
      <c r="B145" s="181"/>
      <c r="C145" s="182" t="s">
        <v>11</v>
      </c>
      <c r="D145" s="182" t="s">
        <v>144</v>
      </c>
      <c r="E145" s="183" t="s">
        <v>674</v>
      </c>
      <c r="F145" s="184" t="s">
        <v>675</v>
      </c>
      <c r="G145" s="185" t="s">
        <v>282</v>
      </c>
      <c r="H145" s="186">
        <v>348.37799999999999</v>
      </c>
      <c r="I145" s="187"/>
      <c r="J145" s="188">
        <f>ROUND(I145*H145,2)</f>
        <v>0</v>
      </c>
      <c r="K145" s="184" t="s">
        <v>148</v>
      </c>
      <c r="L145" s="41"/>
      <c r="M145" s="189" t="s">
        <v>5</v>
      </c>
      <c r="N145" s="190" t="s">
        <v>45</v>
      </c>
      <c r="O145" s="4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4" t="s">
        <v>160</v>
      </c>
      <c r="AT145" s="24" t="s">
        <v>144</v>
      </c>
      <c r="AU145" s="24" t="s">
        <v>82</v>
      </c>
      <c r="AY145" s="24" t="s">
        <v>141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4" t="s">
        <v>24</v>
      </c>
      <c r="BK145" s="193">
        <f>ROUND(I145*H145,2)</f>
        <v>0</v>
      </c>
      <c r="BL145" s="24" t="s">
        <v>160</v>
      </c>
      <c r="BM145" s="24" t="s">
        <v>676</v>
      </c>
    </row>
    <row r="146" spans="2:65" s="12" customFormat="1">
      <c r="B146" s="194"/>
      <c r="D146" s="195" t="s">
        <v>151</v>
      </c>
      <c r="E146" s="196" t="s">
        <v>5</v>
      </c>
      <c r="F146" s="197" t="s">
        <v>668</v>
      </c>
      <c r="H146" s="198" t="s">
        <v>5</v>
      </c>
      <c r="I146" s="199"/>
      <c r="L146" s="194"/>
      <c r="M146" s="200"/>
      <c r="N146" s="201"/>
      <c r="O146" s="201"/>
      <c r="P146" s="201"/>
      <c r="Q146" s="201"/>
      <c r="R146" s="201"/>
      <c r="S146" s="201"/>
      <c r="T146" s="202"/>
      <c r="AT146" s="198" t="s">
        <v>151</v>
      </c>
      <c r="AU146" s="198" t="s">
        <v>82</v>
      </c>
      <c r="AV146" s="12" t="s">
        <v>24</v>
      </c>
      <c r="AW146" s="12" t="s">
        <v>37</v>
      </c>
      <c r="AX146" s="12" t="s">
        <v>74</v>
      </c>
      <c r="AY146" s="198" t="s">
        <v>141</v>
      </c>
    </row>
    <row r="147" spans="2:65" s="13" customFormat="1">
      <c r="B147" s="203"/>
      <c r="D147" s="195" t="s">
        <v>151</v>
      </c>
      <c r="E147" s="212" t="s">
        <v>5</v>
      </c>
      <c r="F147" s="213" t="s">
        <v>669</v>
      </c>
      <c r="H147" s="214">
        <v>90.75</v>
      </c>
      <c r="I147" s="208"/>
      <c r="L147" s="203"/>
      <c r="M147" s="209"/>
      <c r="N147" s="210"/>
      <c r="O147" s="210"/>
      <c r="P147" s="210"/>
      <c r="Q147" s="210"/>
      <c r="R147" s="210"/>
      <c r="S147" s="210"/>
      <c r="T147" s="211"/>
      <c r="AT147" s="212" t="s">
        <v>151</v>
      </c>
      <c r="AU147" s="212" t="s">
        <v>82</v>
      </c>
      <c r="AV147" s="13" t="s">
        <v>82</v>
      </c>
      <c r="AW147" s="13" t="s">
        <v>37</v>
      </c>
      <c r="AX147" s="13" t="s">
        <v>74</v>
      </c>
      <c r="AY147" s="212" t="s">
        <v>141</v>
      </c>
    </row>
    <row r="148" spans="2:65" s="12" customFormat="1">
      <c r="B148" s="194"/>
      <c r="D148" s="195" t="s">
        <v>151</v>
      </c>
      <c r="E148" s="196" t="s">
        <v>5</v>
      </c>
      <c r="F148" s="197" t="s">
        <v>677</v>
      </c>
      <c r="H148" s="198" t="s">
        <v>5</v>
      </c>
      <c r="I148" s="199"/>
      <c r="L148" s="194"/>
      <c r="M148" s="200"/>
      <c r="N148" s="201"/>
      <c r="O148" s="201"/>
      <c r="P148" s="201"/>
      <c r="Q148" s="201"/>
      <c r="R148" s="201"/>
      <c r="S148" s="201"/>
      <c r="T148" s="202"/>
      <c r="AT148" s="198" t="s">
        <v>151</v>
      </c>
      <c r="AU148" s="198" t="s">
        <v>82</v>
      </c>
      <c r="AV148" s="12" t="s">
        <v>24</v>
      </c>
      <c r="AW148" s="12" t="s">
        <v>37</v>
      </c>
      <c r="AX148" s="12" t="s">
        <v>74</v>
      </c>
      <c r="AY148" s="198" t="s">
        <v>141</v>
      </c>
    </row>
    <row r="149" spans="2:65" s="13" customFormat="1">
      <c r="B149" s="203"/>
      <c r="D149" s="195" t="s">
        <v>151</v>
      </c>
      <c r="E149" s="212" t="s">
        <v>5</v>
      </c>
      <c r="F149" s="213" t="s">
        <v>678</v>
      </c>
      <c r="H149" s="214">
        <v>107.328</v>
      </c>
      <c r="I149" s="208"/>
      <c r="L149" s="203"/>
      <c r="M149" s="209"/>
      <c r="N149" s="210"/>
      <c r="O149" s="210"/>
      <c r="P149" s="210"/>
      <c r="Q149" s="210"/>
      <c r="R149" s="210"/>
      <c r="S149" s="210"/>
      <c r="T149" s="211"/>
      <c r="AT149" s="212" t="s">
        <v>151</v>
      </c>
      <c r="AU149" s="212" t="s">
        <v>82</v>
      </c>
      <c r="AV149" s="13" t="s">
        <v>82</v>
      </c>
      <c r="AW149" s="13" t="s">
        <v>37</v>
      </c>
      <c r="AX149" s="13" t="s">
        <v>74</v>
      </c>
      <c r="AY149" s="212" t="s">
        <v>141</v>
      </c>
    </row>
    <row r="150" spans="2:65" s="12" customFormat="1">
      <c r="B150" s="194"/>
      <c r="D150" s="195" t="s">
        <v>151</v>
      </c>
      <c r="E150" s="196" t="s">
        <v>5</v>
      </c>
      <c r="F150" s="197" t="s">
        <v>679</v>
      </c>
      <c r="H150" s="198" t="s">
        <v>5</v>
      </c>
      <c r="I150" s="199"/>
      <c r="L150" s="194"/>
      <c r="M150" s="200"/>
      <c r="N150" s="201"/>
      <c r="O150" s="201"/>
      <c r="P150" s="201"/>
      <c r="Q150" s="201"/>
      <c r="R150" s="201"/>
      <c r="S150" s="201"/>
      <c r="T150" s="202"/>
      <c r="AT150" s="198" t="s">
        <v>151</v>
      </c>
      <c r="AU150" s="198" t="s">
        <v>82</v>
      </c>
      <c r="AV150" s="12" t="s">
        <v>24</v>
      </c>
      <c r="AW150" s="12" t="s">
        <v>37</v>
      </c>
      <c r="AX150" s="12" t="s">
        <v>74</v>
      </c>
      <c r="AY150" s="198" t="s">
        <v>141</v>
      </c>
    </row>
    <row r="151" spans="2:65" s="13" customFormat="1">
      <c r="B151" s="203"/>
      <c r="D151" s="195" t="s">
        <v>151</v>
      </c>
      <c r="E151" s="212" t="s">
        <v>5</v>
      </c>
      <c r="F151" s="213" t="s">
        <v>680</v>
      </c>
      <c r="H151" s="214">
        <v>150.30000000000001</v>
      </c>
      <c r="I151" s="208"/>
      <c r="L151" s="203"/>
      <c r="M151" s="209"/>
      <c r="N151" s="210"/>
      <c r="O151" s="210"/>
      <c r="P151" s="210"/>
      <c r="Q151" s="210"/>
      <c r="R151" s="210"/>
      <c r="S151" s="210"/>
      <c r="T151" s="211"/>
      <c r="AT151" s="212" t="s">
        <v>151</v>
      </c>
      <c r="AU151" s="212" t="s">
        <v>82</v>
      </c>
      <c r="AV151" s="13" t="s">
        <v>82</v>
      </c>
      <c r="AW151" s="13" t="s">
        <v>37</v>
      </c>
      <c r="AX151" s="13" t="s">
        <v>74</v>
      </c>
      <c r="AY151" s="212" t="s">
        <v>141</v>
      </c>
    </row>
    <row r="152" spans="2:65" s="14" customFormat="1">
      <c r="B152" s="232"/>
      <c r="D152" s="204" t="s">
        <v>151</v>
      </c>
      <c r="E152" s="233" t="s">
        <v>5</v>
      </c>
      <c r="F152" s="234" t="s">
        <v>427</v>
      </c>
      <c r="H152" s="235">
        <v>348.37799999999999</v>
      </c>
      <c r="I152" s="236"/>
      <c r="L152" s="232"/>
      <c r="M152" s="237"/>
      <c r="N152" s="238"/>
      <c r="O152" s="238"/>
      <c r="P152" s="238"/>
      <c r="Q152" s="238"/>
      <c r="R152" s="238"/>
      <c r="S152" s="238"/>
      <c r="T152" s="239"/>
      <c r="AT152" s="240" t="s">
        <v>151</v>
      </c>
      <c r="AU152" s="240" t="s">
        <v>82</v>
      </c>
      <c r="AV152" s="14" t="s">
        <v>160</v>
      </c>
      <c r="AW152" s="14" t="s">
        <v>37</v>
      </c>
      <c r="AX152" s="14" t="s">
        <v>24</v>
      </c>
      <c r="AY152" s="240" t="s">
        <v>141</v>
      </c>
    </row>
    <row r="153" spans="2:65" s="1" customFormat="1" ht="22.5" customHeight="1">
      <c r="B153" s="181"/>
      <c r="C153" s="182" t="s">
        <v>199</v>
      </c>
      <c r="D153" s="182" t="s">
        <v>144</v>
      </c>
      <c r="E153" s="183" t="s">
        <v>681</v>
      </c>
      <c r="F153" s="184" t="s">
        <v>682</v>
      </c>
      <c r="G153" s="185" t="s">
        <v>282</v>
      </c>
      <c r="H153" s="186">
        <v>104.51300000000001</v>
      </c>
      <c r="I153" s="187"/>
      <c r="J153" s="188">
        <f>ROUND(I153*H153,2)</f>
        <v>0</v>
      </c>
      <c r="K153" s="184" t="s">
        <v>148</v>
      </c>
      <c r="L153" s="41"/>
      <c r="M153" s="189" t="s">
        <v>5</v>
      </c>
      <c r="N153" s="190" t="s">
        <v>45</v>
      </c>
      <c r="O153" s="4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4" t="s">
        <v>160</v>
      </c>
      <c r="AT153" s="24" t="s">
        <v>144</v>
      </c>
      <c r="AU153" s="24" t="s">
        <v>82</v>
      </c>
      <c r="AY153" s="24" t="s">
        <v>141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4" t="s">
        <v>24</v>
      </c>
      <c r="BK153" s="193">
        <f>ROUND(I153*H153,2)</f>
        <v>0</v>
      </c>
      <c r="BL153" s="24" t="s">
        <v>160</v>
      </c>
      <c r="BM153" s="24" t="s">
        <v>683</v>
      </c>
    </row>
    <row r="154" spans="2:65" s="13" customFormat="1">
      <c r="B154" s="203"/>
      <c r="D154" s="204" t="s">
        <v>151</v>
      </c>
      <c r="E154" s="205" t="s">
        <v>5</v>
      </c>
      <c r="F154" s="206" t="s">
        <v>684</v>
      </c>
      <c r="H154" s="207">
        <v>104.51300000000001</v>
      </c>
      <c r="I154" s="208"/>
      <c r="L154" s="203"/>
      <c r="M154" s="209"/>
      <c r="N154" s="210"/>
      <c r="O154" s="210"/>
      <c r="P154" s="210"/>
      <c r="Q154" s="210"/>
      <c r="R154" s="210"/>
      <c r="S154" s="210"/>
      <c r="T154" s="211"/>
      <c r="AT154" s="212" t="s">
        <v>151</v>
      </c>
      <c r="AU154" s="212" t="s">
        <v>82</v>
      </c>
      <c r="AV154" s="13" t="s">
        <v>82</v>
      </c>
      <c r="AW154" s="13" t="s">
        <v>37</v>
      </c>
      <c r="AX154" s="13" t="s">
        <v>24</v>
      </c>
      <c r="AY154" s="212" t="s">
        <v>141</v>
      </c>
    </row>
    <row r="155" spans="2:65" s="1" customFormat="1" ht="22.5" customHeight="1">
      <c r="B155" s="181"/>
      <c r="C155" s="182" t="s">
        <v>202</v>
      </c>
      <c r="D155" s="182" t="s">
        <v>144</v>
      </c>
      <c r="E155" s="183" t="s">
        <v>685</v>
      </c>
      <c r="F155" s="184" t="s">
        <v>686</v>
      </c>
      <c r="G155" s="185" t="s">
        <v>277</v>
      </c>
      <c r="H155" s="186">
        <v>97</v>
      </c>
      <c r="I155" s="187"/>
      <c r="J155" s="188">
        <f>ROUND(I155*H155,2)</f>
        <v>0</v>
      </c>
      <c r="K155" s="184" t="s">
        <v>148</v>
      </c>
      <c r="L155" s="41"/>
      <c r="M155" s="189" t="s">
        <v>5</v>
      </c>
      <c r="N155" s="190" t="s">
        <v>45</v>
      </c>
      <c r="O155" s="42"/>
      <c r="P155" s="191">
        <f>O155*H155</f>
        <v>0</v>
      </c>
      <c r="Q155" s="191">
        <v>6.9999999999999999E-4</v>
      </c>
      <c r="R155" s="191">
        <f>Q155*H155</f>
        <v>6.7900000000000002E-2</v>
      </c>
      <c r="S155" s="191">
        <v>0</v>
      </c>
      <c r="T155" s="192">
        <f>S155*H155</f>
        <v>0</v>
      </c>
      <c r="AR155" s="24" t="s">
        <v>160</v>
      </c>
      <c r="AT155" s="24" t="s">
        <v>144</v>
      </c>
      <c r="AU155" s="24" t="s">
        <v>82</v>
      </c>
      <c r="AY155" s="24" t="s">
        <v>141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4" t="s">
        <v>24</v>
      </c>
      <c r="BK155" s="193">
        <f>ROUND(I155*H155,2)</f>
        <v>0</v>
      </c>
      <c r="BL155" s="24" t="s">
        <v>160</v>
      </c>
      <c r="BM155" s="24" t="s">
        <v>687</v>
      </c>
    </row>
    <row r="156" spans="2:65" s="12" customFormat="1">
      <c r="B156" s="194"/>
      <c r="D156" s="195" t="s">
        <v>151</v>
      </c>
      <c r="E156" s="196" t="s">
        <v>5</v>
      </c>
      <c r="F156" s="197" t="s">
        <v>688</v>
      </c>
      <c r="H156" s="198" t="s">
        <v>5</v>
      </c>
      <c r="I156" s="199"/>
      <c r="L156" s="194"/>
      <c r="M156" s="200"/>
      <c r="N156" s="201"/>
      <c r="O156" s="201"/>
      <c r="P156" s="201"/>
      <c r="Q156" s="201"/>
      <c r="R156" s="201"/>
      <c r="S156" s="201"/>
      <c r="T156" s="202"/>
      <c r="AT156" s="198" t="s">
        <v>151</v>
      </c>
      <c r="AU156" s="198" t="s">
        <v>82</v>
      </c>
      <c r="AV156" s="12" t="s">
        <v>24</v>
      </c>
      <c r="AW156" s="12" t="s">
        <v>37</v>
      </c>
      <c r="AX156" s="12" t="s">
        <v>74</v>
      </c>
      <c r="AY156" s="198" t="s">
        <v>141</v>
      </c>
    </row>
    <row r="157" spans="2:65" s="13" customFormat="1">
      <c r="B157" s="203"/>
      <c r="D157" s="204" t="s">
        <v>151</v>
      </c>
      <c r="E157" s="205" t="s">
        <v>5</v>
      </c>
      <c r="F157" s="206" t="s">
        <v>689</v>
      </c>
      <c r="H157" s="207">
        <v>97</v>
      </c>
      <c r="I157" s="208"/>
      <c r="L157" s="203"/>
      <c r="M157" s="209"/>
      <c r="N157" s="210"/>
      <c r="O157" s="210"/>
      <c r="P157" s="210"/>
      <c r="Q157" s="210"/>
      <c r="R157" s="210"/>
      <c r="S157" s="210"/>
      <c r="T157" s="211"/>
      <c r="AT157" s="212" t="s">
        <v>151</v>
      </c>
      <c r="AU157" s="212" t="s">
        <v>82</v>
      </c>
      <c r="AV157" s="13" t="s">
        <v>82</v>
      </c>
      <c r="AW157" s="13" t="s">
        <v>37</v>
      </c>
      <c r="AX157" s="13" t="s">
        <v>24</v>
      </c>
      <c r="AY157" s="212" t="s">
        <v>141</v>
      </c>
    </row>
    <row r="158" spans="2:65" s="1" customFormat="1" ht="22.5" customHeight="1">
      <c r="B158" s="181"/>
      <c r="C158" s="182" t="s">
        <v>205</v>
      </c>
      <c r="D158" s="182" t="s">
        <v>144</v>
      </c>
      <c r="E158" s="183" t="s">
        <v>690</v>
      </c>
      <c r="F158" s="184" t="s">
        <v>691</v>
      </c>
      <c r="G158" s="185" t="s">
        <v>277</v>
      </c>
      <c r="H158" s="186">
        <v>97</v>
      </c>
      <c r="I158" s="187"/>
      <c r="J158" s="188">
        <f>ROUND(I158*H158,2)</f>
        <v>0</v>
      </c>
      <c r="K158" s="184" t="s">
        <v>148</v>
      </c>
      <c r="L158" s="41"/>
      <c r="M158" s="189" t="s">
        <v>5</v>
      </c>
      <c r="N158" s="190" t="s">
        <v>45</v>
      </c>
      <c r="O158" s="4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24" t="s">
        <v>160</v>
      </c>
      <c r="AT158" s="24" t="s">
        <v>144</v>
      </c>
      <c r="AU158" s="24" t="s">
        <v>82</v>
      </c>
      <c r="AY158" s="24" t="s">
        <v>141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4" t="s">
        <v>24</v>
      </c>
      <c r="BK158" s="193">
        <f>ROUND(I158*H158,2)</f>
        <v>0</v>
      </c>
      <c r="BL158" s="24" t="s">
        <v>160</v>
      </c>
      <c r="BM158" s="24" t="s">
        <v>692</v>
      </c>
    </row>
    <row r="159" spans="2:65" s="1" customFormat="1" ht="22.5" customHeight="1">
      <c r="B159" s="181"/>
      <c r="C159" s="182" t="s">
        <v>208</v>
      </c>
      <c r="D159" s="182" t="s">
        <v>144</v>
      </c>
      <c r="E159" s="183" t="s">
        <v>693</v>
      </c>
      <c r="F159" s="184" t="s">
        <v>694</v>
      </c>
      <c r="G159" s="185" t="s">
        <v>282</v>
      </c>
      <c r="H159" s="186">
        <v>192.4</v>
      </c>
      <c r="I159" s="187"/>
      <c r="J159" s="188">
        <f>ROUND(I159*H159,2)</f>
        <v>0</v>
      </c>
      <c r="K159" s="184" t="s">
        <v>148</v>
      </c>
      <c r="L159" s="41"/>
      <c r="M159" s="189" t="s">
        <v>5</v>
      </c>
      <c r="N159" s="190" t="s">
        <v>45</v>
      </c>
      <c r="O159" s="42"/>
      <c r="P159" s="191">
        <f>O159*H159</f>
        <v>0</v>
      </c>
      <c r="Q159" s="191">
        <v>4.6000000000000001E-4</v>
      </c>
      <c r="R159" s="191">
        <f>Q159*H159</f>
        <v>8.8503999999999999E-2</v>
      </c>
      <c r="S159" s="191">
        <v>0</v>
      </c>
      <c r="T159" s="192">
        <f>S159*H159</f>
        <v>0</v>
      </c>
      <c r="AR159" s="24" t="s">
        <v>160</v>
      </c>
      <c r="AT159" s="24" t="s">
        <v>144</v>
      </c>
      <c r="AU159" s="24" t="s">
        <v>82</v>
      </c>
      <c r="AY159" s="24" t="s">
        <v>141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4" t="s">
        <v>24</v>
      </c>
      <c r="BK159" s="193">
        <f>ROUND(I159*H159,2)</f>
        <v>0</v>
      </c>
      <c r="BL159" s="24" t="s">
        <v>160</v>
      </c>
      <c r="BM159" s="24" t="s">
        <v>695</v>
      </c>
    </row>
    <row r="160" spans="2:65" s="12" customFormat="1">
      <c r="B160" s="194"/>
      <c r="D160" s="195" t="s">
        <v>151</v>
      </c>
      <c r="E160" s="196" t="s">
        <v>5</v>
      </c>
      <c r="F160" s="197" t="s">
        <v>688</v>
      </c>
      <c r="H160" s="198" t="s">
        <v>5</v>
      </c>
      <c r="I160" s="199"/>
      <c r="L160" s="194"/>
      <c r="M160" s="200"/>
      <c r="N160" s="201"/>
      <c r="O160" s="201"/>
      <c r="P160" s="201"/>
      <c r="Q160" s="201"/>
      <c r="R160" s="201"/>
      <c r="S160" s="201"/>
      <c r="T160" s="202"/>
      <c r="AT160" s="198" t="s">
        <v>151</v>
      </c>
      <c r="AU160" s="198" t="s">
        <v>82</v>
      </c>
      <c r="AV160" s="12" t="s">
        <v>24</v>
      </c>
      <c r="AW160" s="12" t="s">
        <v>37</v>
      </c>
      <c r="AX160" s="12" t="s">
        <v>74</v>
      </c>
      <c r="AY160" s="198" t="s">
        <v>141</v>
      </c>
    </row>
    <row r="161" spans="2:65" s="13" customFormat="1">
      <c r="B161" s="203"/>
      <c r="D161" s="204" t="s">
        <v>151</v>
      </c>
      <c r="E161" s="205" t="s">
        <v>5</v>
      </c>
      <c r="F161" s="206" t="s">
        <v>696</v>
      </c>
      <c r="H161" s="207">
        <v>192.4</v>
      </c>
      <c r="I161" s="208"/>
      <c r="L161" s="203"/>
      <c r="M161" s="209"/>
      <c r="N161" s="210"/>
      <c r="O161" s="210"/>
      <c r="P161" s="210"/>
      <c r="Q161" s="210"/>
      <c r="R161" s="210"/>
      <c r="S161" s="210"/>
      <c r="T161" s="211"/>
      <c r="AT161" s="212" t="s">
        <v>151</v>
      </c>
      <c r="AU161" s="212" t="s">
        <v>82</v>
      </c>
      <c r="AV161" s="13" t="s">
        <v>82</v>
      </c>
      <c r="AW161" s="13" t="s">
        <v>37</v>
      </c>
      <c r="AX161" s="13" t="s">
        <v>24</v>
      </c>
      <c r="AY161" s="212" t="s">
        <v>141</v>
      </c>
    </row>
    <row r="162" spans="2:65" s="1" customFormat="1" ht="22.5" customHeight="1">
      <c r="B162" s="181"/>
      <c r="C162" s="182" t="s">
        <v>213</v>
      </c>
      <c r="D162" s="182" t="s">
        <v>144</v>
      </c>
      <c r="E162" s="183" t="s">
        <v>697</v>
      </c>
      <c r="F162" s="184" t="s">
        <v>698</v>
      </c>
      <c r="G162" s="185" t="s">
        <v>282</v>
      </c>
      <c r="H162" s="186">
        <v>192.4</v>
      </c>
      <c r="I162" s="187"/>
      <c r="J162" s="188">
        <f>ROUND(I162*H162,2)</f>
        <v>0</v>
      </c>
      <c r="K162" s="184" t="s">
        <v>148</v>
      </c>
      <c r="L162" s="41"/>
      <c r="M162" s="189" t="s">
        <v>5</v>
      </c>
      <c r="N162" s="190" t="s">
        <v>45</v>
      </c>
      <c r="O162" s="4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24" t="s">
        <v>160</v>
      </c>
      <c r="AT162" s="24" t="s">
        <v>144</v>
      </c>
      <c r="AU162" s="24" t="s">
        <v>82</v>
      </c>
      <c r="AY162" s="24" t="s">
        <v>141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4" t="s">
        <v>24</v>
      </c>
      <c r="BK162" s="193">
        <f>ROUND(I162*H162,2)</f>
        <v>0</v>
      </c>
      <c r="BL162" s="24" t="s">
        <v>160</v>
      </c>
      <c r="BM162" s="24" t="s">
        <v>699</v>
      </c>
    </row>
    <row r="163" spans="2:65" s="1" customFormat="1" ht="22.5" customHeight="1">
      <c r="B163" s="181"/>
      <c r="C163" s="182" t="s">
        <v>10</v>
      </c>
      <c r="D163" s="182" t="s">
        <v>144</v>
      </c>
      <c r="E163" s="183" t="s">
        <v>700</v>
      </c>
      <c r="F163" s="184" t="s">
        <v>701</v>
      </c>
      <c r="G163" s="185" t="s">
        <v>277</v>
      </c>
      <c r="H163" s="186">
        <v>57</v>
      </c>
      <c r="I163" s="187"/>
      <c r="J163" s="188">
        <f>ROUND(I163*H163,2)</f>
        <v>0</v>
      </c>
      <c r="K163" s="184" t="s">
        <v>5</v>
      </c>
      <c r="L163" s="41"/>
      <c r="M163" s="189" t="s">
        <v>5</v>
      </c>
      <c r="N163" s="190" t="s">
        <v>45</v>
      </c>
      <c r="O163" s="4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24" t="s">
        <v>160</v>
      </c>
      <c r="AT163" s="24" t="s">
        <v>144</v>
      </c>
      <c r="AU163" s="24" t="s">
        <v>82</v>
      </c>
      <c r="AY163" s="24" t="s">
        <v>141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4" t="s">
        <v>24</v>
      </c>
      <c r="BK163" s="193">
        <f>ROUND(I163*H163,2)</f>
        <v>0</v>
      </c>
      <c r="BL163" s="24" t="s">
        <v>160</v>
      </c>
      <c r="BM163" s="24" t="s">
        <v>702</v>
      </c>
    </row>
    <row r="164" spans="2:65" s="12" customFormat="1">
      <c r="B164" s="194"/>
      <c r="D164" s="195" t="s">
        <v>151</v>
      </c>
      <c r="E164" s="196" t="s">
        <v>5</v>
      </c>
      <c r="F164" s="197" t="s">
        <v>703</v>
      </c>
      <c r="H164" s="198" t="s">
        <v>5</v>
      </c>
      <c r="I164" s="199"/>
      <c r="L164" s="194"/>
      <c r="M164" s="200"/>
      <c r="N164" s="201"/>
      <c r="O164" s="201"/>
      <c r="P164" s="201"/>
      <c r="Q164" s="201"/>
      <c r="R164" s="201"/>
      <c r="S164" s="201"/>
      <c r="T164" s="202"/>
      <c r="AT164" s="198" t="s">
        <v>151</v>
      </c>
      <c r="AU164" s="198" t="s">
        <v>82</v>
      </c>
      <c r="AV164" s="12" t="s">
        <v>24</v>
      </c>
      <c r="AW164" s="12" t="s">
        <v>37</v>
      </c>
      <c r="AX164" s="12" t="s">
        <v>74</v>
      </c>
      <c r="AY164" s="198" t="s">
        <v>141</v>
      </c>
    </row>
    <row r="165" spans="2:65" s="13" customFormat="1">
      <c r="B165" s="203"/>
      <c r="D165" s="204" t="s">
        <v>151</v>
      </c>
      <c r="E165" s="205" t="s">
        <v>5</v>
      </c>
      <c r="F165" s="206" t="s">
        <v>704</v>
      </c>
      <c r="H165" s="207">
        <v>57</v>
      </c>
      <c r="I165" s="208"/>
      <c r="L165" s="203"/>
      <c r="M165" s="209"/>
      <c r="N165" s="210"/>
      <c r="O165" s="210"/>
      <c r="P165" s="210"/>
      <c r="Q165" s="210"/>
      <c r="R165" s="210"/>
      <c r="S165" s="210"/>
      <c r="T165" s="211"/>
      <c r="AT165" s="212" t="s">
        <v>151</v>
      </c>
      <c r="AU165" s="212" t="s">
        <v>82</v>
      </c>
      <c r="AV165" s="13" t="s">
        <v>82</v>
      </c>
      <c r="AW165" s="13" t="s">
        <v>37</v>
      </c>
      <c r="AX165" s="13" t="s">
        <v>24</v>
      </c>
      <c r="AY165" s="212" t="s">
        <v>141</v>
      </c>
    </row>
    <row r="166" spans="2:65" s="1" customFormat="1" ht="22.5" customHeight="1">
      <c r="B166" s="181"/>
      <c r="C166" s="182" t="s">
        <v>220</v>
      </c>
      <c r="D166" s="182" t="s">
        <v>144</v>
      </c>
      <c r="E166" s="183" t="s">
        <v>705</v>
      </c>
      <c r="F166" s="184" t="s">
        <v>706</v>
      </c>
      <c r="G166" s="185" t="s">
        <v>282</v>
      </c>
      <c r="H166" s="186">
        <v>439.12799999999999</v>
      </c>
      <c r="I166" s="187"/>
      <c r="J166" s="188">
        <f>ROUND(I166*H166,2)</f>
        <v>0</v>
      </c>
      <c r="K166" s="184" t="s">
        <v>148</v>
      </c>
      <c r="L166" s="41"/>
      <c r="M166" s="189" t="s">
        <v>5</v>
      </c>
      <c r="N166" s="190" t="s">
        <v>45</v>
      </c>
      <c r="O166" s="4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4" t="s">
        <v>160</v>
      </c>
      <c r="AT166" s="24" t="s">
        <v>144</v>
      </c>
      <c r="AU166" s="24" t="s">
        <v>82</v>
      </c>
      <c r="AY166" s="24" t="s">
        <v>141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4" t="s">
        <v>24</v>
      </c>
      <c r="BK166" s="193">
        <f>ROUND(I166*H166,2)</f>
        <v>0</v>
      </c>
      <c r="BL166" s="24" t="s">
        <v>160</v>
      </c>
      <c r="BM166" s="24" t="s">
        <v>707</v>
      </c>
    </row>
    <row r="167" spans="2:65" s="12" customFormat="1">
      <c r="B167" s="194"/>
      <c r="D167" s="195" t="s">
        <v>151</v>
      </c>
      <c r="E167" s="196" t="s">
        <v>5</v>
      </c>
      <c r="F167" s="197" t="s">
        <v>708</v>
      </c>
      <c r="H167" s="198" t="s">
        <v>5</v>
      </c>
      <c r="I167" s="199"/>
      <c r="L167" s="194"/>
      <c r="M167" s="200"/>
      <c r="N167" s="201"/>
      <c r="O167" s="201"/>
      <c r="P167" s="201"/>
      <c r="Q167" s="201"/>
      <c r="R167" s="201"/>
      <c r="S167" s="201"/>
      <c r="T167" s="202"/>
      <c r="AT167" s="198" t="s">
        <v>151</v>
      </c>
      <c r="AU167" s="198" t="s">
        <v>82</v>
      </c>
      <c r="AV167" s="12" t="s">
        <v>24</v>
      </c>
      <c r="AW167" s="12" t="s">
        <v>37</v>
      </c>
      <c r="AX167" s="12" t="s">
        <v>74</v>
      </c>
      <c r="AY167" s="198" t="s">
        <v>141</v>
      </c>
    </row>
    <row r="168" spans="2:65" s="13" customFormat="1">
      <c r="B168" s="203"/>
      <c r="D168" s="204" t="s">
        <v>151</v>
      </c>
      <c r="E168" s="205" t="s">
        <v>5</v>
      </c>
      <c r="F168" s="206" t="s">
        <v>709</v>
      </c>
      <c r="H168" s="207">
        <v>439.12799999999999</v>
      </c>
      <c r="I168" s="208"/>
      <c r="L168" s="203"/>
      <c r="M168" s="209"/>
      <c r="N168" s="210"/>
      <c r="O168" s="210"/>
      <c r="P168" s="210"/>
      <c r="Q168" s="210"/>
      <c r="R168" s="210"/>
      <c r="S168" s="210"/>
      <c r="T168" s="211"/>
      <c r="AT168" s="212" t="s">
        <v>151</v>
      </c>
      <c r="AU168" s="212" t="s">
        <v>82</v>
      </c>
      <c r="AV168" s="13" t="s">
        <v>82</v>
      </c>
      <c r="AW168" s="13" t="s">
        <v>37</v>
      </c>
      <c r="AX168" s="13" t="s">
        <v>24</v>
      </c>
      <c r="AY168" s="212" t="s">
        <v>141</v>
      </c>
    </row>
    <row r="169" spans="2:65" s="1" customFormat="1" ht="22.5" customHeight="1">
      <c r="B169" s="181"/>
      <c r="C169" s="182" t="s">
        <v>226</v>
      </c>
      <c r="D169" s="182" t="s">
        <v>144</v>
      </c>
      <c r="E169" s="183" t="s">
        <v>710</v>
      </c>
      <c r="F169" s="184" t="s">
        <v>711</v>
      </c>
      <c r="G169" s="185" t="s">
        <v>282</v>
      </c>
      <c r="H169" s="186">
        <v>1110.354</v>
      </c>
      <c r="I169" s="187"/>
      <c r="J169" s="188">
        <f>ROUND(I169*H169,2)</f>
        <v>0</v>
      </c>
      <c r="K169" s="184" t="s">
        <v>148</v>
      </c>
      <c r="L169" s="41"/>
      <c r="M169" s="189" t="s">
        <v>5</v>
      </c>
      <c r="N169" s="190" t="s">
        <v>45</v>
      </c>
      <c r="O169" s="4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24" t="s">
        <v>160</v>
      </c>
      <c r="AT169" s="24" t="s">
        <v>144</v>
      </c>
      <c r="AU169" s="24" t="s">
        <v>82</v>
      </c>
      <c r="AY169" s="24" t="s">
        <v>141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4" t="s">
        <v>24</v>
      </c>
      <c r="BK169" s="193">
        <f>ROUND(I169*H169,2)</f>
        <v>0</v>
      </c>
      <c r="BL169" s="24" t="s">
        <v>160</v>
      </c>
      <c r="BM169" s="24" t="s">
        <v>712</v>
      </c>
    </row>
    <row r="170" spans="2:65" s="12" customFormat="1">
      <c r="B170" s="194"/>
      <c r="D170" s="195" t="s">
        <v>151</v>
      </c>
      <c r="E170" s="196" t="s">
        <v>5</v>
      </c>
      <c r="F170" s="197" t="s">
        <v>713</v>
      </c>
      <c r="H170" s="198" t="s">
        <v>5</v>
      </c>
      <c r="I170" s="199"/>
      <c r="L170" s="194"/>
      <c r="M170" s="200"/>
      <c r="N170" s="201"/>
      <c r="O170" s="201"/>
      <c r="P170" s="201"/>
      <c r="Q170" s="201"/>
      <c r="R170" s="201"/>
      <c r="S170" s="201"/>
      <c r="T170" s="202"/>
      <c r="AT170" s="198" t="s">
        <v>151</v>
      </c>
      <c r="AU170" s="198" t="s">
        <v>82</v>
      </c>
      <c r="AV170" s="12" t="s">
        <v>24</v>
      </c>
      <c r="AW170" s="12" t="s">
        <v>37</v>
      </c>
      <c r="AX170" s="12" t="s">
        <v>74</v>
      </c>
      <c r="AY170" s="198" t="s">
        <v>141</v>
      </c>
    </row>
    <row r="171" spans="2:65" s="13" customFormat="1">
      <c r="B171" s="203"/>
      <c r="D171" s="204" t="s">
        <v>151</v>
      </c>
      <c r="E171" s="205" t="s">
        <v>5</v>
      </c>
      <c r="F171" s="206" t="s">
        <v>714</v>
      </c>
      <c r="H171" s="207">
        <v>1110.354</v>
      </c>
      <c r="I171" s="208"/>
      <c r="L171" s="203"/>
      <c r="M171" s="209"/>
      <c r="N171" s="210"/>
      <c r="O171" s="210"/>
      <c r="P171" s="210"/>
      <c r="Q171" s="210"/>
      <c r="R171" s="210"/>
      <c r="S171" s="210"/>
      <c r="T171" s="211"/>
      <c r="AT171" s="212" t="s">
        <v>151</v>
      </c>
      <c r="AU171" s="212" t="s">
        <v>82</v>
      </c>
      <c r="AV171" s="13" t="s">
        <v>82</v>
      </c>
      <c r="AW171" s="13" t="s">
        <v>37</v>
      </c>
      <c r="AX171" s="13" t="s">
        <v>24</v>
      </c>
      <c r="AY171" s="212" t="s">
        <v>141</v>
      </c>
    </row>
    <row r="172" spans="2:65" s="1" customFormat="1" ht="22.5" customHeight="1">
      <c r="B172" s="181"/>
      <c r="C172" s="182" t="s">
        <v>231</v>
      </c>
      <c r="D172" s="182" t="s">
        <v>144</v>
      </c>
      <c r="E172" s="183" t="s">
        <v>715</v>
      </c>
      <c r="F172" s="184" t="s">
        <v>716</v>
      </c>
      <c r="G172" s="185" t="s">
        <v>329</v>
      </c>
      <c r="H172" s="186">
        <v>5</v>
      </c>
      <c r="I172" s="187"/>
      <c r="J172" s="188">
        <f>ROUND(I172*H172,2)</f>
        <v>0</v>
      </c>
      <c r="K172" s="184" t="s">
        <v>148</v>
      </c>
      <c r="L172" s="41"/>
      <c r="M172" s="189" t="s">
        <v>5</v>
      </c>
      <c r="N172" s="190" t="s">
        <v>45</v>
      </c>
      <c r="O172" s="4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24" t="s">
        <v>160</v>
      </c>
      <c r="AT172" s="24" t="s">
        <v>144</v>
      </c>
      <c r="AU172" s="24" t="s">
        <v>82</v>
      </c>
      <c r="AY172" s="24" t="s">
        <v>141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4" t="s">
        <v>24</v>
      </c>
      <c r="BK172" s="193">
        <f>ROUND(I172*H172,2)</f>
        <v>0</v>
      </c>
      <c r="BL172" s="24" t="s">
        <v>160</v>
      </c>
      <c r="BM172" s="24" t="s">
        <v>717</v>
      </c>
    </row>
    <row r="173" spans="2:65" s="1" customFormat="1" ht="22.5" customHeight="1">
      <c r="B173" s="181"/>
      <c r="C173" s="182" t="s">
        <v>235</v>
      </c>
      <c r="D173" s="182" t="s">
        <v>144</v>
      </c>
      <c r="E173" s="183" t="s">
        <v>718</v>
      </c>
      <c r="F173" s="184" t="s">
        <v>719</v>
      </c>
      <c r="G173" s="185" t="s">
        <v>329</v>
      </c>
      <c r="H173" s="186">
        <v>5</v>
      </c>
      <c r="I173" s="187"/>
      <c r="J173" s="188">
        <f>ROUND(I173*H173,2)</f>
        <v>0</v>
      </c>
      <c r="K173" s="184" t="s">
        <v>148</v>
      </c>
      <c r="L173" s="41"/>
      <c r="M173" s="189" t="s">
        <v>5</v>
      </c>
      <c r="N173" s="190" t="s">
        <v>45</v>
      </c>
      <c r="O173" s="4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4" t="s">
        <v>160</v>
      </c>
      <c r="AT173" s="24" t="s">
        <v>144</v>
      </c>
      <c r="AU173" s="24" t="s">
        <v>82</v>
      </c>
      <c r="AY173" s="24" t="s">
        <v>141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4" t="s">
        <v>24</v>
      </c>
      <c r="BK173" s="193">
        <f>ROUND(I173*H173,2)</f>
        <v>0</v>
      </c>
      <c r="BL173" s="24" t="s">
        <v>160</v>
      </c>
      <c r="BM173" s="24" t="s">
        <v>720</v>
      </c>
    </row>
    <row r="174" spans="2:65" s="1" customFormat="1" ht="22.5" customHeight="1">
      <c r="B174" s="181"/>
      <c r="C174" s="182" t="s">
        <v>240</v>
      </c>
      <c r="D174" s="182" t="s">
        <v>144</v>
      </c>
      <c r="E174" s="183" t="s">
        <v>721</v>
      </c>
      <c r="F174" s="184" t="s">
        <v>722</v>
      </c>
      <c r="G174" s="185" t="s">
        <v>329</v>
      </c>
      <c r="H174" s="186">
        <v>5</v>
      </c>
      <c r="I174" s="187"/>
      <c r="J174" s="188">
        <f>ROUND(I174*H174,2)</f>
        <v>0</v>
      </c>
      <c r="K174" s="184" t="s">
        <v>148</v>
      </c>
      <c r="L174" s="41"/>
      <c r="M174" s="189" t="s">
        <v>5</v>
      </c>
      <c r="N174" s="190" t="s">
        <v>45</v>
      </c>
      <c r="O174" s="4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24" t="s">
        <v>160</v>
      </c>
      <c r="AT174" s="24" t="s">
        <v>144</v>
      </c>
      <c r="AU174" s="24" t="s">
        <v>82</v>
      </c>
      <c r="AY174" s="24" t="s">
        <v>141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4" t="s">
        <v>24</v>
      </c>
      <c r="BK174" s="193">
        <f>ROUND(I174*H174,2)</f>
        <v>0</v>
      </c>
      <c r="BL174" s="24" t="s">
        <v>160</v>
      </c>
      <c r="BM174" s="24" t="s">
        <v>723</v>
      </c>
    </row>
    <row r="175" spans="2:65" s="1" customFormat="1" ht="22.5" customHeight="1">
      <c r="B175" s="181"/>
      <c r="C175" s="182" t="s">
        <v>243</v>
      </c>
      <c r="D175" s="182" t="s">
        <v>144</v>
      </c>
      <c r="E175" s="183" t="s">
        <v>289</v>
      </c>
      <c r="F175" s="184" t="s">
        <v>290</v>
      </c>
      <c r="G175" s="185" t="s">
        <v>277</v>
      </c>
      <c r="H175" s="186">
        <v>17</v>
      </c>
      <c r="I175" s="187"/>
      <c r="J175" s="188">
        <f>ROUND(I175*H175,2)</f>
        <v>0</v>
      </c>
      <c r="K175" s="184" t="s">
        <v>148</v>
      </c>
      <c r="L175" s="41"/>
      <c r="M175" s="189" t="s">
        <v>5</v>
      </c>
      <c r="N175" s="190" t="s">
        <v>45</v>
      </c>
      <c r="O175" s="4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4" t="s">
        <v>160</v>
      </c>
      <c r="AT175" s="24" t="s">
        <v>144</v>
      </c>
      <c r="AU175" s="24" t="s">
        <v>82</v>
      </c>
      <c r="AY175" s="24" t="s">
        <v>141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4" t="s">
        <v>24</v>
      </c>
      <c r="BK175" s="193">
        <f>ROUND(I175*H175,2)</f>
        <v>0</v>
      </c>
      <c r="BL175" s="24" t="s">
        <v>160</v>
      </c>
      <c r="BM175" s="24" t="s">
        <v>724</v>
      </c>
    </row>
    <row r="176" spans="2:65" s="1" customFormat="1" ht="31.5" customHeight="1">
      <c r="B176" s="181"/>
      <c r="C176" s="182" t="s">
        <v>246</v>
      </c>
      <c r="D176" s="182" t="s">
        <v>144</v>
      </c>
      <c r="E176" s="183" t="s">
        <v>725</v>
      </c>
      <c r="F176" s="184" t="s">
        <v>726</v>
      </c>
      <c r="G176" s="185" t="s">
        <v>329</v>
      </c>
      <c r="H176" s="186">
        <v>5</v>
      </c>
      <c r="I176" s="187"/>
      <c r="J176" s="188">
        <f>ROUND(I176*H176,2)</f>
        <v>0</v>
      </c>
      <c r="K176" s="184" t="s">
        <v>148</v>
      </c>
      <c r="L176" s="41"/>
      <c r="M176" s="189" t="s">
        <v>5</v>
      </c>
      <c r="N176" s="190" t="s">
        <v>45</v>
      </c>
      <c r="O176" s="4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24" t="s">
        <v>160</v>
      </c>
      <c r="AT176" s="24" t="s">
        <v>144</v>
      </c>
      <c r="AU176" s="24" t="s">
        <v>82</v>
      </c>
      <c r="AY176" s="24" t="s">
        <v>141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4" t="s">
        <v>24</v>
      </c>
      <c r="BK176" s="193">
        <f>ROUND(I176*H176,2)</f>
        <v>0</v>
      </c>
      <c r="BL176" s="24" t="s">
        <v>160</v>
      </c>
      <c r="BM176" s="24" t="s">
        <v>727</v>
      </c>
    </row>
    <row r="177" spans="2:65" s="12" customFormat="1">
      <c r="B177" s="194"/>
      <c r="D177" s="195" t="s">
        <v>151</v>
      </c>
      <c r="E177" s="196" t="s">
        <v>5</v>
      </c>
      <c r="F177" s="197" t="s">
        <v>368</v>
      </c>
      <c r="H177" s="198" t="s">
        <v>5</v>
      </c>
      <c r="I177" s="199"/>
      <c r="L177" s="194"/>
      <c r="M177" s="200"/>
      <c r="N177" s="201"/>
      <c r="O177" s="201"/>
      <c r="P177" s="201"/>
      <c r="Q177" s="201"/>
      <c r="R177" s="201"/>
      <c r="S177" s="201"/>
      <c r="T177" s="202"/>
      <c r="AT177" s="198" t="s">
        <v>151</v>
      </c>
      <c r="AU177" s="198" t="s">
        <v>82</v>
      </c>
      <c r="AV177" s="12" t="s">
        <v>24</v>
      </c>
      <c r="AW177" s="12" t="s">
        <v>37</v>
      </c>
      <c r="AX177" s="12" t="s">
        <v>74</v>
      </c>
      <c r="AY177" s="198" t="s">
        <v>141</v>
      </c>
    </row>
    <row r="178" spans="2:65" s="13" customFormat="1">
      <c r="B178" s="203"/>
      <c r="D178" s="204" t="s">
        <v>151</v>
      </c>
      <c r="E178" s="205" t="s">
        <v>5</v>
      </c>
      <c r="F178" s="206" t="s">
        <v>140</v>
      </c>
      <c r="H178" s="207">
        <v>5</v>
      </c>
      <c r="I178" s="208"/>
      <c r="L178" s="203"/>
      <c r="M178" s="209"/>
      <c r="N178" s="210"/>
      <c r="O178" s="210"/>
      <c r="P178" s="210"/>
      <c r="Q178" s="210"/>
      <c r="R178" s="210"/>
      <c r="S178" s="210"/>
      <c r="T178" s="211"/>
      <c r="AT178" s="212" t="s">
        <v>151</v>
      </c>
      <c r="AU178" s="212" t="s">
        <v>82</v>
      </c>
      <c r="AV178" s="13" t="s">
        <v>82</v>
      </c>
      <c r="AW178" s="13" t="s">
        <v>37</v>
      </c>
      <c r="AX178" s="13" t="s">
        <v>24</v>
      </c>
      <c r="AY178" s="212" t="s">
        <v>141</v>
      </c>
    </row>
    <row r="179" spans="2:65" s="1" customFormat="1" ht="31.5" customHeight="1">
      <c r="B179" s="181"/>
      <c r="C179" s="182" t="s">
        <v>251</v>
      </c>
      <c r="D179" s="182" t="s">
        <v>144</v>
      </c>
      <c r="E179" s="183" t="s">
        <v>728</v>
      </c>
      <c r="F179" s="184" t="s">
        <v>729</v>
      </c>
      <c r="G179" s="185" t="s">
        <v>329</v>
      </c>
      <c r="H179" s="186">
        <v>5</v>
      </c>
      <c r="I179" s="187"/>
      <c r="J179" s="188">
        <f>ROUND(I179*H179,2)</f>
        <v>0</v>
      </c>
      <c r="K179" s="184" t="s">
        <v>148</v>
      </c>
      <c r="L179" s="41"/>
      <c r="M179" s="189" t="s">
        <v>5</v>
      </c>
      <c r="N179" s="190" t="s">
        <v>45</v>
      </c>
      <c r="O179" s="4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24" t="s">
        <v>160</v>
      </c>
      <c r="AT179" s="24" t="s">
        <v>144</v>
      </c>
      <c r="AU179" s="24" t="s">
        <v>82</v>
      </c>
      <c r="AY179" s="24" t="s">
        <v>141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4" t="s">
        <v>24</v>
      </c>
      <c r="BK179" s="193">
        <f>ROUND(I179*H179,2)</f>
        <v>0</v>
      </c>
      <c r="BL179" s="24" t="s">
        <v>160</v>
      </c>
      <c r="BM179" s="24" t="s">
        <v>730</v>
      </c>
    </row>
    <row r="180" spans="2:65" s="12" customFormat="1">
      <c r="B180" s="194"/>
      <c r="D180" s="195" t="s">
        <v>151</v>
      </c>
      <c r="E180" s="196" t="s">
        <v>5</v>
      </c>
      <c r="F180" s="197" t="s">
        <v>368</v>
      </c>
      <c r="H180" s="198" t="s">
        <v>5</v>
      </c>
      <c r="I180" s="199"/>
      <c r="L180" s="194"/>
      <c r="M180" s="200"/>
      <c r="N180" s="201"/>
      <c r="O180" s="201"/>
      <c r="P180" s="201"/>
      <c r="Q180" s="201"/>
      <c r="R180" s="201"/>
      <c r="S180" s="201"/>
      <c r="T180" s="202"/>
      <c r="AT180" s="198" t="s">
        <v>151</v>
      </c>
      <c r="AU180" s="198" t="s">
        <v>82</v>
      </c>
      <c r="AV180" s="12" t="s">
        <v>24</v>
      </c>
      <c r="AW180" s="12" t="s">
        <v>37</v>
      </c>
      <c r="AX180" s="12" t="s">
        <v>74</v>
      </c>
      <c r="AY180" s="198" t="s">
        <v>141</v>
      </c>
    </row>
    <row r="181" spans="2:65" s="13" customFormat="1">
      <c r="B181" s="203"/>
      <c r="D181" s="204" t="s">
        <v>151</v>
      </c>
      <c r="E181" s="205" t="s">
        <v>5</v>
      </c>
      <c r="F181" s="206" t="s">
        <v>140</v>
      </c>
      <c r="H181" s="207">
        <v>5</v>
      </c>
      <c r="I181" s="208"/>
      <c r="L181" s="203"/>
      <c r="M181" s="209"/>
      <c r="N181" s="210"/>
      <c r="O181" s="210"/>
      <c r="P181" s="210"/>
      <c r="Q181" s="210"/>
      <c r="R181" s="210"/>
      <c r="S181" s="210"/>
      <c r="T181" s="211"/>
      <c r="AT181" s="212" t="s">
        <v>151</v>
      </c>
      <c r="AU181" s="212" t="s">
        <v>82</v>
      </c>
      <c r="AV181" s="13" t="s">
        <v>82</v>
      </c>
      <c r="AW181" s="13" t="s">
        <v>37</v>
      </c>
      <c r="AX181" s="13" t="s">
        <v>24</v>
      </c>
      <c r="AY181" s="212" t="s">
        <v>141</v>
      </c>
    </row>
    <row r="182" spans="2:65" s="1" customFormat="1" ht="22.5" customHeight="1">
      <c r="B182" s="181"/>
      <c r="C182" s="182" t="s">
        <v>256</v>
      </c>
      <c r="D182" s="182" t="s">
        <v>144</v>
      </c>
      <c r="E182" s="183" t="s">
        <v>731</v>
      </c>
      <c r="F182" s="184" t="s">
        <v>732</v>
      </c>
      <c r="G182" s="185" t="s">
        <v>329</v>
      </c>
      <c r="H182" s="186">
        <v>5</v>
      </c>
      <c r="I182" s="187"/>
      <c r="J182" s="188">
        <f>ROUND(I182*H182,2)</f>
        <v>0</v>
      </c>
      <c r="K182" s="184" t="s">
        <v>148</v>
      </c>
      <c r="L182" s="41"/>
      <c r="M182" s="189" t="s">
        <v>5</v>
      </c>
      <c r="N182" s="190" t="s">
        <v>45</v>
      </c>
      <c r="O182" s="4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24" t="s">
        <v>160</v>
      </c>
      <c r="AT182" s="24" t="s">
        <v>144</v>
      </c>
      <c r="AU182" s="24" t="s">
        <v>82</v>
      </c>
      <c r="AY182" s="24" t="s">
        <v>141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4" t="s">
        <v>24</v>
      </c>
      <c r="BK182" s="193">
        <f>ROUND(I182*H182,2)</f>
        <v>0</v>
      </c>
      <c r="BL182" s="24" t="s">
        <v>160</v>
      </c>
      <c r="BM182" s="24" t="s">
        <v>733</v>
      </c>
    </row>
    <row r="183" spans="2:65" s="12" customFormat="1">
      <c r="B183" s="194"/>
      <c r="D183" s="195" t="s">
        <v>151</v>
      </c>
      <c r="E183" s="196" t="s">
        <v>5</v>
      </c>
      <c r="F183" s="197" t="s">
        <v>368</v>
      </c>
      <c r="H183" s="198" t="s">
        <v>5</v>
      </c>
      <c r="I183" s="199"/>
      <c r="L183" s="194"/>
      <c r="M183" s="200"/>
      <c r="N183" s="201"/>
      <c r="O183" s="201"/>
      <c r="P183" s="201"/>
      <c r="Q183" s="201"/>
      <c r="R183" s="201"/>
      <c r="S183" s="201"/>
      <c r="T183" s="202"/>
      <c r="AT183" s="198" t="s">
        <v>151</v>
      </c>
      <c r="AU183" s="198" t="s">
        <v>82</v>
      </c>
      <c r="AV183" s="12" t="s">
        <v>24</v>
      </c>
      <c r="AW183" s="12" t="s">
        <v>37</v>
      </c>
      <c r="AX183" s="12" t="s">
        <v>74</v>
      </c>
      <c r="AY183" s="198" t="s">
        <v>141</v>
      </c>
    </row>
    <row r="184" spans="2:65" s="13" customFormat="1">
      <c r="B184" s="203"/>
      <c r="D184" s="204" t="s">
        <v>151</v>
      </c>
      <c r="E184" s="205" t="s">
        <v>5</v>
      </c>
      <c r="F184" s="206" t="s">
        <v>140</v>
      </c>
      <c r="H184" s="207">
        <v>5</v>
      </c>
      <c r="I184" s="208"/>
      <c r="L184" s="203"/>
      <c r="M184" s="209"/>
      <c r="N184" s="210"/>
      <c r="O184" s="210"/>
      <c r="P184" s="210"/>
      <c r="Q184" s="210"/>
      <c r="R184" s="210"/>
      <c r="S184" s="210"/>
      <c r="T184" s="211"/>
      <c r="AT184" s="212" t="s">
        <v>151</v>
      </c>
      <c r="AU184" s="212" t="s">
        <v>82</v>
      </c>
      <c r="AV184" s="13" t="s">
        <v>82</v>
      </c>
      <c r="AW184" s="13" t="s">
        <v>37</v>
      </c>
      <c r="AX184" s="13" t="s">
        <v>24</v>
      </c>
      <c r="AY184" s="212" t="s">
        <v>141</v>
      </c>
    </row>
    <row r="185" spans="2:65" s="1" customFormat="1" ht="22.5" customHeight="1">
      <c r="B185" s="181"/>
      <c r="C185" s="182" t="s">
        <v>259</v>
      </c>
      <c r="D185" s="182" t="s">
        <v>144</v>
      </c>
      <c r="E185" s="183" t="s">
        <v>292</v>
      </c>
      <c r="F185" s="184" t="s">
        <v>293</v>
      </c>
      <c r="G185" s="185" t="s">
        <v>282</v>
      </c>
      <c r="H185" s="186">
        <v>1657.058</v>
      </c>
      <c r="I185" s="187"/>
      <c r="J185" s="188">
        <f>ROUND(I185*H185,2)</f>
        <v>0</v>
      </c>
      <c r="K185" s="184" t="s">
        <v>148</v>
      </c>
      <c r="L185" s="41"/>
      <c r="M185" s="189" t="s">
        <v>5</v>
      </c>
      <c r="N185" s="190" t="s">
        <v>45</v>
      </c>
      <c r="O185" s="4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4" t="s">
        <v>160</v>
      </c>
      <c r="AT185" s="24" t="s">
        <v>144</v>
      </c>
      <c r="AU185" s="24" t="s">
        <v>82</v>
      </c>
      <c r="AY185" s="24" t="s">
        <v>141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4" t="s">
        <v>24</v>
      </c>
      <c r="BK185" s="193">
        <f>ROUND(I185*H185,2)</f>
        <v>0</v>
      </c>
      <c r="BL185" s="24" t="s">
        <v>160</v>
      </c>
      <c r="BM185" s="24" t="s">
        <v>734</v>
      </c>
    </row>
    <row r="186" spans="2:65" s="12" customFormat="1">
      <c r="B186" s="194"/>
      <c r="D186" s="195" t="s">
        <v>151</v>
      </c>
      <c r="E186" s="196" t="s">
        <v>5</v>
      </c>
      <c r="F186" s="197" t="s">
        <v>295</v>
      </c>
      <c r="H186" s="198" t="s">
        <v>5</v>
      </c>
      <c r="I186" s="199"/>
      <c r="L186" s="194"/>
      <c r="M186" s="200"/>
      <c r="N186" s="201"/>
      <c r="O186" s="201"/>
      <c r="P186" s="201"/>
      <c r="Q186" s="201"/>
      <c r="R186" s="201"/>
      <c r="S186" s="201"/>
      <c r="T186" s="202"/>
      <c r="AT186" s="198" t="s">
        <v>151</v>
      </c>
      <c r="AU186" s="198" t="s">
        <v>82</v>
      </c>
      <c r="AV186" s="12" t="s">
        <v>24</v>
      </c>
      <c r="AW186" s="12" t="s">
        <v>37</v>
      </c>
      <c r="AX186" s="12" t="s">
        <v>74</v>
      </c>
      <c r="AY186" s="198" t="s">
        <v>141</v>
      </c>
    </row>
    <row r="187" spans="2:65" s="13" customFormat="1">
      <c r="B187" s="203"/>
      <c r="D187" s="204" t="s">
        <v>151</v>
      </c>
      <c r="E187" s="205" t="s">
        <v>5</v>
      </c>
      <c r="F187" s="206" t="s">
        <v>735</v>
      </c>
      <c r="H187" s="207">
        <v>1657.058</v>
      </c>
      <c r="I187" s="208"/>
      <c r="L187" s="203"/>
      <c r="M187" s="209"/>
      <c r="N187" s="210"/>
      <c r="O187" s="210"/>
      <c r="P187" s="210"/>
      <c r="Q187" s="210"/>
      <c r="R187" s="210"/>
      <c r="S187" s="210"/>
      <c r="T187" s="211"/>
      <c r="AT187" s="212" t="s">
        <v>151</v>
      </c>
      <c r="AU187" s="212" t="s">
        <v>82</v>
      </c>
      <c r="AV187" s="13" t="s">
        <v>82</v>
      </c>
      <c r="AW187" s="13" t="s">
        <v>37</v>
      </c>
      <c r="AX187" s="13" t="s">
        <v>24</v>
      </c>
      <c r="AY187" s="212" t="s">
        <v>141</v>
      </c>
    </row>
    <row r="188" spans="2:65" s="1" customFormat="1" ht="22.5" customHeight="1">
      <c r="B188" s="181"/>
      <c r="C188" s="182" t="s">
        <v>736</v>
      </c>
      <c r="D188" s="182" t="s">
        <v>144</v>
      </c>
      <c r="E188" s="183" t="s">
        <v>297</v>
      </c>
      <c r="F188" s="184" t="s">
        <v>298</v>
      </c>
      <c r="G188" s="185" t="s">
        <v>282</v>
      </c>
      <c r="H188" s="186">
        <v>1657.058</v>
      </c>
      <c r="I188" s="187"/>
      <c r="J188" s="188">
        <f>ROUND(I188*H188,2)</f>
        <v>0</v>
      </c>
      <c r="K188" s="184" t="s">
        <v>148</v>
      </c>
      <c r="L188" s="41"/>
      <c r="M188" s="189" t="s">
        <v>5</v>
      </c>
      <c r="N188" s="190" t="s">
        <v>45</v>
      </c>
      <c r="O188" s="4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4" t="s">
        <v>160</v>
      </c>
      <c r="AT188" s="24" t="s">
        <v>144</v>
      </c>
      <c r="AU188" s="24" t="s">
        <v>82</v>
      </c>
      <c r="AY188" s="24" t="s">
        <v>141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4" t="s">
        <v>24</v>
      </c>
      <c r="BK188" s="193">
        <f>ROUND(I188*H188,2)</f>
        <v>0</v>
      </c>
      <c r="BL188" s="24" t="s">
        <v>160</v>
      </c>
      <c r="BM188" s="24" t="s">
        <v>737</v>
      </c>
    </row>
    <row r="189" spans="2:65" s="12" customFormat="1">
      <c r="B189" s="194"/>
      <c r="D189" s="195" t="s">
        <v>151</v>
      </c>
      <c r="E189" s="196" t="s">
        <v>5</v>
      </c>
      <c r="F189" s="197" t="s">
        <v>300</v>
      </c>
      <c r="H189" s="198" t="s">
        <v>5</v>
      </c>
      <c r="I189" s="199"/>
      <c r="L189" s="194"/>
      <c r="M189" s="200"/>
      <c r="N189" s="201"/>
      <c r="O189" s="201"/>
      <c r="P189" s="201"/>
      <c r="Q189" s="201"/>
      <c r="R189" s="201"/>
      <c r="S189" s="201"/>
      <c r="T189" s="202"/>
      <c r="AT189" s="198" t="s">
        <v>151</v>
      </c>
      <c r="AU189" s="198" t="s">
        <v>82</v>
      </c>
      <c r="AV189" s="12" t="s">
        <v>24</v>
      </c>
      <c r="AW189" s="12" t="s">
        <v>37</v>
      </c>
      <c r="AX189" s="12" t="s">
        <v>74</v>
      </c>
      <c r="AY189" s="198" t="s">
        <v>141</v>
      </c>
    </row>
    <row r="190" spans="2:65" s="13" customFormat="1">
      <c r="B190" s="203"/>
      <c r="D190" s="204" t="s">
        <v>151</v>
      </c>
      <c r="E190" s="205" t="s">
        <v>5</v>
      </c>
      <c r="F190" s="206" t="s">
        <v>738</v>
      </c>
      <c r="H190" s="207">
        <v>1657.058</v>
      </c>
      <c r="I190" s="208"/>
      <c r="L190" s="203"/>
      <c r="M190" s="209"/>
      <c r="N190" s="210"/>
      <c r="O190" s="210"/>
      <c r="P190" s="210"/>
      <c r="Q190" s="210"/>
      <c r="R190" s="210"/>
      <c r="S190" s="210"/>
      <c r="T190" s="211"/>
      <c r="AT190" s="212" t="s">
        <v>151</v>
      </c>
      <c r="AU190" s="212" t="s">
        <v>82</v>
      </c>
      <c r="AV190" s="13" t="s">
        <v>82</v>
      </c>
      <c r="AW190" s="13" t="s">
        <v>37</v>
      </c>
      <c r="AX190" s="13" t="s">
        <v>24</v>
      </c>
      <c r="AY190" s="212" t="s">
        <v>141</v>
      </c>
    </row>
    <row r="191" spans="2:65" s="1" customFormat="1" ht="22.5" customHeight="1">
      <c r="B191" s="181"/>
      <c r="C191" s="182" t="s">
        <v>739</v>
      </c>
      <c r="D191" s="182" t="s">
        <v>144</v>
      </c>
      <c r="E191" s="183" t="s">
        <v>301</v>
      </c>
      <c r="F191" s="184" t="s">
        <v>302</v>
      </c>
      <c r="G191" s="185" t="s">
        <v>303</v>
      </c>
      <c r="H191" s="186">
        <v>3148.41</v>
      </c>
      <c r="I191" s="187"/>
      <c r="J191" s="188">
        <f>ROUND(I191*H191,2)</f>
        <v>0</v>
      </c>
      <c r="K191" s="184" t="s">
        <v>148</v>
      </c>
      <c r="L191" s="41"/>
      <c r="M191" s="189" t="s">
        <v>5</v>
      </c>
      <c r="N191" s="190" t="s">
        <v>45</v>
      </c>
      <c r="O191" s="4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24" t="s">
        <v>160</v>
      </c>
      <c r="AT191" s="24" t="s">
        <v>144</v>
      </c>
      <c r="AU191" s="24" t="s">
        <v>82</v>
      </c>
      <c r="AY191" s="24" t="s">
        <v>141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4" t="s">
        <v>24</v>
      </c>
      <c r="BK191" s="193">
        <f>ROUND(I191*H191,2)</f>
        <v>0</v>
      </c>
      <c r="BL191" s="24" t="s">
        <v>160</v>
      </c>
      <c r="BM191" s="24" t="s">
        <v>740</v>
      </c>
    </row>
    <row r="192" spans="2:65" s="12" customFormat="1">
      <c r="B192" s="194"/>
      <c r="D192" s="195" t="s">
        <v>151</v>
      </c>
      <c r="E192" s="196" t="s">
        <v>5</v>
      </c>
      <c r="F192" s="197" t="s">
        <v>300</v>
      </c>
      <c r="H192" s="198" t="s">
        <v>5</v>
      </c>
      <c r="I192" s="199"/>
      <c r="L192" s="194"/>
      <c r="M192" s="200"/>
      <c r="N192" s="201"/>
      <c r="O192" s="201"/>
      <c r="P192" s="201"/>
      <c r="Q192" s="201"/>
      <c r="R192" s="201"/>
      <c r="S192" s="201"/>
      <c r="T192" s="202"/>
      <c r="AT192" s="198" t="s">
        <v>151</v>
      </c>
      <c r="AU192" s="198" t="s">
        <v>82</v>
      </c>
      <c r="AV192" s="12" t="s">
        <v>24</v>
      </c>
      <c r="AW192" s="12" t="s">
        <v>37</v>
      </c>
      <c r="AX192" s="12" t="s">
        <v>74</v>
      </c>
      <c r="AY192" s="198" t="s">
        <v>141</v>
      </c>
    </row>
    <row r="193" spans="2:65" s="13" customFormat="1">
      <c r="B193" s="203"/>
      <c r="D193" s="204" t="s">
        <v>151</v>
      </c>
      <c r="E193" s="205" t="s">
        <v>5</v>
      </c>
      <c r="F193" s="206" t="s">
        <v>741</v>
      </c>
      <c r="H193" s="207">
        <v>3148.41</v>
      </c>
      <c r="I193" s="208"/>
      <c r="L193" s="203"/>
      <c r="M193" s="209"/>
      <c r="N193" s="210"/>
      <c r="O193" s="210"/>
      <c r="P193" s="210"/>
      <c r="Q193" s="210"/>
      <c r="R193" s="210"/>
      <c r="S193" s="210"/>
      <c r="T193" s="211"/>
      <c r="AT193" s="212" t="s">
        <v>151</v>
      </c>
      <c r="AU193" s="212" t="s">
        <v>82</v>
      </c>
      <c r="AV193" s="13" t="s">
        <v>82</v>
      </c>
      <c r="AW193" s="13" t="s">
        <v>37</v>
      </c>
      <c r="AX193" s="13" t="s">
        <v>24</v>
      </c>
      <c r="AY193" s="212" t="s">
        <v>141</v>
      </c>
    </row>
    <row r="194" spans="2:65" s="1" customFormat="1" ht="22.5" customHeight="1">
      <c r="B194" s="181"/>
      <c r="C194" s="182" t="s">
        <v>742</v>
      </c>
      <c r="D194" s="182" t="s">
        <v>144</v>
      </c>
      <c r="E194" s="183" t="s">
        <v>306</v>
      </c>
      <c r="F194" s="184" t="s">
        <v>307</v>
      </c>
      <c r="G194" s="185" t="s">
        <v>282</v>
      </c>
      <c r="H194" s="186">
        <v>563.95600000000002</v>
      </c>
      <c r="I194" s="187"/>
      <c r="J194" s="188">
        <f>ROUND(I194*H194,2)</f>
        <v>0</v>
      </c>
      <c r="K194" s="184" t="s">
        <v>148</v>
      </c>
      <c r="L194" s="41"/>
      <c r="M194" s="189" t="s">
        <v>5</v>
      </c>
      <c r="N194" s="190" t="s">
        <v>45</v>
      </c>
      <c r="O194" s="4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24" t="s">
        <v>160</v>
      </c>
      <c r="AT194" s="24" t="s">
        <v>144</v>
      </c>
      <c r="AU194" s="24" t="s">
        <v>82</v>
      </c>
      <c r="AY194" s="24" t="s">
        <v>141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4" t="s">
        <v>24</v>
      </c>
      <c r="BK194" s="193">
        <f>ROUND(I194*H194,2)</f>
        <v>0</v>
      </c>
      <c r="BL194" s="24" t="s">
        <v>160</v>
      </c>
      <c r="BM194" s="24" t="s">
        <v>743</v>
      </c>
    </row>
    <row r="195" spans="2:65" s="12" customFormat="1">
      <c r="B195" s="194"/>
      <c r="D195" s="195" t="s">
        <v>151</v>
      </c>
      <c r="E195" s="196" t="s">
        <v>5</v>
      </c>
      <c r="F195" s="197" t="s">
        <v>664</v>
      </c>
      <c r="H195" s="198" t="s">
        <v>5</v>
      </c>
      <c r="I195" s="199"/>
      <c r="L195" s="194"/>
      <c r="M195" s="200"/>
      <c r="N195" s="201"/>
      <c r="O195" s="201"/>
      <c r="P195" s="201"/>
      <c r="Q195" s="201"/>
      <c r="R195" s="201"/>
      <c r="S195" s="201"/>
      <c r="T195" s="202"/>
      <c r="AT195" s="198" t="s">
        <v>151</v>
      </c>
      <c r="AU195" s="198" t="s">
        <v>82</v>
      </c>
      <c r="AV195" s="12" t="s">
        <v>24</v>
      </c>
      <c r="AW195" s="12" t="s">
        <v>37</v>
      </c>
      <c r="AX195" s="12" t="s">
        <v>74</v>
      </c>
      <c r="AY195" s="198" t="s">
        <v>141</v>
      </c>
    </row>
    <row r="196" spans="2:65" s="13" customFormat="1">
      <c r="B196" s="203"/>
      <c r="D196" s="195" t="s">
        <v>151</v>
      </c>
      <c r="E196" s="212" t="s">
        <v>5</v>
      </c>
      <c r="F196" s="213" t="s">
        <v>744</v>
      </c>
      <c r="H196" s="214">
        <v>66.792000000000002</v>
      </c>
      <c r="I196" s="208"/>
      <c r="L196" s="203"/>
      <c r="M196" s="209"/>
      <c r="N196" s="210"/>
      <c r="O196" s="210"/>
      <c r="P196" s="210"/>
      <c r="Q196" s="210"/>
      <c r="R196" s="210"/>
      <c r="S196" s="210"/>
      <c r="T196" s="211"/>
      <c r="AT196" s="212" t="s">
        <v>151</v>
      </c>
      <c r="AU196" s="212" t="s">
        <v>82</v>
      </c>
      <c r="AV196" s="13" t="s">
        <v>82</v>
      </c>
      <c r="AW196" s="13" t="s">
        <v>37</v>
      </c>
      <c r="AX196" s="13" t="s">
        <v>74</v>
      </c>
      <c r="AY196" s="212" t="s">
        <v>141</v>
      </c>
    </row>
    <row r="197" spans="2:65" s="12" customFormat="1">
      <c r="B197" s="194"/>
      <c r="D197" s="195" t="s">
        <v>151</v>
      </c>
      <c r="E197" s="196" t="s">
        <v>5</v>
      </c>
      <c r="F197" s="197" t="s">
        <v>668</v>
      </c>
      <c r="H197" s="198" t="s">
        <v>5</v>
      </c>
      <c r="I197" s="199"/>
      <c r="L197" s="194"/>
      <c r="M197" s="200"/>
      <c r="N197" s="201"/>
      <c r="O197" s="201"/>
      <c r="P197" s="201"/>
      <c r="Q197" s="201"/>
      <c r="R197" s="201"/>
      <c r="S197" s="201"/>
      <c r="T197" s="202"/>
      <c r="AT197" s="198" t="s">
        <v>151</v>
      </c>
      <c r="AU197" s="198" t="s">
        <v>82</v>
      </c>
      <c r="AV197" s="12" t="s">
        <v>24</v>
      </c>
      <c r="AW197" s="12" t="s">
        <v>37</v>
      </c>
      <c r="AX197" s="12" t="s">
        <v>74</v>
      </c>
      <c r="AY197" s="198" t="s">
        <v>141</v>
      </c>
    </row>
    <row r="198" spans="2:65" s="13" customFormat="1">
      <c r="B198" s="203"/>
      <c r="D198" s="195" t="s">
        <v>151</v>
      </c>
      <c r="E198" s="212" t="s">
        <v>5</v>
      </c>
      <c r="F198" s="213" t="s">
        <v>745</v>
      </c>
      <c r="H198" s="214">
        <v>181.5</v>
      </c>
      <c r="I198" s="208"/>
      <c r="L198" s="203"/>
      <c r="M198" s="209"/>
      <c r="N198" s="210"/>
      <c r="O198" s="210"/>
      <c r="P198" s="210"/>
      <c r="Q198" s="210"/>
      <c r="R198" s="210"/>
      <c r="S198" s="210"/>
      <c r="T198" s="211"/>
      <c r="AT198" s="212" t="s">
        <v>151</v>
      </c>
      <c r="AU198" s="212" t="s">
        <v>82</v>
      </c>
      <c r="AV198" s="13" t="s">
        <v>82</v>
      </c>
      <c r="AW198" s="13" t="s">
        <v>37</v>
      </c>
      <c r="AX198" s="13" t="s">
        <v>74</v>
      </c>
      <c r="AY198" s="212" t="s">
        <v>141</v>
      </c>
    </row>
    <row r="199" spans="2:65" s="12" customFormat="1">
      <c r="B199" s="194"/>
      <c r="D199" s="195" t="s">
        <v>151</v>
      </c>
      <c r="E199" s="196" t="s">
        <v>5</v>
      </c>
      <c r="F199" s="197" t="s">
        <v>677</v>
      </c>
      <c r="H199" s="198" t="s">
        <v>5</v>
      </c>
      <c r="I199" s="199"/>
      <c r="L199" s="194"/>
      <c r="M199" s="200"/>
      <c r="N199" s="201"/>
      <c r="O199" s="201"/>
      <c r="P199" s="201"/>
      <c r="Q199" s="201"/>
      <c r="R199" s="201"/>
      <c r="S199" s="201"/>
      <c r="T199" s="202"/>
      <c r="AT199" s="198" t="s">
        <v>151</v>
      </c>
      <c r="AU199" s="198" t="s">
        <v>82</v>
      </c>
      <c r="AV199" s="12" t="s">
        <v>24</v>
      </c>
      <c r="AW199" s="12" t="s">
        <v>37</v>
      </c>
      <c r="AX199" s="12" t="s">
        <v>74</v>
      </c>
      <c r="AY199" s="198" t="s">
        <v>141</v>
      </c>
    </row>
    <row r="200" spans="2:65" s="13" customFormat="1">
      <c r="B200" s="203"/>
      <c r="D200" s="195" t="s">
        <v>151</v>
      </c>
      <c r="E200" s="212" t="s">
        <v>5</v>
      </c>
      <c r="F200" s="213" t="s">
        <v>678</v>
      </c>
      <c r="H200" s="214">
        <v>107.328</v>
      </c>
      <c r="I200" s="208"/>
      <c r="L200" s="203"/>
      <c r="M200" s="209"/>
      <c r="N200" s="210"/>
      <c r="O200" s="210"/>
      <c r="P200" s="210"/>
      <c r="Q200" s="210"/>
      <c r="R200" s="210"/>
      <c r="S200" s="210"/>
      <c r="T200" s="211"/>
      <c r="AT200" s="212" t="s">
        <v>151</v>
      </c>
      <c r="AU200" s="212" t="s">
        <v>82</v>
      </c>
      <c r="AV200" s="13" t="s">
        <v>82</v>
      </c>
      <c r="AW200" s="13" t="s">
        <v>37</v>
      </c>
      <c r="AX200" s="13" t="s">
        <v>74</v>
      </c>
      <c r="AY200" s="212" t="s">
        <v>141</v>
      </c>
    </row>
    <row r="201" spans="2:65" s="12" customFormat="1">
      <c r="B201" s="194"/>
      <c r="D201" s="195" t="s">
        <v>151</v>
      </c>
      <c r="E201" s="196" t="s">
        <v>5</v>
      </c>
      <c r="F201" s="197" t="s">
        <v>679</v>
      </c>
      <c r="H201" s="198" t="s">
        <v>5</v>
      </c>
      <c r="I201" s="199"/>
      <c r="L201" s="194"/>
      <c r="M201" s="200"/>
      <c r="N201" s="201"/>
      <c r="O201" s="201"/>
      <c r="P201" s="201"/>
      <c r="Q201" s="201"/>
      <c r="R201" s="201"/>
      <c r="S201" s="201"/>
      <c r="T201" s="202"/>
      <c r="AT201" s="198" t="s">
        <v>151</v>
      </c>
      <c r="AU201" s="198" t="s">
        <v>82</v>
      </c>
      <c r="AV201" s="12" t="s">
        <v>24</v>
      </c>
      <c r="AW201" s="12" t="s">
        <v>37</v>
      </c>
      <c r="AX201" s="12" t="s">
        <v>74</v>
      </c>
      <c r="AY201" s="198" t="s">
        <v>141</v>
      </c>
    </row>
    <row r="202" spans="2:65" s="13" customFormat="1">
      <c r="B202" s="203"/>
      <c r="D202" s="195" t="s">
        <v>151</v>
      </c>
      <c r="E202" s="212" t="s">
        <v>5</v>
      </c>
      <c r="F202" s="213" t="s">
        <v>680</v>
      </c>
      <c r="H202" s="214">
        <v>150.30000000000001</v>
      </c>
      <c r="I202" s="208"/>
      <c r="L202" s="203"/>
      <c r="M202" s="209"/>
      <c r="N202" s="210"/>
      <c r="O202" s="210"/>
      <c r="P202" s="210"/>
      <c r="Q202" s="210"/>
      <c r="R202" s="210"/>
      <c r="S202" s="210"/>
      <c r="T202" s="211"/>
      <c r="AT202" s="212" t="s">
        <v>151</v>
      </c>
      <c r="AU202" s="212" t="s">
        <v>82</v>
      </c>
      <c r="AV202" s="13" t="s">
        <v>82</v>
      </c>
      <c r="AW202" s="13" t="s">
        <v>37</v>
      </c>
      <c r="AX202" s="13" t="s">
        <v>74</v>
      </c>
      <c r="AY202" s="212" t="s">
        <v>141</v>
      </c>
    </row>
    <row r="203" spans="2:65" s="12" customFormat="1">
      <c r="B203" s="194"/>
      <c r="D203" s="195" t="s">
        <v>151</v>
      </c>
      <c r="E203" s="196" t="s">
        <v>5</v>
      </c>
      <c r="F203" s="197" t="s">
        <v>666</v>
      </c>
      <c r="H203" s="198" t="s">
        <v>5</v>
      </c>
      <c r="I203" s="199"/>
      <c r="L203" s="194"/>
      <c r="M203" s="200"/>
      <c r="N203" s="201"/>
      <c r="O203" s="201"/>
      <c r="P203" s="201"/>
      <c r="Q203" s="201"/>
      <c r="R203" s="201"/>
      <c r="S203" s="201"/>
      <c r="T203" s="202"/>
      <c r="AT203" s="198" t="s">
        <v>151</v>
      </c>
      <c r="AU203" s="198" t="s">
        <v>82</v>
      </c>
      <c r="AV203" s="12" t="s">
        <v>24</v>
      </c>
      <c r="AW203" s="12" t="s">
        <v>37</v>
      </c>
      <c r="AX203" s="12" t="s">
        <v>74</v>
      </c>
      <c r="AY203" s="198" t="s">
        <v>141</v>
      </c>
    </row>
    <row r="204" spans="2:65" s="13" customFormat="1">
      <c r="B204" s="203"/>
      <c r="D204" s="195" t="s">
        <v>151</v>
      </c>
      <c r="E204" s="212" t="s">
        <v>5</v>
      </c>
      <c r="F204" s="213" t="s">
        <v>746</v>
      </c>
      <c r="H204" s="214">
        <v>58.036000000000001</v>
      </c>
      <c r="I204" s="208"/>
      <c r="L204" s="203"/>
      <c r="M204" s="209"/>
      <c r="N204" s="210"/>
      <c r="O204" s="210"/>
      <c r="P204" s="210"/>
      <c r="Q204" s="210"/>
      <c r="R204" s="210"/>
      <c r="S204" s="210"/>
      <c r="T204" s="211"/>
      <c r="AT204" s="212" t="s">
        <v>151</v>
      </c>
      <c r="AU204" s="212" t="s">
        <v>82</v>
      </c>
      <c r="AV204" s="13" t="s">
        <v>82</v>
      </c>
      <c r="AW204" s="13" t="s">
        <v>37</v>
      </c>
      <c r="AX204" s="13" t="s">
        <v>74</v>
      </c>
      <c r="AY204" s="212" t="s">
        <v>141</v>
      </c>
    </row>
    <row r="205" spans="2:65" s="14" customFormat="1">
      <c r="B205" s="232"/>
      <c r="D205" s="204" t="s">
        <v>151</v>
      </c>
      <c r="E205" s="233" t="s">
        <v>5</v>
      </c>
      <c r="F205" s="234" t="s">
        <v>427</v>
      </c>
      <c r="H205" s="235">
        <v>563.95600000000002</v>
      </c>
      <c r="I205" s="236"/>
      <c r="L205" s="232"/>
      <c r="M205" s="237"/>
      <c r="N205" s="238"/>
      <c r="O205" s="238"/>
      <c r="P205" s="238"/>
      <c r="Q205" s="238"/>
      <c r="R205" s="238"/>
      <c r="S205" s="238"/>
      <c r="T205" s="239"/>
      <c r="AT205" s="240" t="s">
        <v>151</v>
      </c>
      <c r="AU205" s="240" t="s">
        <v>82</v>
      </c>
      <c r="AV205" s="14" t="s">
        <v>160</v>
      </c>
      <c r="AW205" s="14" t="s">
        <v>37</v>
      </c>
      <c r="AX205" s="14" t="s">
        <v>24</v>
      </c>
      <c r="AY205" s="240" t="s">
        <v>141</v>
      </c>
    </row>
    <row r="206" spans="2:65" s="1" customFormat="1" ht="22.5" customHeight="1">
      <c r="B206" s="181"/>
      <c r="C206" s="219" t="s">
        <v>747</v>
      </c>
      <c r="D206" s="219" t="s">
        <v>311</v>
      </c>
      <c r="E206" s="220" t="s">
        <v>748</v>
      </c>
      <c r="F206" s="221" t="s">
        <v>749</v>
      </c>
      <c r="G206" s="222" t="s">
        <v>303</v>
      </c>
      <c r="H206" s="223">
        <v>1015.121</v>
      </c>
      <c r="I206" s="224"/>
      <c r="J206" s="225">
        <f>ROUND(I206*H206,2)</f>
        <v>0</v>
      </c>
      <c r="K206" s="221" t="s">
        <v>148</v>
      </c>
      <c r="L206" s="226"/>
      <c r="M206" s="227" t="s">
        <v>5</v>
      </c>
      <c r="N206" s="228" t="s">
        <v>45</v>
      </c>
      <c r="O206" s="42"/>
      <c r="P206" s="191">
        <f>O206*H206</f>
        <v>0</v>
      </c>
      <c r="Q206" s="191">
        <v>1</v>
      </c>
      <c r="R206" s="191">
        <f>Q206*H206</f>
        <v>1015.121</v>
      </c>
      <c r="S206" s="191">
        <v>0</v>
      </c>
      <c r="T206" s="192">
        <f>S206*H206</f>
        <v>0</v>
      </c>
      <c r="AR206" s="24" t="s">
        <v>171</v>
      </c>
      <c r="AT206" s="24" t="s">
        <v>311</v>
      </c>
      <c r="AU206" s="24" t="s">
        <v>82</v>
      </c>
      <c r="AY206" s="24" t="s">
        <v>141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4" t="s">
        <v>24</v>
      </c>
      <c r="BK206" s="193">
        <f>ROUND(I206*H206,2)</f>
        <v>0</v>
      </c>
      <c r="BL206" s="24" t="s">
        <v>160</v>
      </c>
      <c r="BM206" s="24" t="s">
        <v>750</v>
      </c>
    </row>
    <row r="207" spans="2:65" s="12" customFormat="1">
      <c r="B207" s="194"/>
      <c r="D207" s="195" t="s">
        <v>151</v>
      </c>
      <c r="E207" s="196" t="s">
        <v>5</v>
      </c>
      <c r="F207" s="197" t="s">
        <v>751</v>
      </c>
      <c r="H207" s="198" t="s">
        <v>5</v>
      </c>
      <c r="I207" s="199"/>
      <c r="L207" s="194"/>
      <c r="M207" s="200"/>
      <c r="N207" s="201"/>
      <c r="O207" s="201"/>
      <c r="P207" s="201"/>
      <c r="Q207" s="201"/>
      <c r="R207" s="201"/>
      <c r="S207" s="201"/>
      <c r="T207" s="202"/>
      <c r="AT207" s="198" t="s">
        <v>151</v>
      </c>
      <c r="AU207" s="198" t="s">
        <v>82</v>
      </c>
      <c r="AV207" s="12" t="s">
        <v>24</v>
      </c>
      <c r="AW207" s="12" t="s">
        <v>37</v>
      </c>
      <c r="AX207" s="12" t="s">
        <v>74</v>
      </c>
      <c r="AY207" s="198" t="s">
        <v>141</v>
      </c>
    </row>
    <row r="208" spans="2:65" s="13" customFormat="1">
      <c r="B208" s="203"/>
      <c r="D208" s="204" t="s">
        <v>151</v>
      </c>
      <c r="E208" s="205" t="s">
        <v>5</v>
      </c>
      <c r="F208" s="206" t="s">
        <v>752</v>
      </c>
      <c r="H208" s="207">
        <v>1015.121</v>
      </c>
      <c r="I208" s="208"/>
      <c r="L208" s="203"/>
      <c r="M208" s="209"/>
      <c r="N208" s="210"/>
      <c r="O208" s="210"/>
      <c r="P208" s="210"/>
      <c r="Q208" s="210"/>
      <c r="R208" s="210"/>
      <c r="S208" s="210"/>
      <c r="T208" s="211"/>
      <c r="AT208" s="212" t="s">
        <v>151</v>
      </c>
      <c r="AU208" s="212" t="s">
        <v>82</v>
      </c>
      <c r="AV208" s="13" t="s">
        <v>82</v>
      </c>
      <c r="AW208" s="13" t="s">
        <v>37</v>
      </c>
      <c r="AX208" s="13" t="s">
        <v>24</v>
      </c>
      <c r="AY208" s="212" t="s">
        <v>141</v>
      </c>
    </row>
    <row r="209" spans="2:65" s="1" customFormat="1" ht="22.5" customHeight="1">
      <c r="B209" s="181"/>
      <c r="C209" s="182" t="s">
        <v>753</v>
      </c>
      <c r="D209" s="182" t="s">
        <v>144</v>
      </c>
      <c r="E209" s="183" t="s">
        <v>754</v>
      </c>
      <c r="F209" s="184" t="s">
        <v>755</v>
      </c>
      <c r="G209" s="185" t="s">
        <v>277</v>
      </c>
      <c r="H209" s="186">
        <v>90</v>
      </c>
      <c r="I209" s="187"/>
      <c r="J209" s="188">
        <f>ROUND(I209*H209,2)</f>
        <v>0</v>
      </c>
      <c r="K209" s="184" t="s">
        <v>148</v>
      </c>
      <c r="L209" s="41"/>
      <c r="M209" s="189" t="s">
        <v>5</v>
      </c>
      <c r="N209" s="190" t="s">
        <v>45</v>
      </c>
      <c r="O209" s="4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4" t="s">
        <v>160</v>
      </c>
      <c r="AT209" s="24" t="s">
        <v>144</v>
      </c>
      <c r="AU209" s="24" t="s">
        <v>82</v>
      </c>
      <c r="AY209" s="24" t="s">
        <v>141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4" t="s">
        <v>24</v>
      </c>
      <c r="BK209" s="193">
        <f>ROUND(I209*H209,2)</f>
        <v>0</v>
      </c>
      <c r="BL209" s="24" t="s">
        <v>160</v>
      </c>
      <c r="BM209" s="24" t="s">
        <v>756</v>
      </c>
    </row>
    <row r="210" spans="2:65" s="13" customFormat="1">
      <c r="B210" s="203"/>
      <c r="D210" s="204" t="s">
        <v>151</v>
      </c>
      <c r="E210" s="205" t="s">
        <v>5</v>
      </c>
      <c r="F210" s="206" t="s">
        <v>757</v>
      </c>
      <c r="H210" s="207">
        <v>90</v>
      </c>
      <c r="I210" s="208"/>
      <c r="L210" s="203"/>
      <c r="M210" s="209"/>
      <c r="N210" s="210"/>
      <c r="O210" s="210"/>
      <c r="P210" s="210"/>
      <c r="Q210" s="210"/>
      <c r="R210" s="210"/>
      <c r="S210" s="210"/>
      <c r="T210" s="211"/>
      <c r="AT210" s="212" t="s">
        <v>151</v>
      </c>
      <c r="AU210" s="212" t="s">
        <v>82</v>
      </c>
      <c r="AV210" s="13" t="s">
        <v>82</v>
      </c>
      <c r="AW210" s="13" t="s">
        <v>37</v>
      </c>
      <c r="AX210" s="13" t="s">
        <v>74</v>
      </c>
      <c r="AY210" s="212" t="s">
        <v>141</v>
      </c>
    </row>
    <row r="211" spans="2:65" s="1" customFormat="1" ht="22.5" customHeight="1">
      <c r="B211" s="181"/>
      <c r="C211" s="219" t="s">
        <v>758</v>
      </c>
      <c r="D211" s="219" t="s">
        <v>311</v>
      </c>
      <c r="E211" s="220" t="s">
        <v>759</v>
      </c>
      <c r="F211" s="221" t="s">
        <v>760</v>
      </c>
      <c r="G211" s="222" t="s">
        <v>282</v>
      </c>
      <c r="H211" s="223">
        <v>13.5</v>
      </c>
      <c r="I211" s="224"/>
      <c r="J211" s="225">
        <f>ROUND(I211*H211,2)</f>
        <v>0</v>
      </c>
      <c r="K211" s="221" t="s">
        <v>148</v>
      </c>
      <c r="L211" s="226"/>
      <c r="M211" s="227" t="s">
        <v>5</v>
      </c>
      <c r="N211" s="228" t="s">
        <v>45</v>
      </c>
      <c r="O211" s="42"/>
      <c r="P211" s="191">
        <f>O211*H211</f>
        <v>0</v>
      </c>
      <c r="Q211" s="191">
        <v>0.21</v>
      </c>
      <c r="R211" s="191">
        <f>Q211*H211</f>
        <v>2.835</v>
      </c>
      <c r="S211" s="191">
        <v>0</v>
      </c>
      <c r="T211" s="192">
        <f>S211*H211</f>
        <v>0</v>
      </c>
      <c r="AR211" s="24" t="s">
        <v>171</v>
      </c>
      <c r="AT211" s="24" t="s">
        <v>311</v>
      </c>
      <c r="AU211" s="24" t="s">
        <v>82</v>
      </c>
      <c r="AY211" s="24" t="s">
        <v>141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4" t="s">
        <v>24</v>
      </c>
      <c r="BK211" s="193">
        <f>ROUND(I211*H211,2)</f>
        <v>0</v>
      </c>
      <c r="BL211" s="24" t="s">
        <v>160</v>
      </c>
      <c r="BM211" s="24" t="s">
        <v>761</v>
      </c>
    </row>
    <row r="212" spans="2:65" s="13" customFormat="1">
      <c r="B212" s="203"/>
      <c r="D212" s="195" t="s">
        <v>151</v>
      </c>
      <c r="E212" s="212" t="s">
        <v>5</v>
      </c>
      <c r="F212" s="213" t="s">
        <v>762</v>
      </c>
      <c r="H212" s="214">
        <v>13.5</v>
      </c>
      <c r="I212" s="208"/>
      <c r="L212" s="203"/>
      <c r="M212" s="209"/>
      <c r="N212" s="210"/>
      <c r="O212" s="210"/>
      <c r="P212" s="210"/>
      <c r="Q212" s="210"/>
      <c r="R212" s="210"/>
      <c r="S212" s="210"/>
      <c r="T212" s="211"/>
      <c r="AT212" s="212" t="s">
        <v>151</v>
      </c>
      <c r="AU212" s="212" t="s">
        <v>82</v>
      </c>
      <c r="AV212" s="13" t="s">
        <v>82</v>
      </c>
      <c r="AW212" s="13" t="s">
        <v>37</v>
      </c>
      <c r="AX212" s="13" t="s">
        <v>24</v>
      </c>
      <c r="AY212" s="212" t="s">
        <v>141</v>
      </c>
    </row>
    <row r="213" spans="2:65" s="11" customFormat="1" ht="29.85" customHeight="1">
      <c r="B213" s="167"/>
      <c r="D213" s="178" t="s">
        <v>73</v>
      </c>
      <c r="E213" s="179" t="s">
        <v>82</v>
      </c>
      <c r="F213" s="179" t="s">
        <v>763</v>
      </c>
      <c r="I213" s="170"/>
      <c r="J213" s="180">
        <f>BK213</f>
        <v>0</v>
      </c>
      <c r="L213" s="167"/>
      <c r="M213" s="172"/>
      <c r="N213" s="173"/>
      <c r="O213" s="173"/>
      <c r="P213" s="174">
        <f>SUM(P214:P234)</f>
        <v>0</v>
      </c>
      <c r="Q213" s="173"/>
      <c r="R213" s="174">
        <f>SUM(R214:R234)</f>
        <v>0.55867</v>
      </c>
      <c r="S213" s="173"/>
      <c r="T213" s="175">
        <f>SUM(T214:T234)</f>
        <v>0</v>
      </c>
      <c r="AR213" s="168" t="s">
        <v>24</v>
      </c>
      <c r="AT213" s="176" t="s">
        <v>73</v>
      </c>
      <c r="AU213" s="176" t="s">
        <v>24</v>
      </c>
      <c r="AY213" s="168" t="s">
        <v>141</v>
      </c>
      <c r="BK213" s="177">
        <f>SUM(BK214:BK234)</f>
        <v>0</v>
      </c>
    </row>
    <row r="214" spans="2:65" s="1" customFormat="1" ht="22.5" customHeight="1">
      <c r="B214" s="181"/>
      <c r="C214" s="182" t="s">
        <v>764</v>
      </c>
      <c r="D214" s="182" t="s">
        <v>144</v>
      </c>
      <c r="E214" s="183" t="s">
        <v>765</v>
      </c>
      <c r="F214" s="184" t="s">
        <v>766</v>
      </c>
      <c r="G214" s="185" t="s">
        <v>335</v>
      </c>
      <c r="H214" s="186">
        <v>61.5</v>
      </c>
      <c r="I214" s="187"/>
      <c r="J214" s="188">
        <f>ROUND(I214*H214,2)</f>
        <v>0</v>
      </c>
      <c r="K214" s="184" t="s">
        <v>148</v>
      </c>
      <c r="L214" s="41"/>
      <c r="M214" s="189" t="s">
        <v>5</v>
      </c>
      <c r="N214" s="190" t="s">
        <v>45</v>
      </c>
      <c r="O214" s="42"/>
      <c r="P214" s="191">
        <f>O214*H214</f>
        <v>0</v>
      </c>
      <c r="Q214" s="191">
        <v>1.14E-3</v>
      </c>
      <c r="R214" s="191">
        <f>Q214*H214</f>
        <v>7.0109999999999992E-2</v>
      </c>
      <c r="S214" s="191">
        <v>0</v>
      </c>
      <c r="T214" s="192">
        <f>S214*H214</f>
        <v>0</v>
      </c>
      <c r="AR214" s="24" t="s">
        <v>160</v>
      </c>
      <c r="AT214" s="24" t="s">
        <v>144</v>
      </c>
      <c r="AU214" s="24" t="s">
        <v>82</v>
      </c>
      <c r="AY214" s="24" t="s">
        <v>141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4" t="s">
        <v>24</v>
      </c>
      <c r="BK214" s="193">
        <f>ROUND(I214*H214,2)</f>
        <v>0</v>
      </c>
      <c r="BL214" s="24" t="s">
        <v>160</v>
      </c>
      <c r="BM214" s="24" t="s">
        <v>767</v>
      </c>
    </row>
    <row r="215" spans="2:65" s="13" customFormat="1">
      <c r="B215" s="203"/>
      <c r="D215" s="204" t="s">
        <v>151</v>
      </c>
      <c r="E215" s="205" t="s">
        <v>5</v>
      </c>
      <c r="F215" s="206" t="s">
        <v>768</v>
      </c>
      <c r="H215" s="207">
        <v>61.5</v>
      </c>
      <c r="I215" s="208"/>
      <c r="L215" s="203"/>
      <c r="M215" s="209"/>
      <c r="N215" s="210"/>
      <c r="O215" s="210"/>
      <c r="P215" s="210"/>
      <c r="Q215" s="210"/>
      <c r="R215" s="210"/>
      <c r="S215" s="210"/>
      <c r="T215" s="211"/>
      <c r="AT215" s="212" t="s">
        <v>151</v>
      </c>
      <c r="AU215" s="212" t="s">
        <v>82</v>
      </c>
      <c r="AV215" s="13" t="s">
        <v>82</v>
      </c>
      <c r="AW215" s="13" t="s">
        <v>37</v>
      </c>
      <c r="AX215" s="13" t="s">
        <v>24</v>
      </c>
      <c r="AY215" s="212" t="s">
        <v>141</v>
      </c>
    </row>
    <row r="216" spans="2:65" s="1" customFormat="1" ht="22.5" customHeight="1">
      <c r="B216" s="181"/>
      <c r="C216" s="182" t="s">
        <v>769</v>
      </c>
      <c r="D216" s="182" t="s">
        <v>144</v>
      </c>
      <c r="E216" s="183" t="s">
        <v>770</v>
      </c>
      <c r="F216" s="184" t="s">
        <v>771</v>
      </c>
      <c r="G216" s="185" t="s">
        <v>335</v>
      </c>
      <c r="H216" s="186">
        <v>3</v>
      </c>
      <c r="I216" s="187"/>
      <c r="J216" s="188">
        <f>ROUND(I216*H216,2)</f>
        <v>0</v>
      </c>
      <c r="K216" s="184" t="s">
        <v>148</v>
      </c>
      <c r="L216" s="41"/>
      <c r="M216" s="189" t="s">
        <v>5</v>
      </c>
      <c r="N216" s="190" t="s">
        <v>45</v>
      </c>
      <c r="O216" s="42"/>
      <c r="P216" s="191">
        <f>O216*H216</f>
        <v>0</v>
      </c>
      <c r="Q216" s="191">
        <v>2.4000000000000001E-4</v>
      </c>
      <c r="R216" s="191">
        <f>Q216*H216</f>
        <v>7.2000000000000005E-4</v>
      </c>
      <c r="S216" s="191">
        <v>0</v>
      </c>
      <c r="T216" s="192">
        <f>S216*H216</f>
        <v>0</v>
      </c>
      <c r="AR216" s="24" t="s">
        <v>160</v>
      </c>
      <c r="AT216" s="24" t="s">
        <v>144</v>
      </c>
      <c r="AU216" s="24" t="s">
        <v>82</v>
      </c>
      <c r="AY216" s="24" t="s">
        <v>141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4" t="s">
        <v>24</v>
      </c>
      <c r="BK216" s="193">
        <f>ROUND(I216*H216,2)</f>
        <v>0</v>
      </c>
      <c r="BL216" s="24" t="s">
        <v>160</v>
      </c>
      <c r="BM216" s="24" t="s">
        <v>772</v>
      </c>
    </row>
    <row r="217" spans="2:65" s="12" customFormat="1">
      <c r="B217" s="194"/>
      <c r="D217" s="195" t="s">
        <v>151</v>
      </c>
      <c r="E217" s="196" t="s">
        <v>5</v>
      </c>
      <c r="F217" s="197" t="s">
        <v>773</v>
      </c>
      <c r="H217" s="198" t="s">
        <v>5</v>
      </c>
      <c r="I217" s="199"/>
      <c r="L217" s="194"/>
      <c r="M217" s="200"/>
      <c r="N217" s="201"/>
      <c r="O217" s="201"/>
      <c r="P217" s="201"/>
      <c r="Q217" s="201"/>
      <c r="R217" s="201"/>
      <c r="S217" s="201"/>
      <c r="T217" s="202"/>
      <c r="AT217" s="198" t="s">
        <v>151</v>
      </c>
      <c r="AU217" s="198" t="s">
        <v>82</v>
      </c>
      <c r="AV217" s="12" t="s">
        <v>24</v>
      </c>
      <c r="AW217" s="12" t="s">
        <v>37</v>
      </c>
      <c r="AX217" s="12" t="s">
        <v>74</v>
      </c>
      <c r="AY217" s="198" t="s">
        <v>141</v>
      </c>
    </row>
    <row r="218" spans="2:65" s="13" customFormat="1">
      <c r="B218" s="203"/>
      <c r="D218" s="204" t="s">
        <v>151</v>
      </c>
      <c r="E218" s="205" t="s">
        <v>5</v>
      </c>
      <c r="F218" s="206" t="s">
        <v>774</v>
      </c>
      <c r="H218" s="207">
        <v>3</v>
      </c>
      <c r="I218" s="208"/>
      <c r="L218" s="203"/>
      <c r="M218" s="209"/>
      <c r="N218" s="210"/>
      <c r="O218" s="210"/>
      <c r="P218" s="210"/>
      <c r="Q218" s="210"/>
      <c r="R218" s="210"/>
      <c r="S218" s="210"/>
      <c r="T218" s="211"/>
      <c r="AT218" s="212" t="s">
        <v>151</v>
      </c>
      <c r="AU218" s="212" t="s">
        <v>82</v>
      </c>
      <c r="AV218" s="13" t="s">
        <v>82</v>
      </c>
      <c r="AW218" s="13" t="s">
        <v>37</v>
      </c>
      <c r="AX218" s="13" t="s">
        <v>24</v>
      </c>
      <c r="AY218" s="212" t="s">
        <v>141</v>
      </c>
    </row>
    <row r="219" spans="2:65" s="1" customFormat="1" ht="22.5" customHeight="1">
      <c r="B219" s="181"/>
      <c r="C219" s="182" t="s">
        <v>775</v>
      </c>
      <c r="D219" s="182" t="s">
        <v>144</v>
      </c>
      <c r="E219" s="183" t="s">
        <v>776</v>
      </c>
      <c r="F219" s="184" t="s">
        <v>777</v>
      </c>
      <c r="G219" s="185" t="s">
        <v>335</v>
      </c>
      <c r="H219" s="186">
        <v>4</v>
      </c>
      <c r="I219" s="187"/>
      <c r="J219" s="188">
        <f>ROUND(I219*H219,2)</f>
        <v>0</v>
      </c>
      <c r="K219" s="184" t="s">
        <v>148</v>
      </c>
      <c r="L219" s="41"/>
      <c r="M219" s="189" t="s">
        <v>5</v>
      </c>
      <c r="N219" s="190" t="s">
        <v>45</v>
      </c>
      <c r="O219" s="42"/>
      <c r="P219" s="191">
        <f>O219*H219</f>
        <v>0</v>
      </c>
      <c r="Q219" s="191">
        <v>2.7999999999999998E-4</v>
      </c>
      <c r="R219" s="191">
        <f>Q219*H219</f>
        <v>1.1199999999999999E-3</v>
      </c>
      <c r="S219" s="191">
        <v>0</v>
      </c>
      <c r="T219" s="192">
        <f>S219*H219</f>
        <v>0</v>
      </c>
      <c r="AR219" s="24" t="s">
        <v>160</v>
      </c>
      <c r="AT219" s="24" t="s">
        <v>144</v>
      </c>
      <c r="AU219" s="24" t="s">
        <v>82</v>
      </c>
      <c r="AY219" s="24" t="s">
        <v>141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4" t="s">
        <v>24</v>
      </c>
      <c r="BK219" s="193">
        <f>ROUND(I219*H219,2)</f>
        <v>0</v>
      </c>
      <c r="BL219" s="24" t="s">
        <v>160</v>
      </c>
      <c r="BM219" s="24" t="s">
        <v>778</v>
      </c>
    </row>
    <row r="220" spans="2:65" s="12" customFormat="1">
      <c r="B220" s="194"/>
      <c r="D220" s="195" t="s">
        <v>151</v>
      </c>
      <c r="E220" s="196" t="s">
        <v>5</v>
      </c>
      <c r="F220" s="197" t="s">
        <v>779</v>
      </c>
      <c r="H220" s="198" t="s">
        <v>5</v>
      </c>
      <c r="I220" s="199"/>
      <c r="L220" s="194"/>
      <c r="M220" s="200"/>
      <c r="N220" s="201"/>
      <c r="O220" s="201"/>
      <c r="P220" s="201"/>
      <c r="Q220" s="201"/>
      <c r="R220" s="201"/>
      <c r="S220" s="201"/>
      <c r="T220" s="202"/>
      <c r="AT220" s="198" t="s">
        <v>151</v>
      </c>
      <c r="AU220" s="198" t="s">
        <v>82</v>
      </c>
      <c r="AV220" s="12" t="s">
        <v>24</v>
      </c>
      <c r="AW220" s="12" t="s">
        <v>37</v>
      </c>
      <c r="AX220" s="12" t="s">
        <v>74</v>
      </c>
      <c r="AY220" s="198" t="s">
        <v>141</v>
      </c>
    </row>
    <row r="221" spans="2:65" s="13" customFormat="1">
      <c r="B221" s="203"/>
      <c r="D221" s="204" t="s">
        <v>151</v>
      </c>
      <c r="E221" s="205" t="s">
        <v>5</v>
      </c>
      <c r="F221" s="206" t="s">
        <v>780</v>
      </c>
      <c r="H221" s="207">
        <v>4</v>
      </c>
      <c r="I221" s="208"/>
      <c r="L221" s="203"/>
      <c r="M221" s="209"/>
      <c r="N221" s="210"/>
      <c r="O221" s="210"/>
      <c r="P221" s="210"/>
      <c r="Q221" s="210"/>
      <c r="R221" s="210"/>
      <c r="S221" s="210"/>
      <c r="T221" s="211"/>
      <c r="AT221" s="212" t="s">
        <v>151</v>
      </c>
      <c r="AU221" s="212" t="s">
        <v>82</v>
      </c>
      <c r="AV221" s="13" t="s">
        <v>82</v>
      </c>
      <c r="AW221" s="13" t="s">
        <v>37</v>
      </c>
      <c r="AX221" s="13" t="s">
        <v>24</v>
      </c>
      <c r="AY221" s="212" t="s">
        <v>141</v>
      </c>
    </row>
    <row r="222" spans="2:65" s="1" customFormat="1" ht="22.5" customHeight="1">
      <c r="B222" s="181"/>
      <c r="C222" s="182" t="s">
        <v>781</v>
      </c>
      <c r="D222" s="182" t="s">
        <v>144</v>
      </c>
      <c r="E222" s="183" t="s">
        <v>782</v>
      </c>
      <c r="F222" s="184" t="s">
        <v>783</v>
      </c>
      <c r="G222" s="185" t="s">
        <v>335</v>
      </c>
      <c r="H222" s="186">
        <v>16</v>
      </c>
      <c r="I222" s="187"/>
      <c r="J222" s="188">
        <f>ROUND(I222*H222,2)</f>
        <v>0</v>
      </c>
      <c r="K222" s="184" t="s">
        <v>148</v>
      </c>
      <c r="L222" s="41"/>
      <c r="M222" s="189" t="s">
        <v>5</v>
      </c>
      <c r="N222" s="190" t="s">
        <v>45</v>
      </c>
      <c r="O222" s="42"/>
      <c r="P222" s="191">
        <f>O222*H222</f>
        <v>0</v>
      </c>
      <c r="Q222" s="191">
        <v>4.4999999999999999E-4</v>
      </c>
      <c r="R222" s="191">
        <f>Q222*H222</f>
        <v>7.1999999999999998E-3</v>
      </c>
      <c r="S222" s="191">
        <v>0</v>
      </c>
      <c r="T222" s="192">
        <f>S222*H222</f>
        <v>0</v>
      </c>
      <c r="AR222" s="24" t="s">
        <v>160</v>
      </c>
      <c r="AT222" s="24" t="s">
        <v>144</v>
      </c>
      <c r="AU222" s="24" t="s">
        <v>82</v>
      </c>
      <c r="AY222" s="24" t="s">
        <v>141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4" t="s">
        <v>24</v>
      </c>
      <c r="BK222" s="193">
        <f>ROUND(I222*H222,2)</f>
        <v>0</v>
      </c>
      <c r="BL222" s="24" t="s">
        <v>160</v>
      </c>
      <c r="BM222" s="24" t="s">
        <v>784</v>
      </c>
    </row>
    <row r="223" spans="2:65" s="12" customFormat="1">
      <c r="B223" s="194"/>
      <c r="D223" s="195" t="s">
        <v>151</v>
      </c>
      <c r="E223" s="196" t="s">
        <v>5</v>
      </c>
      <c r="F223" s="197" t="s">
        <v>785</v>
      </c>
      <c r="H223" s="198" t="s">
        <v>5</v>
      </c>
      <c r="I223" s="199"/>
      <c r="L223" s="194"/>
      <c r="M223" s="200"/>
      <c r="N223" s="201"/>
      <c r="O223" s="201"/>
      <c r="P223" s="201"/>
      <c r="Q223" s="201"/>
      <c r="R223" s="201"/>
      <c r="S223" s="201"/>
      <c r="T223" s="202"/>
      <c r="AT223" s="198" t="s">
        <v>151</v>
      </c>
      <c r="AU223" s="198" t="s">
        <v>82</v>
      </c>
      <c r="AV223" s="12" t="s">
        <v>24</v>
      </c>
      <c r="AW223" s="12" t="s">
        <v>37</v>
      </c>
      <c r="AX223" s="12" t="s">
        <v>74</v>
      </c>
      <c r="AY223" s="198" t="s">
        <v>141</v>
      </c>
    </row>
    <row r="224" spans="2:65" s="13" customFormat="1">
      <c r="B224" s="203"/>
      <c r="D224" s="204" t="s">
        <v>151</v>
      </c>
      <c r="E224" s="205" t="s">
        <v>5</v>
      </c>
      <c r="F224" s="206" t="s">
        <v>786</v>
      </c>
      <c r="H224" s="207">
        <v>16</v>
      </c>
      <c r="I224" s="208"/>
      <c r="L224" s="203"/>
      <c r="M224" s="209"/>
      <c r="N224" s="210"/>
      <c r="O224" s="210"/>
      <c r="P224" s="210"/>
      <c r="Q224" s="210"/>
      <c r="R224" s="210"/>
      <c r="S224" s="210"/>
      <c r="T224" s="211"/>
      <c r="AT224" s="212" t="s">
        <v>151</v>
      </c>
      <c r="AU224" s="212" t="s">
        <v>82</v>
      </c>
      <c r="AV224" s="13" t="s">
        <v>82</v>
      </c>
      <c r="AW224" s="13" t="s">
        <v>37</v>
      </c>
      <c r="AX224" s="13" t="s">
        <v>24</v>
      </c>
      <c r="AY224" s="212" t="s">
        <v>141</v>
      </c>
    </row>
    <row r="225" spans="2:65" s="1" customFormat="1" ht="22.5" customHeight="1">
      <c r="B225" s="181"/>
      <c r="C225" s="182" t="s">
        <v>787</v>
      </c>
      <c r="D225" s="182" t="s">
        <v>144</v>
      </c>
      <c r="E225" s="183" t="s">
        <v>788</v>
      </c>
      <c r="F225" s="184" t="s">
        <v>789</v>
      </c>
      <c r="G225" s="185" t="s">
        <v>282</v>
      </c>
      <c r="H225" s="186">
        <v>87.85</v>
      </c>
      <c r="I225" s="187"/>
      <c r="J225" s="188">
        <f>ROUND(I225*H225,2)</f>
        <v>0</v>
      </c>
      <c r="K225" s="184" t="s">
        <v>148</v>
      </c>
      <c r="L225" s="41"/>
      <c r="M225" s="189" t="s">
        <v>5</v>
      </c>
      <c r="N225" s="190" t="s">
        <v>45</v>
      </c>
      <c r="O225" s="42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24" t="s">
        <v>160</v>
      </c>
      <c r="AT225" s="24" t="s">
        <v>144</v>
      </c>
      <c r="AU225" s="24" t="s">
        <v>82</v>
      </c>
      <c r="AY225" s="24" t="s">
        <v>141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4" t="s">
        <v>24</v>
      </c>
      <c r="BK225" s="193">
        <f>ROUND(I225*H225,2)</f>
        <v>0</v>
      </c>
      <c r="BL225" s="24" t="s">
        <v>160</v>
      </c>
      <c r="BM225" s="24" t="s">
        <v>790</v>
      </c>
    </row>
    <row r="226" spans="2:65" s="12" customFormat="1">
      <c r="B226" s="194"/>
      <c r="D226" s="195" t="s">
        <v>151</v>
      </c>
      <c r="E226" s="196" t="s">
        <v>5</v>
      </c>
      <c r="F226" s="197" t="s">
        <v>791</v>
      </c>
      <c r="H226" s="198" t="s">
        <v>5</v>
      </c>
      <c r="I226" s="199"/>
      <c r="L226" s="194"/>
      <c r="M226" s="200"/>
      <c r="N226" s="201"/>
      <c r="O226" s="201"/>
      <c r="P226" s="201"/>
      <c r="Q226" s="201"/>
      <c r="R226" s="201"/>
      <c r="S226" s="201"/>
      <c r="T226" s="202"/>
      <c r="AT226" s="198" t="s">
        <v>151</v>
      </c>
      <c r="AU226" s="198" t="s">
        <v>82</v>
      </c>
      <c r="AV226" s="12" t="s">
        <v>24</v>
      </c>
      <c r="AW226" s="12" t="s">
        <v>37</v>
      </c>
      <c r="AX226" s="12" t="s">
        <v>74</v>
      </c>
      <c r="AY226" s="198" t="s">
        <v>141</v>
      </c>
    </row>
    <row r="227" spans="2:65" s="13" customFormat="1">
      <c r="B227" s="203"/>
      <c r="D227" s="195" t="s">
        <v>151</v>
      </c>
      <c r="E227" s="212" t="s">
        <v>5</v>
      </c>
      <c r="F227" s="213" t="s">
        <v>792</v>
      </c>
      <c r="H227" s="214">
        <v>8.0500000000000007</v>
      </c>
      <c r="I227" s="208"/>
      <c r="L227" s="203"/>
      <c r="M227" s="209"/>
      <c r="N227" s="210"/>
      <c r="O227" s="210"/>
      <c r="P227" s="210"/>
      <c r="Q227" s="210"/>
      <c r="R227" s="210"/>
      <c r="S227" s="210"/>
      <c r="T227" s="211"/>
      <c r="AT227" s="212" t="s">
        <v>151</v>
      </c>
      <c r="AU227" s="212" t="s">
        <v>82</v>
      </c>
      <c r="AV227" s="13" t="s">
        <v>82</v>
      </c>
      <c r="AW227" s="13" t="s">
        <v>37</v>
      </c>
      <c r="AX227" s="13" t="s">
        <v>74</v>
      </c>
      <c r="AY227" s="212" t="s">
        <v>141</v>
      </c>
    </row>
    <row r="228" spans="2:65" s="12" customFormat="1">
      <c r="B228" s="194"/>
      <c r="D228" s="195" t="s">
        <v>151</v>
      </c>
      <c r="E228" s="196" t="s">
        <v>5</v>
      </c>
      <c r="F228" s="197" t="s">
        <v>793</v>
      </c>
      <c r="H228" s="198" t="s">
        <v>5</v>
      </c>
      <c r="I228" s="199"/>
      <c r="L228" s="194"/>
      <c r="M228" s="200"/>
      <c r="N228" s="201"/>
      <c r="O228" s="201"/>
      <c r="P228" s="201"/>
      <c r="Q228" s="201"/>
      <c r="R228" s="201"/>
      <c r="S228" s="201"/>
      <c r="T228" s="202"/>
      <c r="AT228" s="198" t="s">
        <v>151</v>
      </c>
      <c r="AU228" s="198" t="s">
        <v>82</v>
      </c>
      <c r="AV228" s="12" t="s">
        <v>24</v>
      </c>
      <c r="AW228" s="12" t="s">
        <v>37</v>
      </c>
      <c r="AX228" s="12" t="s">
        <v>74</v>
      </c>
      <c r="AY228" s="198" t="s">
        <v>141</v>
      </c>
    </row>
    <row r="229" spans="2:65" s="13" customFormat="1">
      <c r="B229" s="203"/>
      <c r="D229" s="195" t="s">
        <v>151</v>
      </c>
      <c r="E229" s="212" t="s">
        <v>5</v>
      </c>
      <c r="F229" s="213" t="s">
        <v>794</v>
      </c>
      <c r="H229" s="214">
        <v>79.8</v>
      </c>
      <c r="I229" s="208"/>
      <c r="L229" s="203"/>
      <c r="M229" s="209"/>
      <c r="N229" s="210"/>
      <c r="O229" s="210"/>
      <c r="P229" s="210"/>
      <c r="Q229" s="210"/>
      <c r="R229" s="210"/>
      <c r="S229" s="210"/>
      <c r="T229" s="211"/>
      <c r="AT229" s="212" t="s">
        <v>151</v>
      </c>
      <c r="AU229" s="212" t="s">
        <v>82</v>
      </c>
      <c r="AV229" s="13" t="s">
        <v>82</v>
      </c>
      <c r="AW229" s="13" t="s">
        <v>37</v>
      </c>
      <c r="AX229" s="13" t="s">
        <v>74</v>
      </c>
      <c r="AY229" s="212" t="s">
        <v>141</v>
      </c>
    </row>
    <row r="230" spans="2:65" s="14" customFormat="1">
      <c r="B230" s="232"/>
      <c r="D230" s="204" t="s">
        <v>151</v>
      </c>
      <c r="E230" s="233" t="s">
        <v>5</v>
      </c>
      <c r="F230" s="234" t="s">
        <v>427</v>
      </c>
      <c r="H230" s="235">
        <v>87.85</v>
      </c>
      <c r="I230" s="236"/>
      <c r="L230" s="232"/>
      <c r="M230" s="237"/>
      <c r="N230" s="238"/>
      <c r="O230" s="238"/>
      <c r="P230" s="238"/>
      <c r="Q230" s="238"/>
      <c r="R230" s="238"/>
      <c r="S230" s="238"/>
      <c r="T230" s="239"/>
      <c r="AT230" s="240" t="s">
        <v>151</v>
      </c>
      <c r="AU230" s="240" t="s">
        <v>82</v>
      </c>
      <c r="AV230" s="14" t="s">
        <v>160</v>
      </c>
      <c r="AW230" s="14" t="s">
        <v>37</v>
      </c>
      <c r="AX230" s="14" t="s">
        <v>24</v>
      </c>
      <c r="AY230" s="240" t="s">
        <v>141</v>
      </c>
    </row>
    <row r="231" spans="2:65" s="1" customFormat="1" ht="22.5" customHeight="1">
      <c r="B231" s="181"/>
      <c r="C231" s="182" t="s">
        <v>795</v>
      </c>
      <c r="D231" s="182" t="s">
        <v>144</v>
      </c>
      <c r="E231" s="183" t="s">
        <v>796</v>
      </c>
      <c r="F231" s="184" t="s">
        <v>797</v>
      </c>
      <c r="G231" s="185" t="s">
        <v>277</v>
      </c>
      <c r="H231" s="186">
        <v>324</v>
      </c>
      <c r="I231" s="187"/>
      <c r="J231" s="188">
        <f>ROUND(I231*H231,2)</f>
        <v>0</v>
      </c>
      <c r="K231" s="184" t="s">
        <v>148</v>
      </c>
      <c r="L231" s="41"/>
      <c r="M231" s="189" t="s">
        <v>5</v>
      </c>
      <c r="N231" s="190" t="s">
        <v>45</v>
      </c>
      <c r="O231" s="42"/>
      <c r="P231" s="191">
        <f>O231*H231</f>
        <v>0</v>
      </c>
      <c r="Q231" s="191">
        <v>1.4400000000000001E-3</v>
      </c>
      <c r="R231" s="191">
        <f>Q231*H231</f>
        <v>0.46656000000000003</v>
      </c>
      <c r="S231" s="191">
        <v>0</v>
      </c>
      <c r="T231" s="192">
        <f>S231*H231</f>
        <v>0</v>
      </c>
      <c r="AR231" s="24" t="s">
        <v>160</v>
      </c>
      <c r="AT231" s="24" t="s">
        <v>144</v>
      </c>
      <c r="AU231" s="24" t="s">
        <v>82</v>
      </c>
      <c r="AY231" s="24" t="s">
        <v>141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4" t="s">
        <v>24</v>
      </c>
      <c r="BK231" s="193">
        <f>ROUND(I231*H231,2)</f>
        <v>0</v>
      </c>
      <c r="BL231" s="24" t="s">
        <v>160</v>
      </c>
      <c r="BM231" s="24" t="s">
        <v>798</v>
      </c>
    </row>
    <row r="232" spans="2:65" s="12" customFormat="1">
      <c r="B232" s="194"/>
      <c r="D232" s="195" t="s">
        <v>151</v>
      </c>
      <c r="E232" s="196" t="s">
        <v>5</v>
      </c>
      <c r="F232" s="197" t="s">
        <v>799</v>
      </c>
      <c r="H232" s="198" t="s">
        <v>5</v>
      </c>
      <c r="I232" s="199"/>
      <c r="L232" s="194"/>
      <c r="M232" s="200"/>
      <c r="N232" s="201"/>
      <c r="O232" s="201"/>
      <c r="P232" s="201"/>
      <c r="Q232" s="201"/>
      <c r="R232" s="201"/>
      <c r="S232" s="201"/>
      <c r="T232" s="202"/>
      <c r="AT232" s="198" t="s">
        <v>151</v>
      </c>
      <c r="AU232" s="198" t="s">
        <v>82</v>
      </c>
      <c r="AV232" s="12" t="s">
        <v>24</v>
      </c>
      <c r="AW232" s="12" t="s">
        <v>37</v>
      </c>
      <c r="AX232" s="12" t="s">
        <v>74</v>
      </c>
      <c r="AY232" s="198" t="s">
        <v>141</v>
      </c>
    </row>
    <row r="233" spans="2:65" s="13" customFormat="1">
      <c r="B233" s="203"/>
      <c r="D233" s="204" t="s">
        <v>151</v>
      </c>
      <c r="E233" s="205" t="s">
        <v>5</v>
      </c>
      <c r="F233" s="206" t="s">
        <v>800</v>
      </c>
      <c r="H233" s="207">
        <v>324</v>
      </c>
      <c r="I233" s="208"/>
      <c r="L233" s="203"/>
      <c r="M233" s="209"/>
      <c r="N233" s="210"/>
      <c r="O233" s="210"/>
      <c r="P233" s="210"/>
      <c r="Q233" s="210"/>
      <c r="R233" s="210"/>
      <c r="S233" s="210"/>
      <c r="T233" s="211"/>
      <c r="AT233" s="212" t="s">
        <v>151</v>
      </c>
      <c r="AU233" s="212" t="s">
        <v>82</v>
      </c>
      <c r="AV233" s="13" t="s">
        <v>82</v>
      </c>
      <c r="AW233" s="13" t="s">
        <v>37</v>
      </c>
      <c r="AX233" s="13" t="s">
        <v>24</v>
      </c>
      <c r="AY233" s="212" t="s">
        <v>141</v>
      </c>
    </row>
    <row r="234" spans="2:65" s="1" customFormat="1" ht="22.5" customHeight="1">
      <c r="B234" s="181"/>
      <c r="C234" s="182" t="s">
        <v>801</v>
      </c>
      <c r="D234" s="182" t="s">
        <v>144</v>
      </c>
      <c r="E234" s="183" t="s">
        <v>802</v>
      </c>
      <c r="F234" s="184" t="s">
        <v>803</v>
      </c>
      <c r="G234" s="185" t="s">
        <v>277</v>
      </c>
      <c r="H234" s="186">
        <v>324</v>
      </c>
      <c r="I234" s="187"/>
      <c r="J234" s="188">
        <f>ROUND(I234*H234,2)</f>
        <v>0</v>
      </c>
      <c r="K234" s="184" t="s">
        <v>148</v>
      </c>
      <c r="L234" s="41"/>
      <c r="M234" s="189" t="s">
        <v>5</v>
      </c>
      <c r="N234" s="190" t="s">
        <v>45</v>
      </c>
      <c r="O234" s="42"/>
      <c r="P234" s="191">
        <f>O234*H234</f>
        <v>0</v>
      </c>
      <c r="Q234" s="191">
        <v>4.0000000000000003E-5</v>
      </c>
      <c r="R234" s="191">
        <f>Q234*H234</f>
        <v>1.2960000000000001E-2</v>
      </c>
      <c r="S234" s="191">
        <v>0</v>
      </c>
      <c r="T234" s="192">
        <f>S234*H234</f>
        <v>0</v>
      </c>
      <c r="AR234" s="24" t="s">
        <v>160</v>
      </c>
      <c r="AT234" s="24" t="s">
        <v>144</v>
      </c>
      <c r="AU234" s="24" t="s">
        <v>82</v>
      </c>
      <c r="AY234" s="24" t="s">
        <v>141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4" t="s">
        <v>24</v>
      </c>
      <c r="BK234" s="193">
        <f>ROUND(I234*H234,2)</f>
        <v>0</v>
      </c>
      <c r="BL234" s="24" t="s">
        <v>160</v>
      </c>
      <c r="BM234" s="24" t="s">
        <v>804</v>
      </c>
    </row>
    <row r="235" spans="2:65" s="11" customFormat="1" ht="29.85" customHeight="1">
      <c r="B235" s="167"/>
      <c r="D235" s="178" t="s">
        <v>73</v>
      </c>
      <c r="E235" s="179" t="s">
        <v>157</v>
      </c>
      <c r="F235" s="179" t="s">
        <v>805</v>
      </c>
      <c r="I235" s="170"/>
      <c r="J235" s="180">
        <f>BK235</f>
        <v>0</v>
      </c>
      <c r="L235" s="167"/>
      <c r="M235" s="172"/>
      <c r="N235" s="173"/>
      <c r="O235" s="173"/>
      <c r="P235" s="174">
        <f>SUM(P236:P310)</f>
        <v>0</v>
      </c>
      <c r="Q235" s="173"/>
      <c r="R235" s="174">
        <f>SUM(R236:R310)</f>
        <v>1272.0186543300001</v>
      </c>
      <c r="S235" s="173"/>
      <c r="T235" s="175">
        <f>SUM(T236:T310)</f>
        <v>0</v>
      </c>
      <c r="AR235" s="168" t="s">
        <v>24</v>
      </c>
      <c r="AT235" s="176" t="s">
        <v>73</v>
      </c>
      <c r="AU235" s="176" t="s">
        <v>24</v>
      </c>
      <c r="AY235" s="168" t="s">
        <v>141</v>
      </c>
      <c r="BK235" s="177">
        <f>SUM(BK236:BK310)</f>
        <v>0</v>
      </c>
    </row>
    <row r="236" spans="2:65" s="1" customFormat="1" ht="22.5" customHeight="1">
      <c r="B236" s="181"/>
      <c r="C236" s="182" t="s">
        <v>806</v>
      </c>
      <c r="D236" s="182" t="s">
        <v>144</v>
      </c>
      <c r="E236" s="183" t="s">
        <v>807</v>
      </c>
      <c r="F236" s="184" t="s">
        <v>808</v>
      </c>
      <c r="G236" s="185" t="s">
        <v>329</v>
      </c>
      <c r="H236" s="186">
        <v>160</v>
      </c>
      <c r="I236" s="187"/>
      <c r="J236" s="188">
        <f>ROUND(I236*H236,2)</f>
        <v>0</v>
      </c>
      <c r="K236" s="184" t="s">
        <v>148</v>
      </c>
      <c r="L236" s="41"/>
      <c r="M236" s="189" t="s">
        <v>5</v>
      </c>
      <c r="N236" s="190" t="s">
        <v>45</v>
      </c>
      <c r="O236" s="42"/>
      <c r="P236" s="191">
        <f>O236*H236</f>
        <v>0</v>
      </c>
      <c r="Q236" s="191">
        <v>4.4000000000000002E-4</v>
      </c>
      <c r="R236" s="191">
        <f>Q236*H236</f>
        <v>7.0400000000000004E-2</v>
      </c>
      <c r="S236" s="191">
        <v>0</v>
      </c>
      <c r="T236" s="192">
        <f>S236*H236</f>
        <v>0</v>
      </c>
      <c r="AR236" s="24" t="s">
        <v>160</v>
      </c>
      <c r="AT236" s="24" t="s">
        <v>144</v>
      </c>
      <c r="AU236" s="24" t="s">
        <v>82</v>
      </c>
      <c r="AY236" s="24" t="s">
        <v>141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4" t="s">
        <v>24</v>
      </c>
      <c r="BK236" s="193">
        <f>ROUND(I236*H236,2)</f>
        <v>0</v>
      </c>
      <c r="BL236" s="24" t="s">
        <v>160</v>
      </c>
      <c r="BM236" s="24" t="s">
        <v>809</v>
      </c>
    </row>
    <row r="237" spans="2:65" s="12" customFormat="1">
      <c r="B237" s="194"/>
      <c r="D237" s="195" t="s">
        <v>151</v>
      </c>
      <c r="E237" s="196" t="s">
        <v>5</v>
      </c>
      <c r="F237" s="197" t="s">
        <v>810</v>
      </c>
      <c r="H237" s="198" t="s">
        <v>5</v>
      </c>
      <c r="I237" s="199"/>
      <c r="L237" s="194"/>
      <c r="M237" s="200"/>
      <c r="N237" s="201"/>
      <c r="O237" s="201"/>
      <c r="P237" s="201"/>
      <c r="Q237" s="201"/>
      <c r="R237" s="201"/>
      <c r="S237" s="201"/>
      <c r="T237" s="202"/>
      <c r="AT237" s="198" t="s">
        <v>151</v>
      </c>
      <c r="AU237" s="198" t="s">
        <v>82</v>
      </c>
      <c r="AV237" s="12" t="s">
        <v>24</v>
      </c>
      <c r="AW237" s="12" t="s">
        <v>37</v>
      </c>
      <c r="AX237" s="12" t="s">
        <v>74</v>
      </c>
      <c r="AY237" s="198" t="s">
        <v>141</v>
      </c>
    </row>
    <row r="238" spans="2:65" s="13" customFormat="1">
      <c r="B238" s="203"/>
      <c r="D238" s="204" t="s">
        <v>151</v>
      </c>
      <c r="E238" s="205" t="s">
        <v>5</v>
      </c>
      <c r="F238" s="206" t="s">
        <v>811</v>
      </c>
      <c r="H238" s="207">
        <v>160</v>
      </c>
      <c r="I238" s="208"/>
      <c r="L238" s="203"/>
      <c r="M238" s="209"/>
      <c r="N238" s="210"/>
      <c r="O238" s="210"/>
      <c r="P238" s="210"/>
      <c r="Q238" s="210"/>
      <c r="R238" s="210"/>
      <c r="S238" s="210"/>
      <c r="T238" s="211"/>
      <c r="AT238" s="212" t="s">
        <v>151</v>
      </c>
      <c r="AU238" s="212" t="s">
        <v>82</v>
      </c>
      <c r="AV238" s="13" t="s">
        <v>82</v>
      </c>
      <c r="AW238" s="13" t="s">
        <v>37</v>
      </c>
      <c r="AX238" s="13" t="s">
        <v>24</v>
      </c>
      <c r="AY238" s="212" t="s">
        <v>141</v>
      </c>
    </row>
    <row r="239" spans="2:65" s="1" customFormat="1" ht="22.5" customHeight="1">
      <c r="B239" s="181"/>
      <c r="C239" s="219" t="s">
        <v>812</v>
      </c>
      <c r="D239" s="219" t="s">
        <v>311</v>
      </c>
      <c r="E239" s="220" t="s">
        <v>813</v>
      </c>
      <c r="F239" s="221" t="s">
        <v>814</v>
      </c>
      <c r="G239" s="222" t="s">
        <v>329</v>
      </c>
      <c r="H239" s="223">
        <v>160</v>
      </c>
      <c r="I239" s="224"/>
      <c r="J239" s="225">
        <f>ROUND(I239*H239,2)</f>
        <v>0</v>
      </c>
      <c r="K239" s="221" t="s">
        <v>148</v>
      </c>
      <c r="L239" s="226"/>
      <c r="M239" s="227" t="s">
        <v>5</v>
      </c>
      <c r="N239" s="228" t="s">
        <v>45</v>
      </c>
      <c r="O239" s="42"/>
      <c r="P239" s="191">
        <f>O239*H239</f>
        <v>0</v>
      </c>
      <c r="Q239" s="191">
        <v>1.214E-2</v>
      </c>
      <c r="R239" s="191">
        <f>Q239*H239</f>
        <v>1.9423999999999999</v>
      </c>
      <c r="S239" s="191">
        <v>0</v>
      </c>
      <c r="T239" s="192">
        <f>S239*H239</f>
        <v>0</v>
      </c>
      <c r="AR239" s="24" t="s">
        <v>171</v>
      </c>
      <c r="AT239" s="24" t="s">
        <v>311</v>
      </c>
      <c r="AU239" s="24" t="s">
        <v>82</v>
      </c>
      <c r="AY239" s="24" t="s">
        <v>141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4" t="s">
        <v>24</v>
      </c>
      <c r="BK239" s="193">
        <f>ROUND(I239*H239,2)</f>
        <v>0</v>
      </c>
      <c r="BL239" s="24" t="s">
        <v>160</v>
      </c>
      <c r="BM239" s="24" t="s">
        <v>815</v>
      </c>
    </row>
    <row r="240" spans="2:65" s="1" customFormat="1" ht="22.5" customHeight="1">
      <c r="B240" s="181"/>
      <c r="C240" s="182" t="s">
        <v>816</v>
      </c>
      <c r="D240" s="182" t="s">
        <v>144</v>
      </c>
      <c r="E240" s="183" t="s">
        <v>817</v>
      </c>
      <c r="F240" s="184" t="s">
        <v>818</v>
      </c>
      <c r="G240" s="185" t="s">
        <v>282</v>
      </c>
      <c r="H240" s="186">
        <v>102.749</v>
      </c>
      <c r="I240" s="187"/>
      <c r="J240" s="188">
        <f>ROUND(I240*H240,2)</f>
        <v>0</v>
      </c>
      <c r="K240" s="184" t="s">
        <v>148</v>
      </c>
      <c r="L240" s="41"/>
      <c r="M240" s="189" t="s">
        <v>5</v>
      </c>
      <c r="N240" s="190" t="s">
        <v>45</v>
      </c>
      <c r="O240" s="42"/>
      <c r="P240" s="191">
        <f>O240*H240</f>
        <v>0</v>
      </c>
      <c r="Q240" s="191">
        <v>2.4778600000000002</v>
      </c>
      <c r="R240" s="191">
        <f>Q240*H240</f>
        <v>254.59763714000002</v>
      </c>
      <c r="S240" s="191">
        <v>0</v>
      </c>
      <c r="T240" s="192">
        <f>S240*H240</f>
        <v>0</v>
      </c>
      <c r="AR240" s="24" t="s">
        <v>160</v>
      </c>
      <c r="AT240" s="24" t="s">
        <v>144</v>
      </c>
      <c r="AU240" s="24" t="s">
        <v>82</v>
      </c>
      <c r="AY240" s="24" t="s">
        <v>141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4" t="s">
        <v>24</v>
      </c>
      <c r="BK240" s="193">
        <f>ROUND(I240*H240,2)</f>
        <v>0</v>
      </c>
      <c r="BL240" s="24" t="s">
        <v>160</v>
      </c>
      <c r="BM240" s="24" t="s">
        <v>819</v>
      </c>
    </row>
    <row r="241" spans="2:65" s="12" customFormat="1">
      <c r="B241" s="194"/>
      <c r="D241" s="195" t="s">
        <v>151</v>
      </c>
      <c r="E241" s="196" t="s">
        <v>5</v>
      </c>
      <c r="F241" s="197" t="s">
        <v>820</v>
      </c>
      <c r="H241" s="198" t="s">
        <v>5</v>
      </c>
      <c r="I241" s="199"/>
      <c r="L241" s="194"/>
      <c r="M241" s="200"/>
      <c r="N241" s="201"/>
      <c r="O241" s="201"/>
      <c r="P241" s="201"/>
      <c r="Q241" s="201"/>
      <c r="R241" s="201"/>
      <c r="S241" s="201"/>
      <c r="T241" s="202"/>
      <c r="AT241" s="198" t="s">
        <v>151</v>
      </c>
      <c r="AU241" s="198" t="s">
        <v>82</v>
      </c>
      <c r="AV241" s="12" t="s">
        <v>24</v>
      </c>
      <c r="AW241" s="12" t="s">
        <v>37</v>
      </c>
      <c r="AX241" s="12" t="s">
        <v>74</v>
      </c>
      <c r="AY241" s="198" t="s">
        <v>141</v>
      </c>
    </row>
    <row r="242" spans="2:65" s="12" customFormat="1">
      <c r="B242" s="194"/>
      <c r="D242" s="195" t="s">
        <v>151</v>
      </c>
      <c r="E242" s="196" t="s">
        <v>5</v>
      </c>
      <c r="F242" s="197" t="s">
        <v>821</v>
      </c>
      <c r="H242" s="198" t="s">
        <v>5</v>
      </c>
      <c r="I242" s="199"/>
      <c r="L242" s="194"/>
      <c r="M242" s="200"/>
      <c r="N242" s="201"/>
      <c r="O242" s="201"/>
      <c r="P242" s="201"/>
      <c r="Q242" s="201"/>
      <c r="R242" s="201"/>
      <c r="S242" s="201"/>
      <c r="T242" s="202"/>
      <c r="AT242" s="198" t="s">
        <v>151</v>
      </c>
      <c r="AU242" s="198" t="s">
        <v>82</v>
      </c>
      <c r="AV242" s="12" t="s">
        <v>24</v>
      </c>
      <c r="AW242" s="12" t="s">
        <v>37</v>
      </c>
      <c r="AX242" s="12" t="s">
        <v>74</v>
      </c>
      <c r="AY242" s="198" t="s">
        <v>141</v>
      </c>
    </row>
    <row r="243" spans="2:65" s="13" customFormat="1">
      <c r="B243" s="203"/>
      <c r="D243" s="204" t="s">
        <v>151</v>
      </c>
      <c r="E243" s="205" t="s">
        <v>5</v>
      </c>
      <c r="F243" s="206" t="s">
        <v>822</v>
      </c>
      <c r="H243" s="207">
        <v>102.749</v>
      </c>
      <c r="I243" s="208"/>
      <c r="L243" s="203"/>
      <c r="M243" s="209"/>
      <c r="N243" s="210"/>
      <c r="O243" s="210"/>
      <c r="P243" s="210"/>
      <c r="Q243" s="210"/>
      <c r="R243" s="210"/>
      <c r="S243" s="210"/>
      <c r="T243" s="211"/>
      <c r="AT243" s="212" t="s">
        <v>151</v>
      </c>
      <c r="AU243" s="212" t="s">
        <v>82</v>
      </c>
      <c r="AV243" s="13" t="s">
        <v>82</v>
      </c>
      <c r="AW243" s="13" t="s">
        <v>37</v>
      </c>
      <c r="AX243" s="13" t="s">
        <v>24</v>
      </c>
      <c r="AY243" s="212" t="s">
        <v>141</v>
      </c>
    </row>
    <row r="244" spans="2:65" s="1" customFormat="1" ht="22.5" customHeight="1">
      <c r="B244" s="181"/>
      <c r="C244" s="182" t="s">
        <v>823</v>
      </c>
      <c r="D244" s="182" t="s">
        <v>144</v>
      </c>
      <c r="E244" s="183" t="s">
        <v>824</v>
      </c>
      <c r="F244" s="184" t="s">
        <v>825</v>
      </c>
      <c r="G244" s="185" t="s">
        <v>277</v>
      </c>
      <c r="H244" s="186">
        <v>328.71100000000001</v>
      </c>
      <c r="I244" s="187"/>
      <c r="J244" s="188">
        <f>ROUND(I244*H244,2)</f>
        <v>0</v>
      </c>
      <c r="K244" s="184" t="s">
        <v>148</v>
      </c>
      <c r="L244" s="41"/>
      <c r="M244" s="189" t="s">
        <v>5</v>
      </c>
      <c r="N244" s="190" t="s">
        <v>45</v>
      </c>
      <c r="O244" s="42"/>
      <c r="P244" s="191">
        <f>O244*H244</f>
        <v>0</v>
      </c>
      <c r="Q244" s="191">
        <v>4.1739999999999999E-2</v>
      </c>
      <c r="R244" s="191">
        <f>Q244*H244</f>
        <v>13.720397140000001</v>
      </c>
      <c r="S244" s="191">
        <v>0</v>
      </c>
      <c r="T244" s="192">
        <f>S244*H244</f>
        <v>0</v>
      </c>
      <c r="AR244" s="24" t="s">
        <v>160</v>
      </c>
      <c r="AT244" s="24" t="s">
        <v>144</v>
      </c>
      <c r="AU244" s="24" t="s">
        <v>82</v>
      </c>
      <c r="AY244" s="24" t="s">
        <v>141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4" t="s">
        <v>24</v>
      </c>
      <c r="BK244" s="193">
        <f>ROUND(I244*H244,2)</f>
        <v>0</v>
      </c>
      <c r="BL244" s="24" t="s">
        <v>160</v>
      </c>
      <c r="BM244" s="24" t="s">
        <v>826</v>
      </c>
    </row>
    <row r="245" spans="2:65" s="12" customFormat="1" ht="27">
      <c r="B245" s="194"/>
      <c r="D245" s="195" t="s">
        <v>151</v>
      </c>
      <c r="E245" s="196" t="s">
        <v>5</v>
      </c>
      <c r="F245" s="197" t="s">
        <v>827</v>
      </c>
      <c r="H245" s="198" t="s">
        <v>5</v>
      </c>
      <c r="I245" s="199"/>
      <c r="L245" s="194"/>
      <c r="M245" s="200"/>
      <c r="N245" s="201"/>
      <c r="O245" s="201"/>
      <c r="P245" s="201"/>
      <c r="Q245" s="201"/>
      <c r="R245" s="201"/>
      <c r="S245" s="201"/>
      <c r="T245" s="202"/>
      <c r="AT245" s="198" t="s">
        <v>151</v>
      </c>
      <c r="AU245" s="198" t="s">
        <v>82</v>
      </c>
      <c r="AV245" s="12" t="s">
        <v>24</v>
      </c>
      <c r="AW245" s="12" t="s">
        <v>37</v>
      </c>
      <c r="AX245" s="12" t="s">
        <v>74</v>
      </c>
      <c r="AY245" s="198" t="s">
        <v>141</v>
      </c>
    </row>
    <row r="246" spans="2:65" s="12" customFormat="1">
      <c r="B246" s="194"/>
      <c r="D246" s="195" t="s">
        <v>151</v>
      </c>
      <c r="E246" s="196" t="s">
        <v>5</v>
      </c>
      <c r="F246" s="197" t="s">
        <v>821</v>
      </c>
      <c r="H246" s="198" t="s">
        <v>5</v>
      </c>
      <c r="I246" s="199"/>
      <c r="L246" s="194"/>
      <c r="M246" s="200"/>
      <c r="N246" s="201"/>
      <c r="O246" s="201"/>
      <c r="P246" s="201"/>
      <c r="Q246" s="201"/>
      <c r="R246" s="201"/>
      <c r="S246" s="201"/>
      <c r="T246" s="202"/>
      <c r="AT246" s="198" t="s">
        <v>151</v>
      </c>
      <c r="AU246" s="198" t="s">
        <v>82</v>
      </c>
      <c r="AV246" s="12" t="s">
        <v>24</v>
      </c>
      <c r="AW246" s="12" t="s">
        <v>37</v>
      </c>
      <c r="AX246" s="12" t="s">
        <v>74</v>
      </c>
      <c r="AY246" s="198" t="s">
        <v>141</v>
      </c>
    </row>
    <row r="247" spans="2:65" s="13" customFormat="1">
      <c r="B247" s="203"/>
      <c r="D247" s="204" t="s">
        <v>151</v>
      </c>
      <c r="E247" s="205" t="s">
        <v>5</v>
      </c>
      <c r="F247" s="206" t="s">
        <v>828</v>
      </c>
      <c r="H247" s="207">
        <v>328.71100000000001</v>
      </c>
      <c r="I247" s="208"/>
      <c r="L247" s="203"/>
      <c r="M247" s="209"/>
      <c r="N247" s="210"/>
      <c r="O247" s="210"/>
      <c r="P247" s="210"/>
      <c r="Q247" s="210"/>
      <c r="R247" s="210"/>
      <c r="S247" s="210"/>
      <c r="T247" s="211"/>
      <c r="AT247" s="212" t="s">
        <v>151</v>
      </c>
      <c r="AU247" s="212" t="s">
        <v>82</v>
      </c>
      <c r="AV247" s="13" t="s">
        <v>82</v>
      </c>
      <c r="AW247" s="13" t="s">
        <v>37</v>
      </c>
      <c r="AX247" s="13" t="s">
        <v>24</v>
      </c>
      <c r="AY247" s="212" t="s">
        <v>141</v>
      </c>
    </row>
    <row r="248" spans="2:65" s="1" customFormat="1" ht="22.5" customHeight="1">
      <c r="B248" s="181"/>
      <c r="C248" s="182" t="s">
        <v>829</v>
      </c>
      <c r="D248" s="182" t="s">
        <v>144</v>
      </c>
      <c r="E248" s="183" t="s">
        <v>830</v>
      </c>
      <c r="F248" s="184" t="s">
        <v>831</v>
      </c>
      <c r="G248" s="185" t="s">
        <v>277</v>
      </c>
      <c r="H248" s="186">
        <v>328.71100000000001</v>
      </c>
      <c r="I248" s="187"/>
      <c r="J248" s="188">
        <f>ROUND(I248*H248,2)</f>
        <v>0</v>
      </c>
      <c r="K248" s="184" t="s">
        <v>148</v>
      </c>
      <c r="L248" s="41"/>
      <c r="M248" s="189" t="s">
        <v>5</v>
      </c>
      <c r="N248" s="190" t="s">
        <v>45</v>
      </c>
      <c r="O248" s="42"/>
      <c r="P248" s="191">
        <f>O248*H248</f>
        <v>0</v>
      </c>
      <c r="Q248" s="191">
        <v>2.0000000000000002E-5</v>
      </c>
      <c r="R248" s="191">
        <f>Q248*H248</f>
        <v>6.5742200000000004E-3</v>
      </c>
      <c r="S248" s="191">
        <v>0</v>
      </c>
      <c r="T248" s="192">
        <f>S248*H248</f>
        <v>0</v>
      </c>
      <c r="AR248" s="24" t="s">
        <v>160</v>
      </c>
      <c r="AT248" s="24" t="s">
        <v>144</v>
      </c>
      <c r="AU248" s="24" t="s">
        <v>82</v>
      </c>
      <c r="AY248" s="24" t="s">
        <v>141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4" t="s">
        <v>24</v>
      </c>
      <c r="BK248" s="193">
        <f>ROUND(I248*H248,2)</f>
        <v>0</v>
      </c>
      <c r="BL248" s="24" t="s">
        <v>160</v>
      </c>
      <c r="BM248" s="24" t="s">
        <v>832</v>
      </c>
    </row>
    <row r="249" spans="2:65" s="1" customFormat="1" ht="22.5" customHeight="1">
      <c r="B249" s="181"/>
      <c r="C249" s="182" t="s">
        <v>530</v>
      </c>
      <c r="D249" s="182" t="s">
        <v>144</v>
      </c>
      <c r="E249" s="183" t="s">
        <v>833</v>
      </c>
      <c r="F249" s="184" t="s">
        <v>834</v>
      </c>
      <c r="G249" s="185" t="s">
        <v>303</v>
      </c>
      <c r="H249" s="186">
        <v>15.412000000000001</v>
      </c>
      <c r="I249" s="187"/>
      <c r="J249" s="188">
        <f>ROUND(I249*H249,2)</f>
        <v>0</v>
      </c>
      <c r="K249" s="184" t="s">
        <v>148</v>
      </c>
      <c r="L249" s="41"/>
      <c r="M249" s="189" t="s">
        <v>5</v>
      </c>
      <c r="N249" s="190" t="s">
        <v>45</v>
      </c>
      <c r="O249" s="42"/>
      <c r="P249" s="191">
        <f>O249*H249</f>
        <v>0</v>
      </c>
      <c r="Q249" s="191">
        <v>1.04877</v>
      </c>
      <c r="R249" s="191">
        <f>Q249*H249</f>
        <v>16.163643239999999</v>
      </c>
      <c r="S249" s="191">
        <v>0</v>
      </c>
      <c r="T249" s="192">
        <f>S249*H249</f>
        <v>0</v>
      </c>
      <c r="AR249" s="24" t="s">
        <v>160</v>
      </c>
      <c r="AT249" s="24" t="s">
        <v>144</v>
      </c>
      <c r="AU249" s="24" t="s">
        <v>82</v>
      </c>
      <c r="AY249" s="24" t="s">
        <v>141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4" t="s">
        <v>24</v>
      </c>
      <c r="BK249" s="193">
        <f>ROUND(I249*H249,2)</f>
        <v>0</v>
      </c>
      <c r="BL249" s="24" t="s">
        <v>160</v>
      </c>
      <c r="BM249" s="24" t="s">
        <v>835</v>
      </c>
    </row>
    <row r="250" spans="2:65" s="12" customFormat="1">
      <c r="B250" s="194"/>
      <c r="D250" s="195" t="s">
        <v>151</v>
      </c>
      <c r="E250" s="196" t="s">
        <v>5</v>
      </c>
      <c r="F250" s="197" t="s">
        <v>836</v>
      </c>
      <c r="H250" s="198" t="s">
        <v>5</v>
      </c>
      <c r="I250" s="199"/>
      <c r="L250" s="194"/>
      <c r="M250" s="200"/>
      <c r="N250" s="201"/>
      <c r="O250" s="201"/>
      <c r="P250" s="201"/>
      <c r="Q250" s="201"/>
      <c r="R250" s="201"/>
      <c r="S250" s="201"/>
      <c r="T250" s="202"/>
      <c r="AT250" s="198" t="s">
        <v>151</v>
      </c>
      <c r="AU250" s="198" t="s">
        <v>82</v>
      </c>
      <c r="AV250" s="12" t="s">
        <v>24</v>
      </c>
      <c r="AW250" s="12" t="s">
        <v>37</v>
      </c>
      <c r="AX250" s="12" t="s">
        <v>74</v>
      </c>
      <c r="AY250" s="198" t="s">
        <v>141</v>
      </c>
    </row>
    <row r="251" spans="2:65" s="13" customFormat="1">
      <c r="B251" s="203"/>
      <c r="D251" s="204" t="s">
        <v>151</v>
      </c>
      <c r="E251" s="205" t="s">
        <v>5</v>
      </c>
      <c r="F251" s="206" t="s">
        <v>837</v>
      </c>
      <c r="H251" s="207">
        <v>15.412000000000001</v>
      </c>
      <c r="I251" s="208"/>
      <c r="L251" s="203"/>
      <c r="M251" s="209"/>
      <c r="N251" s="210"/>
      <c r="O251" s="210"/>
      <c r="P251" s="210"/>
      <c r="Q251" s="210"/>
      <c r="R251" s="210"/>
      <c r="S251" s="210"/>
      <c r="T251" s="211"/>
      <c r="AT251" s="212" t="s">
        <v>151</v>
      </c>
      <c r="AU251" s="212" t="s">
        <v>82</v>
      </c>
      <c r="AV251" s="13" t="s">
        <v>82</v>
      </c>
      <c r="AW251" s="13" t="s">
        <v>37</v>
      </c>
      <c r="AX251" s="13" t="s">
        <v>24</v>
      </c>
      <c r="AY251" s="212" t="s">
        <v>141</v>
      </c>
    </row>
    <row r="252" spans="2:65" s="1" customFormat="1" ht="22.5" customHeight="1">
      <c r="B252" s="181"/>
      <c r="C252" s="182" t="s">
        <v>838</v>
      </c>
      <c r="D252" s="182" t="s">
        <v>144</v>
      </c>
      <c r="E252" s="183" t="s">
        <v>839</v>
      </c>
      <c r="F252" s="184" t="s">
        <v>840</v>
      </c>
      <c r="G252" s="185" t="s">
        <v>282</v>
      </c>
      <c r="H252" s="186">
        <v>39.552</v>
      </c>
      <c r="I252" s="187"/>
      <c r="J252" s="188">
        <f>ROUND(I252*H252,2)</f>
        <v>0</v>
      </c>
      <c r="K252" s="184" t="s">
        <v>148</v>
      </c>
      <c r="L252" s="41"/>
      <c r="M252" s="189" t="s">
        <v>5</v>
      </c>
      <c r="N252" s="190" t="s">
        <v>45</v>
      </c>
      <c r="O252" s="42"/>
      <c r="P252" s="191">
        <f>O252*H252</f>
        <v>0</v>
      </c>
      <c r="Q252" s="191">
        <v>2.0874999999999999</v>
      </c>
      <c r="R252" s="191">
        <f>Q252*H252</f>
        <v>82.564799999999991</v>
      </c>
      <c r="S252" s="191">
        <v>0</v>
      </c>
      <c r="T252" s="192">
        <f>S252*H252</f>
        <v>0</v>
      </c>
      <c r="AR252" s="24" t="s">
        <v>160</v>
      </c>
      <c r="AT252" s="24" t="s">
        <v>144</v>
      </c>
      <c r="AU252" s="24" t="s">
        <v>82</v>
      </c>
      <c r="AY252" s="24" t="s">
        <v>141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4" t="s">
        <v>24</v>
      </c>
      <c r="BK252" s="193">
        <f>ROUND(I252*H252,2)</f>
        <v>0</v>
      </c>
      <c r="BL252" s="24" t="s">
        <v>160</v>
      </c>
      <c r="BM252" s="24" t="s">
        <v>841</v>
      </c>
    </row>
    <row r="253" spans="2:65" s="12" customFormat="1">
      <c r="B253" s="194"/>
      <c r="D253" s="195" t="s">
        <v>151</v>
      </c>
      <c r="E253" s="196" t="s">
        <v>5</v>
      </c>
      <c r="F253" s="197" t="s">
        <v>842</v>
      </c>
      <c r="H253" s="198" t="s">
        <v>5</v>
      </c>
      <c r="I253" s="199"/>
      <c r="L253" s="194"/>
      <c r="M253" s="200"/>
      <c r="N253" s="201"/>
      <c r="O253" s="201"/>
      <c r="P253" s="201"/>
      <c r="Q253" s="201"/>
      <c r="R253" s="201"/>
      <c r="S253" s="201"/>
      <c r="T253" s="202"/>
      <c r="AT253" s="198" t="s">
        <v>151</v>
      </c>
      <c r="AU253" s="198" t="s">
        <v>82</v>
      </c>
      <c r="AV253" s="12" t="s">
        <v>24</v>
      </c>
      <c r="AW253" s="12" t="s">
        <v>37</v>
      </c>
      <c r="AX253" s="12" t="s">
        <v>74</v>
      </c>
      <c r="AY253" s="198" t="s">
        <v>141</v>
      </c>
    </row>
    <row r="254" spans="2:65" s="13" customFormat="1">
      <c r="B254" s="203"/>
      <c r="D254" s="204" t="s">
        <v>151</v>
      </c>
      <c r="E254" s="205" t="s">
        <v>5</v>
      </c>
      <c r="F254" s="206" t="s">
        <v>843</v>
      </c>
      <c r="H254" s="207">
        <v>39.552</v>
      </c>
      <c r="I254" s="208"/>
      <c r="L254" s="203"/>
      <c r="M254" s="209"/>
      <c r="N254" s="210"/>
      <c r="O254" s="210"/>
      <c r="P254" s="210"/>
      <c r="Q254" s="210"/>
      <c r="R254" s="210"/>
      <c r="S254" s="210"/>
      <c r="T254" s="211"/>
      <c r="AT254" s="212" t="s">
        <v>151</v>
      </c>
      <c r="AU254" s="212" t="s">
        <v>82</v>
      </c>
      <c r="AV254" s="13" t="s">
        <v>82</v>
      </c>
      <c r="AW254" s="13" t="s">
        <v>37</v>
      </c>
      <c r="AX254" s="13" t="s">
        <v>24</v>
      </c>
      <c r="AY254" s="212" t="s">
        <v>141</v>
      </c>
    </row>
    <row r="255" spans="2:65" s="1" customFormat="1" ht="22.5" customHeight="1">
      <c r="B255" s="181"/>
      <c r="C255" s="182" t="s">
        <v>844</v>
      </c>
      <c r="D255" s="182" t="s">
        <v>144</v>
      </c>
      <c r="E255" s="183" t="s">
        <v>845</v>
      </c>
      <c r="F255" s="184" t="s">
        <v>846</v>
      </c>
      <c r="G255" s="185" t="s">
        <v>282</v>
      </c>
      <c r="H255" s="186">
        <v>227.08799999999999</v>
      </c>
      <c r="I255" s="187"/>
      <c r="J255" s="188">
        <f>ROUND(I255*H255,2)</f>
        <v>0</v>
      </c>
      <c r="K255" s="184" t="s">
        <v>148</v>
      </c>
      <c r="L255" s="41"/>
      <c r="M255" s="189" t="s">
        <v>5</v>
      </c>
      <c r="N255" s="190" t="s">
        <v>45</v>
      </c>
      <c r="O255" s="42"/>
      <c r="P255" s="191">
        <f>O255*H255</f>
        <v>0</v>
      </c>
      <c r="Q255" s="191">
        <v>2.4535100000000001</v>
      </c>
      <c r="R255" s="191">
        <f>Q255*H255</f>
        <v>557.16267888000004</v>
      </c>
      <c r="S255" s="191">
        <v>0</v>
      </c>
      <c r="T255" s="192">
        <f>S255*H255</f>
        <v>0</v>
      </c>
      <c r="AR255" s="24" t="s">
        <v>160</v>
      </c>
      <c r="AT255" s="24" t="s">
        <v>144</v>
      </c>
      <c r="AU255" s="24" t="s">
        <v>82</v>
      </c>
      <c r="AY255" s="24" t="s">
        <v>141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4" t="s">
        <v>24</v>
      </c>
      <c r="BK255" s="193">
        <f>ROUND(I255*H255,2)</f>
        <v>0</v>
      </c>
      <c r="BL255" s="24" t="s">
        <v>160</v>
      </c>
      <c r="BM255" s="24" t="s">
        <v>847</v>
      </c>
    </row>
    <row r="256" spans="2:65" s="12" customFormat="1">
      <c r="B256" s="194"/>
      <c r="D256" s="195" t="s">
        <v>151</v>
      </c>
      <c r="E256" s="196" t="s">
        <v>5</v>
      </c>
      <c r="F256" s="197" t="s">
        <v>848</v>
      </c>
      <c r="H256" s="198" t="s">
        <v>5</v>
      </c>
      <c r="I256" s="199"/>
      <c r="L256" s="194"/>
      <c r="M256" s="200"/>
      <c r="N256" s="201"/>
      <c r="O256" s="201"/>
      <c r="P256" s="201"/>
      <c r="Q256" s="201"/>
      <c r="R256" s="201"/>
      <c r="S256" s="201"/>
      <c r="T256" s="202"/>
      <c r="AT256" s="198" t="s">
        <v>151</v>
      </c>
      <c r="AU256" s="198" t="s">
        <v>82</v>
      </c>
      <c r="AV256" s="12" t="s">
        <v>24</v>
      </c>
      <c r="AW256" s="12" t="s">
        <v>37</v>
      </c>
      <c r="AX256" s="12" t="s">
        <v>74</v>
      </c>
      <c r="AY256" s="198" t="s">
        <v>141</v>
      </c>
    </row>
    <row r="257" spans="2:65" s="12" customFormat="1">
      <c r="B257" s="194"/>
      <c r="D257" s="195" t="s">
        <v>151</v>
      </c>
      <c r="E257" s="196" t="s">
        <v>5</v>
      </c>
      <c r="F257" s="197" t="s">
        <v>664</v>
      </c>
      <c r="H257" s="198" t="s">
        <v>5</v>
      </c>
      <c r="I257" s="199"/>
      <c r="L257" s="194"/>
      <c r="M257" s="200"/>
      <c r="N257" s="201"/>
      <c r="O257" s="201"/>
      <c r="P257" s="201"/>
      <c r="Q257" s="201"/>
      <c r="R257" s="201"/>
      <c r="S257" s="201"/>
      <c r="T257" s="202"/>
      <c r="AT257" s="198" t="s">
        <v>151</v>
      </c>
      <c r="AU257" s="198" t="s">
        <v>82</v>
      </c>
      <c r="AV257" s="12" t="s">
        <v>24</v>
      </c>
      <c r="AW257" s="12" t="s">
        <v>37</v>
      </c>
      <c r="AX257" s="12" t="s">
        <v>74</v>
      </c>
      <c r="AY257" s="198" t="s">
        <v>141</v>
      </c>
    </row>
    <row r="258" spans="2:65" s="13" customFormat="1">
      <c r="B258" s="203"/>
      <c r="D258" s="195" t="s">
        <v>151</v>
      </c>
      <c r="E258" s="212" t="s">
        <v>5</v>
      </c>
      <c r="F258" s="213" t="s">
        <v>849</v>
      </c>
      <c r="H258" s="214">
        <v>109.953</v>
      </c>
      <c r="I258" s="208"/>
      <c r="L258" s="203"/>
      <c r="M258" s="209"/>
      <c r="N258" s="210"/>
      <c r="O258" s="210"/>
      <c r="P258" s="210"/>
      <c r="Q258" s="210"/>
      <c r="R258" s="210"/>
      <c r="S258" s="210"/>
      <c r="T258" s="211"/>
      <c r="AT258" s="212" t="s">
        <v>151</v>
      </c>
      <c r="AU258" s="212" t="s">
        <v>82</v>
      </c>
      <c r="AV258" s="13" t="s">
        <v>82</v>
      </c>
      <c r="AW258" s="13" t="s">
        <v>37</v>
      </c>
      <c r="AX258" s="13" t="s">
        <v>74</v>
      </c>
      <c r="AY258" s="212" t="s">
        <v>141</v>
      </c>
    </row>
    <row r="259" spans="2:65" s="12" customFormat="1">
      <c r="B259" s="194"/>
      <c r="D259" s="195" t="s">
        <v>151</v>
      </c>
      <c r="E259" s="196" t="s">
        <v>5</v>
      </c>
      <c r="F259" s="197" t="s">
        <v>666</v>
      </c>
      <c r="H259" s="198" t="s">
        <v>5</v>
      </c>
      <c r="I259" s="199"/>
      <c r="L259" s="194"/>
      <c r="M259" s="200"/>
      <c r="N259" s="201"/>
      <c r="O259" s="201"/>
      <c r="P259" s="201"/>
      <c r="Q259" s="201"/>
      <c r="R259" s="201"/>
      <c r="S259" s="201"/>
      <c r="T259" s="202"/>
      <c r="AT259" s="198" t="s">
        <v>151</v>
      </c>
      <c r="AU259" s="198" t="s">
        <v>82</v>
      </c>
      <c r="AV259" s="12" t="s">
        <v>24</v>
      </c>
      <c r="AW259" s="12" t="s">
        <v>37</v>
      </c>
      <c r="AX259" s="12" t="s">
        <v>74</v>
      </c>
      <c r="AY259" s="198" t="s">
        <v>141</v>
      </c>
    </row>
    <row r="260" spans="2:65" s="13" customFormat="1">
      <c r="B260" s="203"/>
      <c r="D260" s="195" t="s">
        <v>151</v>
      </c>
      <c r="E260" s="212" t="s">
        <v>5</v>
      </c>
      <c r="F260" s="213" t="s">
        <v>850</v>
      </c>
      <c r="H260" s="214">
        <v>115.31100000000001</v>
      </c>
      <c r="I260" s="208"/>
      <c r="L260" s="203"/>
      <c r="M260" s="209"/>
      <c r="N260" s="210"/>
      <c r="O260" s="210"/>
      <c r="P260" s="210"/>
      <c r="Q260" s="210"/>
      <c r="R260" s="210"/>
      <c r="S260" s="210"/>
      <c r="T260" s="211"/>
      <c r="AT260" s="212" t="s">
        <v>151</v>
      </c>
      <c r="AU260" s="212" t="s">
        <v>82</v>
      </c>
      <c r="AV260" s="13" t="s">
        <v>82</v>
      </c>
      <c r="AW260" s="13" t="s">
        <v>37</v>
      </c>
      <c r="AX260" s="13" t="s">
        <v>74</v>
      </c>
      <c r="AY260" s="212" t="s">
        <v>141</v>
      </c>
    </row>
    <row r="261" spans="2:65" s="12" customFormat="1">
      <c r="B261" s="194"/>
      <c r="D261" s="195" t="s">
        <v>151</v>
      </c>
      <c r="E261" s="196" t="s">
        <v>5</v>
      </c>
      <c r="F261" s="197" t="s">
        <v>851</v>
      </c>
      <c r="H261" s="198" t="s">
        <v>5</v>
      </c>
      <c r="I261" s="199"/>
      <c r="L261" s="194"/>
      <c r="M261" s="200"/>
      <c r="N261" s="201"/>
      <c r="O261" s="201"/>
      <c r="P261" s="201"/>
      <c r="Q261" s="201"/>
      <c r="R261" s="201"/>
      <c r="S261" s="201"/>
      <c r="T261" s="202"/>
      <c r="AT261" s="198" t="s">
        <v>151</v>
      </c>
      <c r="AU261" s="198" t="s">
        <v>82</v>
      </c>
      <c r="AV261" s="12" t="s">
        <v>24</v>
      </c>
      <c r="AW261" s="12" t="s">
        <v>37</v>
      </c>
      <c r="AX261" s="12" t="s">
        <v>74</v>
      </c>
      <c r="AY261" s="198" t="s">
        <v>141</v>
      </c>
    </row>
    <row r="262" spans="2:65" s="13" customFormat="1">
      <c r="B262" s="203"/>
      <c r="D262" s="195" t="s">
        <v>151</v>
      </c>
      <c r="E262" s="212" t="s">
        <v>5</v>
      </c>
      <c r="F262" s="213" t="s">
        <v>852</v>
      </c>
      <c r="H262" s="214">
        <v>1.8240000000000001</v>
      </c>
      <c r="I262" s="208"/>
      <c r="L262" s="203"/>
      <c r="M262" s="209"/>
      <c r="N262" s="210"/>
      <c r="O262" s="210"/>
      <c r="P262" s="210"/>
      <c r="Q262" s="210"/>
      <c r="R262" s="210"/>
      <c r="S262" s="210"/>
      <c r="T262" s="211"/>
      <c r="AT262" s="212" t="s">
        <v>151</v>
      </c>
      <c r="AU262" s="212" t="s">
        <v>82</v>
      </c>
      <c r="AV262" s="13" t="s">
        <v>82</v>
      </c>
      <c r="AW262" s="13" t="s">
        <v>37</v>
      </c>
      <c r="AX262" s="13" t="s">
        <v>74</v>
      </c>
      <c r="AY262" s="212" t="s">
        <v>141</v>
      </c>
    </row>
    <row r="263" spans="2:65" s="14" customFormat="1">
      <c r="B263" s="232"/>
      <c r="D263" s="204" t="s">
        <v>151</v>
      </c>
      <c r="E263" s="233" t="s">
        <v>5</v>
      </c>
      <c r="F263" s="234" t="s">
        <v>427</v>
      </c>
      <c r="H263" s="235">
        <v>227.08799999999999</v>
      </c>
      <c r="I263" s="236"/>
      <c r="L263" s="232"/>
      <c r="M263" s="237"/>
      <c r="N263" s="238"/>
      <c r="O263" s="238"/>
      <c r="P263" s="238"/>
      <c r="Q263" s="238"/>
      <c r="R263" s="238"/>
      <c r="S263" s="238"/>
      <c r="T263" s="239"/>
      <c r="AT263" s="240" t="s">
        <v>151</v>
      </c>
      <c r="AU263" s="240" t="s">
        <v>82</v>
      </c>
      <c r="AV263" s="14" t="s">
        <v>160</v>
      </c>
      <c r="AW263" s="14" t="s">
        <v>37</v>
      </c>
      <c r="AX263" s="14" t="s">
        <v>24</v>
      </c>
      <c r="AY263" s="240" t="s">
        <v>141</v>
      </c>
    </row>
    <row r="264" spans="2:65" s="1" customFormat="1" ht="22.5" customHeight="1">
      <c r="B264" s="181"/>
      <c r="C264" s="182" t="s">
        <v>546</v>
      </c>
      <c r="D264" s="182" t="s">
        <v>144</v>
      </c>
      <c r="E264" s="183" t="s">
        <v>853</v>
      </c>
      <c r="F264" s="184" t="s">
        <v>854</v>
      </c>
      <c r="G264" s="185" t="s">
        <v>282</v>
      </c>
      <c r="H264" s="186">
        <v>97.578999999999994</v>
      </c>
      <c r="I264" s="187"/>
      <c r="J264" s="188">
        <f>ROUND(I264*H264,2)</f>
        <v>0</v>
      </c>
      <c r="K264" s="184" t="s">
        <v>148</v>
      </c>
      <c r="L264" s="41"/>
      <c r="M264" s="189" t="s">
        <v>5</v>
      </c>
      <c r="N264" s="190" t="s">
        <v>45</v>
      </c>
      <c r="O264" s="42"/>
      <c r="P264" s="191">
        <f>O264*H264</f>
        <v>0</v>
      </c>
      <c r="Q264" s="191">
        <v>2.4535100000000001</v>
      </c>
      <c r="R264" s="191">
        <f>Q264*H264</f>
        <v>239.41105228999999</v>
      </c>
      <c r="S264" s="191">
        <v>0</v>
      </c>
      <c r="T264" s="192">
        <f>S264*H264</f>
        <v>0</v>
      </c>
      <c r="AR264" s="24" t="s">
        <v>160</v>
      </c>
      <c r="AT264" s="24" t="s">
        <v>144</v>
      </c>
      <c r="AU264" s="24" t="s">
        <v>82</v>
      </c>
      <c r="AY264" s="24" t="s">
        <v>141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4" t="s">
        <v>24</v>
      </c>
      <c r="BK264" s="193">
        <f>ROUND(I264*H264,2)</f>
        <v>0</v>
      </c>
      <c r="BL264" s="24" t="s">
        <v>160</v>
      </c>
      <c r="BM264" s="24" t="s">
        <v>855</v>
      </c>
    </row>
    <row r="265" spans="2:65" s="12" customFormat="1">
      <c r="B265" s="194"/>
      <c r="D265" s="195" t="s">
        <v>151</v>
      </c>
      <c r="E265" s="196" t="s">
        <v>5</v>
      </c>
      <c r="F265" s="197" t="s">
        <v>856</v>
      </c>
      <c r="H265" s="198" t="s">
        <v>5</v>
      </c>
      <c r="I265" s="199"/>
      <c r="L265" s="194"/>
      <c r="M265" s="200"/>
      <c r="N265" s="201"/>
      <c r="O265" s="201"/>
      <c r="P265" s="201"/>
      <c r="Q265" s="201"/>
      <c r="R265" s="201"/>
      <c r="S265" s="201"/>
      <c r="T265" s="202"/>
      <c r="AT265" s="198" t="s">
        <v>151</v>
      </c>
      <c r="AU265" s="198" t="s">
        <v>82</v>
      </c>
      <c r="AV265" s="12" t="s">
        <v>24</v>
      </c>
      <c r="AW265" s="12" t="s">
        <v>37</v>
      </c>
      <c r="AX265" s="12" t="s">
        <v>74</v>
      </c>
      <c r="AY265" s="198" t="s">
        <v>141</v>
      </c>
    </row>
    <row r="266" spans="2:65" s="12" customFormat="1">
      <c r="B266" s="194"/>
      <c r="D266" s="195" t="s">
        <v>151</v>
      </c>
      <c r="E266" s="196" t="s">
        <v>5</v>
      </c>
      <c r="F266" s="197" t="s">
        <v>664</v>
      </c>
      <c r="H266" s="198" t="s">
        <v>5</v>
      </c>
      <c r="I266" s="199"/>
      <c r="L266" s="194"/>
      <c r="M266" s="200"/>
      <c r="N266" s="201"/>
      <c r="O266" s="201"/>
      <c r="P266" s="201"/>
      <c r="Q266" s="201"/>
      <c r="R266" s="201"/>
      <c r="S266" s="201"/>
      <c r="T266" s="202"/>
      <c r="AT266" s="198" t="s">
        <v>151</v>
      </c>
      <c r="AU266" s="198" t="s">
        <v>82</v>
      </c>
      <c r="AV266" s="12" t="s">
        <v>24</v>
      </c>
      <c r="AW266" s="12" t="s">
        <v>37</v>
      </c>
      <c r="AX266" s="12" t="s">
        <v>74</v>
      </c>
      <c r="AY266" s="198" t="s">
        <v>141</v>
      </c>
    </row>
    <row r="267" spans="2:65" s="13" customFormat="1">
      <c r="B267" s="203"/>
      <c r="D267" s="195" t="s">
        <v>151</v>
      </c>
      <c r="E267" s="212" t="s">
        <v>5</v>
      </c>
      <c r="F267" s="213" t="s">
        <v>857</v>
      </c>
      <c r="H267" s="214">
        <v>37.167999999999999</v>
      </c>
      <c r="I267" s="208"/>
      <c r="L267" s="203"/>
      <c r="M267" s="209"/>
      <c r="N267" s="210"/>
      <c r="O267" s="210"/>
      <c r="P267" s="210"/>
      <c r="Q267" s="210"/>
      <c r="R267" s="210"/>
      <c r="S267" s="210"/>
      <c r="T267" s="211"/>
      <c r="AT267" s="212" t="s">
        <v>151</v>
      </c>
      <c r="AU267" s="212" t="s">
        <v>82</v>
      </c>
      <c r="AV267" s="13" t="s">
        <v>82</v>
      </c>
      <c r="AW267" s="13" t="s">
        <v>37</v>
      </c>
      <c r="AX267" s="13" t="s">
        <v>74</v>
      </c>
      <c r="AY267" s="212" t="s">
        <v>141</v>
      </c>
    </row>
    <row r="268" spans="2:65" s="13" customFormat="1">
      <c r="B268" s="203"/>
      <c r="D268" s="195" t="s">
        <v>151</v>
      </c>
      <c r="E268" s="212" t="s">
        <v>5</v>
      </c>
      <c r="F268" s="213" t="s">
        <v>858</v>
      </c>
      <c r="H268" s="214">
        <v>6.2619999999999996</v>
      </c>
      <c r="I268" s="208"/>
      <c r="L268" s="203"/>
      <c r="M268" s="209"/>
      <c r="N268" s="210"/>
      <c r="O268" s="210"/>
      <c r="P268" s="210"/>
      <c r="Q268" s="210"/>
      <c r="R268" s="210"/>
      <c r="S268" s="210"/>
      <c r="T268" s="211"/>
      <c r="AT268" s="212" t="s">
        <v>151</v>
      </c>
      <c r="AU268" s="212" t="s">
        <v>82</v>
      </c>
      <c r="AV268" s="13" t="s">
        <v>82</v>
      </c>
      <c r="AW268" s="13" t="s">
        <v>37</v>
      </c>
      <c r="AX268" s="13" t="s">
        <v>74</v>
      </c>
      <c r="AY268" s="212" t="s">
        <v>141</v>
      </c>
    </row>
    <row r="269" spans="2:65" s="12" customFormat="1">
      <c r="B269" s="194"/>
      <c r="D269" s="195" t="s">
        <v>151</v>
      </c>
      <c r="E269" s="196" t="s">
        <v>5</v>
      </c>
      <c r="F269" s="197" t="s">
        <v>666</v>
      </c>
      <c r="H269" s="198" t="s">
        <v>5</v>
      </c>
      <c r="I269" s="199"/>
      <c r="L269" s="194"/>
      <c r="M269" s="200"/>
      <c r="N269" s="201"/>
      <c r="O269" s="201"/>
      <c r="P269" s="201"/>
      <c r="Q269" s="201"/>
      <c r="R269" s="201"/>
      <c r="S269" s="201"/>
      <c r="T269" s="202"/>
      <c r="AT269" s="198" t="s">
        <v>151</v>
      </c>
      <c r="AU269" s="198" t="s">
        <v>82</v>
      </c>
      <c r="AV269" s="12" t="s">
        <v>24</v>
      </c>
      <c r="AW269" s="12" t="s">
        <v>37</v>
      </c>
      <c r="AX269" s="12" t="s">
        <v>74</v>
      </c>
      <c r="AY269" s="198" t="s">
        <v>141</v>
      </c>
    </row>
    <row r="270" spans="2:65" s="13" customFormat="1">
      <c r="B270" s="203"/>
      <c r="D270" s="195" t="s">
        <v>151</v>
      </c>
      <c r="E270" s="212" t="s">
        <v>5</v>
      </c>
      <c r="F270" s="213" t="s">
        <v>859</v>
      </c>
      <c r="H270" s="214">
        <v>39.39</v>
      </c>
      <c r="I270" s="208"/>
      <c r="L270" s="203"/>
      <c r="M270" s="209"/>
      <c r="N270" s="210"/>
      <c r="O270" s="210"/>
      <c r="P270" s="210"/>
      <c r="Q270" s="210"/>
      <c r="R270" s="210"/>
      <c r="S270" s="210"/>
      <c r="T270" s="211"/>
      <c r="AT270" s="212" t="s">
        <v>151</v>
      </c>
      <c r="AU270" s="212" t="s">
        <v>82</v>
      </c>
      <c r="AV270" s="13" t="s">
        <v>82</v>
      </c>
      <c r="AW270" s="13" t="s">
        <v>37</v>
      </c>
      <c r="AX270" s="13" t="s">
        <v>74</v>
      </c>
      <c r="AY270" s="212" t="s">
        <v>141</v>
      </c>
    </row>
    <row r="271" spans="2:65" s="13" customFormat="1">
      <c r="B271" s="203"/>
      <c r="D271" s="195" t="s">
        <v>151</v>
      </c>
      <c r="E271" s="212" t="s">
        <v>5</v>
      </c>
      <c r="F271" s="213" t="s">
        <v>860</v>
      </c>
      <c r="H271" s="214">
        <v>14.759</v>
      </c>
      <c r="I271" s="208"/>
      <c r="L271" s="203"/>
      <c r="M271" s="209"/>
      <c r="N271" s="210"/>
      <c r="O271" s="210"/>
      <c r="P271" s="210"/>
      <c r="Q271" s="210"/>
      <c r="R271" s="210"/>
      <c r="S271" s="210"/>
      <c r="T271" s="211"/>
      <c r="AT271" s="212" t="s">
        <v>151</v>
      </c>
      <c r="AU271" s="212" t="s">
        <v>82</v>
      </c>
      <c r="AV271" s="13" t="s">
        <v>82</v>
      </c>
      <c r="AW271" s="13" t="s">
        <v>37</v>
      </c>
      <c r="AX271" s="13" t="s">
        <v>74</v>
      </c>
      <c r="AY271" s="212" t="s">
        <v>141</v>
      </c>
    </row>
    <row r="272" spans="2:65" s="14" customFormat="1">
      <c r="B272" s="232"/>
      <c r="D272" s="204" t="s">
        <v>151</v>
      </c>
      <c r="E272" s="233" t="s">
        <v>5</v>
      </c>
      <c r="F272" s="234" t="s">
        <v>427</v>
      </c>
      <c r="H272" s="235">
        <v>97.578999999999994</v>
      </c>
      <c r="I272" s="236"/>
      <c r="L272" s="232"/>
      <c r="M272" s="237"/>
      <c r="N272" s="238"/>
      <c r="O272" s="238"/>
      <c r="P272" s="238"/>
      <c r="Q272" s="238"/>
      <c r="R272" s="238"/>
      <c r="S272" s="238"/>
      <c r="T272" s="239"/>
      <c r="AT272" s="240" t="s">
        <v>151</v>
      </c>
      <c r="AU272" s="240" t="s">
        <v>82</v>
      </c>
      <c r="AV272" s="14" t="s">
        <v>160</v>
      </c>
      <c r="AW272" s="14" t="s">
        <v>37</v>
      </c>
      <c r="AX272" s="14" t="s">
        <v>24</v>
      </c>
      <c r="AY272" s="240" t="s">
        <v>141</v>
      </c>
    </row>
    <row r="273" spans="2:65" s="1" customFormat="1" ht="22.5" customHeight="1">
      <c r="B273" s="181"/>
      <c r="C273" s="182" t="s">
        <v>861</v>
      </c>
      <c r="D273" s="182" t="s">
        <v>144</v>
      </c>
      <c r="E273" s="183" t="s">
        <v>862</v>
      </c>
      <c r="F273" s="184" t="s">
        <v>863</v>
      </c>
      <c r="G273" s="185" t="s">
        <v>282</v>
      </c>
      <c r="H273" s="186">
        <v>168.11199999999999</v>
      </c>
      <c r="I273" s="187"/>
      <c r="J273" s="188">
        <f>ROUND(I273*H273,2)</f>
        <v>0</v>
      </c>
      <c r="K273" s="184" t="s">
        <v>148</v>
      </c>
      <c r="L273" s="41"/>
      <c r="M273" s="189" t="s">
        <v>5</v>
      </c>
      <c r="N273" s="190" t="s">
        <v>45</v>
      </c>
      <c r="O273" s="42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AR273" s="24" t="s">
        <v>160</v>
      </c>
      <c r="AT273" s="24" t="s">
        <v>144</v>
      </c>
      <c r="AU273" s="24" t="s">
        <v>82</v>
      </c>
      <c r="AY273" s="24" t="s">
        <v>141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4" t="s">
        <v>24</v>
      </c>
      <c r="BK273" s="193">
        <f>ROUND(I273*H273,2)</f>
        <v>0</v>
      </c>
      <c r="BL273" s="24" t="s">
        <v>160</v>
      </c>
      <c r="BM273" s="24" t="s">
        <v>864</v>
      </c>
    </row>
    <row r="274" spans="2:65" s="12" customFormat="1">
      <c r="B274" s="194"/>
      <c r="D274" s="195" t="s">
        <v>151</v>
      </c>
      <c r="E274" s="196" t="s">
        <v>5</v>
      </c>
      <c r="F274" s="197" t="s">
        <v>865</v>
      </c>
      <c r="H274" s="198" t="s">
        <v>5</v>
      </c>
      <c r="I274" s="199"/>
      <c r="L274" s="194"/>
      <c r="M274" s="200"/>
      <c r="N274" s="201"/>
      <c r="O274" s="201"/>
      <c r="P274" s="201"/>
      <c r="Q274" s="201"/>
      <c r="R274" s="201"/>
      <c r="S274" s="201"/>
      <c r="T274" s="202"/>
      <c r="AT274" s="198" t="s">
        <v>151</v>
      </c>
      <c r="AU274" s="198" t="s">
        <v>82</v>
      </c>
      <c r="AV274" s="12" t="s">
        <v>24</v>
      </c>
      <c r="AW274" s="12" t="s">
        <v>37</v>
      </c>
      <c r="AX274" s="12" t="s">
        <v>74</v>
      </c>
      <c r="AY274" s="198" t="s">
        <v>141</v>
      </c>
    </row>
    <row r="275" spans="2:65" s="12" customFormat="1">
      <c r="B275" s="194"/>
      <c r="D275" s="195" t="s">
        <v>151</v>
      </c>
      <c r="E275" s="196" t="s">
        <v>5</v>
      </c>
      <c r="F275" s="197" t="s">
        <v>866</v>
      </c>
      <c r="H275" s="198" t="s">
        <v>5</v>
      </c>
      <c r="I275" s="199"/>
      <c r="L275" s="194"/>
      <c r="M275" s="200"/>
      <c r="N275" s="201"/>
      <c r="O275" s="201"/>
      <c r="P275" s="201"/>
      <c r="Q275" s="201"/>
      <c r="R275" s="201"/>
      <c r="S275" s="201"/>
      <c r="T275" s="202"/>
      <c r="AT275" s="198" t="s">
        <v>151</v>
      </c>
      <c r="AU275" s="198" t="s">
        <v>82</v>
      </c>
      <c r="AV275" s="12" t="s">
        <v>24</v>
      </c>
      <c r="AW275" s="12" t="s">
        <v>37</v>
      </c>
      <c r="AX275" s="12" t="s">
        <v>74</v>
      </c>
      <c r="AY275" s="198" t="s">
        <v>141</v>
      </c>
    </row>
    <row r="276" spans="2:65" s="13" customFormat="1">
      <c r="B276" s="203"/>
      <c r="D276" s="204" t="s">
        <v>151</v>
      </c>
      <c r="E276" s="205" t="s">
        <v>5</v>
      </c>
      <c r="F276" s="206" t="s">
        <v>867</v>
      </c>
      <c r="H276" s="207">
        <v>168.11199999999999</v>
      </c>
      <c r="I276" s="208"/>
      <c r="L276" s="203"/>
      <c r="M276" s="209"/>
      <c r="N276" s="210"/>
      <c r="O276" s="210"/>
      <c r="P276" s="210"/>
      <c r="Q276" s="210"/>
      <c r="R276" s="210"/>
      <c r="S276" s="210"/>
      <c r="T276" s="211"/>
      <c r="AT276" s="212" t="s">
        <v>151</v>
      </c>
      <c r="AU276" s="212" t="s">
        <v>82</v>
      </c>
      <c r="AV276" s="13" t="s">
        <v>82</v>
      </c>
      <c r="AW276" s="13" t="s">
        <v>37</v>
      </c>
      <c r="AX276" s="13" t="s">
        <v>24</v>
      </c>
      <c r="AY276" s="212" t="s">
        <v>141</v>
      </c>
    </row>
    <row r="277" spans="2:65" s="1" customFormat="1" ht="22.5" customHeight="1">
      <c r="B277" s="181"/>
      <c r="C277" s="182" t="s">
        <v>868</v>
      </c>
      <c r="D277" s="182" t="s">
        <v>144</v>
      </c>
      <c r="E277" s="183" t="s">
        <v>869</v>
      </c>
      <c r="F277" s="184" t="s">
        <v>870</v>
      </c>
      <c r="G277" s="185" t="s">
        <v>277</v>
      </c>
      <c r="H277" s="186">
        <v>186.893</v>
      </c>
      <c r="I277" s="187"/>
      <c r="J277" s="188">
        <f>ROUND(I277*H277,2)</f>
        <v>0</v>
      </c>
      <c r="K277" s="184" t="s">
        <v>148</v>
      </c>
      <c r="L277" s="41"/>
      <c r="M277" s="189" t="s">
        <v>5</v>
      </c>
      <c r="N277" s="190" t="s">
        <v>45</v>
      </c>
      <c r="O277" s="42"/>
      <c r="P277" s="191">
        <f>O277*H277</f>
        <v>0</v>
      </c>
      <c r="Q277" s="191">
        <v>1.82E-3</v>
      </c>
      <c r="R277" s="191">
        <f>Q277*H277</f>
        <v>0.34014526</v>
      </c>
      <c r="S277" s="191">
        <v>0</v>
      </c>
      <c r="T277" s="192">
        <f>S277*H277</f>
        <v>0</v>
      </c>
      <c r="AR277" s="24" t="s">
        <v>160</v>
      </c>
      <c r="AT277" s="24" t="s">
        <v>144</v>
      </c>
      <c r="AU277" s="24" t="s">
        <v>82</v>
      </c>
      <c r="AY277" s="24" t="s">
        <v>141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4" t="s">
        <v>24</v>
      </c>
      <c r="BK277" s="193">
        <f>ROUND(I277*H277,2)</f>
        <v>0</v>
      </c>
      <c r="BL277" s="24" t="s">
        <v>160</v>
      </c>
      <c r="BM277" s="24" t="s">
        <v>871</v>
      </c>
    </row>
    <row r="278" spans="2:65" s="12" customFormat="1">
      <c r="B278" s="194"/>
      <c r="D278" s="195" t="s">
        <v>151</v>
      </c>
      <c r="E278" s="196" t="s">
        <v>5</v>
      </c>
      <c r="F278" s="197" t="s">
        <v>664</v>
      </c>
      <c r="H278" s="198" t="s">
        <v>5</v>
      </c>
      <c r="I278" s="199"/>
      <c r="L278" s="194"/>
      <c r="M278" s="200"/>
      <c r="N278" s="201"/>
      <c r="O278" s="201"/>
      <c r="P278" s="201"/>
      <c r="Q278" s="201"/>
      <c r="R278" s="201"/>
      <c r="S278" s="201"/>
      <c r="T278" s="202"/>
      <c r="AT278" s="198" t="s">
        <v>151</v>
      </c>
      <c r="AU278" s="198" t="s">
        <v>82</v>
      </c>
      <c r="AV278" s="12" t="s">
        <v>24</v>
      </c>
      <c r="AW278" s="12" t="s">
        <v>37</v>
      </c>
      <c r="AX278" s="12" t="s">
        <v>74</v>
      </c>
      <c r="AY278" s="198" t="s">
        <v>141</v>
      </c>
    </row>
    <row r="279" spans="2:65" s="13" customFormat="1">
      <c r="B279" s="203"/>
      <c r="D279" s="195" t="s">
        <v>151</v>
      </c>
      <c r="E279" s="212" t="s">
        <v>5</v>
      </c>
      <c r="F279" s="213" t="s">
        <v>872</v>
      </c>
      <c r="H279" s="214">
        <v>83.793999999999997</v>
      </c>
      <c r="I279" s="208"/>
      <c r="L279" s="203"/>
      <c r="M279" s="209"/>
      <c r="N279" s="210"/>
      <c r="O279" s="210"/>
      <c r="P279" s="210"/>
      <c r="Q279" s="210"/>
      <c r="R279" s="210"/>
      <c r="S279" s="210"/>
      <c r="T279" s="211"/>
      <c r="AT279" s="212" t="s">
        <v>151</v>
      </c>
      <c r="AU279" s="212" t="s">
        <v>82</v>
      </c>
      <c r="AV279" s="13" t="s">
        <v>82</v>
      </c>
      <c r="AW279" s="13" t="s">
        <v>37</v>
      </c>
      <c r="AX279" s="13" t="s">
        <v>74</v>
      </c>
      <c r="AY279" s="212" t="s">
        <v>141</v>
      </c>
    </row>
    <row r="280" spans="2:65" s="12" customFormat="1">
      <c r="B280" s="194"/>
      <c r="D280" s="195" t="s">
        <v>151</v>
      </c>
      <c r="E280" s="196" t="s">
        <v>5</v>
      </c>
      <c r="F280" s="197" t="s">
        <v>666</v>
      </c>
      <c r="H280" s="198" t="s">
        <v>5</v>
      </c>
      <c r="I280" s="199"/>
      <c r="L280" s="194"/>
      <c r="M280" s="200"/>
      <c r="N280" s="201"/>
      <c r="O280" s="201"/>
      <c r="P280" s="201"/>
      <c r="Q280" s="201"/>
      <c r="R280" s="201"/>
      <c r="S280" s="201"/>
      <c r="T280" s="202"/>
      <c r="AT280" s="198" t="s">
        <v>151</v>
      </c>
      <c r="AU280" s="198" t="s">
        <v>82</v>
      </c>
      <c r="AV280" s="12" t="s">
        <v>24</v>
      </c>
      <c r="AW280" s="12" t="s">
        <v>37</v>
      </c>
      <c r="AX280" s="12" t="s">
        <v>74</v>
      </c>
      <c r="AY280" s="198" t="s">
        <v>141</v>
      </c>
    </row>
    <row r="281" spans="2:65" s="13" customFormat="1">
      <c r="B281" s="203"/>
      <c r="D281" s="195" t="s">
        <v>151</v>
      </c>
      <c r="E281" s="212" t="s">
        <v>5</v>
      </c>
      <c r="F281" s="213" t="s">
        <v>873</v>
      </c>
      <c r="H281" s="214">
        <v>87.899000000000001</v>
      </c>
      <c r="I281" s="208"/>
      <c r="L281" s="203"/>
      <c r="M281" s="209"/>
      <c r="N281" s="210"/>
      <c r="O281" s="210"/>
      <c r="P281" s="210"/>
      <c r="Q281" s="210"/>
      <c r="R281" s="210"/>
      <c r="S281" s="210"/>
      <c r="T281" s="211"/>
      <c r="AT281" s="212" t="s">
        <v>151</v>
      </c>
      <c r="AU281" s="212" t="s">
        <v>82</v>
      </c>
      <c r="AV281" s="13" t="s">
        <v>82</v>
      </c>
      <c r="AW281" s="13" t="s">
        <v>37</v>
      </c>
      <c r="AX281" s="13" t="s">
        <v>74</v>
      </c>
      <c r="AY281" s="212" t="s">
        <v>141</v>
      </c>
    </row>
    <row r="282" spans="2:65" s="12" customFormat="1">
      <c r="B282" s="194"/>
      <c r="D282" s="195" t="s">
        <v>151</v>
      </c>
      <c r="E282" s="196" t="s">
        <v>5</v>
      </c>
      <c r="F282" s="197" t="s">
        <v>874</v>
      </c>
      <c r="H282" s="198" t="s">
        <v>5</v>
      </c>
      <c r="I282" s="199"/>
      <c r="L282" s="194"/>
      <c r="M282" s="200"/>
      <c r="N282" s="201"/>
      <c r="O282" s="201"/>
      <c r="P282" s="201"/>
      <c r="Q282" s="201"/>
      <c r="R282" s="201"/>
      <c r="S282" s="201"/>
      <c r="T282" s="202"/>
      <c r="AT282" s="198" t="s">
        <v>151</v>
      </c>
      <c r="AU282" s="198" t="s">
        <v>82</v>
      </c>
      <c r="AV282" s="12" t="s">
        <v>24</v>
      </c>
      <c r="AW282" s="12" t="s">
        <v>37</v>
      </c>
      <c r="AX282" s="12" t="s">
        <v>74</v>
      </c>
      <c r="AY282" s="198" t="s">
        <v>141</v>
      </c>
    </row>
    <row r="283" spans="2:65" s="13" customFormat="1">
      <c r="B283" s="203"/>
      <c r="D283" s="195" t="s">
        <v>151</v>
      </c>
      <c r="E283" s="212" t="s">
        <v>5</v>
      </c>
      <c r="F283" s="213" t="s">
        <v>875</v>
      </c>
      <c r="H283" s="214">
        <v>15.2</v>
      </c>
      <c r="I283" s="208"/>
      <c r="L283" s="203"/>
      <c r="M283" s="209"/>
      <c r="N283" s="210"/>
      <c r="O283" s="210"/>
      <c r="P283" s="210"/>
      <c r="Q283" s="210"/>
      <c r="R283" s="210"/>
      <c r="S283" s="210"/>
      <c r="T283" s="211"/>
      <c r="AT283" s="212" t="s">
        <v>151</v>
      </c>
      <c r="AU283" s="212" t="s">
        <v>82</v>
      </c>
      <c r="AV283" s="13" t="s">
        <v>82</v>
      </c>
      <c r="AW283" s="13" t="s">
        <v>37</v>
      </c>
      <c r="AX283" s="13" t="s">
        <v>74</v>
      </c>
      <c r="AY283" s="212" t="s">
        <v>141</v>
      </c>
    </row>
    <row r="284" spans="2:65" s="14" customFormat="1">
      <c r="B284" s="232"/>
      <c r="D284" s="204" t="s">
        <v>151</v>
      </c>
      <c r="E284" s="233" t="s">
        <v>5</v>
      </c>
      <c r="F284" s="234" t="s">
        <v>427</v>
      </c>
      <c r="H284" s="235">
        <v>186.893</v>
      </c>
      <c r="I284" s="236"/>
      <c r="L284" s="232"/>
      <c r="M284" s="237"/>
      <c r="N284" s="238"/>
      <c r="O284" s="238"/>
      <c r="P284" s="238"/>
      <c r="Q284" s="238"/>
      <c r="R284" s="238"/>
      <c r="S284" s="238"/>
      <c r="T284" s="239"/>
      <c r="AT284" s="240" t="s">
        <v>151</v>
      </c>
      <c r="AU284" s="240" t="s">
        <v>82</v>
      </c>
      <c r="AV284" s="14" t="s">
        <v>160</v>
      </c>
      <c r="AW284" s="14" t="s">
        <v>37</v>
      </c>
      <c r="AX284" s="14" t="s">
        <v>24</v>
      </c>
      <c r="AY284" s="240" t="s">
        <v>141</v>
      </c>
    </row>
    <row r="285" spans="2:65" s="1" customFormat="1" ht="22.5" customHeight="1">
      <c r="B285" s="181"/>
      <c r="C285" s="182" t="s">
        <v>876</v>
      </c>
      <c r="D285" s="182" t="s">
        <v>144</v>
      </c>
      <c r="E285" s="183" t="s">
        <v>877</v>
      </c>
      <c r="F285" s="184" t="s">
        <v>878</v>
      </c>
      <c r="G285" s="185" t="s">
        <v>277</v>
      </c>
      <c r="H285" s="186">
        <v>186.893</v>
      </c>
      <c r="I285" s="187"/>
      <c r="J285" s="188">
        <f>ROUND(I285*H285,2)</f>
        <v>0</v>
      </c>
      <c r="K285" s="184" t="s">
        <v>148</v>
      </c>
      <c r="L285" s="41"/>
      <c r="M285" s="189" t="s">
        <v>5</v>
      </c>
      <c r="N285" s="190" t="s">
        <v>45</v>
      </c>
      <c r="O285" s="42"/>
      <c r="P285" s="191">
        <f>O285*H285</f>
        <v>0</v>
      </c>
      <c r="Q285" s="191">
        <v>4.0000000000000003E-5</v>
      </c>
      <c r="R285" s="191">
        <f>Q285*H285</f>
        <v>7.4757200000000008E-3</v>
      </c>
      <c r="S285" s="191">
        <v>0</v>
      </c>
      <c r="T285" s="192">
        <f>S285*H285</f>
        <v>0</v>
      </c>
      <c r="AR285" s="24" t="s">
        <v>160</v>
      </c>
      <c r="AT285" s="24" t="s">
        <v>144</v>
      </c>
      <c r="AU285" s="24" t="s">
        <v>82</v>
      </c>
      <c r="AY285" s="24" t="s">
        <v>141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4" t="s">
        <v>24</v>
      </c>
      <c r="BK285" s="193">
        <f>ROUND(I285*H285,2)</f>
        <v>0</v>
      </c>
      <c r="BL285" s="24" t="s">
        <v>160</v>
      </c>
      <c r="BM285" s="24" t="s">
        <v>879</v>
      </c>
    </row>
    <row r="286" spans="2:65" s="1" customFormat="1" ht="31.5" customHeight="1">
      <c r="B286" s="181"/>
      <c r="C286" s="182" t="s">
        <v>880</v>
      </c>
      <c r="D286" s="182" t="s">
        <v>144</v>
      </c>
      <c r="E286" s="183" t="s">
        <v>881</v>
      </c>
      <c r="F286" s="184" t="s">
        <v>882</v>
      </c>
      <c r="G286" s="185" t="s">
        <v>277</v>
      </c>
      <c r="H286" s="186">
        <v>373.036</v>
      </c>
      <c r="I286" s="187"/>
      <c r="J286" s="188">
        <f>ROUND(I286*H286,2)</f>
        <v>0</v>
      </c>
      <c r="K286" s="184" t="s">
        <v>148</v>
      </c>
      <c r="L286" s="41"/>
      <c r="M286" s="189" t="s">
        <v>5</v>
      </c>
      <c r="N286" s="190" t="s">
        <v>45</v>
      </c>
      <c r="O286" s="42"/>
      <c r="P286" s="191">
        <f>O286*H286</f>
        <v>0</v>
      </c>
      <c r="Q286" s="191">
        <v>1.32E-3</v>
      </c>
      <c r="R286" s="191">
        <f>Q286*H286</f>
        <v>0.49240751999999999</v>
      </c>
      <c r="S286" s="191">
        <v>0</v>
      </c>
      <c r="T286" s="192">
        <f>S286*H286</f>
        <v>0</v>
      </c>
      <c r="AR286" s="24" t="s">
        <v>160</v>
      </c>
      <c r="AT286" s="24" t="s">
        <v>144</v>
      </c>
      <c r="AU286" s="24" t="s">
        <v>82</v>
      </c>
      <c r="AY286" s="24" t="s">
        <v>141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4" t="s">
        <v>24</v>
      </c>
      <c r="BK286" s="193">
        <f>ROUND(I286*H286,2)</f>
        <v>0</v>
      </c>
      <c r="BL286" s="24" t="s">
        <v>160</v>
      </c>
      <c r="BM286" s="24" t="s">
        <v>883</v>
      </c>
    </row>
    <row r="287" spans="2:65" s="12" customFormat="1">
      <c r="B287" s="194"/>
      <c r="D287" s="195" t="s">
        <v>151</v>
      </c>
      <c r="E287" s="196" t="s">
        <v>5</v>
      </c>
      <c r="F287" s="197" t="s">
        <v>664</v>
      </c>
      <c r="H287" s="198" t="s">
        <v>5</v>
      </c>
      <c r="I287" s="199"/>
      <c r="L287" s="194"/>
      <c r="M287" s="200"/>
      <c r="N287" s="201"/>
      <c r="O287" s="201"/>
      <c r="P287" s="201"/>
      <c r="Q287" s="201"/>
      <c r="R287" s="201"/>
      <c r="S287" s="201"/>
      <c r="T287" s="202"/>
      <c r="AT287" s="198" t="s">
        <v>151</v>
      </c>
      <c r="AU287" s="198" t="s">
        <v>82</v>
      </c>
      <c r="AV287" s="12" t="s">
        <v>24</v>
      </c>
      <c r="AW287" s="12" t="s">
        <v>37</v>
      </c>
      <c r="AX287" s="12" t="s">
        <v>74</v>
      </c>
      <c r="AY287" s="198" t="s">
        <v>141</v>
      </c>
    </row>
    <row r="288" spans="2:65" s="13" customFormat="1">
      <c r="B288" s="203"/>
      <c r="D288" s="195" t="s">
        <v>151</v>
      </c>
      <c r="E288" s="212" t="s">
        <v>5</v>
      </c>
      <c r="F288" s="213" t="s">
        <v>884</v>
      </c>
      <c r="H288" s="214">
        <v>120.855</v>
      </c>
      <c r="I288" s="208"/>
      <c r="L288" s="203"/>
      <c r="M288" s="209"/>
      <c r="N288" s="210"/>
      <c r="O288" s="210"/>
      <c r="P288" s="210"/>
      <c r="Q288" s="210"/>
      <c r="R288" s="210"/>
      <c r="S288" s="210"/>
      <c r="T288" s="211"/>
      <c r="AT288" s="212" t="s">
        <v>151</v>
      </c>
      <c r="AU288" s="212" t="s">
        <v>82</v>
      </c>
      <c r="AV288" s="13" t="s">
        <v>82</v>
      </c>
      <c r="AW288" s="13" t="s">
        <v>37</v>
      </c>
      <c r="AX288" s="13" t="s">
        <v>74</v>
      </c>
      <c r="AY288" s="212" t="s">
        <v>141</v>
      </c>
    </row>
    <row r="289" spans="2:65" s="13" customFormat="1">
      <c r="B289" s="203"/>
      <c r="D289" s="195" t="s">
        <v>151</v>
      </c>
      <c r="E289" s="212" t="s">
        <v>5</v>
      </c>
      <c r="F289" s="213" t="s">
        <v>885</v>
      </c>
      <c r="H289" s="214">
        <v>10.794</v>
      </c>
      <c r="I289" s="208"/>
      <c r="L289" s="203"/>
      <c r="M289" s="209"/>
      <c r="N289" s="210"/>
      <c r="O289" s="210"/>
      <c r="P289" s="210"/>
      <c r="Q289" s="210"/>
      <c r="R289" s="210"/>
      <c r="S289" s="210"/>
      <c r="T289" s="211"/>
      <c r="AT289" s="212" t="s">
        <v>151</v>
      </c>
      <c r="AU289" s="212" t="s">
        <v>82</v>
      </c>
      <c r="AV289" s="13" t="s">
        <v>82</v>
      </c>
      <c r="AW289" s="13" t="s">
        <v>37</v>
      </c>
      <c r="AX289" s="13" t="s">
        <v>74</v>
      </c>
      <c r="AY289" s="212" t="s">
        <v>141</v>
      </c>
    </row>
    <row r="290" spans="2:65" s="13" customFormat="1">
      <c r="B290" s="203"/>
      <c r="D290" s="195" t="s">
        <v>151</v>
      </c>
      <c r="E290" s="212" t="s">
        <v>5</v>
      </c>
      <c r="F290" s="213" t="s">
        <v>886</v>
      </c>
      <c r="H290" s="214">
        <v>43.746000000000002</v>
      </c>
      <c r="I290" s="208"/>
      <c r="L290" s="203"/>
      <c r="M290" s="209"/>
      <c r="N290" s="210"/>
      <c r="O290" s="210"/>
      <c r="P290" s="210"/>
      <c r="Q290" s="210"/>
      <c r="R290" s="210"/>
      <c r="S290" s="210"/>
      <c r="T290" s="211"/>
      <c r="AT290" s="212" t="s">
        <v>151</v>
      </c>
      <c r="AU290" s="212" t="s">
        <v>82</v>
      </c>
      <c r="AV290" s="13" t="s">
        <v>82</v>
      </c>
      <c r="AW290" s="13" t="s">
        <v>37</v>
      </c>
      <c r="AX290" s="13" t="s">
        <v>74</v>
      </c>
      <c r="AY290" s="212" t="s">
        <v>141</v>
      </c>
    </row>
    <row r="291" spans="2:65" s="12" customFormat="1">
      <c r="B291" s="194"/>
      <c r="D291" s="195" t="s">
        <v>151</v>
      </c>
      <c r="E291" s="196" t="s">
        <v>5</v>
      </c>
      <c r="F291" s="197" t="s">
        <v>666</v>
      </c>
      <c r="H291" s="198" t="s">
        <v>5</v>
      </c>
      <c r="I291" s="199"/>
      <c r="L291" s="194"/>
      <c r="M291" s="200"/>
      <c r="N291" s="201"/>
      <c r="O291" s="201"/>
      <c r="P291" s="201"/>
      <c r="Q291" s="201"/>
      <c r="R291" s="201"/>
      <c r="S291" s="201"/>
      <c r="T291" s="202"/>
      <c r="AT291" s="198" t="s">
        <v>151</v>
      </c>
      <c r="AU291" s="198" t="s">
        <v>82</v>
      </c>
      <c r="AV291" s="12" t="s">
        <v>24</v>
      </c>
      <c r="AW291" s="12" t="s">
        <v>37</v>
      </c>
      <c r="AX291" s="12" t="s">
        <v>74</v>
      </c>
      <c r="AY291" s="198" t="s">
        <v>141</v>
      </c>
    </row>
    <row r="292" spans="2:65" s="13" customFormat="1">
      <c r="B292" s="203"/>
      <c r="D292" s="195" t="s">
        <v>151</v>
      </c>
      <c r="E292" s="212" t="s">
        <v>5</v>
      </c>
      <c r="F292" s="213" t="s">
        <v>887</v>
      </c>
      <c r="H292" s="214">
        <v>128.22399999999999</v>
      </c>
      <c r="I292" s="208"/>
      <c r="L292" s="203"/>
      <c r="M292" s="209"/>
      <c r="N292" s="210"/>
      <c r="O292" s="210"/>
      <c r="P292" s="210"/>
      <c r="Q292" s="210"/>
      <c r="R292" s="210"/>
      <c r="S292" s="210"/>
      <c r="T292" s="211"/>
      <c r="AT292" s="212" t="s">
        <v>151</v>
      </c>
      <c r="AU292" s="212" t="s">
        <v>82</v>
      </c>
      <c r="AV292" s="13" t="s">
        <v>82</v>
      </c>
      <c r="AW292" s="13" t="s">
        <v>37</v>
      </c>
      <c r="AX292" s="13" t="s">
        <v>74</v>
      </c>
      <c r="AY292" s="212" t="s">
        <v>141</v>
      </c>
    </row>
    <row r="293" spans="2:65" s="13" customFormat="1">
      <c r="B293" s="203"/>
      <c r="D293" s="195" t="s">
        <v>151</v>
      </c>
      <c r="E293" s="212" t="s">
        <v>5</v>
      </c>
      <c r="F293" s="213" t="s">
        <v>888</v>
      </c>
      <c r="H293" s="214">
        <v>11.34</v>
      </c>
      <c r="I293" s="208"/>
      <c r="L293" s="203"/>
      <c r="M293" s="209"/>
      <c r="N293" s="210"/>
      <c r="O293" s="210"/>
      <c r="P293" s="210"/>
      <c r="Q293" s="210"/>
      <c r="R293" s="210"/>
      <c r="S293" s="210"/>
      <c r="T293" s="211"/>
      <c r="AT293" s="212" t="s">
        <v>151</v>
      </c>
      <c r="AU293" s="212" t="s">
        <v>82</v>
      </c>
      <c r="AV293" s="13" t="s">
        <v>82</v>
      </c>
      <c r="AW293" s="13" t="s">
        <v>37</v>
      </c>
      <c r="AX293" s="13" t="s">
        <v>74</v>
      </c>
      <c r="AY293" s="212" t="s">
        <v>141</v>
      </c>
    </row>
    <row r="294" spans="2:65" s="13" customFormat="1">
      <c r="B294" s="203"/>
      <c r="D294" s="195" t="s">
        <v>151</v>
      </c>
      <c r="E294" s="212" t="s">
        <v>5</v>
      </c>
      <c r="F294" s="213" t="s">
        <v>889</v>
      </c>
      <c r="H294" s="214">
        <v>58.076999999999998</v>
      </c>
      <c r="I294" s="208"/>
      <c r="L294" s="203"/>
      <c r="M294" s="209"/>
      <c r="N294" s="210"/>
      <c r="O294" s="210"/>
      <c r="P294" s="210"/>
      <c r="Q294" s="210"/>
      <c r="R294" s="210"/>
      <c r="S294" s="210"/>
      <c r="T294" s="211"/>
      <c r="AT294" s="212" t="s">
        <v>151</v>
      </c>
      <c r="AU294" s="212" t="s">
        <v>82</v>
      </c>
      <c r="AV294" s="13" t="s">
        <v>82</v>
      </c>
      <c r="AW294" s="13" t="s">
        <v>37</v>
      </c>
      <c r="AX294" s="13" t="s">
        <v>74</v>
      </c>
      <c r="AY294" s="212" t="s">
        <v>141</v>
      </c>
    </row>
    <row r="295" spans="2:65" s="14" customFormat="1">
      <c r="B295" s="232"/>
      <c r="D295" s="204" t="s">
        <v>151</v>
      </c>
      <c r="E295" s="233" t="s">
        <v>5</v>
      </c>
      <c r="F295" s="234" t="s">
        <v>427</v>
      </c>
      <c r="H295" s="235">
        <v>373.036</v>
      </c>
      <c r="I295" s="236"/>
      <c r="L295" s="232"/>
      <c r="M295" s="237"/>
      <c r="N295" s="238"/>
      <c r="O295" s="238"/>
      <c r="P295" s="238"/>
      <c r="Q295" s="238"/>
      <c r="R295" s="238"/>
      <c r="S295" s="238"/>
      <c r="T295" s="239"/>
      <c r="AT295" s="240" t="s">
        <v>151</v>
      </c>
      <c r="AU295" s="240" t="s">
        <v>82</v>
      </c>
      <c r="AV295" s="14" t="s">
        <v>160</v>
      </c>
      <c r="AW295" s="14" t="s">
        <v>37</v>
      </c>
      <c r="AX295" s="14" t="s">
        <v>24</v>
      </c>
      <c r="AY295" s="240" t="s">
        <v>141</v>
      </c>
    </row>
    <row r="296" spans="2:65" s="1" customFormat="1" ht="31.5" customHeight="1">
      <c r="B296" s="181"/>
      <c r="C296" s="182" t="s">
        <v>890</v>
      </c>
      <c r="D296" s="182" t="s">
        <v>144</v>
      </c>
      <c r="E296" s="183" t="s">
        <v>891</v>
      </c>
      <c r="F296" s="184" t="s">
        <v>892</v>
      </c>
      <c r="G296" s="185" t="s">
        <v>277</v>
      </c>
      <c r="H296" s="186">
        <v>373.036</v>
      </c>
      <c r="I296" s="187"/>
      <c r="J296" s="188">
        <f>ROUND(I296*H296,2)</f>
        <v>0</v>
      </c>
      <c r="K296" s="184" t="s">
        <v>148</v>
      </c>
      <c r="L296" s="41"/>
      <c r="M296" s="189" t="s">
        <v>5</v>
      </c>
      <c r="N296" s="190" t="s">
        <v>45</v>
      </c>
      <c r="O296" s="42"/>
      <c r="P296" s="191">
        <f>O296*H296</f>
        <v>0</v>
      </c>
      <c r="Q296" s="191">
        <v>4.0000000000000003E-5</v>
      </c>
      <c r="R296" s="191">
        <f>Q296*H296</f>
        <v>1.4921440000000001E-2</v>
      </c>
      <c r="S296" s="191">
        <v>0</v>
      </c>
      <c r="T296" s="192">
        <f>S296*H296</f>
        <v>0</v>
      </c>
      <c r="AR296" s="24" t="s">
        <v>160</v>
      </c>
      <c r="AT296" s="24" t="s">
        <v>144</v>
      </c>
      <c r="AU296" s="24" t="s">
        <v>82</v>
      </c>
      <c r="AY296" s="24" t="s">
        <v>141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4" t="s">
        <v>24</v>
      </c>
      <c r="BK296" s="193">
        <f>ROUND(I296*H296,2)</f>
        <v>0</v>
      </c>
      <c r="BL296" s="24" t="s">
        <v>160</v>
      </c>
      <c r="BM296" s="24" t="s">
        <v>893</v>
      </c>
    </row>
    <row r="297" spans="2:65" s="1" customFormat="1" ht="31.5" customHeight="1">
      <c r="B297" s="181"/>
      <c r="C297" s="182" t="s">
        <v>894</v>
      </c>
      <c r="D297" s="182" t="s">
        <v>144</v>
      </c>
      <c r="E297" s="183" t="s">
        <v>895</v>
      </c>
      <c r="F297" s="184" t="s">
        <v>896</v>
      </c>
      <c r="G297" s="185" t="s">
        <v>277</v>
      </c>
      <c r="H297" s="186">
        <v>1017.52</v>
      </c>
      <c r="I297" s="187"/>
      <c r="J297" s="188">
        <f>ROUND(I297*H297,2)</f>
        <v>0</v>
      </c>
      <c r="K297" s="184" t="s">
        <v>148</v>
      </c>
      <c r="L297" s="41"/>
      <c r="M297" s="189" t="s">
        <v>5</v>
      </c>
      <c r="N297" s="190" t="s">
        <v>45</v>
      </c>
      <c r="O297" s="42"/>
      <c r="P297" s="191">
        <f>O297*H297</f>
        <v>0</v>
      </c>
      <c r="Q297" s="191">
        <v>2.2799999999999999E-3</v>
      </c>
      <c r="R297" s="191">
        <f>Q297*H297</f>
        <v>2.3199456000000001</v>
      </c>
      <c r="S297" s="191">
        <v>0</v>
      </c>
      <c r="T297" s="192">
        <f>S297*H297</f>
        <v>0</v>
      </c>
      <c r="AR297" s="24" t="s">
        <v>160</v>
      </c>
      <c r="AT297" s="24" t="s">
        <v>144</v>
      </c>
      <c r="AU297" s="24" t="s">
        <v>82</v>
      </c>
      <c r="AY297" s="24" t="s">
        <v>141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4" t="s">
        <v>24</v>
      </c>
      <c r="BK297" s="193">
        <f>ROUND(I297*H297,2)</f>
        <v>0</v>
      </c>
      <c r="BL297" s="24" t="s">
        <v>160</v>
      </c>
      <c r="BM297" s="24" t="s">
        <v>897</v>
      </c>
    </row>
    <row r="298" spans="2:65" s="12" customFormat="1">
      <c r="B298" s="194"/>
      <c r="D298" s="195" t="s">
        <v>151</v>
      </c>
      <c r="E298" s="196" t="s">
        <v>5</v>
      </c>
      <c r="F298" s="197" t="s">
        <v>866</v>
      </c>
      <c r="H298" s="198" t="s">
        <v>5</v>
      </c>
      <c r="I298" s="199"/>
      <c r="L298" s="194"/>
      <c r="M298" s="200"/>
      <c r="N298" s="201"/>
      <c r="O298" s="201"/>
      <c r="P298" s="201"/>
      <c r="Q298" s="201"/>
      <c r="R298" s="201"/>
      <c r="S298" s="201"/>
      <c r="T298" s="202"/>
      <c r="AT298" s="198" t="s">
        <v>151</v>
      </c>
      <c r="AU298" s="198" t="s">
        <v>82</v>
      </c>
      <c r="AV298" s="12" t="s">
        <v>24</v>
      </c>
      <c r="AW298" s="12" t="s">
        <v>37</v>
      </c>
      <c r="AX298" s="12" t="s">
        <v>74</v>
      </c>
      <c r="AY298" s="198" t="s">
        <v>141</v>
      </c>
    </row>
    <row r="299" spans="2:65" s="13" customFormat="1">
      <c r="B299" s="203"/>
      <c r="D299" s="204" t="s">
        <v>151</v>
      </c>
      <c r="E299" s="205" t="s">
        <v>5</v>
      </c>
      <c r="F299" s="206" t="s">
        <v>898</v>
      </c>
      <c r="H299" s="207">
        <v>1017.52</v>
      </c>
      <c r="I299" s="208"/>
      <c r="L299" s="203"/>
      <c r="M299" s="209"/>
      <c r="N299" s="210"/>
      <c r="O299" s="210"/>
      <c r="P299" s="210"/>
      <c r="Q299" s="210"/>
      <c r="R299" s="210"/>
      <c r="S299" s="210"/>
      <c r="T299" s="211"/>
      <c r="AT299" s="212" t="s">
        <v>151</v>
      </c>
      <c r="AU299" s="212" t="s">
        <v>82</v>
      </c>
      <c r="AV299" s="13" t="s">
        <v>82</v>
      </c>
      <c r="AW299" s="13" t="s">
        <v>37</v>
      </c>
      <c r="AX299" s="13" t="s">
        <v>24</v>
      </c>
      <c r="AY299" s="212" t="s">
        <v>141</v>
      </c>
    </row>
    <row r="300" spans="2:65" s="1" customFormat="1" ht="31.5" customHeight="1">
      <c r="B300" s="181"/>
      <c r="C300" s="182" t="s">
        <v>899</v>
      </c>
      <c r="D300" s="182" t="s">
        <v>144</v>
      </c>
      <c r="E300" s="183" t="s">
        <v>900</v>
      </c>
      <c r="F300" s="184" t="s">
        <v>901</v>
      </c>
      <c r="G300" s="185" t="s">
        <v>277</v>
      </c>
      <c r="H300" s="186">
        <v>1017.52</v>
      </c>
      <c r="I300" s="187"/>
      <c r="J300" s="188">
        <f>ROUND(I300*H300,2)</f>
        <v>0</v>
      </c>
      <c r="K300" s="184" t="s">
        <v>148</v>
      </c>
      <c r="L300" s="41"/>
      <c r="M300" s="189" t="s">
        <v>5</v>
      </c>
      <c r="N300" s="190" t="s">
        <v>45</v>
      </c>
      <c r="O300" s="42"/>
      <c r="P300" s="191">
        <f>O300*H300</f>
        <v>0</v>
      </c>
      <c r="Q300" s="191">
        <v>4.0000000000000003E-5</v>
      </c>
      <c r="R300" s="191">
        <f>Q300*H300</f>
        <v>4.0700800000000002E-2</v>
      </c>
      <c r="S300" s="191">
        <v>0</v>
      </c>
      <c r="T300" s="192">
        <f>S300*H300</f>
        <v>0</v>
      </c>
      <c r="AR300" s="24" t="s">
        <v>160</v>
      </c>
      <c r="AT300" s="24" t="s">
        <v>144</v>
      </c>
      <c r="AU300" s="24" t="s">
        <v>82</v>
      </c>
      <c r="AY300" s="24" t="s">
        <v>141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4" t="s">
        <v>24</v>
      </c>
      <c r="BK300" s="193">
        <f>ROUND(I300*H300,2)</f>
        <v>0</v>
      </c>
      <c r="BL300" s="24" t="s">
        <v>160</v>
      </c>
      <c r="BM300" s="24" t="s">
        <v>902</v>
      </c>
    </row>
    <row r="301" spans="2:65" s="1" customFormat="1" ht="22.5" customHeight="1">
      <c r="B301" s="181"/>
      <c r="C301" s="182" t="s">
        <v>903</v>
      </c>
      <c r="D301" s="182" t="s">
        <v>144</v>
      </c>
      <c r="E301" s="183" t="s">
        <v>904</v>
      </c>
      <c r="F301" s="184" t="s">
        <v>905</v>
      </c>
      <c r="G301" s="185" t="s">
        <v>303</v>
      </c>
      <c r="H301" s="186">
        <v>45.417999999999999</v>
      </c>
      <c r="I301" s="187"/>
      <c r="J301" s="188">
        <f>ROUND(I301*H301,2)</f>
        <v>0</v>
      </c>
      <c r="K301" s="184" t="s">
        <v>148</v>
      </c>
      <c r="L301" s="41"/>
      <c r="M301" s="189" t="s">
        <v>5</v>
      </c>
      <c r="N301" s="190" t="s">
        <v>45</v>
      </c>
      <c r="O301" s="42"/>
      <c r="P301" s="191">
        <f>O301*H301</f>
        <v>0</v>
      </c>
      <c r="Q301" s="191">
        <v>1.0383</v>
      </c>
      <c r="R301" s="191">
        <f>Q301*H301</f>
        <v>47.157509400000002</v>
      </c>
      <c r="S301" s="191">
        <v>0</v>
      </c>
      <c r="T301" s="192">
        <f>S301*H301</f>
        <v>0</v>
      </c>
      <c r="AR301" s="24" t="s">
        <v>160</v>
      </c>
      <c r="AT301" s="24" t="s">
        <v>144</v>
      </c>
      <c r="AU301" s="24" t="s">
        <v>82</v>
      </c>
      <c r="AY301" s="24" t="s">
        <v>141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4" t="s">
        <v>24</v>
      </c>
      <c r="BK301" s="193">
        <f>ROUND(I301*H301,2)</f>
        <v>0</v>
      </c>
      <c r="BL301" s="24" t="s">
        <v>160</v>
      </c>
      <c r="BM301" s="24" t="s">
        <v>906</v>
      </c>
    </row>
    <row r="302" spans="2:65" s="13" customFormat="1">
      <c r="B302" s="203"/>
      <c r="D302" s="204" t="s">
        <v>151</v>
      </c>
      <c r="E302" s="205" t="s">
        <v>5</v>
      </c>
      <c r="F302" s="206" t="s">
        <v>907</v>
      </c>
      <c r="H302" s="207">
        <v>45.417999999999999</v>
      </c>
      <c r="I302" s="208"/>
      <c r="L302" s="203"/>
      <c r="M302" s="209"/>
      <c r="N302" s="210"/>
      <c r="O302" s="210"/>
      <c r="P302" s="210"/>
      <c r="Q302" s="210"/>
      <c r="R302" s="210"/>
      <c r="S302" s="210"/>
      <c r="T302" s="211"/>
      <c r="AT302" s="212" t="s">
        <v>151</v>
      </c>
      <c r="AU302" s="212" t="s">
        <v>82</v>
      </c>
      <c r="AV302" s="13" t="s">
        <v>82</v>
      </c>
      <c r="AW302" s="13" t="s">
        <v>37</v>
      </c>
      <c r="AX302" s="13" t="s">
        <v>24</v>
      </c>
      <c r="AY302" s="212" t="s">
        <v>141</v>
      </c>
    </row>
    <row r="303" spans="2:65" s="1" customFormat="1" ht="22.5" customHeight="1">
      <c r="B303" s="181"/>
      <c r="C303" s="182" t="s">
        <v>908</v>
      </c>
      <c r="D303" s="182" t="s">
        <v>144</v>
      </c>
      <c r="E303" s="183" t="s">
        <v>909</v>
      </c>
      <c r="F303" s="184" t="s">
        <v>910</v>
      </c>
      <c r="G303" s="185" t="s">
        <v>303</v>
      </c>
      <c r="H303" s="186">
        <v>19.515999999999998</v>
      </c>
      <c r="I303" s="187"/>
      <c r="J303" s="188">
        <f>ROUND(I303*H303,2)</f>
        <v>0</v>
      </c>
      <c r="K303" s="184" t="s">
        <v>148</v>
      </c>
      <c r="L303" s="41"/>
      <c r="M303" s="189" t="s">
        <v>5</v>
      </c>
      <c r="N303" s="190" t="s">
        <v>45</v>
      </c>
      <c r="O303" s="42"/>
      <c r="P303" s="191">
        <f>O303*H303</f>
        <v>0</v>
      </c>
      <c r="Q303" s="191">
        <v>1.07637</v>
      </c>
      <c r="R303" s="191">
        <f>Q303*H303</f>
        <v>21.006436919999999</v>
      </c>
      <c r="S303" s="191">
        <v>0</v>
      </c>
      <c r="T303" s="192">
        <f>S303*H303</f>
        <v>0</v>
      </c>
      <c r="AR303" s="24" t="s">
        <v>160</v>
      </c>
      <c r="AT303" s="24" t="s">
        <v>144</v>
      </c>
      <c r="AU303" s="24" t="s">
        <v>82</v>
      </c>
      <c r="AY303" s="24" t="s">
        <v>141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4" t="s">
        <v>24</v>
      </c>
      <c r="BK303" s="193">
        <f>ROUND(I303*H303,2)</f>
        <v>0</v>
      </c>
      <c r="BL303" s="24" t="s">
        <v>160</v>
      </c>
      <c r="BM303" s="24" t="s">
        <v>911</v>
      </c>
    </row>
    <row r="304" spans="2:65" s="13" customFormat="1">
      <c r="B304" s="203"/>
      <c r="D304" s="204" t="s">
        <v>151</v>
      </c>
      <c r="E304" s="205" t="s">
        <v>5</v>
      </c>
      <c r="F304" s="206" t="s">
        <v>912</v>
      </c>
      <c r="H304" s="207">
        <v>19.515999999999998</v>
      </c>
      <c r="I304" s="208"/>
      <c r="L304" s="203"/>
      <c r="M304" s="209"/>
      <c r="N304" s="210"/>
      <c r="O304" s="210"/>
      <c r="P304" s="210"/>
      <c r="Q304" s="210"/>
      <c r="R304" s="210"/>
      <c r="S304" s="210"/>
      <c r="T304" s="211"/>
      <c r="AT304" s="212" t="s">
        <v>151</v>
      </c>
      <c r="AU304" s="212" t="s">
        <v>82</v>
      </c>
      <c r="AV304" s="13" t="s">
        <v>82</v>
      </c>
      <c r="AW304" s="13" t="s">
        <v>37</v>
      </c>
      <c r="AX304" s="13" t="s">
        <v>24</v>
      </c>
      <c r="AY304" s="212" t="s">
        <v>141</v>
      </c>
    </row>
    <row r="305" spans="2:65" s="1" customFormat="1" ht="22.5" customHeight="1">
      <c r="B305" s="181"/>
      <c r="C305" s="182" t="s">
        <v>913</v>
      </c>
      <c r="D305" s="182" t="s">
        <v>144</v>
      </c>
      <c r="E305" s="183" t="s">
        <v>914</v>
      </c>
      <c r="F305" s="184" t="s">
        <v>915</v>
      </c>
      <c r="G305" s="185" t="s">
        <v>303</v>
      </c>
      <c r="H305" s="186">
        <v>25.216999999999999</v>
      </c>
      <c r="I305" s="187"/>
      <c r="J305" s="188">
        <f>ROUND(I305*H305,2)</f>
        <v>0</v>
      </c>
      <c r="K305" s="184" t="s">
        <v>148</v>
      </c>
      <c r="L305" s="41"/>
      <c r="M305" s="189" t="s">
        <v>5</v>
      </c>
      <c r="N305" s="190" t="s">
        <v>45</v>
      </c>
      <c r="O305" s="42"/>
      <c r="P305" s="191">
        <f>O305*H305</f>
        <v>0</v>
      </c>
      <c r="Q305" s="191">
        <v>1.0378000000000001</v>
      </c>
      <c r="R305" s="191">
        <f>Q305*H305</f>
        <v>26.1702026</v>
      </c>
      <c r="S305" s="191">
        <v>0</v>
      </c>
      <c r="T305" s="192">
        <f>S305*H305</f>
        <v>0</v>
      </c>
      <c r="AR305" s="24" t="s">
        <v>160</v>
      </c>
      <c r="AT305" s="24" t="s">
        <v>144</v>
      </c>
      <c r="AU305" s="24" t="s">
        <v>82</v>
      </c>
      <c r="AY305" s="24" t="s">
        <v>141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4" t="s">
        <v>24</v>
      </c>
      <c r="BK305" s="193">
        <f>ROUND(I305*H305,2)</f>
        <v>0</v>
      </c>
      <c r="BL305" s="24" t="s">
        <v>160</v>
      </c>
      <c r="BM305" s="24" t="s">
        <v>916</v>
      </c>
    </row>
    <row r="306" spans="2:65" s="12" customFormat="1">
      <c r="B306" s="194"/>
      <c r="D306" s="195" t="s">
        <v>151</v>
      </c>
      <c r="E306" s="196" t="s">
        <v>5</v>
      </c>
      <c r="F306" s="197" t="s">
        <v>917</v>
      </c>
      <c r="H306" s="198" t="s">
        <v>5</v>
      </c>
      <c r="I306" s="199"/>
      <c r="L306" s="194"/>
      <c r="M306" s="200"/>
      <c r="N306" s="201"/>
      <c r="O306" s="201"/>
      <c r="P306" s="201"/>
      <c r="Q306" s="201"/>
      <c r="R306" s="201"/>
      <c r="S306" s="201"/>
      <c r="T306" s="202"/>
      <c r="AT306" s="198" t="s">
        <v>151</v>
      </c>
      <c r="AU306" s="198" t="s">
        <v>82</v>
      </c>
      <c r="AV306" s="12" t="s">
        <v>24</v>
      </c>
      <c r="AW306" s="12" t="s">
        <v>37</v>
      </c>
      <c r="AX306" s="12" t="s">
        <v>74</v>
      </c>
      <c r="AY306" s="198" t="s">
        <v>141</v>
      </c>
    </row>
    <row r="307" spans="2:65" s="13" customFormat="1">
      <c r="B307" s="203"/>
      <c r="D307" s="204" t="s">
        <v>151</v>
      </c>
      <c r="E307" s="205" t="s">
        <v>5</v>
      </c>
      <c r="F307" s="206" t="s">
        <v>918</v>
      </c>
      <c r="H307" s="207">
        <v>25.216999999999999</v>
      </c>
      <c r="I307" s="208"/>
      <c r="L307" s="203"/>
      <c r="M307" s="209"/>
      <c r="N307" s="210"/>
      <c r="O307" s="210"/>
      <c r="P307" s="210"/>
      <c r="Q307" s="210"/>
      <c r="R307" s="210"/>
      <c r="S307" s="210"/>
      <c r="T307" s="211"/>
      <c r="AT307" s="212" t="s">
        <v>151</v>
      </c>
      <c r="AU307" s="212" t="s">
        <v>82</v>
      </c>
      <c r="AV307" s="13" t="s">
        <v>82</v>
      </c>
      <c r="AW307" s="13" t="s">
        <v>37</v>
      </c>
      <c r="AX307" s="13" t="s">
        <v>24</v>
      </c>
      <c r="AY307" s="212" t="s">
        <v>141</v>
      </c>
    </row>
    <row r="308" spans="2:65" s="1" customFormat="1" ht="22.5" customHeight="1">
      <c r="B308" s="181"/>
      <c r="C308" s="182" t="s">
        <v>919</v>
      </c>
      <c r="D308" s="182" t="s">
        <v>144</v>
      </c>
      <c r="E308" s="183" t="s">
        <v>920</v>
      </c>
      <c r="F308" s="184" t="s">
        <v>921</v>
      </c>
      <c r="G308" s="185" t="s">
        <v>303</v>
      </c>
      <c r="H308" s="186">
        <v>8.4060000000000006</v>
      </c>
      <c r="I308" s="187"/>
      <c r="J308" s="188">
        <f>ROUND(I308*H308,2)</f>
        <v>0</v>
      </c>
      <c r="K308" s="184" t="s">
        <v>148</v>
      </c>
      <c r="L308" s="41"/>
      <c r="M308" s="189" t="s">
        <v>5</v>
      </c>
      <c r="N308" s="190" t="s">
        <v>45</v>
      </c>
      <c r="O308" s="42"/>
      <c r="P308" s="191">
        <f>O308*H308</f>
        <v>0</v>
      </c>
      <c r="Q308" s="191">
        <v>1.05036</v>
      </c>
      <c r="R308" s="191">
        <f>Q308*H308</f>
        <v>8.8293261600000008</v>
      </c>
      <c r="S308" s="191">
        <v>0</v>
      </c>
      <c r="T308" s="192">
        <f>S308*H308</f>
        <v>0</v>
      </c>
      <c r="AR308" s="24" t="s">
        <v>160</v>
      </c>
      <c r="AT308" s="24" t="s">
        <v>144</v>
      </c>
      <c r="AU308" s="24" t="s">
        <v>82</v>
      </c>
      <c r="AY308" s="24" t="s">
        <v>141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4" t="s">
        <v>24</v>
      </c>
      <c r="BK308" s="193">
        <f>ROUND(I308*H308,2)</f>
        <v>0</v>
      </c>
      <c r="BL308" s="24" t="s">
        <v>160</v>
      </c>
      <c r="BM308" s="24" t="s">
        <v>922</v>
      </c>
    </row>
    <row r="309" spans="2:65" s="12" customFormat="1">
      <c r="B309" s="194"/>
      <c r="D309" s="195" t="s">
        <v>151</v>
      </c>
      <c r="E309" s="196" t="s">
        <v>5</v>
      </c>
      <c r="F309" s="197" t="s">
        <v>917</v>
      </c>
      <c r="H309" s="198" t="s">
        <v>5</v>
      </c>
      <c r="I309" s="199"/>
      <c r="L309" s="194"/>
      <c r="M309" s="200"/>
      <c r="N309" s="201"/>
      <c r="O309" s="201"/>
      <c r="P309" s="201"/>
      <c r="Q309" s="201"/>
      <c r="R309" s="201"/>
      <c r="S309" s="201"/>
      <c r="T309" s="202"/>
      <c r="AT309" s="198" t="s">
        <v>151</v>
      </c>
      <c r="AU309" s="198" t="s">
        <v>82</v>
      </c>
      <c r="AV309" s="12" t="s">
        <v>24</v>
      </c>
      <c r="AW309" s="12" t="s">
        <v>37</v>
      </c>
      <c r="AX309" s="12" t="s">
        <v>74</v>
      </c>
      <c r="AY309" s="198" t="s">
        <v>141</v>
      </c>
    </row>
    <row r="310" spans="2:65" s="13" customFormat="1">
      <c r="B310" s="203"/>
      <c r="D310" s="195" t="s">
        <v>151</v>
      </c>
      <c r="E310" s="212" t="s">
        <v>5</v>
      </c>
      <c r="F310" s="213" t="s">
        <v>923</v>
      </c>
      <c r="H310" s="214">
        <v>8.4060000000000006</v>
      </c>
      <c r="I310" s="208"/>
      <c r="L310" s="203"/>
      <c r="M310" s="209"/>
      <c r="N310" s="210"/>
      <c r="O310" s="210"/>
      <c r="P310" s="210"/>
      <c r="Q310" s="210"/>
      <c r="R310" s="210"/>
      <c r="S310" s="210"/>
      <c r="T310" s="211"/>
      <c r="AT310" s="212" t="s">
        <v>151</v>
      </c>
      <c r="AU310" s="212" t="s">
        <v>82</v>
      </c>
      <c r="AV310" s="13" t="s">
        <v>82</v>
      </c>
      <c r="AW310" s="13" t="s">
        <v>37</v>
      </c>
      <c r="AX310" s="13" t="s">
        <v>24</v>
      </c>
      <c r="AY310" s="212" t="s">
        <v>141</v>
      </c>
    </row>
    <row r="311" spans="2:65" s="11" customFormat="1" ht="29.85" customHeight="1">
      <c r="B311" s="167"/>
      <c r="D311" s="178" t="s">
        <v>73</v>
      </c>
      <c r="E311" s="179" t="s">
        <v>160</v>
      </c>
      <c r="F311" s="179" t="s">
        <v>317</v>
      </c>
      <c r="I311" s="170"/>
      <c r="J311" s="180">
        <f>BK311</f>
        <v>0</v>
      </c>
      <c r="L311" s="167"/>
      <c r="M311" s="172"/>
      <c r="N311" s="173"/>
      <c r="O311" s="173"/>
      <c r="P311" s="174">
        <f>SUM(P312:P396)</f>
        <v>0</v>
      </c>
      <c r="Q311" s="173"/>
      <c r="R311" s="174">
        <f>SUM(R312:R396)</f>
        <v>1621.1816051200003</v>
      </c>
      <c r="S311" s="173"/>
      <c r="T311" s="175">
        <f>SUM(T312:T396)</f>
        <v>0</v>
      </c>
      <c r="AR311" s="168" t="s">
        <v>24</v>
      </c>
      <c r="AT311" s="176" t="s">
        <v>73</v>
      </c>
      <c r="AU311" s="176" t="s">
        <v>24</v>
      </c>
      <c r="AY311" s="168" t="s">
        <v>141</v>
      </c>
      <c r="BK311" s="177">
        <f>SUM(BK312:BK396)</f>
        <v>0</v>
      </c>
    </row>
    <row r="312" spans="2:65" s="1" customFormat="1" ht="22.5" customHeight="1">
      <c r="B312" s="181"/>
      <c r="C312" s="182" t="s">
        <v>924</v>
      </c>
      <c r="D312" s="182" t="s">
        <v>144</v>
      </c>
      <c r="E312" s="183" t="s">
        <v>925</v>
      </c>
      <c r="F312" s="184" t="s">
        <v>926</v>
      </c>
      <c r="G312" s="185" t="s">
        <v>282</v>
      </c>
      <c r="H312" s="186">
        <v>69.552000000000007</v>
      </c>
      <c r="I312" s="187"/>
      <c r="J312" s="188">
        <f>ROUND(I312*H312,2)</f>
        <v>0</v>
      </c>
      <c r="K312" s="184" t="s">
        <v>148</v>
      </c>
      <c r="L312" s="41"/>
      <c r="M312" s="189" t="s">
        <v>5</v>
      </c>
      <c r="N312" s="190" t="s">
        <v>45</v>
      </c>
      <c r="O312" s="42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24" t="s">
        <v>160</v>
      </c>
      <c r="AT312" s="24" t="s">
        <v>144</v>
      </c>
      <c r="AU312" s="24" t="s">
        <v>82</v>
      </c>
      <c r="AY312" s="24" t="s">
        <v>141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4" t="s">
        <v>24</v>
      </c>
      <c r="BK312" s="193">
        <f>ROUND(I312*H312,2)</f>
        <v>0</v>
      </c>
      <c r="BL312" s="24" t="s">
        <v>160</v>
      </c>
      <c r="BM312" s="24" t="s">
        <v>927</v>
      </c>
    </row>
    <row r="313" spans="2:65" s="12" customFormat="1">
      <c r="B313" s="194"/>
      <c r="D313" s="195" t="s">
        <v>151</v>
      </c>
      <c r="E313" s="196" t="s">
        <v>5</v>
      </c>
      <c r="F313" s="197" t="s">
        <v>928</v>
      </c>
      <c r="H313" s="198" t="s">
        <v>5</v>
      </c>
      <c r="I313" s="199"/>
      <c r="L313" s="194"/>
      <c r="M313" s="200"/>
      <c r="N313" s="201"/>
      <c r="O313" s="201"/>
      <c r="P313" s="201"/>
      <c r="Q313" s="201"/>
      <c r="R313" s="201"/>
      <c r="S313" s="201"/>
      <c r="T313" s="202"/>
      <c r="AT313" s="198" t="s">
        <v>151</v>
      </c>
      <c r="AU313" s="198" t="s">
        <v>82</v>
      </c>
      <c r="AV313" s="12" t="s">
        <v>24</v>
      </c>
      <c r="AW313" s="12" t="s">
        <v>37</v>
      </c>
      <c r="AX313" s="12" t="s">
        <v>74</v>
      </c>
      <c r="AY313" s="198" t="s">
        <v>141</v>
      </c>
    </row>
    <row r="314" spans="2:65" s="13" customFormat="1">
      <c r="B314" s="203"/>
      <c r="D314" s="204" t="s">
        <v>151</v>
      </c>
      <c r="E314" s="205" t="s">
        <v>5</v>
      </c>
      <c r="F314" s="206" t="s">
        <v>929</v>
      </c>
      <c r="H314" s="207">
        <v>69.552000000000007</v>
      </c>
      <c r="I314" s="208"/>
      <c r="L314" s="203"/>
      <c r="M314" s="209"/>
      <c r="N314" s="210"/>
      <c r="O314" s="210"/>
      <c r="P314" s="210"/>
      <c r="Q314" s="210"/>
      <c r="R314" s="210"/>
      <c r="S314" s="210"/>
      <c r="T314" s="211"/>
      <c r="AT314" s="212" t="s">
        <v>151</v>
      </c>
      <c r="AU314" s="212" t="s">
        <v>82</v>
      </c>
      <c r="AV314" s="13" t="s">
        <v>82</v>
      </c>
      <c r="AW314" s="13" t="s">
        <v>37</v>
      </c>
      <c r="AX314" s="13" t="s">
        <v>24</v>
      </c>
      <c r="AY314" s="212" t="s">
        <v>141</v>
      </c>
    </row>
    <row r="315" spans="2:65" s="1" customFormat="1" ht="22.5" customHeight="1">
      <c r="B315" s="181"/>
      <c r="C315" s="182" t="s">
        <v>930</v>
      </c>
      <c r="D315" s="182" t="s">
        <v>144</v>
      </c>
      <c r="E315" s="183" t="s">
        <v>931</v>
      </c>
      <c r="F315" s="184" t="s">
        <v>932</v>
      </c>
      <c r="G315" s="185" t="s">
        <v>282</v>
      </c>
      <c r="H315" s="186">
        <v>316.07900000000001</v>
      </c>
      <c r="I315" s="187"/>
      <c r="J315" s="188">
        <f>ROUND(I315*H315,2)</f>
        <v>0</v>
      </c>
      <c r="K315" s="184" t="s">
        <v>148</v>
      </c>
      <c r="L315" s="41"/>
      <c r="M315" s="189" t="s">
        <v>5</v>
      </c>
      <c r="N315" s="190" t="s">
        <v>45</v>
      </c>
      <c r="O315" s="42"/>
      <c r="P315" s="191">
        <f>O315*H315</f>
        <v>0</v>
      </c>
      <c r="Q315" s="191">
        <v>2.4779100000000001</v>
      </c>
      <c r="R315" s="191">
        <f>Q315*H315</f>
        <v>783.21531489000006</v>
      </c>
      <c r="S315" s="191">
        <v>0</v>
      </c>
      <c r="T315" s="192">
        <f>S315*H315</f>
        <v>0</v>
      </c>
      <c r="AR315" s="24" t="s">
        <v>160</v>
      </c>
      <c r="AT315" s="24" t="s">
        <v>144</v>
      </c>
      <c r="AU315" s="24" t="s">
        <v>82</v>
      </c>
      <c r="AY315" s="24" t="s">
        <v>141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4" t="s">
        <v>24</v>
      </c>
      <c r="BK315" s="193">
        <f>ROUND(I315*H315,2)</f>
        <v>0</v>
      </c>
      <c r="BL315" s="24" t="s">
        <v>160</v>
      </c>
      <c r="BM315" s="24" t="s">
        <v>933</v>
      </c>
    </row>
    <row r="316" spans="2:65" s="12" customFormat="1">
      <c r="B316" s="194"/>
      <c r="D316" s="195" t="s">
        <v>151</v>
      </c>
      <c r="E316" s="196" t="s">
        <v>5</v>
      </c>
      <c r="F316" s="197" t="s">
        <v>934</v>
      </c>
      <c r="H316" s="198" t="s">
        <v>5</v>
      </c>
      <c r="I316" s="199"/>
      <c r="L316" s="194"/>
      <c r="M316" s="200"/>
      <c r="N316" s="201"/>
      <c r="O316" s="201"/>
      <c r="P316" s="201"/>
      <c r="Q316" s="201"/>
      <c r="R316" s="201"/>
      <c r="S316" s="201"/>
      <c r="T316" s="202"/>
      <c r="AT316" s="198" t="s">
        <v>151</v>
      </c>
      <c r="AU316" s="198" t="s">
        <v>82</v>
      </c>
      <c r="AV316" s="12" t="s">
        <v>24</v>
      </c>
      <c r="AW316" s="12" t="s">
        <v>37</v>
      </c>
      <c r="AX316" s="12" t="s">
        <v>74</v>
      </c>
      <c r="AY316" s="198" t="s">
        <v>141</v>
      </c>
    </row>
    <row r="317" spans="2:65" s="12" customFormat="1">
      <c r="B317" s="194"/>
      <c r="D317" s="195" t="s">
        <v>151</v>
      </c>
      <c r="E317" s="196" t="s">
        <v>5</v>
      </c>
      <c r="F317" s="197" t="s">
        <v>935</v>
      </c>
      <c r="H317" s="198" t="s">
        <v>5</v>
      </c>
      <c r="I317" s="199"/>
      <c r="L317" s="194"/>
      <c r="M317" s="200"/>
      <c r="N317" s="201"/>
      <c r="O317" s="201"/>
      <c r="P317" s="201"/>
      <c r="Q317" s="201"/>
      <c r="R317" s="201"/>
      <c r="S317" s="201"/>
      <c r="T317" s="202"/>
      <c r="AT317" s="198" t="s">
        <v>151</v>
      </c>
      <c r="AU317" s="198" t="s">
        <v>82</v>
      </c>
      <c r="AV317" s="12" t="s">
        <v>24</v>
      </c>
      <c r="AW317" s="12" t="s">
        <v>37</v>
      </c>
      <c r="AX317" s="12" t="s">
        <v>74</v>
      </c>
      <c r="AY317" s="198" t="s">
        <v>141</v>
      </c>
    </row>
    <row r="318" spans="2:65" s="13" customFormat="1">
      <c r="B318" s="203"/>
      <c r="D318" s="195" t="s">
        <v>151</v>
      </c>
      <c r="E318" s="212" t="s">
        <v>5</v>
      </c>
      <c r="F318" s="213" t="s">
        <v>936</v>
      </c>
      <c r="H318" s="214">
        <v>136.34</v>
      </c>
      <c r="I318" s="208"/>
      <c r="L318" s="203"/>
      <c r="M318" s="209"/>
      <c r="N318" s="210"/>
      <c r="O318" s="210"/>
      <c r="P318" s="210"/>
      <c r="Q318" s="210"/>
      <c r="R318" s="210"/>
      <c r="S318" s="210"/>
      <c r="T318" s="211"/>
      <c r="AT318" s="212" t="s">
        <v>151</v>
      </c>
      <c r="AU318" s="212" t="s">
        <v>82</v>
      </c>
      <c r="AV318" s="13" t="s">
        <v>82</v>
      </c>
      <c r="AW318" s="13" t="s">
        <v>37</v>
      </c>
      <c r="AX318" s="13" t="s">
        <v>74</v>
      </c>
      <c r="AY318" s="212" t="s">
        <v>141</v>
      </c>
    </row>
    <row r="319" spans="2:65" s="12" customFormat="1">
      <c r="B319" s="194"/>
      <c r="D319" s="195" t="s">
        <v>151</v>
      </c>
      <c r="E319" s="196" t="s">
        <v>5</v>
      </c>
      <c r="F319" s="197" t="s">
        <v>937</v>
      </c>
      <c r="H319" s="198" t="s">
        <v>5</v>
      </c>
      <c r="I319" s="199"/>
      <c r="L319" s="194"/>
      <c r="M319" s="200"/>
      <c r="N319" s="201"/>
      <c r="O319" s="201"/>
      <c r="P319" s="201"/>
      <c r="Q319" s="201"/>
      <c r="R319" s="201"/>
      <c r="S319" s="201"/>
      <c r="T319" s="202"/>
      <c r="AT319" s="198" t="s">
        <v>151</v>
      </c>
      <c r="AU319" s="198" t="s">
        <v>82</v>
      </c>
      <c r="AV319" s="12" t="s">
        <v>24</v>
      </c>
      <c r="AW319" s="12" t="s">
        <v>37</v>
      </c>
      <c r="AX319" s="12" t="s">
        <v>74</v>
      </c>
      <c r="AY319" s="198" t="s">
        <v>141</v>
      </c>
    </row>
    <row r="320" spans="2:65" s="13" customFormat="1">
      <c r="B320" s="203"/>
      <c r="D320" s="195" t="s">
        <v>151</v>
      </c>
      <c r="E320" s="212" t="s">
        <v>5</v>
      </c>
      <c r="F320" s="213" t="s">
        <v>938</v>
      </c>
      <c r="H320" s="214">
        <v>26.346</v>
      </c>
      <c r="I320" s="208"/>
      <c r="L320" s="203"/>
      <c r="M320" s="209"/>
      <c r="N320" s="210"/>
      <c r="O320" s="210"/>
      <c r="P320" s="210"/>
      <c r="Q320" s="210"/>
      <c r="R320" s="210"/>
      <c r="S320" s="210"/>
      <c r="T320" s="211"/>
      <c r="AT320" s="212" t="s">
        <v>151</v>
      </c>
      <c r="AU320" s="212" t="s">
        <v>82</v>
      </c>
      <c r="AV320" s="13" t="s">
        <v>82</v>
      </c>
      <c r="AW320" s="13" t="s">
        <v>37</v>
      </c>
      <c r="AX320" s="13" t="s">
        <v>74</v>
      </c>
      <c r="AY320" s="212" t="s">
        <v>141</v>
      </c>
    </row>
    <row r="321" spans="2:65" s="12" customFormat="1">
      <c r="B321" s="194"/>
      <c r="D321" s="195" t="s">
        <v>151</v>
      </c>
      <c r="E321" s="196" t="s">
        <v>5</v>
      </c>
      <c r="F321" s="197" t="s">
        <v>939</v>
      </c>
      <c r="H321" s="198" t="s">
        <v>5</v>
      </c>
      <c r="I321" s="199"/>
      <c r="L321" s="194"/>
      <c r="M321" s="200"/>
      <c r="N321" s="201"/>
      <c r="O321" s="201"/>
      <c r="P321" s="201"/>
      <c r="Q321" s="201"/>
      <c r="R321" s="201"/>
      <c r="S321" s="201"/>
      <c r="T321" s="202"/>
      <c r="AT321" s="198" t="s">
        <v>151</v>
      </c>
      <c r="AU321" s="198" t="s">
        <v>82</v>
      </c>
      <c r="AV321" s="12" t="s">
        <v>24</v>
      </c>
      <c r="AW321" s="12" t="s">
        <v>37</v>
      </c>
      <c r="AX321" s="12" t="s">
        <v>74</v>
      </c>
      <c r="AY321" s="198" t="s">
        <v>141</v>
      </c>
    </row>
    <row r="322" spans="2:65" s="13" customFormat="1">
      <c r="B322" s="203"/>
      <c r="D322" s="195" t="s">
        <v>151</v>
      </c>
      <c r="E322" s="212" t="s">
        <v>5</v>
      </c>
      <c r="F322" s="213" t="s">
        <v>940</v>
      </c>
      <c r="H322" s="214">
        <v>153.393</v>
      </c>
      <c r="I322" s="208"/>
      <c r="L322" s="203"/>
      <c r="M322" s="209"/>
      <c r="N322" s="210"/>
      <c r="O322" s="210"/>
      <c r="P322" s="210"/>
      <c r="Q322" s="210"/>
      <c r="R322" s="210"/>
      <c r="S322" s="210"/>
      <c r="T322" s="211"/>
      <c r="AT322" s="212" t="s">
        <v>151</v>
      </c>
      <c r="AU322" s="212" t="s">
        <v>82</v>
      </c>
      <c r="AV322" s="13" t="s">
        <v>82</v>
      </c>
      <c r="AW322" s="13" t="s">
        <v>37</v>
      </c>
      <c r="AX322" s="13" t="s">
        <v>74</v>
      </c>
      <c r="AY322" s="212" t="s">
        <v>141</v>
      </c>
    </row>
    <row r="323" spans="2:65" s="14" customFormat="1">
      <c r="B323" s="232"/>
      <c r="D323" s="204" t="s">
        <v>151</v>
      </c>
      <c r="E323" s="233" t="s">
        <v>5</v>
      </c>
      <c r="F323" s="234" t="s">
        <v>427</v>
      </c>
      <c r="H323" s="235">
        <v>316.07900000000001</v>
      </c>
      <c r="I323" s="236"/>
      <c r="L323" s="232"/>
      <c r="M323" s="237"/>
      <c r="N323" s="238"/>
      <c r="O323" s="238"/>
      <c r="P323" s="238"/>
      <c r="Q323" s="238"/>
      <c r="R323" s="238"/>
      <c r="S323" s="238"/>
      <c r="T323" s="239"/>
      <c r="AT323" s="240" t="s">
        <v>151</v>
      </c>
      <c r="AU323" s="240" t="s">
        <v>82</v>
      </c>
      <c r="AV323" s="14" t="s">
        <v>160</v>
      </c>
      <c r="AW323" s="14" t="s">
        <v>37</v>
      </c>
      <c r="AX323" s="14" t="s">
        <v>24</v>
      </c>
      <c r="AY323" s="240" t="s">
        <v>141</v>
      </c>
    </row>
    <row r="324" spans="2:65" s="1" customFormat="1" ht="22.5" customHeight="1">
      <c r="B324" s="181"/>
      <c r="C324" s="182" t="s">
        <v>941</v>
      </c>
      <c r="D324" s="182" t="s">
        <v>144</v>
      </c>
      <c r="E324" s="183" t="s">
        <v>942</v>
      </c>
      <c r="F324" s="184" t="s">
        <v>943</v>
      </c>
      <c r="G324" s="185" t="s">
        <v>277</v>
      </c>
      <c r="H324" s="186">
        <v>27.824999999999999</v>
      </c>
      <c r="I324" s="187"/>
      <c r="J324" s="188">
        <f>ROUND(I324*H324,2)</f>
        <v>0</v>
      </c>
      <c r="K324" s="184" t="s">
        <v>148</v>
      </c>
      <c r="L324" s="41"/>
      <c r="M324" s="189" t="s">
        <v>5</v>
      </c>
      <c r="N324" s="190" t="s">
        <v>45</v>
      </c>
      <c r="O324" s="42"/>
      <c r="P324" s="191">
        <f>O324*H324</f>
        <v>0</v>
      </c>
      <c r="Q324" s="191">
        <v>7.4999999999999997E-3</v>
      </c>
      <c r="R324" s="191">
        <f>Q324*H324</f>
        <v>0.2086875</v>
      </c>
      <c r="S324" s="191">
        <v>0</v>
      </c>
      <c r="T324" s="192">
        <f>S324*H324</f>
        <v>0</v>
      </c>
      <c r="AR324" s="24" t="s">
        <v>160</v>
      </c>
      <c r="AT324" s="24" t="s">
        <v>144</v>
      </c>
      <c r="AU324" s="24" t="s">
        <v>82</v>
      </c>
      <c r="AY324" s="24" t="s">
        <v>141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4" t="s">
        <v>24</v>
      </c>
      <c r="BK324" s="193">
        <f>ROUND(I324*H324,2)</f>
        <v>0</v>
      </c>
      <c r="BL324" s="24" t="s">
        <v>160</v>
      </c>
      <c r="BM324" s="24" t="s">
        <v>944</v>
      </c>
    </row>
    <row r="325" spans="2:65" s="13" customFormat="1">
      <c r="B325" s="203"/>
      <c r="D325" s="204" t="s">
        <v>151</v>
      </c>
      <c r="E325" s="205" t="s">
        <v>5</v>
      </c>
      <c r="F325" s="206" t="s">
        <v>945</v>
      </c>
      <c r="H325" s="207">
        <v>27.824999999999999</v>
      </c>
      <c r="I325" s="208"/>
      <c r="L325" s="203"/>
      <c r="M325" s="209"/>
      <c r="N325" s="210"/>
      <c r="O325" s="210"/>
      <c r="P325" s="210"/>
      <c r="Q325" s="210"/>
      <c r="R325" s="210"/>
      <c r="S325" s="210"/>
      <c r="T325" s="211"/>
      <c r="AT325" s="212" t="s">
        <v>151</v>
      </c>
      <c r="AU325" s="212" t="s">
        <v>82</v>
      </c>
      <c r="AV325" s="13" t="s">
        <v>82</v>
      </c>
      <c r="AW325" s="13" t="s">
        <v>37</v>
      </c>
      <c r="AX325" s="13" t="s">
        <v>24</v>
      </c>
      <c r="AY325" s="212" t="s">
        <v>141</v>
      </c>
    </row>
    <row r="326" spans="2:65" s="1" customFormat="1" ht="22.5" customHeight="1">
      <c r="B326" s="181"/>
      <c r="C326" s="182" t="s">
        <v>946</v>
      </c>
      <c r="D326" s="182" t="s">
        <v>144</v>
      </c>
      <c r="E326" s="183" t="s">
        <v>947</v>
      </c>
      <c r="F326" s="184" t="s">
        <v>948</v>
      </c>
      <c r="G326" s="185" t="s">
        <v>277</v>
      </c>
      <c r="H326" s="186">
        <v>27.824999999999999</v>
      </c>
      <c r="I326" s="187"/>
      <c r="J326" s="188">
        <f>ROUND(I326*H326,2)</f>
        <v>0</v>
      </c>
      <c r="K326" s="184" t="s">
        <v>148</v>
      </c>
      <c r="L326" s="41"/>
      <c r="M326" s="189" t="s">
        <v>5</v>
      </c>
      <c r="N326" s="190" t="s">
        <v>45</v>
      </c>
      <c r="O326" s="42"/>
      <c r="P326" s="191">
        <f>O326*H326</f>
        <v>0</v>
      </c>
      <c r="Q326" s="191">
        <v>5.0000000000000002E-5</v>
      </c>
      <c r="R326" s="191">
        <f>Q326*H326</f>
        <v>1.3912500000000001E-3</v>
      </c>
      <c r="S326" s="191">
        <v>0</v>
      </c>
      <c r="T326" s="192">
        <f>S326*H326</f>
        <v>0</v>
      </c>
      <c r="AR326" s="24" t="s">
        <v>160</v>
      </c>
      <c r="AT326" s="24" t="s">
        <v>144</v>
      </c>
      <c r="AU326" s="24" t="s">
        <v>82</v>
      </c>
      <c r="AY326" s="24" t="s">
        <v>141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4" t="s">
        <v>24</v>
      </c>
      <c r="BK326" s="193">
        <f>ROUND(I326*H326,2)</f>
        <v>0</v>
      </c>
      <c r="BL326" s="24" t="s">
        <v>160</v>
      </c>
      <c r="BM326" s="24" t="s">
        <v>949</v>
      </c>
    </row>
    <row r="327" spans="2:65" s="1" customFormat="1" ht="22.5" customHeight="1">
      <c r="B327" s="181"/>
      <c r="C327" s="182" t="s">
        <v>950</v>
      </c>
      <c r="D327" s="182" t="s">
        <v>144</v>
      </c>
      <c r="E327" s="183" t="s">
        <v>951</v>
      </c>
      <c r="F327" s="184" t="s">
        <v>952</v>
      </c>
      <c r="G327" s="185" t="s">
        <v>303</v>
      </c>
      <c r="H327" s="186">
        <v>13.91</v>
      </c>
      <c r="I327" s="187"/>
      <c r="J327" s="188">
        <f>ROUND(I327*H327,2)</f>
        <v>0</v>
      </c>
      <c r="K327" s="184" t="s">
        <v>148</v>
      </c>
      <c r="L327" s="41"/>
      <c r="M327" s="189" t="s">
        <v>5</v>
      </c>
      <c r="N327" s="190" t="s">
        <v>45</v>
      </c>
      <c r="O327" s="42"/>
      <c r="P327" s="191">
        <f>O327*H327</f>
        <v>0</v>
      </c>
      <c r="Q327" s="191">
        <v>1.04853</v>
      </c>
      <c r="R327" s="191">
        <f>Q327*H327</f>
        <v>14.585052299999999</v>
      </c>
      <c r="S327" s="191">
        <v>0</v>
      </c>
      <c r="T327" s="192">
        <f>S327*H327</f>
        <v>0</v>
      </c>
      <c r="AR327" s="24" t="s">
        <v>160</v>
      </c>
      <c r="AT327" s="24" t="s">
        <v>144</v>
      </c>
      <c r="AU327" s="24" t="s">
        <v>82</v>
      </c>
      <c r="AY327" s="24" t="s">
        <v>141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4" t="s">
        <v>24</v>
      </c>
      <c r="BK327" s="193">
        <f>ROUND(I327*H327,2)</f>
        <v>0</v>
      </c>
      <c r="BL327" s="24" t="s">
        <v>160</v>
      </c>
      <c r="BM327" s="24" t="s">
        <v>953</v>
      </c>
    </row>
    <row r="328" spans="2:65" s="12" customFormat="1">
      <c r="B328" s="194"/>
      <c r="D328" s="195" t="s">
        <v>151</v>
      </c>
      <c r="E328" s="196" t="s">
        <v>5</v>
      </c>
      <c r="F328" s="197" t="s">
        <v>954</v>
      </c>
      <c r="H328" s="198" t="s">
        <v>5</v>
      </c>
      <c r="I328" s="199"/>
      <c r="L328" s="194"/>
      <c r="M328" s="200"/>
      <c r="N328" s="201"/>
      <c r="O328" s="201"/>
      <c r="P328" s="201"/>
      <c r="Q328" s="201"/>
      <c r="R328" s="201"/>
      <c r="S328" s="201"/>
      <c r="T328" s="202"/>
      <c r="AT328" s="198" t="s">
        <v>151</v>
      </c>
      <c r="AU328" s="198" t="s">
        <v>82</v>
      </c>
      <c r="AV328" s="12" t="s">
        <v>24</v>
      </c>
      <c r="AW328" s="12" t="s">
        <v>37</v>
      </c>
      <c r="AX328" s="12" t="s">
        <v>74</v>
      </c>
      <c r="AY328" s="198" t="s">
        <v>141</v>
      </c>
    </row>
    <row r="329" spans="2:65" s="13" customFormat="1">
      <c r="B329" s="203"/>
      <c r="D329" s="204" t="s">
        <v>151</v>
      </c>
      <c r="E329" s="205" t="s">
        <v>5</v>
      </c>
      <c r="F329" s="206" t="s">
        <v>955</v>
      </c>
      <c r="H329" s="207">
        <v>13.91</v>
      </c>
      <c r="I329" s="208"/>
      <c r="L329" s="203"/>
      <c r="M329" s="209"/>
      <c r="N329" s="210"/>
      <c r="O329" s="210"/>
      <c r="P329" s="210"/>
      <c r="Q329" s="210"/>
      <c r="R329" s="210"/>
      <c r="S329" s="210"/>
      <c r="T329" s="211"/>
      <c r="AT329" s="212" t="s">
        <v>151</v>
      </c>
      <c r="AU329" s="212" t="s">
        <v>82</v>
      </c>
      <c r="AV329" s="13" t="s">
        <v>82</v>
      </c>
      <c r="AW329" s="13" t="s">
        <v>37</v>
      </c>
      <c r="AX329" s="13" t="s">
        <v>24</v>
      </c>
      <c r="AY329" s="212" t="s">
        <v>141</v>
      </c>
    </row>
    <row r="330" spans="2:65" s="1" customFormat="1" ht="22.5" customHeight="1">
      <c r="B330" s="181"/>
      <c r="C330" s="182" t="s">
        <v>956</v>
      </c>
      <c r="D330" s="182" t="s">
        <v>144</v>
      </c>
      <c r="E330" s="183" t="s">
        <v>957</v>
      </c>
      <c r="F330" s="184" t="s">
        <v>958</v>
      </c>
      <c r="G330" s="185" t="s">
        <v>303</v>
      </c>
      <c r="H330" s="186">
        <v>47.411999999999999</v>
      </c>
      <c r="I330" s="187"/>
      <c r="J330" s="188">
        <f>ROUND(I330*H330,2)</f>
        <v>0</v>
      </c>
      <c r="K330" s="184" t="s">
        <v>148</v>
      </c>
      <c r="L330" s="41"/>
      <c r="M330" s="189" t="s">
        <v>5</v>
      </c>
      <c r="N330" s="190" t="s">
        <v>45</v>
      </c>
      <c r="O330" s="42"/>
      <c r="P330" s="191">
        <f>O330*H330</f>
        <v>0</v>
      </c>
      <c r="Q330" s="191">
        <v>1.0593999999999999</v>
      </c>
      <c r="R330" s="191">
        <f>Q330*H330</f>
        <v>50.228272799999992</v>
      </c>
      <c r="S330" s="191">
        <v>0</v>
      </c>
      <c r="T330" s="192">
        <f>S330*H330</f>
        <v>0</v>
      </c>
      <c r="AR330" s="24" t="s">
        <v>160</v>
      </c>
      <c r="AT330" s="24" t="s">
        <v>144</v>
      </c>
      <c r="AU330" s="24" t="s">
        <v>82</v>
      </c>
      <c r="AY330" s="24" t="s">
        <v>141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4" t="s">
        <v>24</v>
      </c>
      <c r="BK330" s="193">
        <f>ROUND(I330*H330,2)</f>
        <v>0</v>
      </c>
      <c r="BL330" s="24" t="s">
        <v>160</v>
      </c>
      <c r="BM330" s="24" t="s">
        <v>959</v>
      </c>
    </row>
    <row r="331" spans="2:65" s="12" customFormat="1">
      <c r="B331" s="194"/>
      <c r="D331" s="195" t="s">
        <v>151</v>
      </c>
      <c r="E331" s="196" t="s">
        <v>5</v>
      </c>
      <c r="F331" s="197" t="s">
        <v>917</v>
      </c>
      <c r="H331" s="198" t="s">
        <v>5</v>
      </c>
      <c r="I331" s="199"/>
      <c r="L331" s="194"/>
      <c r="M331" s="200"/>
      <c r="N331" s="201"/>
      <c r="O331" s="201"/>
      <c r="P331" s="201"/>
      <c r="Q331" s="201"/>
      <c r="R331" s="201"/>
      <c r="S331" s="201"/>
      <c r="T331" s="202"/>
      <c r="AT331" s="198" t="s">
        <v>151</v>
      </c>
      <c r="AU331" s="198" t="s">
        <v>82</v>
      </c>
      <c r="AV331" s="12" t="s">
        <v>24</v>
      </c>
      <c r="AW331" s="12" t="s">
        <v>37</v>
      </c>
      <c r="AX331" s="12" t="s">
        <v>74</v>
      </c>
      <c r="AY331" s="198" t="s">
        <v>141</v>
      </c>
    </row>
    <row r="332" spans="2:65" s="13" customFormat="1">
      <c r="B332" s="203"/>
      <c r="D332" s="204" t="s">
        <v>151</v>
      </c>
      <c r="E332" s="205" t="s">
        <v>5</v>
      </c>
      <c r="F332" s="206" t="s">
        <v>960</v>
      </c>
      <c r="H332" s="207">
        <v>47.411999999999999</v>
      </c>
      <c r="I332" s="208"/>
      <c r="L332" s="203"/>
      <c r="M332" s="209"/>
      <c r="N332" s="210"/>
      <c r="O332" s="210"/>
      <c r="P332" s="210"/>
      <c r="Q332" s="210"/>
      <c r="R332" s="210"/>
      <c r="S332" s="210"/>
      <c r="T332" s="211"/>
      <c r="AT332" s="212" t="s">
        <v>151</v>
      </c>
      <c r="AU332" s="212" t="s">
        <v>82</v>
      </c>
      <c r="AV332" s="13" t="s">
        <v>82</v>
      </c>
      <c r="AW332" s="13" t="s">
        <v>37</v>
      </c>
      <c r="AX332" s="13" t="s">
        <v>24</v>
      </c>
      <c r="AY332" s="212" t="s">
        <v>141</v>
      </c>
    </row>
    <row r="333" spans="2:65" s="1" customFormat="1" ht="22.5" customHeight="1">
      <c r="B333" s="181"/>
      <c r="C333" s="182" t="s">
        <v>961</v>
      </c>
      <c r="D333" s="182" t="s">
        <v>144</v>
      </c>
      <c r="E333" s="183" t="s">
        <v>962</v>
      </c>
      <c r="F333" s="184" t="s">
        <v>963</v>
      </c>
      <c r="G333" s="185" t="s">
        <v>303</v>
      </c>
      <c r="H333" s="186">
        <v>15.804</v>
      </c>
      <c r="I333" s="187"/>
      <c r="J333" s="188">
        <f>ROUND(I333*H333,2)</f>
        <v>0</v>
      </c>
      <c r="K333" s="184" t="s">
        <v>148</v>
      </c>
      <c r="L333" s="41"/>
      <c r="M333" s="189" t="s">
        <v>5</v>
      </c>
      <c r="N333" s="190" t="s">
        <v>45</v>
      </c>
      <c r="O333" s="42"/>
      <c r="P333" s="191">
        <f>O333*H333</f>
        <v>0</v>
      </c>
      <c r="Q333" s="191">
        <v>1.1040300000000001</v>
      </c>
      <c r="R333" s="191">
        <f>Q333*H333</f>
        <v>17.44809012</v>
      </c>
      <c r="S333" s="191">
        <v>0</v>
      </c>
      <c r="T333" s="192">
        <f>S333*H333</f>
        <v>0</v>
      </c>
      <c r="AR333" s="24" t="s">
        <v>160</v>
      </c>
      <c r="AT333" s="24" t="s">
        <v>144</v>
      </c>
      <c r="AU333" s="24" t="s">
        <v>82</v>
      </c>
      <c r="AY333" s="24" t="s">
        <v>141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4" t="s">
        <v>24</v>
      </c>
      <c r="BK333" s="193">
        <f>ROUND(I333*H333,2)</f>
        <v>0</v>
      </c>
      <c r="BL333" s="24" t="s">
        <v>160</v>
      </c>
      <c r="BM333" s="24" t="s">
        <v>964</v>
      </c>
    </row>
    <row r="334" spans="2:65" s="12" customFormat="1">
      <c r="B334" s="194"/>
      <c r="D334" s="195" t="s">
        <v>151</v>
      </c>
      <c r="E334" s="196" t="s">
        <v>5</v>
      </c>
      <c r="F334" s="197" t="s">
        <v>965</v>
      </c>
      <c r="H334" s="198" t="s">
        <v>5</v>
      </c>
      <c r="I334" s="199"/>
      <c r="L334" s="194"/>
      <c r="M334" s="200"/>
      <c r="N334" s="201"/>
      <c r="O334" s="201"/>
      <c r="P334" s="201"/>
      <c r="Q334" s="201"/>
      <c r="R334" s="201"/>
      <c r="S334" s="201"/>
      <c r="T334" s="202"/>
      <c r="AT334" s="198" t="s">
        <v>151</v>
      </c>
      <c r="AU334" s="198" t="s">
        <v>82</v>
      </c>
      <c r="AV334" s="12" t="s">
        <v>24</v>
      </c>
      <c r="AW334" s="12" t="s">
        <v>37</v>
      </c>
      <c r="AX334" s="12" t="s">
        <v>74</v>
      </c>
      <c r="AY334" s="198" t="s">
        <v>141</v>
      </c>
    </row>
    <row r="335" spans="2:65" s="13" customFormat="1">
      <c r="B335" s="203"/>
      <c r="D335" s="204" t="s">
        <v>151</v>
      </c>
      <c r="E335" s="205" t="s">
        <v>5</v>
      </c>
      <c r="F335" s="206" t="s">
        <v>966</v>
      </c>
      <c r="H335" s="207">
        <v>15.804</v>
      </c>
      <c r="I335" s="208"/>
      <c r="L335" s="203"/>
      <c r="M335" s="209"/>
      <c r="N335" s="210"/>
      <c r="O335" s="210"/>
      <c r="P335" s="210"/>
      <c r="Q335" s="210"/>
      <c r="R335" s="210"/>
      <c r="S335" s="210"/>
      <c r="T335" s="211"/>
      <c r="AT335" s="212" t="s">
        <v>151</v>
      </c>
      <c r="AU335" s="212" t="s">
        <v>82</v>
      </c>
      <c r="AV335" s="13" t="s">
        <v>82</v>
      </c>
      <c r="AW335" s="13" t="s">
        <v>37</v>
      </c>
      <c r="AX335" s="13" t="s">
        <v>24</v>
      </c>
      <c r="AY335" s="212" t="s">
        <v>141</v>
      </c>
    </row>
    <row r="336" spans="2:65" s="1" customFormat="1" ht="22.5" customHeight="1">
      <c r="B336" s="181"/>
      <c r="C336" s="182" t="s">
        <v>967</v>
      </c>
      <c r="D336" s="182" t="s">
        <v>144</v>
      </c>
      <c r="E336" s="183" t="s">
        <v>968</v>
      </c>
      <c r="F336" s="184" t="s">
        <v>969</v>
      </c>
      <c r="G336" s="185" t="s">
        <v>277</v>
      </c>
      <c r="H336" s="186">
        <v>104.238</v>
      </c>
      <c r="I336" s="187"/>
      <c r="J336" s="188">
        <f>ROUND(I336*H336,2)</f>
        <v>0</v>
      </c>
      <c r="K336" s="184" t="s">
        <v>148</v>
      </c>
      <c r="L336" s="41"/>
      <c r="M336" s="189" t="s">
        <v>5</v>
      </c>
      <c r="N336" s="190" t="s">
        <v>45</v>
      </c>
      <c r="O336" s="42"/>
      <c r="P336" s="191">
        <f>O336*H336</f>
        <v>0</v>
      </c>
      <c r="Q336" s="191">
        <v>1.787E-2</v>
      </c>
      <c r="R336" s="191">
        <f>Q336*H336</f>
        <v>1.8627330600000001</v>
      </c>
      <c r="S336" s="191">
        <v>0</v>
      </c>
      <c r="T336" s="192">
        <f>S336*H336</f>
        <v>0</v>
      </c>
      <c r="AR336" s="24" t="s">
        <v>160</v>
      </c>
      <c r="AT336" s="24" t="s">
        <v>144</v>
      </c>
      <c r="AU336" s="24" t="s">
        <v>82</v>
      </c>
      <c r="AY336" s="24" t="s">
        <v>141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4" t="s">
        <v>24</v>
      </c>
      <c r="BK336" s="193">
        <f>ROUND(I336*H336,2)</f>
        <v>0</v>
      </c>
      <c r="BL336" s="24" t="s">
        <v>160</v>
      </c>
      <c r="BM336" s="24" t="s">
        <v>970</v>
      </c>
    </row>
    <row r="337" spans="2:65" s="13" customFormat="1">
      <c r="B337" s="203"/>
      <c r="D337" s="204" t="s">
        <v>151</v>
      </c>
      <c r="E337" s="205" t="s">
        <v>5</v>
      </c>
      <c r="F337" s="206" t="s">
        <v>971</v>
      </c>
      <c r="H337" s="207">
        <v>104.238</v>
      </c>
      <c r="I337" s="208"/>
      <c r="L337" s="203"/>
      <c r="M337" s="209"/>
      <c r="N337" s="210"/>
      <c r="O337" s="210"/>
      <c r="P337" s="210"/>
      <c r="Q337" s="210"/>
      <c r="R337" s="210"/>
      <c r="S337" s="210"/>
      <c r="T337" s="211"/>
      <c r="AT337" s="212" t="s">
        <v>151</v>
      </c>
      <c r="AU337" s="212" t="s">
        <v>82</v>
      </c>
      <c r="AV337" s="13" t="s">
        <v>82</v>
      </c>
      <c r="AW337" s="13" t="s">
        <v>37</v>
      </c>
      <c r="AX337" s="13" t="s">
        <v>24</v>
      </c>
      <c r="AY337" s="212" t="s">
        <v>141</v>
      </c>
    </row>
    <row r="338" spans="2:65" s="1" customFormat="1" ht="22.5" customHeight="1">
      <c r="B338" s="181"/>
      <c r="C338" s="182" t="s">
        <v>972</v>
      </c>
      <c r="D338" s="182" t="s">
        <v>144</v>
      </c>
      <c r="E338" s="183" t="s">
        <v>973</v>
      </c>
      <c r="F338" s="184" t="s">
        <v>974</v>
      </c>
      <c r="G338" s="185" t="s">
        <v>277</v>
      </c>
      <c r="H338" s="186">
        <v>104.238</v>
      </c>
      <c r="I338" s="187"/>
      <c r="J338" s="188">
        <f>ROUND(I338*H338,2)</f>
        <v>0</v>
      </c>
      <c r="K338" s="184" t="s">
        <v>148</v>
      </c>
      <c r="L338" s="41"/>
      <c r="M338" s="189" t="s">
        <v>5</v>
      </c>
      <c r="N338" s="190" t="s">
        <v>45</v>
      </c>
      <c r="O338" s="42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AR338" s="24" t="s">
        <v>160</v>
      </c>
      <c r="AT338" s="24" t="s">
        <v>144</v>
      </c>
      <c r="AU338" s="24" t="s">
        <v>82</v>
      </c>
      <c r="AY338" s="24" t="s">
        <v>141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4" t="s">
        <v>24</v>
      </c>
      <c r="BK338" s="193">
        <f>ROUND(I338*H338,2)</f>
        <v>0</v>
      </c>
      <c r="BL338" s="24" t="s">
        <v>160</v>
      </c>
      <c r="BM338" s="24" t="s">
        <v>975</v>
      </c>
    </row>
    <row r="339" spans="2:65" s="1" customFormat="1" ht="22.5" customHeight="1">
      <c r="B339" s="181"/>
      <c r="C339" s="182" t="s">
        <v>976</v>
      </c>
      <c r="D339" s="182" t="s">
        <v>144</v>
      </c>
      <c r="E339" s="183" t="s">
        <v>977</v>
      </c>
      <c r="F339" s="184" t="s">
        <v>978</v>
      </c>
      <c r="G339" s="185" t="s">
        <v>277</v>
      </c>
      <c r="H339" s="186">
        <v>203.58</v>
      </c>
      <c r="I339" s="187"/>
      <c r="J339" s="188">
        <f>ROUND(I339*H339,2)</f>
        <v>0</v>
      </c>
      <c r="K339" s="184" t="s">
        <v>148</v>
      </c>
      <c r="L339" s="41"/>
      <c r="M339" s="189" t="s">
        <v>5</v>
      </c>
      <c r="N339" s="190" t="s">
        <v>45</v>
      </c>
      <c r="O339" s="42"/>
      <c r="P339" s="191">
        <f>O339*H339</f>
        <v>0</v>
      </c>
      <c r="Q339" s="191">
        <v>3.6800000000000001E-3</v>
      </c>
      <c r="R339" s="191">
        <f>Q339*H339</f>
        <v>0.74917440000000002</v>
      </c>
      <c r="S339" s="191">
        <v>0</v>
      </c>
      <c r="T339" s="192">
        <f>S339*H339</f>
        <v>0</v>
      </c>
      <c r="AR339" s="24" t="s">
        <v>160</v>
      </c>
      <c r="AT339" s="24" t="s">
        <v>144</v>
      </c>
      <c r="AU339" s="24" t="s">
        <v>82</v>
      </c>
      <c r="AY339" s="24" t="s">
        <v>141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4" t="s">
        <v>24</v>
      </c>
      <c r="BK339" s="193">
        <f>ROUND(I339*H339,2)</f>
        <v>0</v>
      </c>
      <c r="BL339" s="24" t="s">
        <v>160</v>
      </c>
      <c r="BM339" s="24" t="s">
        <v>979</v>
      </c>
    </row>
    <row r="340" spans="2:65" s="12" customFormat="1">
      <c r="B340" s="194"/>
      <c r="D340" s="195" t="s">
        <v>151</v>
      </c>
      <c r="E340" s="196" t="s">
        <v>5</v>
      </c>
      <c r="F340" s="197" t="s">
        <v>980</v>
      </c>
      <c r="H340" s="198" t="s">
        <v>5</v>
      </c>
      <c r="I340" s="199"/>
      <c r="L340" s="194"/>
      <c r="M340" s="200"/>
      <c r="N340" s="201"/>
      <c r="O340" s="201"/>
      <c r="P340" s="201"/>
      <c r="Q340" s="201"/>
      <c r="R340" s="201"/>
      <c r="S340" s="201"/>
      <c r="T340" s="202"/>
      <c r="AT340" s="198" t="s">
        <v>151</v>
      </c>
      <c r="AU340" s="198" t="s">
        <v>82</v>
      </c>
      <c r="AV340" s="12" t="s">
        <v>24</v>
      </c>
      <c r="AW340" s="12" t="s">
        <v>37</v>
      </c>
      <c r="AX340" s="12" t="s">
        <v>74</v>
      </c>
      <c r="AY340" s="198" t="s">
        <v>141</v>
      </c>
    </row>
    <row r="341" spans="2:65" s="13" customFormat="1">
      <c r="B341" s="203"/>
      <c r="D341" s="204" t="s">
        <v>151</v>
      </c>
      <c r="E341" s="205" t="s">
        <v>5</v>
      </c>
      <c r="F341" s="206" t="s">
        <v>981</v>
      </c>
      <c r="H341" s="207">
        <v>203.58</v>
      </c>
      <c r="I341" s="208"/>
      <c r="L341" s="203"/>
      <c r="M341" s="209"/>
      <c r="N341" s="210"/>
      <c r="O341" s="210"/>
      <c r="P341" s="210"/>
      <c r="Q341" s="210"/>
      <c r="R341" s="210"/>
      <c r="S341" s="210"/>
      <c r="T341" s="211"/>
      <c r="AT341" s="212" t="s">
        <v>151</v>
      </c>
      <c r="AU341" s="212" t="s">
        <v>82</v>
      </c>
      <c r="AV341" s="13" t="s">
        <v>82</v>
      </c>
      <c r="AW341" s="13" t="s">
        <v>37</v>
      </c>
      <c r="AX341" s="13" t="s">
        <v>24</v>
      </c>
      <c r="AY341" s="212" t="s">
        <v>141</v>
      </c>
    </row>
    <row r="342" spans="2:65" s="1" customFormat="1" ht="22.5" customHeight="1">
      <c r="B342" s="181"/>
      <c r="C342" s="219" t="s">
        <v>426</v>
      </c>
      <c r="D342" s="219" t="s">
        <v>311</v>
      </c>
      <c r="E342" s="220" t="s">
        <v>982</v>
      </c>
      <c r="F342" s="221" t="s">
        <v>983</v>
      </c>
      <c r="G342" s="222" t="s">
        <v>277</v>
      </c>
      <c r="H342" s="223">
        <v>203.58</v>
      </c>
      <c r="I342" s="224"/>
      <c r="J342" s="225">
        <f>ROUND(I342*H342,2)</f>
        <v>0</v>
      </c>
      <c r="K342" s="221" t="s">
        <v>148</v>
      </c>
      <c r="L342" s="226"/>
      <c r="M342" s="227" t="s">
        <v>5</v>
      </c>
      <c r="N342" s="228" t="s">
        <v>45</v>
      </c>
      <c r="O342" s="42"/>
      <c r="P342" s="191">
        <f>O342*H342</f>
        <v>0</v>
      </c>
      <c r="Q342" s="191">
        <v>1.7000000000000001E-2</v>
      </c>
      <c r="R342" s="191">
        <f>Q342*H342</f>
        <v>3.4608600000000003</v>
      </c>
      <c r="S342" s="191">
        <v>0</v>
      </c>
      <c r="T342" s="192">
        <f>S342*H342</f>
        <v>0</v>
      </c>
      <c r="AR342" s="24" t="s">
        <v>171</v>
      </c>
      <c r="AT342" s="24" t="s">
        <v>311</v>
      </c>
      <c r="AU342" s="24" t="s">
        <v>82</v>
      </c>
      <c r="AY342" s="24" t="s">
        <v>141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4" t="s">
        <v>24</v>
      </c>
      <c r="BK342" s="193">
        <f>ROUND(I342*H342,2)</f>
        <v>0</v>
      </c>
      <c r="BL342" s="24" t="s">
        <v>160</v>
      </c>
      <c r="BM342" s="24" t="s">
        <v>984</v>
      </c>
    </row>
    <row r="343" spans="2:65" s="1" customFormat="1" ht="22.5" customHeight="1">
      <c r="B343" s="181"/>
      <c r="C343" s="182" t="s">
        <v>985</v>
      </c>
      <c r="D343" s="182" t="s">
        <v>144</v>
      </c>
      <c r="E343" s="183" t="s">
        <v>986</v>
      </c>
      <c r="F343" s="184" t="s">
        <v>987</v>
      </c>
      <c r="G343" s="185" t="s">
        <v>988</v>
      </c>
      <c r="H343" s="186">
        <v>2</v>
      </c>
      <c r="I343" s="187"/>
      <c r="J343" s="188">
        <f>ROUND(I343*H343,2)</f>
        <v>0</v>
      </c>
      <c r="K343" s="184" t="s">
        <v>5</v>
      </c>
      <c r="L343" s="41"/>
      <c r="M343" s="189" t="s">
        <v>5</v>
      </c>
      <c r="N343" s="190" t="s">
        <v>45</v>
      </c>
      <c r="O343" s="42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AR343" s="24" t="s">
        <v>160</v>
      </c>
      <c r="AT343" s="24" t="s">
        <v>144</v>
      </c>
      <c r="AU343" s="24" t="s">
        <v>82</v>
      </c>
      <c r="AY343" s="24" t="s">
        <v>141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4" t="s">
        <v>24</v>
      </c>
      <c r="BK343" s="193">
        <f>ROUND(I343*H343,2)</f>
        <v>0</v>
      </c>
      <c r="BL343" s="24" t="s">
        <v>160</v>
      </c>
      <c r="BM343" s="24" t="s">
        <v>989</v>
      </c>
    </row>
    <row r="344" spans="2:65" s="12" customFormat="1">
      <c r="B344" s="194"/>
      <c r="D344" s="195" t="s">
        <v>151</v>
      </c>
      <c r="E344" s="196" t="s">
        <v>5</v>
      </c>
      <c r="F344" s="197" t="s">
        <v>990</v>
      </c>
      <c r="H344" s="198" t="s">
        <v>5</v>
      </c>
      <c r="I344" s="199"/>
      <c r="L344" s="194"/>
      <c r="M344" s="200"/>
      <c r="N344" s="201"/>
      <c r="O344" s="201"/>
      <c r="P344" s="201"/>
      <c r="Q344" s="201"/>
      <c r="R344" s="201"/>
      <c r="S344" s="201"/>
      <c r="T344" s="202"/>
      <c r="AT344" s="198" t="s">
        <v>151</v>
      </c>
      <c r="AU344" s="198" t="s">
        <v>82</v>
      </c>
      <c r="AV344" s="12" t="s">
        <v>24</v>
      </c>
      <c r="AW344" s="12" t="s">
        <v>37</v>
      </c>
      <c r="AX344" s="12" t="s">
        <v>74</v>
      </c>
      <c r="AY344" s="198" t="s">
        <v>141</v>
      </c>
    </row>
    <row r="345" spans="2:65" s="13" customFormat="1">
      <c r="B345" s="203"/>
      <c r="D345" s="204" t="s">
        <v>151</v>
      </c>
      <c r="E345" s="205" t="s">
        <v>5</v>
      </c>
      <c r="F345" s="206" t="s">
        <v>82</v>
      </c>
      <c r="H345" s="207">
        <v>2</v>
      </c>
      <c r="I345" s="208"/>
      <c r="L345" s="203"/>
      <c r="M345" s="209"/>
      <c r="N345" s="210"/>
      <c r="O345" s="210"/>
      <c r="P345" s="210"/>
      <c r="Q345" s="210"/>
      <c r="R345" s="210"/>
      <c r="S345" s="210"/>
      <c r="T345" s="211"/>
      <c r="AT345" s="212" t="s">
        <v>151</v>
      </c>
      <c r="AU345" s="212" t="s">
        <v>82</v>
      </c>
      <c r="AV345" s="13" t="s">
        <v>82</v>
      </c>
      <c r="AW345" s="13" t="s">
        <v>37</v>
      </c>
      <c r="AX345" s="13" t="s">
        <v>24</v>
      </c>
      <c r="AY345" s="212" t="s">
        <v>141</v>
      </c>
    </row>
    <row r="346" spans="2:65" s="1" customFormat="1" ht="22.5" customHeight="1">
      <c r="B346" s="181"/>
      <c r="C346" s="182" t="s">
        <v>991</v>
      </c>
      <c r="D346" s="182" t="s">
        <v>144</v>
      </c>
      <c r="E346" s="183" t="s">
        <v>992</v>
      </c>
      <c r="F346" s="184" t="s">
        <v>993</v>
      </c>
      <c r="G346" s="185" t="s">
        <v>335</v>
      </c>
      <c r="H346" s="186">
        <v>57.9</v>
      </c>
      <c r="I346" s="187"/>
      <c r="J346" s="188">
        <f>ROUND(I346*H346,2)</f>
        <v>0</v>
      </c>
      <c r="K346" s="184" t="s">
        <v>148</v>
      </c>
      <c r="L346" s="41"/>
      <c r="M346" s="189" t="s">
        <v>5</v>
      </c>
      <c r="N346" s="190" t="s">
        <v>45</v>
      </c>
      <c r="O346" s="42"/>
      <c r="P346" s="191">
        <f>O346*H346</f>
        <v>0</v>
      </c>
      <c r="Q346" s="191">
        <v>7.2100000000000003E-3</v>
      </c>
      <c r="R346" s="191">
        <f>Q346*H346</f>
        <v>0.41745900000000002</v>
      </c>
      <c r="S346" s="191">
        <v>0</v>
      </c>
      <c r="T346" s="192">
        <f>S346*H346</f>
        <v>0</v>
      </c>
      <c r="AR346" s="24" t="s">
        <v>160</v>
      </c>
      <c r="AT346" s="24" t="s">
        <v>144</v>
      </c>
      <c r="AU346" s="24" t="s">
        <v>82</v>
      </c>
      <c r="AY346" s="24" t="s">
        <v>141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4" t="s">
        <v>24</v>
      </c>
      <c r="BK346" s="193">
        <f>ROUND(I346*H346,2)</f>
        <v>0</v>
      </c>
      <c r="BL346" s="24" t="s">
        <v>160</v>
      </c>
      <c r="BM346" s="24" t="s">
        <v>994</v>
      </c>
    </row>
    <row r="347" spans="2:65" s="13" customFormat="1">
      <c r="B347" s="203"/>
      <c r="D347" s="204" t="s">
        <v>151</v>
      </c>
      <c r="E347" s="205" t="s">
        <v>5</v>
      </c>
      <c r="F347" s="206" t="s">
        <v>995</v>
      </c>
      <c r="H347" s="207">
        <v>57.9</v>
      </c>
      <c r="I347" s="208"/>
      <c r="L347" s="203"/>
      <c r="M347" s="209"/>
      <c r="N347" s="210"/>
      <c r="O347" s="210"/>
      <c r="P347" s="210"/>
      <c r="Q347" s="210"/>
      <c r="R347" s="210"/>
      <c r="S347" s="210"/>
      <c r="T347" s="211"/>
      <c r="AT347" s="212" t="s">
        <v>151</v>
      </c>
      <c r="AU347" s="212" t="s">
        <v>82</v>
      </c>
      <c r="AV347" s="13" t="s">
        <v>82</v>
      </c>
      <c r="AW347" s="13" t="s">
        <v>37</v>
      </c>
      <c r="AX347" s="13" t="s">
        <v>24</v>
      </c>
      <c r="AY347" s="212" t="s">
        <v>141</v>
      </c>
    </row>
    <row r="348" spans="2:65" s="1" customFormat="1" ht="22.5" customHeight="1">
      <c r="B348" s="181"/>
      <c r="C348" s="182" t="s">
        <v>996</v>
      </c>
      <c r="D348" s="182" t="s">
        <v>144</v>
      </c>
      <c r="E348" s="183" t="s">
        <v>997</v>
      </c>
      <c r="F348" s="184" t="s">
        <v>998</v>
      </c>
      <c r="G348" s="185" t="s">
        <v>303</v>
      </c>
      <c r="H348" s="186">
        <v>0.316</v>
      </c>
      <c r="I348" s="187"/>
      <c r="J348" s="188">
        <f>ROUND(I348*H348,2)</f>
        <v>0</v>
      </c>
      <c r="K348" s="184" t="s">
        <v>148</v>
      </c>
      <c r="L348" s="41"/>
      <c r="M348" s="189" t="s">
        <v>5</v>
      </c>
      <c r="N348" s="190" t="s">
        <v>45</v>
      </c>
      <c r="O348" s="42"/>
      <c r="P348" s="191">
        <f>O348*H348</f>
        <v>0</v>
      </c>
      <c r="Q348" s="191">
        <v>1.05674</v>
      </c>
      <c r="R348" s="191">
        <f>Q348*H348</f>
        <v>0.33392984000000003</v>
      </c>
      <c r="S348" s="191">
        <v>0</v>
      </c>
      <c r="T348" s="192">
        <f>S348*H348</f>
        <v>0</v>
      </c>
      <c r="AR348" s="24" t="s">
        <v>160</v>
      </c>
      <c r="AT348" s="24" t="s">
        <v>144</v>
      </c>
      <c r="AU348" s="24" t="s">
        <v>82</v>
      </c>
      <c r="AY348" s="24" t="s">
        <v>141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4" t="s">
        <v>24</v>
      </c>
      <c r="BK348" s="193">
        <f>ROUND(I348*H348,2)</f>
        <v>0</v>
      </c>
      <c r="BL348" s="24" t="s">
        <v>160</v>
      </c>
      <c r="BM348" s="24" t="s">
        <v>999</v>
      </c>
    </row>
    <row r="349" spans="2:65" s="12" customFormat="1">
      <c r="B349" s="194"/>
      <c r="D349" s="195" t="s">
        <v>151</v>
      </c>
      <c r="E349" s="196" t="s">
        <v>5</v>
      </c>
      <c r="F349" s="197" t="s">
        <v>1000</v>
      </c>
      <c r="H349" s="198" t="s">
        <v>5</v>
      </c>
      <c r="I349" s="199"/>
      <c r="L349" s="194"/>
      <c r="M349" s="200"/>
      <c r="N349" s="201"/>
      <c r="O349" s="201"/>
      <c r="P349" s="201"/>
      <c r="Q349" s="201"/>
      <c r="R349" s="201"/>
      <c r="S349" s="201"/>
      <c r="T349" s="202"/>
      <c r="AT349" s="198" t="s">
        <v>151</v>
      </c>
      <c r="AU349" s="198" t="s">
        <v>82</v>
      </c>
      <c r="AV349" s="12" t="s">
        <v>24</v>
      </c>
      <c r="AW349" s="12" t="s">
        <v>37</v>
      </c>
      <c r="AX349" s="12" t="s">
        <v>74</v>
      </c>
      <c r="AY349" s="198" t="s">
        <v>141</v>
      </c>
    </row>
    <row r="350" spans="2:65" s="13" customFormat="1">
      <c r="B350" s="203"/>
      <c r="D350" s="204" t="s">
        <v>151</v>
      </c>
      <c r="E350" s="205" t="s">
        <v>5</v>
      </c>
      <c r="F350" s="206" t="s">
        <v>1001</v>
      </c>
      <c r="H350" s="207">
        <v>0.316</v>
      </c>
      <c r="I350" s="208"/>
      <c r="L350" s="203"/>
      <c r="M350" s="209"/>
      <c r="N350" s="210"/>
      <c r="O350" s="210"/>
      <c r="P350" s="210"/>
      <c r="Q350" s="210"/>
      <c r="R350" s="210"/>
      <c r="S350" s="210"/>
      <c r="T350" s="211"/>
      <c r="AT350" s="212" t="s">
        <v>151</v>
      </c>
      <c r="AU350" s="212" t="s">
        <v>82</v>
      </c>
      <c r="AV350" s="13" t="s">
        <v>82</v>
      </c>
      <c r="AW350" s="13" t="s">
        <v>37</v>
      </c>
      <c r="AX350" s="13" t="s">
        <v>24</v>
      </c>
      <c r="AY350" s="212" t="s">
        <v>141</v>
      </c>
    </row>
    <row r="351" spans="2:65" s="1" customFormat="1" ht="22.5" customHeight="1">
      <c r="B351" s="181"/>
      <c r="C351" s="182" t="s">
        <v>1002</v>
      </c>
      <c r="D351" s="182" t="s">
        <v>144</v>
      </c>
      <c r="E351" s="183" t="s">
        <v>1003</v>
      </c>
      <c r="F351" s="184" t="s">
        <v>1004</v>
      </c>
      <c r="G351" s="185" t="s">
        <v>988</v>
      </c>
      <c r="H351" s="186">
        <v>20</v>
      </c>
      <c r="I351" s="187"/>
      <c r="J351" s="188">
        <f>ROUND(I351*H351,2)</f>
        <v>0</v>
      </c>
      <c r="K351" s="184" t="s">
        <v>5</v>
      </c>
      <c r="L351" s="41"/>
      <c r="M351" s="189" t="s">
        <v>5</v>
      </c>
      <c r="N351" s="190" t="s">
        <v>45</v>
      </c>
      <c r="O351" s="42"/>
      <c r="P351" s="191">
        <f>O351*H351</f>
        <v>0</v>
      </c>
      <c r="Q351" s="191">
        <v>0</v>
      </c>
      <c r="R351" s="191">
        <f>Q351*H351</f>
        <v>0</v>
      </c>
      <c r="S351" s="191">
        <v>0</v>
      </c>
      <c r="T351" s="192">
        <f>S351*H351</f>
        <v>0</v>
      </c>
      <c r="AR351" s="24" t="s">
        <v>160</v>
      </c>
      <c r="AT351" s="24" t="s">
        <v>144</v>
      </c>
      <c r="AU351" s="24" t="s">
        <v>82</v>
      </c>
      <c r="AY351" s="24" t="s">
        <v>141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4" t="s">
        <v>24</v>
      </c>
      <c r="BK351" s="193">
        <f>ROUND(I351*H351,2)</f>
        <v>0</v>
      </c>
      <c r="BL351" s="24" t="s">
        <v>160</v>
      </c>
      <c r="BM351" s="24" t="s">
        <v>1005</v>
      </c>
    </row>
    <row r="352" spans="2:65" s="13" customFormat="1">
      <c r="B352" s="203"/>
      <c r="D352" s="204" t="s">
        <v>151</v>
      </c>
      <c r="E352" s="205" t="s">
        <v>5</v>
      </c>
      <c r="F352" s="206" t="s">
        <v>1006</v>
      </c>
      <c r="H352" s="207">
        <v>20</v>
      </c>
      <c r="I352" s="208"/>
      <c r="L352" s="203"/>
      <c r="M352" s="209"/>
      <c r="N352" s="210"/>
      <c r="O352" s="210"/>
      <c r="P352" s="210"/>
      <c r="Q352" s="210"/>
      <c r="R352" s="210"/>
      <c r="S352" s="210"/>
      <c r="T352" s="211"/>
      <c r="AT352" s="212" t="s">
        <v>151</v>
      </c>
      <c r="AU352" s="212" t="s">
        <v>82</v>
      </c>
      <c r="AV352" s="13" t="s">
        <v>82</v>
      </c>
      <c r="AW352" s="13" t="s">
        <v>37</v>
      </c>
      <c r="AX352" s="13" t="s">
        <v>24</v>
      </c>
      <c r="AY352" s="212" t="s">
        <v>141</v>
      </c>
    </row>
    <row r="353" spans="2:65" s="1" customFormat="1" ht="22.5" customHeight="1">
      <c r="B353" s="181"/>
      <c r="C353" s="182" t="s">
        <v>1007</v>
      </c>
      <c r="D353" s="182" t="s">
        <v>144</v>
      </c>
      <c r="E353" s="183" t="s">
        <v>1008</v>
      </c>
      <c r="F353" s="184" t="s">
        <v>1009</v>
      </c>
      <c r="G353" s="185" t="s">
        <v>282</v>
      </c>
      <c r="H353" s="186">
        <v>4.29</v>
      </c>
      <c r="I353" s="187"/>
      <c r="J353" s="188">
        <f>ROUND(I353*H353,2)</f>
        <v>0</v>
      </c>
      <c r="K353" s="184" t="s">
        <v>5</v>
      </c>
      <c r="L353" s="41"/>
      <c r="M353" s="189" t="s">
        <v>5</v>
      </c>
      <c r="N353" s="190" t="s">
        <v>45</v>
      </c>
      <c r="O353" s="42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AR353" s="24" t="s">
        <v>160</v>
      </c>
      <c r="AT353" s="24" t="s">
        <v>144</v>
      </c>
      <c r="AU353" s="24" t="s">
        <v>82</v>
      </c>
      <c r="AY353" s="24" t="s">
        <v>141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4" t="s">
        <v>24</v>
      </c>
      <c r="BK353" s="193">
        <f>ROUND(I353*H353,2)</f>
        <v>0</v>
      </c>
      <c r="BL353" s="24" t="s">
        <v>160</v>
      </c>
      <c r="BM353" s="24" t="s">
        <v>1010</v>
      </c>
    </row>
    <row r="354" spans="2:65" s="12" customFormat="1">
      <c r="B354" s="194"/>
      <c r="D354" s="195" t="s">
        <v>151</v>
      </c>
      <c r="E354" s="196" t="s">
        <v>5</v>
      </c>
      <c r="F354" s="197" t="s">
        <v>1011</v>
      </c>
      <c r="H354" s="198" t="s">
        <v>5</v>
      </c>
      <c r="I354" s="199"/>
      <c r="L354" s="194"/>
      <c r="M354" s="200"/>
      <c r="N354" s="201"/>
      <c r="O354" s="201"/>
      <c r="P354" s="201"/>
      <c r="Q354" s="201"/>
      <c r="R354" s="201"/>
      <c r="S354" s="201"/>
      <c r="T354" s="202"/>
      <c r="AT354" s="198" t="s">
        <v>151</v>
      </c>
      <c r="AU354" s="198" t="s">
        <v>82</v>
      </c>
      <c r="AV354" s="12" t="s">
        <v>24</v>
      </c>
      <c r="AW354" s="12" t="s">
        <v>37</v>
      </c>
      <c r="AX354" s="12" t="s">
        <v>74</v>
      </c>
      <c r="AY354" s="198" t="s">
        <v>141</v>
      </c>
    </row>
    <row r="355" spans="2:65" s="13" customFormat="1">
      <c r="B355" s="203"/>
      <c r="D355" s="204" t="s">
        <v>151</v>
      </c>
      <c r="E355" s="205" t="s">
        <v>5</v>
      </c>
      <c r="F355" s="206" t="s">
        <v>1012</v>
      </c>
      <c r="H355" s="207">
        <v>4.29</v>
      </c>
      <c r="I355" s="208"/>
      <c r="L355" s="203"/>
      <c r="M355" s="209"/>
      <c r="N355" s="210"/>
      <c r="O355" s="210"/>
      <c r="P355" s="210"/>
      <c r="Q355" s="210"/>
      <c r="R355" s="210"/>
      <c r="S355" s="210"/>
      <c r="T355" s="211"/>
      <c r="AT355" s="212" t="s">
        <v>151</v>
      </c>
      <c r="AU355" s="212" t="s">
        <v>82</v>
      </c>
      <c r="AV355" s="13" t="s">
        <v>82</v>
      </c>
      <c r="AW355" s="13" t="s">
        <v>37</v>
      </c>
      <c r="AX355" s="13" t="s">
        <v>24</v>
      </c>
      <c r="AY355" s="212" t="s">
        <v>141</v>
      </c>
    </row>
    <row r="356" spans="2:65" s="1" customFormat="1" ht="31.5" customHeight="1">
      <c r="B356" s="181"/>
      <c r="C356" s="182" t="s">
        <v>1013</v>
      </c>
      <c r="D356" s="182" t="s">
        <v>144</v>
      </c>
      <c r="E356" s="183" t="s">
        <v>1014</v>
      </c>
      <c r="F356" s="184" t="s">
        <v>1015</v>
      </c>
      <c r="G356" s="185" t="s">
        <v>277</v>
      </c>
      <c r="H356" s="186">
        <v>587.57000000000005</v>
      </c>
      <c r="I356" s="187"/>
      <c r="J356" s="188">
        <f>ROUND(I356*H356,2)</f>
        <v>0</v>
      </c>
      <c r="K356" s="184" t="s">
        <v>148</v>
      </c>
      <c r="L356" s="41"/>
      <c r="M356" s="189" t="s">
        <v>5</v>
      </c>
      <c r="N356" s="190" t="s">
        <v>45</v>
      </c>
      <c r="O356" s="42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AR356" s="24" t="s">
        <v>160</v>
      </c>
      <c r="AT356" s="24" t="s">
        <v>144</v>
      </c>
      <c r="AU356" s="24" t="s">
        <v>82</v>
      </c>
      <c r="AY356" s="24" t="s">
        <v>141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4" t="s">
        <v>24</v>
      </c>
      <c r="BK356" s="193">
        <f>ROUND(I356*H356,2)</f>
        <v>0</v>
      </c>
      <c r="BL356" s="24" t="s">
        <v>160</v>
      </c>
      <c r="BM356" s="24" t="s">
        <v>1016</v>
      </c>
    </row>
    <row r="357" spans="2:65" s="12" customFormat="1">
      <c r="B357" s="194"/>
      <c r="D357" s="195" t="s">
        <v>151</v>
      </c>
      <c r="E357" s="196" t="s">
        <v>5</v>
      </c>
      <c r="F357" s="197" t="s">
        <v>1017</v>
      </c>
      <c r="H357" s="198" t="s">
        <v>5</v>
      </c>
      <c r="I357" s="199"/>
      <c r="L357" s="194"/>
      <c r="M357" s="200"/>
      <c r="N357" s="201"/>
      <c r="O357" s="201"/>
      <c r="P357" s="201"/>
      <c r="Q357" s="201"/>
      <c r="R357" s="201"/>
      <c r="S357" s="201"/>
      <c r="T357" s="202"/>
      <c r="AT357" s="198" t="s">
        <v>151</v>
      </c>
      <c r="AU357" s="198" t="s">
        <v>82</v>
      </c>
      <c r="AV357" s="12" t="s">
        <v>24</v>
      </c>
      <c r="AW357" s="12" t="s">
        <v>37</v>
      </c>
      <c r="AX357" s="12" t="s">
        <v>74</v>
      </c>
      <c r="AY357" s="198" t="s">
        <v>141</v>
      </c>
    </row>
    <row r="358" spans="2:65" s="13" customFormat="1">
      <c r="B358" s="203"/>
      <c r="D358" s="195" t="s">
        <v>151</v>
      </c>
      <c r="E358" s="212" t="s">
        <v>5</v>
      </c>
      <c r="F358" s="213" t="s">
        <v>1018</v>
      </c>
      <c r="H358" s="214">
        <v>514.08000000000004</v>
      </c>
      <c r="I358" s="208"/>
      <c r="L358" s="203"/>
      <c r="M358" s="209"/>
      <c r="N358" s="210"/>
      <c r="O358" s="210"/>
      <c r="P358" s="210"/>
      <c r="Q358" s="210"/>
      <c r="R358" s="210"/>
      <c r="S358" s="210"/>
      <c r="T358" s="211"/>
      <c r="AT358" s="212" t="s">
        <v>151</v>
      </c>
      <c r="AU358" s="212" t="s">
        <v>82</v>
      </c>
      <c r="AV358" s="13" t="s">
        <v>82</v>
      </c>
      <c r="AW358" s="13" t="s">
        <v>37</v>
      </c>
      <c r="AX358" s="13" t="s">
        <v>74</v>
      </c>
      <c r="AY358" s="212" t="s">
        <v>141</v>
      </c>
    </row>
    <row r="359" spans="2:65" s="12" customFormat="1">
      <c r="B359" s="194"/>
      <c r="D359" s="195" t="s">
        <v>151</v>
      </c>
      <c r="E359" s="196" t="s">
        <v>5</v>
      </c>
      <c r="F359" s="197" t="s">
        <v>1019</v>
      </c>
      <c r="H359" s="198" t="s">
        <v>5</v>
      </c>
      <c r="I359" s="199"/>
      <c r="L359" s="194"/>
      <c r="M359" s="200"/>
      <c r="N359" s="201"/>
      <c r="O359" s="201"/>
      <c r="P359" s="201"/>
      <c r="Q359" s="201"/>
      <c r="R359" s="201"/>
      <c r="S359" s="201"/>
      <c r="T359" s="202"/>
      <c r="AT359" s="198" t="s">
        <v>151</v>
      </c>
      <c r="AU359" s="198" t="s">
        <v>82</v>
      </c>
      <c r="AV359" s="12" t="s">
        <v>24</v>
      </c>
      <c r="AW359" s="12" t="s">
        <v>37</v>
      </c>
      <c r="AX359" s="12" t="s">
        <v>74</v>
      </c>
      <c r="AY359" s="198" t="s">
        <v>141</v>
      </c>
    </row>
    <row r="360" spans="2:65" s="13" customFormat="1">
      <c r="B360" s="203"/>
      <c r="D360" s="195" t="s">
        <v>151</v>
      </c>
      <c r="E360" s="212" t="s">
        <v>5</v>
      </c>
      <c r="F360" s="213" t="s">
        <v>1020</v>
      </c>
      <c r="H360" s="214">
        <v>25</v>
      </c>
      <c r="I360" s="208"/>
      <c r="L360" s="203"/>
      <c r="M360" s="209"/>
      <c r="N360" s="210"/>
      <c r="O360" s="210"/>
      <c r="P360" s="210"/>
      <c r="Q360" s="210"/>
      <c r="R360" s="210"/>
      <c r="S360" s="210"/>
      <c r="T360" s="211"/>
      <c r="AT360" s="212" t="s">
        <v>151</v>
      </c>
      <c r="AU360" s="212" t="s">
        <v>82</v>
      </c>
      <c r="AV360" s="13" t="s">
        <v>82</v>
      </c>
      <c r="AW360" s="13" t="s">
        <v>37</v>
      </c>
      <c r="AX360" s="13" t="s">
        <v>74</v>
      </c>
      <c r="AY360" s="212" t="s">
        <v>141</v>
      </c>
    </row>
    <row r="361" spans="2:65" s="12" customFormat="1">
      <c r="B361" s="194"/>
      <c r="D361" s="195" t="s">
        <v>151</v>
      </c>
      <c r="E361" s="196" t="s">
        <v>5</v>
      </c>
      <c r="F361" s="197" t="s">
        <v>1021</v>
      </c>
      <c r="H361" s="198" t="s">
        <v>5</v>
      </c>
      <c r="I361" s="199"/>
      <c r="L361" s="194"/>
      <c r="M361" s="200"/>
      <c r="N361" s="201"/>
      <c r="O361" s="201"/>
      <c r="P361" s="201"/>
      <c r="Q361" s="201"/>
      <c r="R361" s="201"/>
      <c r="S361" s="201"/>
      <c r="T361" s="202"/>
      <c r="AT361" s="198" t="s">
        <v>151</v>
      </c>
      <c r="AU361" s="198" t="s">
        <v>82</v>
      </c>
      <c r="AV361" s="12" t="s">
        <v>24</v>
      </c>
      <c r="AW361" s="12" t="s">
        <v>37</v>
      </c>
      <c r="AX361" s="12" t="s">
        <v>74</v>
      </c>
      <c r="AY361" s="198" t="s">
        <v>141</v>
      </c>
    </row>
    <row r="362" spans="2:65" s="13" customFormat="1">
      <c r="B362" s="203"/>
      <c r="D362" s="195" t="s">
        <v>151</v>
      </c>
      <c r="E362" s="212" t="s">
        <v>5</v>
      </c>
      <c r="F362" s="213" t="s">
        <v>1022</v>
      </c>
      <c r="H362" s="214">
        <v>40.49</v>
      </c>
      <c r="I362" s="208"/>
      <c r="L362" s="203"/>
      <c r="M362" s="209"/>
      <c r="N362" s="210"/>
      <c r="O362" s="210"/>
      <c r="P362" s="210"/>
      <c r="Q362" s="210"/>
      <c r="R362" s="210"/>
      <c r="S362" s="210"/>
      <c r="T362" s="211"/>
      <c r="AT362" s="212" t="s">
        <v>151</v>
      </c>
      <c r="AU362" s="212" t="s">
        <v>82</v>
      </c>
      <c r="AV362" s="13" t="s">
        <v>82</v>
      </c>
      <c r="AW362" s="13" t="s">
        <v>37</v>
      </c>
      <c r="AX362" s="13" t="s">
        <v>74</v>
      </c>
      <c r="AY362" s="212" t="s">
        <v>141</v>
      </c>
    </row>
    <row r="363" spans="2:65" s="12" customFormat="1">
      <c r="B363" s="194"/>
      <c r="D363" s="195" t="s">
        <v>151</v>
      </c>
      <c r="E363" s="196" t="s">
        <v>5</v>
      </c>
      <c r="F363" s="197" t="s">
        <v>1023</v>
      </c>
      <c r="H363" s="198" t="s">
        <v>5</v>
      </c>
      <c r="I363" s="199"/>
      <c r="L363" s="194"/>
      <c r="M363" s="200"/>
      <c r="N363" s="201"/>
      <c r="O363" s="201"/>
      <c r="P363" s="201"/>
      <c r="Q363" s="201"/>
      <c r="R363" s="201"/>
      <c r="S363" s="201"/>
      <c r="T363" s="202"/>
      <c r="AT363" s="198" t="s">
        <v>151</v>
      </c>
      <c r="AU363" s="198" t="s">
        <v>82</v>
      </c>
      <c r="AV363" s="12" t="s">
        <v>24</v>
      </c>
      <c r="AW363" s="12" t="s">
        <v>37</v>
      </c>
      <c r="AX363" s="12" t="s">
        <v>74</v>
      </c>
      <c r="AY363" s="198" t="s">
        <v>141</v>
      </c>
    </row>
    <row r="364" spans="2:65" s="13" customFormat="1">
      <c r="B364" s="203"/>
      <c r="D364" s="195" t="s">
        <v>151</v>
      </c>
      <c r="E364" s="212" t="s">
        <v>5</v>
      </c>
      <c r="F364" s="213" t="s">
        <v>1024</v>
      </c>
      <c r="H364" s="214">
        <v>8</v>
      </c>
      <c r="I364" s="208"/>
      <c r="L364" s="203"/>
      <c r="M364" s="209"/>
      <c r="N364" s="210"/>
      <c r="O364" s="210"/>
      <c r="P364" s="210"/>
      <c r="Q364" s="210"/>
      <c r="R364" s="210"/>
      <c r="S364" s="210"/>
      <c r="T364" s="211"/>
      <c r="AT364" s="212" t="s">
        <v>151</v>
      </c>
      <c r="AU364" s="212" t="s">
        <v>82</v>
      </c>
      <c r="AV364" s="13" t="s">
        <v>82</v>
      </c>
      <c r="AW364" s="13" t="s">
        <v>37</v>
      </c>
      <c r="AX364" s="13" t="s">
        <v>74</v>
      </c>
      <c r="AY364" s="212" t="s">
        <v>141</v>
      </c>
    </row>
    <row r="365" spans="2:65" s="14" customFormat="1">
      <c r="B365" s="232"/>
      <c r="D365" s="204" t="s">
        <v>151</v>
      </c>
      <c r="E365" s="233" t="s">
        <v>5</v>
      </c>
      <c r="F365" s="234" t="s">
        <v>427</v>
      </c>
      <c r="H365" s="235">
        <v>587.57000000000005</v>
      </c>
      <c r="I365" s="236"/>
      <c r="L365" s="232"/>
      <c r="M365" s="237"/>
      <c r="N365" s="238"/>
      <c r="O365" s="238"/>
      <c r="P365" s="238"/>
      <c r="Q365" s="238"/>
      <c r="R365" s="238"/>
      <c r="S365" s="238"/>
      <c r="T365" s="239"/>
      <c r="AT365" s="240" t="s">
        <v>151</v>
      </c>
      <c r="AU365" s="240" t="s">
        <v>82</v>
      </c>
      <c r="AV365" s="14" t="s">
        <v>160</v>
      </c>
      <c r="AW365" s="14" t="s">
        <v>37</v>
      </c>
      <c r="AX365" s="14" t="s">
        <v>24</v>
      </c>
      <c r="AY365" s="240" t="s">
        <v>141</v>
      </c>
    </row>
    <row r="366" spans="2:65" s="1" customFormat="1" ht="22.5" customHeight="1">
      <c r="B366" s="181"/>
      <c r="C366" s="182" t="s">
        <v>1025</v>
      </c>
      <c r="D366" s="182" t="s">
        <v>144</v>
      </c>
      <c r="E366" s="183" t="s">
        <v>1026</v>
      </c>
      <c r="F366" s="184" t="s">
        <v>1027</v>
      </c>
      <c r="G366" s="185" t="s">
        <v>277</v>
      </c>
      <c r="H366" s="186">
        <v>312.47000000000003</v>
      </c>
      <c r="I366" s="187"/>
      <c r="J366" s="188">
        <f>ROUND(I366*H366,2)</f>
        <v>0</v>
      </c>
      <c r="K366" s="184" t="s">
        <v>148</v>
      </c>
      <c r="L366" s="41"/>
      <c r="M366" s="189" t="s">
        <v>5</v>
      </c>
      <c r="N366" s="190" t="s">
        <v>45</v>
      </c>
      <c r="O366" s="42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AR366" s="24" t="s">
        <v>160</v>
      </c>
      <c r="AT366" s="24" t="s">
        <v>144</v>
      </c>
      <c r="AU366" s="24" t="s">
        <v>82</v>
      </c>
      <c r="AY366" s="24" t="s">
        <v>141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4" t="s">
        <v>24</v>
      </c>
      <c r="BK366" s="193">
        <f>ROUND(I366*H366,2)</f>
        <v>0</v>
      </c>
      <c r="BL366" s="24" t="s">
        <v>160</v>
      </c>
      <c r="BM366" s="24" t="s">
        <v>1028</v>
      </c>
    </row>
    <row r="367" spans="2:65" s="12" customFormat="1">
      <c r="B367" s="194"/>
      <c r="D367" s="195" t="s">
        <v>151</v>
      </c>
      <c r="E367" s="196" t="s">
        <v>5</v>
      </c>
      <c r="F367" s="197" t="s">
        <v>1029</v>
      </c>
      <c r="H367" s="198" t="s">
        <v>5</v>
      </c>
      <c r="I367" s="199"/>
      <c r="L367" s="194"/>
      <c r="M367" s="200"/>
      <c r="N367" s="201"/>
      <c r="O367" s="201"/>
      <c r="P367" s="201"/>
      <c r="Q367" s="201"/>
      <c r="R367" s="201"/>
      <c r="S367" s="201"/>
      <c r="T367" s="202"/>
      <c r="AT367" s="198" t="s">
        <v>151</v>
      </c>
      <c r="AU367" s="198" t="s">
        <v>82</v>
      </c>
      <c r="AV367" s="12" t="s">
        <v>24</v>
      </c>
      <c r="AW367" s="12" t="s">
        <v>37</v>
      </c>
      <c r="AX367" s="12" t="s">
        <v>74</v>
      </c>
      <c r="AY367" s="198" t="s">
        <v>141</v>
      </c>
    </row>
    <row r="368" spans="2:65" s="13" customFormat="1">
      <c r="B368" s="203"/>
      <c r="D368" s="195" t="s">
        <v>151</v>
      </c>
      <c r="E368" s="212" t="s">
        <v>5</v>
      </c>
      <c r="F368" s="213" t="s">
        <v>1030</v>
      </c>
      <c r="H368" s="214">
        <v>191.36</v>
      </c>
      <c r="I368" s="208"/>
      <c r="L368" s="203"/>
      <c r="M368" s="209"/>
      <c r="N368" s="210"/>
      <c r="O368" s="210"/>
      <c r="P368" s="210"/>
      <c r="Q368" s="210"/>
      <c r="R368" s="210"/>
      <c r="S368" s="210"/>
      <c r="T368" s="211"/>
      <c r="AT368" s="212" t="s">
        <v>151</v>
      </c>
      <c r="AU368" s="212" t="s">
        <v>82</v>
      </c>
      <c r="AV368" s="13" t="s">
        <v>82</v>
      </c>
      <c r="AW368" s="13" t="s">
        <v>37</v>
      </c>
      <c r="AX368" s="13" t="s">
        <v>74</v>
      </c>
      <c r="AY368" s="212" t="s">
        <v>141</v>
      </c>
    </row>
    <row r="369" spans="2:65" s="12" customFormat="1">
      <c r="B369" s="194"/>
      <c r="D369" s="195" t="s">
        <v>151</v>
      </c>
      <c r="E369" s="196" t="s">
        <v>5</v>
      </c>
      <c r="F369" s="197" t="s">
        <v>1031</v>
      </c>
      <c r="H369" s="198" t="s">
        <v>5</v>
      </c>
      <c r="I369" s="199"/>
      <c r="L369" s="194"/>
      <c r="M369" s="200"/>
      <c r="N369" s="201"/>
      <c r="O369" s="201"/>
      <c r="P369" s="201"/>
      <c r="Q369" s="201"/>
      <c r="R369" s="201"/>
      <c r="S369" s="201"/>
      <c r="T369" s="202"/>
      <c r="AT369" s="198" t="s">
        <v>151</v>
      </c>
      <c r="AU369" s="198" t="s">
        <v>82</v>
      </c>
      <c r="AV369" s="12" t="s">
        <v>24</v>
      </c>
      <c r="AW369" s="12" t="s">
        <v>37</v>
      </c>
      <c r="AX369" s="12" t="s">
        <v>74</v>
      </c>
      <c r="AY369" s="198" t="s">
        <v>141</v>
      </c>
    </row>
    <row r="370" spans="2:65" s="13" customFormat="1">
      <c r="B370" s="203"/>
      <c r="D370" s="195" t="s">
        <v>151</v>
      </c>
      <c r="E370" s="212" t="s">
        <v>5</v>
      </c>
      <c r="F370" s="213" t="s">
        <v>1032</v>
      </c>
      <c r="H370" s="214">
        <v>22.68</v>
      </c>
      <c r="I370" s="208"/>
      <c r="L370" s="203"/>
      <c r="M370" s="209"/>
      <c r="N370" s="210"/>
      <c r="O370" s="210"/>
      <c r="P370" s="210"/>
      <c r="Q370" s="210"/>
      <c r="R370" s="210"/>
      <c r="S370" s="210"/>
      <c r="T370" s="211"/>
      <c r="AT370" s="212" t="s">
        <v>151</v>
      </c>
      <c r="AU370" s="212" t="s">
        <v>82</v>
      </c>
      <c r="AV370" s="13" t="s">
        <v>82</v>
      </c>
      <c r="AW370" s="13" t="s">
        <v>37</v>
      </c>
      <c r="AX370" s="13" t="s">
        <v>74</v>
      </c>
      <c r="AY370" s="212" t="s">
        <v>141</v>
      </c>
    </row>
    <row r="371" spans="2:65" s="12" customFormat="1">
      <c r="B371" s="194"/>
      <c r="D371" s="195" t="s">
        <v>151</v>
      </c>
      <c r="E371" s="196" t="s">
        <v>5</v>
      </c>
      <c r="F371" s="197" t="s">
        <v>1033</v>
      </c>
      <c r="H371" s="198" t="s">
        <v>5</v>
      </c>
      <c r="I371" s="199"/>
      <c r="L371" s="194"/>
      <c r="M371" s="200"/>
      <c r="N371" s="201"/>
      <c r="O371" s="201"/>
      <c r="P371" s="201"/>
      <c r="Q371" s="201"/>
      <c r="R371" s="201"/>
      <c r="S371" s="201"/>
      <c r="T371" s="202"/>
      <c r="AT371" s="198" t="s">
        <v>151</v>
      </c>
      <c r="AU371" s="198" t="s">
        <v>82</v>
      </c>
      <c r="AV371" s="12" t="s">
        <v>24</v>
      </c>
      <c r="AW371" s="12" t="s">
        <v>37</v>
      </c>
      <c r="AX371" s="12" t="s">
        <v>74</v>
      </c>
      <c r="AY371" s="198" t="s">
        <v>141</v>
      </c>
    </row>
    <row r="372" spans="2:65" s="13" customFormat="1">
      <c r="B372" s="203"/>
      <c r="D372" s="195" t="s">
        <v>151</v>
      </c>
      <c r="E372" s="212" t="s">
        <v>5</v>
      </c>
      <c r="F372" s="213" t="s">
        <v>1034</v>
      </c>
      <c r="H372" s="214">
        <v>47.77</v>
      </c>
      <c r="I372" s="208"/>
      <c r="L372" s="203"/>
      <c r="M372" s="209"/>
      <c r="N372" s="210"/>
      <c r="O372" s="210"/>
      <c r="P372" s="210"/>
      <c r="Q372" s="210"/>
      <c r="R372" s="210"/>
      <c r="S372" s="210"/>
      <c r="T372" s="211"/>
      <c r="AT372" s="212" t="s">
        <v>151</v>
      </c>
      <c r="AU372" s="212" t="s">
        <v>82</v>
      </c>
      <c r="AV372" s="13" t="s">
        <v>82</v>
      </c>
      <c r="AW372" s="13" t="s">
        <v>37</v>
      </c>
      <c r="AX372" s="13" t="s">
        <v>74</v>
      </c>
      <c r="AY372" s="212" t="s">
        <v>141</v>
      </c>
    </row>
    <row r="373" spans="2:65" s="12" customFormat="1">
      <c r="B373" s="194"/>
      <c r="D373" s="195" t="s">
        <v>151</v>
      </c>
      <c r="E373" s="196" t="s">
        <v>5</v>
      </c>
      <c r="F373" s="197" t="s">
        <v>1035</v>
      </c>
      <c r="H373" s="198" t="s">
        <v>5</v>
      </c>
      <c r="I373" s="199"/>
      <c r="L373" s="194"/>
      <c r="M373" s="200"/>
      <c r="N373" s="201"/>
      <c r="O373" s="201"/>
      <c r="P373" s="201"/>
      <c r="Q373" s="201"/>
      <c r="R373" s="201"/>
      <c r="S373" s="201"/>
      <c r="T373" s="202"/>
      <c r="AT373" s="198" t="s">
        <v>151</v>
      </c>
      <c r="AU373" s="198" t="s">
        <v>82</v>
      </c>
      <c r="AV373" s="12" t="s">
        <v>24</v>
      </c>
      <c r="AW373" s="12" t="s">
        <v>37</v>
      </c>
      <c r="AX373" s="12" t="s">
        <v>74</v>
      </c>
      <c r="AY373" s="198" t="s">
        <v>141</v>
      </c>
    </row>
    <row r="374" spans="2:65" s="13" customFormat="1">
      <c r="B374" s="203"/>
      <c r="D374" s="195" t="s">
        <v>151</v>
      </c>
      <c r="E374" s="212" t="s">
        <v>5</v>
      </c>
      <c r="F374" s="213" t="s">
        <v>1036</v>
      </c>
      <c r="H374" s="214">
        <v>50.66</v>
      </c>
      <c r="I374" s="208"/>
      <c r="L374" s="203"/>
      <c r="M374" s="209"/>
      <c r="N374" s="210"/>
      <c r="O374" s="210"/>
      <c r="P374" s="210"/>
      <c r="Q374" s="210"/>
      <c r="R374" s="210"/>
      <c r="S374" s="210"/>
      <c r="T374" s="211"/>
      <c r="AT374" s="212" t="s">
        <v>151</v>
      </c>
      <c r="AU374" s="212" t="s">
        <v>82</v>
      </c>
      <c r="AV374" s="13" t="s">
        <v>82</v>
      </c>
      <c r="AW374" s="13" t="s">
        <v>37</v>
      </c>
      <c r="AX374" s="13" t="s">
        <v>74</v>
      </c>
      <c r="AY374" s="212" t="s">
        <v>141</v>
      </c>
    </row>
    <row r="375" spans="2:65" s="14" customFormat="1">
      <c r="B375" s="232"/>
      <c r="D375" s="204" t="s">
        <v>151</v>
      </c>
      <c r="E375" s="233" t="s">
        <v>5</v>
      </c>
      <c r="F375" s="234" t="s">
        <v>427</v>
      </c>
      <c r="H375" s="235">
        <v>312.47000000000003</v>
      </c>
      <c r="I375" s="236"/>
      <c r="L375" s="232"/>
      <c r="M375" s="237"/>
      <c r="N375" s="238"/>
      <c r="O375" s="238"/>
      <c r="P375" s="238"/>
      <c r="Q375" s="238"/>
      <c r="R375" s="238"/>
      <c r="S375" s="238"/>
      <c r="T375" s="239"/>
      <c r="AT375" s="240" t="s">
        <v>151</v>
      </c>
      <c r="AU375" s="240" t="s">
        <v>82</v>
      </c>
      <c r="AV375" s="14" t="s">
        <v>160</v>
      </c>
      <c r="AW375" s="14" t="s">
        <v>37</v>
      </c>
      <c r="AX375" s="14" t="s">
        <v>24</v>
      </c>
      <c r="AY375" s="240" t="s">
        <v>141</v>
      </c>
    </row>
    <row r="376" spans="2:65" s="1" customFormat="1" ht="31.5" customHeight="1">
      <c r="B376" s="181"/>
      <c r="C376" s="182" t="s">
        <v>1037</v>
      </c>
      <c r="D376" s="182" t="s">
        <v>144</v>
      </c>
      <c r="E376" s="183" t="s">
        <v>1038</v>
      </c>
      <c r="F376" s="184" t="s">
        <v>1039</v>
      </c>
      <c r="G376" s="185" t="s">
        <v>277</v>
      </c>
      <c r="H376" s="186">
        <v>3</v>
      </c>
      <c r="I376" s="187"/>
      <c r="J376" s="188">
        <f>ROUND(I376*H376,2)</f>
        <v>0</v>
      </c>
      <c r="K376" s="184" t="s">
        <v>148</v>
      </c>
      <c r="L376" s="41"/>
      <c r="M376" s="189" t="s">
        <v>5</v>
      </c>
      <c r="N376" s="190" t="s">
        <v>45</v>
      </c>
      <c r="O376" s="42"/>
      <c r="P376" s="191">
        <f>O376*H376</f>
        <v>0</v>
      </c>
      <c r="Q376" s="191">
        <v>1.453E-2</v>
      </c>
      <c r="R376" s="191">
        <f>Q376*H376</f>
        <v>4.3589999999999997E-2</v>
      </c>
      <c r="S376" s="191">
        <v>0</v>
      </c>
      <c r="T376" s="192">
        <f>S376*H376</f>
        <v>0</v>
      </c>
      <c r="AR376" s="24" t="s">
        <v>160</v>
      </c>
      <c r="AT376" s="24" t="s">
        <v>144</v>
      </c>
      <c r="AU376" s="24" t="s">
        <v>82</v>
      </c>
      <c r="AY376" s="24" t="s">
        <v>141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4" t="s">
        <v>24</v>
      </c>
      <c r="BK376" s="193">
        <f>ROUND(I376*H376,2)</f>
        <v>0</v>
      </c>
      <c r="BL376" s="24" t="s">
        <v>160</v>
      </c>
      <c r="BM376" s="24" t="s">
        <v>1040</v>
      </c>
    </row>
    <row r="377" spans="2:65" s="13" customFormat="1">
      <c r="B377" s="203"/>
      <c r="D377" s="204" t="s">
        <v>151</v>
      </c>
      <c r="E377" s="205" t="s">
        <v>5</v>
      </c>
      <c r="F377" s="206" t="s">
        <v>1041</v>
      </c>
      <c r="H377" s="207">
        <v>3</v>
      </c>
      <c r="I377" s="208"/>
      <c r="L377" s="203"/>
      <c r="M377" s="209"/>
      <c r="N377" s="210"/>
      <c r="O377" s="210"/>
      <c r="P377" s="210"/>
      <c r="Q377" s="210"/>
      <c r="R377" s="210"/>
      <c r="S377" s="210"/>
      <c r="T377" s="211"/>
      <c r="AT377" s="212" t="s">
        <v>151</v>
      </c>
      <c r="AU377" s="212" t="s">
        <v>82</v>
      </c>
      <c r="AV377" s="13" t="s">
        <v>82</v>
      </c>
      <c r="AW377" s="13" t="s">
        <v>37</v>
      </c>
      <c r="AX377" s="13" t="s">
        <v>24</v>
      </c>
      <c r="AY377" s="212" t="s">
        <v>141</v>
      </c>
    </row>
    <row r="378" spans="2:65" s="1" customFormat="1" ht="31.5" customHeight="1">
      <c r="B378" s="181"/>
      <c r="C378" s="182" t="s">
        <v>1042</v>
      </c>
      <c r="D378" s="182" t="s">
        <v>144</v>
      </c>
      <c r="E378" s="183" t="s">
        <v>1043</v>
      </c>
      <c r="F378" s="184" t="s">
        <v>1044</v>
      </c>
      <c r="G378" s="185" t="s">
        <v>277</v>
      </c>
      <c r="H378" s="186">
        <v>3</v>
      </c>
      <c r="I378" s="187"/>
      <c r="J378" s="188">
        <f>ROUND(I378*H378,2)</f>
        <v>0</v>
      </c>
      <c r="K378" s="184" t="s">
        <v>148</v>
      </c>
      <c r="L378" s="41"/>
      <c r="M378" s="189" t="s">
        <v>5</v>
      </c>
      <c r="N378" s="190" t="s">
        <v>45</v>
      </c>
      <c r="O378" s="42"/>
      <c r="P378" s="191">
        <f>O378*H378</f>
        <v>0</v>
      </c>
      <c r="Q378" s="191">
        <v>1.5140000000000001E-2</v>
      </c>
      <c r="R378" s="191">
        <f>Q378*H378</f>
        <v>4.5420000000000002E-2</v>
      </c>
      <c r="S378" s="191">
        <v>0</v>
      </c>
      <c r="T378" s="192">
        <f>S378*H378</f>
        <v>0</v>
      </c>
      <c r="AR378" s="24" t="s">
        <v>160</v>
      </c>
      <c r="AT378" s="24" t="s">
        <v>144</v>
      </c>
      <c r="AU378" s="24" t="s">
        <v>82</v>
      </c>
      <c r="AY378" s="24" t="s">
        <v>141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4" t="s">
        <v>24</v>
      </c>
      <c r="BK378" s="193">
        <f>ROUND(I378*H378,2)</f>
        <v>0</v>
      </c>
      <c r="BL378" s="24" t="s">
        <v>160</v>
      </c>
      <c r="BM378" s="24" t="s">
        <v>1045</v>
      </c>
    </row>
    <row r="379" spans="2:65" s="12" customFormat="1">
      <c r="B379" s="194"/>
      <c r="D379" s="195" t="s">
        <v>151</v>
      </c>
      <c r="E379" s="196" t="s">
        <v>5</v>
      </c>
      <c r="F379" s="197" t="s">
        <v>1046</v>
      </c>
      <c r="H379" s="198" t="s">
        <v>5</v>
      </c>
      <c r="I379" s="199"/>
      <c r="L379" s="194"/>
      <c r="M379" s="200"/>
      <c r="N379" s="201"/>
      <c r="O379" s="201"/>
      <c r="P379" s="201"/>
      <c r="Q379" s="201"/>
      <c r="R379" s="201"/>
      <c r="S379" s="201"/>
      <c r="T379" s="202"/>
      <c r="AT379" s="198" t="s">
        <v>151</v>
      </c>
      <c r="AU379" s="198" t="s">
        <v>82</v>
      </c>
      <c r="AV379" s="12" t="s">
        <v>24</v>
      </c>
      <c r="AW379" s="12" t="s">
        <v>37</v>
      </c>
      <c r="AX379" s="12" t="s">
        <v>74</v>
      </c>
      <c r="AY379" s="198" t="s">
        <v>141</v>
      </c>
    </row>
    <row r="380" spans="2:65" s="13" customFormat="1">
      <c r="B380" s="203"/>
      <c r="D380" s="204" t="s">
        <v>151</v>
      </c>
      <c r="E380" s="205" t="s">
        <v>5</v>
      </c>
      <c r="F380" s="206" t="s">
        <v>1047</v>
      </c>
      <c r="H380" s="207">
        <v>3</v>
      </c>
      <c r="I380" s="208"/>
      <c r="L380" s="203"/>
      <c r="M380" s="209"/>
      <c r="N380" s="210"/>
      <c r="O380" s="210"/>
      <c r="P380" s="210"/>
      <c r="Q380" s="210"/>
      <c r="R380" s="210"/>
      <c r="S380" s="210"/>
      <c r="T380" s="211"/>
      <c r="AT380" s="212" t="s">
        <v>151</v>
      </c>
      <c r="AU380" s="212" t="s">
        <v>82</v>
      </c>
      <c r="AV380" s="13" t="s">
        <v>82</v>
      </c>
      <c r="AW380" s="13" t="s">
        <v>37</v>
      </c>
      <c r="AX380" s="13" t="s">
        <v>24</v>
      </c>
      <c r="AY380" s="212" t="s">
        <v>141</v>
      </c>
    </row>
    <row r="381" spans="2:65" s="1" customFormat="1" ht="22.5" customHeight="1">
      <c r="B381" s="181"/>
      <c r="C381" s="182" t="s">
        <v>1048</v>
      </c>
      <c r="D381" s="182" t="s">
        <v>144</v>
      </c>
      <c r="E381" s="183" t="s">
        <v>1049</v>
      </c>
      <c r="F381" s="184" t="s">
        <v>1050</v>
      </c>
      <c r="G381" s="185" t="s">
        <v>277</v>
      </c>
      <c r="H381" s="186">
        <v>13.99</v>
      </c>
      <c r="I381" s="187"/>
      <c r="J381" s="188">
        <f>ROUND(I381*H381,2)</f>
        <v>0</v>
      </c>
      <c r="K381" s="184" t="s">
        <v>148</v>
      </c>
      <c r="L381" s="41"/>
      <c r="M381" s="189" t="s">
        <v>5</v>
      </c>
      <c r="N381" s="190" t="s">
        <v>45</v>
      </c>
      <c r="O381" s="42"/>
      <c r="P381" s="191">
        <f>O381*H381</f>
        <v>0</v>
      </c>
      <c r="Q381" s="191">
        <v>5.305E-2</v>
      </c>
      <c r="R381" s="191">
        <f>Q381*H381</f>
        <v>0.74216950000000004</v>
      </c>
      <c r="S381" s="191">
        <v>0</v>
      </c>
      <c r="T381" s="192">
        <f>S381*H381</f>
        <v>0</v>
      </c>
      <c r="AR381" s="24" t="s">
        <v>160</v>
      </c>
      <c r="AT381" s="24" t="s">
        <v>144</v>
      </c>
      <c r="AU381" s="24" t="s">
        <v>82</v>
      </c>
      <c r="AY381" s="24" t="s">
        <v>141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24" t="s">
        <v>24</v>
      </c>
      <c r="BK381" s="193">
        <f>ROUND(I381*H381,2)</f>
        <v>0</v>
      </c>
      <c r="BL381" s="24" t="s">
        <v>160</v>
      </c>
      <c r="BM381" s="24" t="s">
        <v>1051</v>
      </c>
    </row>
    <row r="382" spans="2:65" s="12" customFormat="1">
      <c r="B382" s="194"/>
      <c r="D382" s="195" t="s">
        <v>151</v>
      </c>
      <c r="E382" s="196" t="s">
        <v>5</v>
      </c>
      <c r="F382" s="197" t="s">
        <v>1052</v>
      </c>
      <c r="H382" s="198" t="s">
        <v>5</v>
      </c>
      <c r="I382" s="199"/>
      <c r="L382" s="194"/>
      <c r="M382" s="200"/>
      <c r="N382" s="201"/>
      <c r="O382" s="201"/>
      <c r="P382" s="201"/>
      <c r="Q382" s="201"/>
      <c r="R382" s="201"/>
      <c r="S382" s="201"/>
      <c r="T382" s="202"/>
      <c r="AT382" s="198" t="s">
        <v>151</v>
      </c>
      <c r="AU382" s="198" t="s">
        <v>82</v>
      </c>
      <c r="AV382" s="12" t="s">
        <v>24</v>
      </c>
      <c r="AW382" s="12" t="s">
        <v>37</v>
      </c>
      <c r="AX382" s="12" t="s">
        <v>74</v>
      </c>
      <c r="AY382" s="198" t="s">
        <v>141</v>
      </c>
    </row>
    <row r="383" spans="2:65" s="13" customFormat="1">
      <c r="B383" s="203"/>
      <c r="D383" s="204" t="s">
        <v>151</v>
      </c>
      <c r="E383" s="205" t="s">
        <v>5</v>
      </c>
      <c r="F383" s="206" t="s">
        <v>1053</v>
      </c>
      <c r="H383" s="207">
        <v>13.99</v>
      </c>
      <c r="I383" s="208"/>
      <c r="L383" s="203"/>
      <c r="M383" s="209"/>
      <c r="N383" s="210"/>
      <c r="O383" s="210"/>
      <c r="P383" s="210"/>
      <c r="Q383" s="210"/>
      <c r="R383" s="210"/>
      <c r="S383" s="210"/>
      <c r="T383" s="211"/>
      <c r="AT383" s="212" t="s">
        <v>151</v>
      </c>
      <c r="AU383" s="212" t="s">
        <v>82</v>
      </c>
      <c r="AV383" s="13" t="s">
        <v>82</v>
      </c>
      <c r="AW383" s="13" t="s">
        <v>37</v>
      </c>
      <c r="AX383" s="13" t="s">
        <v>24</v>
      </c>
      <c r="AY383" s="212" t="s">
        <v>141</v>
      </c>
    </row>
    <row r="384" spans="2:65" s="1" customFormat="1" ht="22.5" customHeight="1">
      <c r="B384" s="181"/>
      <c r="C384" s="182" t="s">
        <v>1054</v>
      </c>
      <c r="D384" s="182" t="s">
        <v>144</v>
      </c>
      <c r="E384" s="183" t="s">
        <v>1055</v>
      </c>
      <c r="F384" s="184" t="s">
        <v>1056</v>
      </c>
      <c r="G384" s="185" t="s">
        <v>277</v>
      </c>
      <c r="H384" s="186">
        <v>13.99</v>
      </c>
      <c r="I384" s="187"/>
      <c r="J384" s="188">
        <f>ROUND(I384*H384,2)</f>
        <v>0</v>
      </c>
      <c r="K384" s="184" t="s">
        <v>148</v>
      </c>
      <c r="L384" s="41"/>
      <c r="M384" s="189" t="s">
        <v>5</v>
      </c>
      <c r="N384" s="190" t="s">
        <v>45</v>
      </c>
      <c r="O384" s="42"/>
      <c r="P384" s="191">
        <f>O384*H384</f>
        <v>0</v>
      </c>
      <c r="Q384" s="191">
        <v>5.305E-2</v>
      </c>
      <c r="R384" s="191">
        <f>Q384*H384</f>
        <v>0.74216950000000004</v>
      </c>
      <c r="S384" s="191">
        <v>0</v>
      </c>
      <c r="T384" s="192">
        <f>S384*H384</f>
        <v>0</v>
      </c>
      <c r="AR384" s="24" t="s">
        <v>160</v>
      </c>
      <c r="AT384" s="24" t="s">
        <v>144</v>
      </c>
      <c r="AU384" s="24" t="s">
        <v>82</v>
      </c>
      <c r="AY384" s="24" t="s">
        <v>141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4" t="s">
        <v>24</v>
      </c>
      <c r="BK384" s="193">
        <f>ROUND(I384*H384,2)</f>
        <v>0</v>
      </c>
      <c r="BL384" s="24" t="s">
        <v>160</v>
      </c>
      <c r="BM384" s="24" t="s">
        <v>1057</v>
      </c>
    </row>
    <row r="385" spans="2:65" s="12" customFormat="1">
      <c r="B385" s="194"/>
      <c r="D385" s="195" t="s">
        <v>151</v>
      </c>
      <c r="E385" s="196" t="s">
        <v>5</v>
      </c>
      <c r="F385" s="197" t="s">
        <v>1058</v>
      </c>
      <c r="H385" s="198" t="s">
        <v>5</v>
      </c>
      <c r="I385" s="199"/>
      <c r="L385" s="194"/>
      <c r="M385" s="200"/>
      <c r="N385" s="201"/>
      <c r="O385" s="201"/>
      <c r="P385" s="201"/>
      <c r="Q385" s="201"/>
      <c r="R385" s="201"/>
      <c r="S385" s="201"/>
      <c r="T385" s="202"/>
      <c r="AT385" s="198" t="s">
        <v>151</v>
      </c>
      <c r="AU385" s="198" t="s">
        <v>82</v>
      </c>
      <c r="AV385" s="12" t="s">
        <v>24</v>
      </c>
      <c r="AW385" s="12" t="s">
        <v>37</v>
      </c>
      <c r="AX385" s="12" t="s">
        <v>74</v>
      </c>
      <c r="AY385" s="198" t="s">
        <v>141</v>
      </c>
    </row>
    <row r="386" spans="2:65" s="13" customFormat="1">
      <c r="B386" s="203"/>
      <c r="D386" s="204" t="s">
        <v>151</v>
      </c>
      <c r="E386" s="205" t="s">
        <v>5</v>
      </c>
      <c r="F386" s="206" t="s">
        <v>1059</v>
      </c>
      <c r="H386" s="207">
        <v>13.99</v>
      </c>
      <c r="I386" s="208"/>
      <c r="L386" s="203"/>
      <c r="M386" s="209"/>
      <c r="N386" s="210"/>
      <c r="O386" s="210"/>
      <c r="P386" s="210"/>
      <c r="Q386" s="210"/>
      <c r="R386" s="210"/>
      <c r="S386" s="210"/>
      <c r="T386" s="211"/>
      <c r="AT386" s="212" t="s">
        <v>151</v>
      </c>
      <c r="AU386" s="212" t="s">
        <v>82</v>
      </c>
      <c r="AV386" s="13" t="s">
        <v>82</v>
      </c>
      <c r="AW386" s="13" t="s">
        <v>37</v>
      </c>
      <c r="AX386" s="13" t="s">
        <v>24</v>
      </c>
      <c r="AY386" s="212" t="s">
        <v>141</v>
      </c>
    </row>
    <row r="387" spans="2:65" s="1" customFormat="1" ht="22.5" customHeight="1">
      <c r="B387" s="181"/>
      <c r="C387" s="182" t="s">
        <v>1060</v>
      </c>
      <c r="D387" s="182" t="s">
        <v>144</v>
      </c>
      <c r="E387" s="183" t="s">
        <v>1061</v>
      </c>
      <c r="F387" s="184" t="s">
        <v>1062</v>
      </c>
      <c r="G387" s="185" t="s">
        <v>282</v>
      </c>
      <c r="H387" s="186">
        <v>10.422000000000001</v>
      </c>
      <c r="I387" s="187"/>
      <c r="J387" s="188">
        <f>ROUND(I387*H387,2)</f>
        <v>0</v>
      </c>
      <c r="K387" s="184" t="s">
        <v>148</v>
      </c>
      <c r="L387" s="41"/>
      <c r="M387" s="189" t="s">
        <v>5</v>
      </c>
      <c r="N387" s="190" t="s">
        <v>45</v>
      </c>
      <c r="O387" s="42"/>
      <c r="P387" s="191">
        <f>O387*H387</f>
        <v>0</v>
      </c>
      <c r="Q387" s="191">
        <v>2.28268</v>
      </c>
      <c r="R387" s="191">
        <f>Q387*H387</f>
        <v>23.790090960000001</v>
      </c>
      <c r="S387" s="191">
        <v>0</v>
      </c>
      <c r="T387" s="192">
        <f>S387*H387</f>
        <v>0</v>
      </c>
      <c r="AR387" s="24" t="s">
        <v>160</v>
      </c>
      <c r="AT387" s="24" t="s">
        <v>144</v>
      </c>
      <c r="AU387" s="24" t="s">
        <v>82</v>
      </c>
      <c r="AY387" s="24" t="s">
        <v>141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4" t="s">
        <v>24</v>
      </c>
      <c r="BK387" s="193">
        <f>ROUND(I387*H387,2)</f>
        <v>0</v>
      </c>
      <c r="BL387" s="24" t="s">
        <v>160</v>
      </c>
      <c r="BM387" s="24" t="s">
        <v>1063</v>
      </c>
    </row>
    <row r="388" spans="2:65" s="12" customFormat="1">
      <c r="B388" s="194"/>
      <c r="D388" s="195" t="s">
        <v>151</v>
      </c>
      <c r="E388" s="196" t="s">
        <v>5</v>
      </c>
      <c r="F388" s="197" t="s">
        <v>1064</v>
      </c>
      <c r="H388" s="198" t="s">
        <v>5</v>
      </c>
      <c r="I388" s="199"/>
      <c r="L388" s="194"/>
      <c r="M388" s="200"/>
      <c r="N388" s="201"/>
      <c r="O388" s="201"/>
      <c r="P388" s="201"/>
      <c r="Q388" s="201"/>
      <c r="R388" s="201"/>
      <c r="S388" s="201"/>
      <c r="T388" s="202"/>
      <c r="AT388" s="198" t="s">
        <v>151</v>
      </c>
      <c r="AU388" s="198" t="s">
        <v>82</v>
      </c>
      <c r="AV388" s="12" t="s">
        <v>24</v>
      </c>
      <c r="AW388" s="12" t="s">
        <v>37</v>
      </c>
      <c r="AX388" s="12" t="s">
        <v>74</v>
      </c>
      <c r="AY388" s="198" t="s">
        <v>141</v>
      </c>
    </row>
    <row r="389" spans="2:65" s="13" customFormat="1">
      <c r="B389" s="203"/>
      <c r="D389" s="195" t="s">
        <v>151</v>
      </c>
      <c r="E389" s="212" t="s">
        <v>5</v>
      </c>
      <c r="F389" s="213" t="s">
        <v>1065</v>
      </c>
      <c r="H389" s="214">
        <v>5.0579999999999998</v>
      </c>
      <c r="I389" s="208"/>
      <c r="L389" s="203"/>
      <c r="M389" s="209"/>
      <c r="N389" s="210"/>
      <c r="O389" s="210"/>
      <c r="P389" s="210"/>
      <c r="Q389" s="210"/>
      <c r="R389" s="210"/>
      <c r="S389" s="210"/>
      <c r="T389" s="211"/>
      <c r="AT389" s="212" t="s">
        <v>151</v>
      </c>
      <c r="AU389" s="212" t="s">
        <v>82</v>
      </c>
      <c r="AV389" s="13" t="s">
        <v>82</v>
      </c>
      <c r="AW389" s="13" t="s">
        <v>37</v>
      </c>
      <c r="AX389" s="13" t="s">
        <v>74</v>
      </c>
      <c r="AY389" s="212" t="s">
        <v>141</v>
      </c>
    </row>
    <row r="390" spans="2:65" s="13" customFormat="1">
      <c r="B390" s="203"/>
      <c r="D390" s="195" t="s">
        <v>151</v>
      </c>
      <c r="E390" s="212" t="s">
        <v>5</v>
      </c>
      <c r="F390" s="213" t="s">
        <v>1066</v>
      </c>
      <c r="H390" s="214">
        <v>5.3639999999999999</v>
      </c>
      <c r="I390" s="208"/>
      <c r="L390" s="203"/>
      <c r="M390" s="209"/>
      <c r="N390" s="210"/>
      <c r="O390" s="210"/>
      <c r="P390" s="210"/>
      <c r="Q390" s="210"/>
      <c r="R390" s="210"/>
      <c r="S390" s="210"/>
      <c r="T390" s="211"/>
      <c r="AT390" s="212" t="s">
        <v>151</v>
      </c>
      <c r="AU390" s="212" t="s">
        <v>82</v>
      </c>
      <c r="AV390" s="13" t="s">
        <v>82</v>
      </c>
      <c r="AW390" s="13" t="s">
        <v>37</v>
      </c>
      <c r="AX390" s="13" t="s">
        <v>74</v>
      </c>
      <c r="AY390" s="212" t="s">
        <v>141</v>
      </c>
    </row>
    <row r="391" spans="2:65" s="14" customFormat="1">
      <c r="B391" s="232"/>
      <c r="D391" s="204" t="s">
        <v>151</v>
      </c>
      <c r="E391" s="233" t="s">
        <v>5</v>
      </c>
      <c r="F391" s="234" t="s">
        <v>427</v>
      </c>
      <c r="H391" s="235">
        <v>10.422000000000001</v>
      </c>
      <c r="I391" s="236"/>
      <c r="L391" s="232"/>
      <c r="M391" s="237"/>
      <c r="N391" s="238"/>
      <c r="O391" s="238"/>
      <c r="P391" s="238"/>
      <c r="Q391" s="238"/>
      <c r="R391" s="238"/>
      <c r="S391" s="238"/>
      <c r="T391" s="239"/>
      <c r="AT391" s="240" t="s">
        <v>151</v>
      </c>
      <c r="AU391" s="240" t="s">
        <v>82</v>
      </c>
      <c r="AV391" s="14" t="s">
        <v>160</v>
      </c>
      <c r="AW391" s="14" t="s">
        <v>37</v>
      </c>
      <c r="AX391" s="14" t="s">
        <v>24</v>
      </c>
      <c r="AY391" s="240" t="s">
        <v>141</v>
      </c>
    </row>
    <row r="392" spans="2:65" s="1" customFormat="1" ht="22.5" customHeight="1">
      <c r="B392" s="181"/>
      <c r="C392" s="182" t="s">
        <v>1067</v>
      </c>
      <c r="D392" s="182" t="s">
        <v>144</v>
      </c>
      <c r="E392" s="183" t="s">
        <v>1068</v>
      </c>
      <c r="F392" s="184" t="s">
        <v>1069</v>
      </c>
      <c r="G392" s="185" t="s">
        <v>282</v>
      </c>
      <c r="H392" s="186">
        <v>346.08</v>
      </c>
      <c r="I392" s="187"/>
      <c r="J392" s="188">
        <f>ROUND(I392*H392,2)</f>
        <v>0</v>
      </c>
      <c r="K392" s="184" t="s">
        <v>148</v>
      </c>
      <c r="L392" s="41"/>
      <c r="M392" s="189" t="s">
        <v>5</v>
      </c>
      <c r="N392" s="190" t="s">
        <v>45</v>
      </c>
      <c r="O392" s="42"/>
      <c r="P392" s="191">
        <f>O392*H392</f>
        <v>0</v>
      </c>
      <c r="Q392" s="191">
        <v>2.09</v>
      </c>
      <c r="R392" s="191">
        <f>Q392*H392</f>
        <v>723.30719999999997</v>
      </c>
      <c r="S392" s="191">
        <v>0</v>
      </c>
      <c r="T392" s="192">
        <f>S392*H392</f>
        <v>0</v>
      </c>
      <c r="AR392" s="24" t="s">
        <v>160</v>
      </c>
      <c r="AT392" s="24" t="s">
        <v>144</v>
      </c>
      <c r="AU392" s="24" t="s">
        <v>82</v>
      </c>
      <c r="AY392" s="24" t="s">
        <v>141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4" t="s">
        <v>24</v>
      </c>
      <c r="BK392" s="193">
        <f>ROUND(I392*H392,2)</f>
        <v>0</v>
      </c>
      <c r="BL392" s="24" t="s">
        <v>160</v>
      </c>
      <c r="BM392" s="24" t="s">
        <v>1070</v>
      </c>
    </row>
    <row r="393" spans="2:65" s="13" customFormat="1">
      <c r="B393" s="203"/>
      <c r="D393" s="204" t="s">
        <v>151</v>
      </c>
      <c r="E393" s="205" t="s">
        <v>5</v>
      </c>
      <c r="F393" s="206" t="s">
        <v>1071</v>
      </c>
      <c r="H393" s="207">
        <v>346.08</v>
      </c>
      <c r="I393" s="208"/>
      <c r="L393" s="203"/>
      <c r="M393" s="209"/>
      <c r="N393" s="210"/>
      <c r="O393" s="210"/>
      <c r="P393" s="210"/>
      <c r="Q393" s="210"/>
      <c r="R393" s="210"/>
      <c r="S393" s="210"/>
      <c r="T393" s="211"/>
      <c r="AT393" s="212" t="s">
        <v>151</v>
      </c>
      <c r="AU393" s="212" t="s">
        <v>82</v>
      </c>
      <c r="AV393" s="13" t="s">
        <v>82</v>
      </c>
      <c r="AW393" s="13" t="s">
        <v>37</v>
      </c>
      <c r="AX393" s="13" t="s">
        <v>24</v>
      </c>
      <c r="AY393" s="212" t="s">
        <v>141</v>
      </c>
    </row>
    <row r="394" spans="2:65" s="1" customFormat="1" ht="22.5" customHeight="1">
      <c r="B394" s="181"/>
      <c r="C394" s="182" t="s">
        <v>1072</v>
      </c>
      <c r="D394" s="182" t="s">
        <v>144</v>
      </c>
      <c r="E394" s="183" t="s">
        <v>1073</v>
      </c>
      <c r="F394" s="184" t="s">
        <v>1074</v>
      </c>
      <c r="G394" s="185" t="s">
        <v>277</v>
      </c>
      <c r="H394" s="186">
        <v>57.9</v>
      </c>
      <c r="I394" s="187"/>
      <c r="J394" s="188">
        <f>ROUND(I394*H394,2)</f>
        <v>0</v>
      </c>
      <c r="K394" s="184" t="s">
        <v>5</v>
      </c>
      <c r="L394" s="41"/>
      <c r="M394" s="189" t="s">
        <v>5</v>
      </c>
      <c r="N394" s="190" t="s">
        <v>45</v>
      </c>
      <c r="O394" s="42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AR394" s="24" t="s">
        <v>160</v>
      </c>
      <c r="AT394" s="24" t="s">
        <v>144</v>
      </c>
      <c r="AU394" s="24" t="s">
        <v>82</v>
      </c>
      <c r="AY394" s="24" t="s">
        <v>141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4" t="s">
        <v>24</v>
      </c>
      <c r="BK394" s="193">
        <f>ROUND(I394*H394,2)</f>
        <v>0</v>
      </c>
      <c r="BL394" s="24" t="s">
        <v>160</v>
      </c>
      <c r="BM394" s="24" t="s">
        <v>1075</v>
      </c>
    </row>
    <row r="395" spans="2:65" s="12" customFormat="1">
      <c r="B395" s="194"/>
      <c r="D395" s="195" t="s">
        <v>151</v>
      </c>
      <c r="E395" s="196" t="s">
        <v>5</v>
      </c>
      <c r="F395" s="197" t="s">
        <v>1076</v>
      </c>
      <c r="H395" s="198" t="s">
        <v>5</v>
      </c>
      <c r="I395" s="199"/>
      <c r="L395" s="194"/>
      <c r="M395" s="200"/>
      <c r="N395" s="201"/>
      <c r="O395" s="201"/>
      <c r="P395" s="201"/>
      <c r="Q395" s="201"/>
      <c r="R395" s="201"/>
      <c r="S395" s="201"/>
      <c r="T395" s="202"/>
      <c r="AT395" s="198" t="s">
        <v>151</v>
      </c>
      <c r="AU395" s="198" t="s">
        <v>82</v>
      </c>
      <c r="AV395" s="12" t="s">
        <v>24</v>
      </c>
      <c r="AW395" s="12" t="s">
        <v>37</v>
      </c>
      <c r="AX395" s="12" t="s">
        <v>74</v>
      </c>
      <c r="AY395" s="198" t="s">
        <v>141</v>
      </c>
    </row>
    <row r="396" spans="2:65" s="13" customFormat="1">
      <c r="B396" s="203"/>
      <c r="D396" s="195" t="s">
        <v>151</v>
      </c>
      <c r="E396" s="212" t="s">
        <v>5</v>
      </c>
      <c r="F396" s="213" t="s">
        <v>1077</v>
      </c>
      <c r="H396" s="214">
        <v>57.9</v>
      </c>
      <c r="I396" s="208"/>
      <c r="L396" s="203"/>
      <c r="M396" s="209"/>
      <c r="N396" s="210"/>
      <c r="O396" s="210"/>
      <c r="P396" s="210"/>
      <c r="Q396" s="210"/>
      <c r="R396" s="210"/>
      <c r="S396" s="210"/>
      <c r="T396" s="211"/>
      <c r="AT396" s="212" t="s">
        <v>151</v>
      </c>
      <c r="AU396" s="212" t="s">
        <v>82</v>
      </c>
      <c r="AV396" s="13" t="s">
        <v>82</v>
      </c>
      <c r="AW396" s="13" t="s">
        <v>37</v>
      </c>
      <c r="AX396" s="13" t="s">
        <v>24</v>
      </c>
      <c r="AY396" s="212" t="s">
        <v>141</v>
      </c>
    </row>
    <row r="397" spans="2:65" s="11" customFormat="1" ht="29.85" customHeight="1">
      <c r="B397" s="167"/>
      <c r="D397" s="178" t="s">
        <v>73</v>
      </c>
      <c r="E397" s="179" t="s">
        <v>140</v>
      </c>
      <c r="F397" s="179" t="s">
        <v>1078</v>
      </c>
      <c r="I397" s="170"/>
      <c r="J397" s="180">
        <f>BK397</f>
        <v>0</v>
      </c>
      <c r="L397" s="167"/>
      <c r="M397" s="172"/>
      <c r="N397" s="173"/>
      <c r="O397" s="173"/>
      <c r="P397" s="174">
        <f>SUM(P398:P439)</f>
        <v>0</v>
      </c>
      <c r="Q397" s="173"/>
      <c r="R397" s="174">
        <f>SUM(R398:R439)</f>
        <v>141.55487050000002</v>
      </c>
      <c r="S397" s="173"/>
      <c r="T397" s="175">
        <f>SUM(T398:T439)</f>
        <v>0</v>
      </c>
      <c r="AR397" s="168" t="s">
        <v>24</v>
      </c>
      <c r="AT397" s="176" t="s">
        <v>73</v>
      </c>
      <c r="AU397" s="176" t="s">
        <v>24</v>
      </c>
      <c r="AY397" s="168" t="s">
        <v>141</v>
      </c>
      <c r="BK397" s="177">
        <f>SUM(BK398:BK439)</f>
        <v>0</v>
      </c>
    </row>
    <row r="398" spans="2:65" s="1" customFormat="1" ht="22.5" customHeight="1">
      <c r="B398" s="181"/>
      <c r="C398" s="182" t="s">
        <v>1079</v>
      </c>
      <c r="D398" s="182" t="s">
        <v>144</v>
      </c>
      <c r="E398" s="183" t="s">
        <v>1080</v>
      </c>
      <c r="F398" s="184" t="s">
        <v>1081</v>
      </c>
      <c r="G398" s="185" t="s">
        <v>277</v>
      </c>
      <c r="H398" s="186">
        <v>492</v>
      </c>
      <c r="I398" s="187"/>
      <c r="J398" s="188">
        <f>ROUND(I398*H398,2)</f>
        <v>0</v>
      </c>
      <c r="K398" s="184" t="s">
        <v>148</v>
      </c>
      <c r="L398" s="41"/>
      <c r="M398" s="189" t="s">
        <v>5</v>
      </c>
      <c r="N398" s="190" t="s">
        <v>45</v>
      </c>
      <c r="O398" s="42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AR398" s="24" t="s">
        <v>160</v>
      </c>
      <c r="AT398" s="24" t="s">
        <v>144</v>
      </c>
      <c r="AU398" s="24" t="s">
        <v>82</v>
      </c>
      <c r="AY398" s="24" t="s">
        <v>141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4" t="s">
        <v>24</v>
      </c>
      <c r="BK398" s="193">
        <f>ROUND(I398*H398,2)</f>
        <v>0</v>
      </c>
      <c r="BL398" s="24" t="s">
        <v>160</v>
      </c>
      <c r="BM398" s="24" t="s">
        <v>1082</v>
      </c>
    </row>
    <row r="399" spans="2:65" s="12" customFormat="1">
      <c r="B399" s="194"/>
      <c r="D399" s="195" t="s">
        <v>151</v>
      </c>
      <c r="E399" s="196" t="s">
        <v>5</v>
      </c>
      <c r="F399" s="197" t="s">
        <v>1083</v>
      </c>
      <c r="H399" s="198" t="s">
        <v>5</v>
      </c>
      <c r="I399" s="199"/>
      <c r="L399" s="194"/>
      <c r="M399" s="200"/>
      <c r="N399" s="201"/>
      <c r="O399" s="201"/>
      <c r="P399" s="201"/>
      <c r="Q399" s="201"/>
      <c r="R399" s="201"/>
      <c r="S399" s="201"/>
      <c r="T399" s="202"/>
      <c r="AT399" s="198" t="s">
        <v>151</v>
      </c>
      <c r="AU399" s="198" t="s">
        <v>82</v>
      </c>
      <c r="AV399" s="12" t="s">
        <v>24</v>
      </c>
      <c r="AW399" s="12" t="s">
        <v>37</v>
      </c>
      <c r="AX399" s="12" t="s">
        <v>74</v>
      </c>
      <c r="AY399" s="198" t="s">
        <v>141</v>
      </c>
    </row>
    <row r="400" spans="2:65" s="13" customFormat="1">
      <c r="B400" s="203"/>
      <c r="D400" s="204" t="s">
        <v>151</v>
      </c>
      <c r="E400" s="205" t="s">
        <v>5</v>
      </c>
      <c r="F400" s="206" t="s">
        <v>1084</v>
      </c>
      <c r="H400" s="207">
        <v>492</v>
      </c>
      <c r="I400" s="208"/>
      <c r="L400" s="203"/>
      <c r="M400" s="209"/>
      <c r="N400" s="210"/>
      <c r="O400" s="210"/>
      <c r="P400" s="210"/>
      <c r="Q400" s="210"/>
      <c r="R400" s="210"/>
      <c r="S400" s="210"/>
      <c r="T400" s="211"/>
      <c r="AT400" s="212" t="s">
        <v>151</v>
      </c>
      <c r="AU400" s="212" t="s">
        <v>82</v>
      </c>
      <c r="AV400" s="13" t="s">
        <v>82</v>
      </c>
      <c r="AW400" s="13" t="s">
        <v>37</v>
      </c>
      <c r="AX400" s="13" t="s">
        <v>24</v>
      </c>
      <c r="AY400" s="212" t="s">
        <v>141</v>
      </c>
    </row>
    <row r="401" spans="2:65" s="1" customFormat="1" ht="22.5" customHeight="1">
      <c r="B401" s="181"/>
      <c r="C401" s="182" t="s">
        <v>1085</v>
      </c>
      <c r="D401" s="182" t="s">
        <v>144</v>
      </c>
      <c r="E401" s="183" t="s">
        <v>1086</v>
      </c>
      <c r="F401" s="184" t="s">
        <v>1087</v>
      </c>
      <c r="G401" s="185" t="s">
        <v>277</v>
      </c>
      <c r="H401" s="186">
        <v>444</v>
      </c>
      <c r="I401" s="187"/>
      <c r="J401" s="188">
        <f>ROUND(I401*H401,2)</f>
        <v>0</v>
      </c>
      <c r="K401" s="184" t="s">
        <v>148</v>
      </c>
      <c r="L401" s="41"/>
      <c r="M401" s="189" t="s">
        <v>5</v>
      </c>
      <c r="N401" s="190" t="s">
        <v>45</v>
      </c>
      <c r="O401" s="42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AR401" s="24" t="s">
        <v>160</v>
      </c>
      <c r="AT401" s="24" t="s">
        <v>144</v>
      </c>
      <c r="AU401" s="24" t="s">
        <v>82</v>
      </c>
      <c r="AY401" s="24" t="s">
        <v>141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4" t="s">
        <v>24</v>
      </c>
      <c r="BK401" s="193">
        <f>ROUND(I401*H401,2)</f>
        <v>0</v>
      </c>
      <c r="BL401" s="24" t="s">
        <v>160</v>
      </c>
      <c r="BM401" s="24" t="s">
        <v>1088</v>
      </c>
    </row>
    <row r="402" spans="2:65" s="12" customFormat="1">
      <c r="B402" s="194"/>
      <c r="D402" s="195" t="s">
        <v>151</v>
      </c>
      <c r="E402" s="196" t="s">
        <v>5</v>
      </c>
      <c r="F402" s="197" t="s">
        <v>1083</v>
      </c>
      <c r="H402" s="198" t="s">
        <v>5</v>
      </c>
      <c r="I402" s="199"/>
      <c r="L402" s="194"/>
      <c r="M402" s="200"/>
      <c r="N402" s="201"/>
      <c r="O402" s="201"/>
      <c r="P402" s="201"/>
      <c r="Q402" s="201"/>
      <c r="R402" s="201"/>
      <c r="S402" s="201"/>
      <c r="T402" s="202"/>
      <c r="AT402" s="198" t="s">
        <v>151</v>
      </c>
      <c r="AU402" s="198" t="s">
        <v>82</v>
      </c>
      <c r="AV402" s="12" t="s">
        <v>24</v>
      </c>
      <c r="AW402" s="12" t="s">
        <v>37</v>
      </c>
      <c r="AX402" s="12" t="s">
        <v>74</v>
      </c>
      <c r="AY402" s="198" t="s">
        <v>141</v>
      </c>
    </row>
    <row r="403" spans="2:65" s="13" customFormat="1">
      <c r="B403" s="203"/>
      <c r="D403" s="204" t="s">
        <v>151</v>
      </c>
      <c r="E403" s="205" t="s">
        <v>5</v>
      </c>
      <c r="F403" s="206" t="s">
        <v>1089</v>
      </c>
      <c r="H403" s="207">
        <v>444</v>
      </c>
      <c r="I403" s="208"/>
      <c r="L403" s="203"/>
      <c r="M403" s="209"/>
      <c r="N403" s="210"/>
      <c r="O403" s="210"/>
      <c r="P403" s="210"/>
      <c r="Q403" s="210"/>
      <c r="R403" s="210"/>
      <c r="S403" s="210"/>
      <c r="T403" s="211"/>
      <c r="AT403" s="212" t="s">
        <v>151</v>
      </c>
      <c r="AU403" s="212" t="s">
        <v>82</v>
      </c>
      <c r="AV403" s="13" t="s">
        <v>82</v>
      </c>
      <c r="AW403" s="13" t="s">
        <v>37</v>
      </c>
      <c r="AX403" s="13" t="s">
        <v>24</v>
      </c>
      <c r="AY403" s="212" t="s">
        <v>141</v>
      </c>
    </row>
    <row r="404" spans="2:65" s="1" customFormat="1" ht="22.5" customHeight="1">
      <c r="B404" s="181"/>
      <c r="C404" s="182" t="s">
        <v>1090</v>
      </c>
      <c r="D404" s="182" t="s">
        <v>144</v>
      </c>
      <c r="E404" s="183" t="s">
        <v>1091</v>
      </c>
      <c r="F404" s="184" t="s">
        <v>1092</v>
      </c>
      <c r="G404" s="185" t="s">
        <v>277</v>
      </c>
      <c r="H404" s="186">
        <v>458.4</v>
      </c>
      <c r="I404" s="187"/>
      <c r="J404" s="188">
        <f>ROUND(I404*H404,2)</f>
        <v>0</v>
      </c>
      <c r="K404" s="184" t="s">
        <v>148</v>
      </c>
      <c r="L404" s="41"/>
      <c r="M404" s="189" t="s">
        <v>5</v>
      </c>
      <c r="N404" s="190" t="s">
        <v>45</v>
      </c>
      <c r="O404" s="42"/>
      <c r="P404" s="191">
        <f>O404*H404</f>
        <v>0</v>
      </c>
      <c r="Q404" s="191">
        <v>0</v>
      </c>
      <c r="R404" s="191">
        <f>Q404*H404</f>
        <v>0</v>
      </c>
      <c r="S404" s="191">
        <v>0</v>
      </c>
      <c r="T404" s="192">
        <f>S404*H404</f>
        <v>0</v>
      </c>
      <c r="AR404" s="24" t="s">
        <v>160</v>
      </c>
      <c r="AT404" s="24" t="s">
        <v>144</v>
      </c>
      <c r="AU404" s="24" t="s">
        <v>82</v>
      </c>
      <c r="AY404" s="24" t="s">
        <v>141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4" t="s">
        <v>24</v>
      </c>
      <c r="BK404" s="193">
        <f>ROUND(I404*H404,2)</f>
        <v>0</v>
      </c>
      <c r="BL404" s="24" t="s">
        <v>160</v>
      </c>
      <c r="BM404" s="24" t="s">
        <v>1093</v>
      </c>
    </row>
    <row r="405" spans="2:65" s="12" customFormat="1">
      <c r="B405" s="194"/>
      <c r="D405" s="195" t="s">
        <v>151</v>
      </c>
      <c r="E405" s="196" t="s">
        <v>5</v>
      </c>
      <c r="F405" s="197" t="s">
        <v>1094</v>
      </c>
      <c r="H405" s="198" t="s">
        <v>5</v>
      </c>
      <c r="I405" s="199"/>
      <c r="L405" s="194"/>
      <c r="M405" s="200"/>
      <c r="N405" s="201"/>
      <c r="O405" s="201"/>
      <c r="P405" s="201"/>
      <c r="Q405" s="201"/>
      <c r="R405" s="201"/>
      <c r="S405" s="201"/>
      <c r="T405" s="202"/>
      <c r="AT405" s="198" t="s">
        <v>151</v>
      </c>
      <c r="AU405" s="198" t="s">
        <v>82</v>
      </c>
      <c r="AV405" s="12" t="s">
        <v>24</v>
      </c>
      <c r="AW405" s="12" t="s">
        <v>37</v>
      </c>
      <c r="AX405" s="12" t="s">
        <v>74</v>
      </c>
      <c r="AY405" s="198" t="s">
        <v>141</v>
      </c>
    </row>
    <row r="406" spans="2:65" s="13" customFormat="1">
      <c r="B406" s="203"/>
      <c r="D406" s="204" t="s">
        <v>151</v>
      </c>
      <c r="E406" s="205" t="s">
        <v>5</v>
      </c>
      <c r="F406" s="206" t="s">
        <v>1095</v>
      </c>
      <c r="H406" s="207">
        <v>458.4</v>
      </c>
      <c r="I406" s="208"/>
      <c r="L406" s="203"/>
      <c r="M406" s="209"/>
      <c r="N406" s="210"/>
      <c r="O406" s="210"/>
      <c r="P406" s="210"/>
      <c r="Q406" s="210"/>
      <c r="R406" s="210"/>
      <c r="S406" s="210"/>
      <c r="T406" s="211"/>
      <c r="AT406" s="212" t="s">
        <v>151</v>
      </c>
      <c r="AU406" s="212" t="s">
        <v>82</v>
      </c>
      <c r="AV406" s="13" t="s">
        <v>82</v>
      </c>
      <c r="AW406" s="13" t="s">
        <v>37</v>
      </c>
      <c r="AX406" s="13" t="s">
        <v>24</v>
      </c>
      <c r="AY406" s="212" t="s">
        <v>141</v>
      </c>
    </row>
    <row r="407" spans="2:65" s="1" customFormat="1" ht="22.5" customHeight="1">
      <c r="B407" s="181"/>
      <c r="C407" s="182" t="s">
        <v>1096</v>
      </c>
      <c r="D407" s="182" t="s">
        <v>144</v>
      </c>
      <c r="E407" s="183" t="s">
        <v>1097</v>
      </c>
      <c r="F407" s="184" t="s">
        <v>1098</v>
      </c>
      <c r="G407" s="185" t="s">
        <v>277</v>
      </c>
      <c r="H407" s="186">
        <v>1184</v>
      </c>
      <c r="I407" s="187"/>
      <c r="J407" s="188">
        <f>ROUND(I407*H407,2)</f>
        <v>0</v>
      </c>
      <c r="K407" s="184" t="s">
        <v>148</v>
      </c>
      <c r="L407" s="41"/>
      <c r="M407" s="189" t="s">
        <v>5</v>
      </c>
      <c r="N407" s="190" t="s">
        <v>45</v>
      </c>
      <c r="O407" s="42"/>
      <c r="P407" s="191">
        <f>O407*H407</f>
        <v>0</v>
      </c>
      <c r="Q407" s="191">
        <v>6.0099999999999997E-3</v>
      </c>
      <c r="R407" s="191">
        <f>Q407*H407</f>
        <v>7.1158399999999995</v>
      </c>
      <c r="S407" s="191">
        <v>0</v>
      </c>
      <c r="T407" s="192">
        <f>S407*H407</f>
        <v>0</v>
      </c>
      <c r="AR407" s="24" t="s">
        <v>160</v>
      </c>
      <c r="AT407" s="24" t="s">
        <v>144</v>
      </c>
      <c r="AU407" s="24" t="s">
        <v>82</v>
      </c>
      <c r="AY407" s="24" t="s">
        <v>141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24" t="s">
        <v>24</v>
      </c>
      <c r="BK407" s="193">
        <f>ROUND(I407*H407,2)</f>
        <v>0</v>
      </c>
      <c r="BL407" s="24" t="s">
        <v>160</v>
      </c>
      <c r="BM407" s="24" t="s">
        <v>1099</v>
      </c>
    </row>
    <row r="408" spans="2:65" s="12" customFormat="1">
      <c r="B408" s="194"/>
      <c r="D408" s="195" t="s">
        <v>151</v>
      </c>
      <c r="E408" s="196" t="s">
        <v>5</v>
      </c>
      <c r="F408" s="197" t="s">
        <v>1100</v>
      </c>
      <c r="H408" s="198" t="s">
        <v>5</v>
      </c>
      <c r="I408" s="199"/>
      <c r="L408" s="194"/>
      <c r="M408" s="200"/>
      <c r="N408" s="201"/>
      <c r="O408" s="201"/>
      <c r="P408" s="201"/>
      <c r="Q408" s="201"/>
      <c r="R408" s="201"/>
      <c r="S408" s="201"/>
      <c r="T408" s="202"/>
      <c r="AT408" s="198" t="s">
        <v>151</v>
      </c>
      <c r="AU408" s="198" t="s">
        <v>82</v>
      </c>
      <c r="AV408" s="12" t="s">
        <v>24</v>
      </c>
      <c r="AW408" s="12" t="s">
        <v>37</v>
      </c>
      <c r="AX408" s="12" t="s">
        <v>74</v>
      </c>
      <c r="AY408" s="198" t="s">
        <v>141</v>
      </c>
    </row>
    <row r="409" spans="2:65" s="13" customFormat="1">
      <c r="B409" s="203"/>
      <c r="D409" s="204" t="s">
        <v>151</v>
      </c>
      <c r="E409" s="205" t="s">
        <v>5</v>
      </c>
      <c r="F409" s="206" t="s">
        <v>1101</v>
      </c>
      <c r="H409" s="207">
        <v>1184</v>
      </c>
      <c r="I409" s="208"/>
      <c r="L409" s="203"/>
      <c r="M409" s="209"/>
      <c r="N409" s="210"/>
      <c r="O409" s="210"/>
      <c r="P409" s="210"/>
      <c r="Q409" s="210"/>
      <c r="R409" s="210"/>
      <c r="S409" s="210"/>
      <c r="T409" s="211"/>
      <c r="AT409" s="212" t="s">
        <v>151</v>
      </c>
      <c r="AU409" s="212" t="s">
        <v>82</v>
      </c>
      <c r="AV409" s="13" t="s">
        <v>82</v>
      </c>
      <c r="AW409" s="13" t="s">
        <v>37</v>
      </c>
      <c r="AX409" s="13" t="s">
        <v>24</v>
      </c>
      <c r="AY409" s="212" t="s">
        <v>141</v>
      </c>
    </row>
    <row r="410" spans="2:65" s="1" customFormat="1" ht="22.5" customHeight="1">
      <c r="B410" s="181"/>
      <c r="C410" s="182" t="s">
        <v>1102</v>
      </c>
      <c r="D410" s="182" t="s">
        <v>144</v>
      </c>
      <c r="E410" s="183" t="s">
        <v>1103</v>
      </c>
      <c r="F410" s="184" t="s">
        <v>1104</v>
      </c>
      <c r="G410" s="185" t="s">
        <v>277</v>
      </c>
      <c r="H410" s="186">
        <v>1258</v>
      </c>
      <c r="I410" s="187"/>
      <c r="J410" s="188">
        <f>ROUND(I410*H410,2)</f>
        <v>0</v>
      </c>
      <c r="K410" s="184" t="s">
        <v>148</v>
      </c>
      <c r="L410" s="41"/>
      <c r="M410" s="189" t="s">
        <v>5</v>
      </c>
      <c r="N410" s="190" t="s">
        <v>45</v>
      </c>
      <c r="O410" s="42"/>
      <c r="P410" s="191">
        <f>O410*H410</f>
        <v>0</v>
      </c>
      <c r="Q410" s="191">
        <v>7.1000000000000002E-4</v>
      </c>
      <c r="R410" s="191">
        <f>Q410*H410</f>
        <v>0.89317999999999997</v>
      </c>
      <c r="S410" s="191">
        <v>0</v>
      </c>
      <c r="T410" s="192">
        <f>S410*H410</f>
        <v>0</v>
      </c>
      <c r="AR410" s="24" t="s">
        <v>160</v>
      </c>
      <c r="AT410" s="24" t="s">
        <v>144</v>
      </c>
      <c r="AU410" s="24" t="s">
        <v>82</v>
      </c>
      <c r="AY410" s="24" t="s">
        <v>141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4" t="s">
        <v>24</v>
      </c>
      <c r="BK410" s="193">
        <f>ROUND(I410*H410,2)</f>
        <v>0</v>
      </c>
      <c r="BL410" s="24" t="s">
        <v>160</v>
      </c>
      <c r="BM410" s="24" t="s">
        <v>1105</v>
      </c>
    </row>
    <row r="411" spans="2:65" s="12" customFormat="1">
      <c r="B411" s="194"/>
      <c r="D411" s="195" t="s">
        <v>151</v>
      </c>
      <c r="E411" s="196" t="s">
        <v>5</v>
      </c>
      <c r="F411" s="197" t="s">
        <v>1106</v>
      </c>
      <c r="H411" s="198" t="s">
        <v>5</v>
      </c>
      <c r="I411" s="199"/>
      <c r="L411" s="194"/>
      <c r="M411" s="200"/>
      <c r="N411" s="201"/>
      <c r="O411" s="201"/>
      <c r="P411" s="201"/>
      <c r="Q411" s="201"/>
      <c r="R411" s="201"/>
      <c r="S411" s="201"/>
      <c r="T411" s="202"/>
      <c r="AT411" s="198" t="s">
        <v>151</v>
      </c>
      <c r="AU411" s="198" t="s">
        <v>82</v>
      </c>
      <c r="AV411" s="12" t="s">
        <v>24</v>
      </c>
      <c r="AW411" s="12" t="s">
        <v>37</v>
      </c>
      <c r="AX411" s="12" t="s">
        <v>74</v>
      </c>
      <c r="AY411" s="198" t="s">
        <v>141</v>
      </c>
    </row>
    <row r="412" spans="2:65" s="12" customFormat="1">
      <c r="B412" s="194"/>
      <c r="D412" s="195" t="s">
        <v>151</v>
      </c>
      <c r="E412" s="196" t="s">
        <v>5</v>
      </c>
      <c r="F412" s="197" t="s">
        <v>649</v>
      </c>
      <c r="H412" s="198" t="s">
        <v>5</v>
      </c>
      <c r="I412" s="199"/>
      <c r="L412" s="194"/>
      <c r="M412" s="200"/>
      <c r="N412" s="201"/>
      <c r="O412" s="201"/>
      <c r="P412" s="201"/>
      <c r="Q412" s="201"/>
      <c r="R412" s="201"/>
      <c r="S412" s="201"/>
      <c r="T412" s="202"/>
      <c r="AT412" s="198" t="s">
        <v>151</v>
      </c>
      <c r="AU412" s="198" t="s">
        <v>82</v>
      </c>
      <c r="AV412" s="12" t="s">
        <v>24</v>
      </c>
      <c r="AW412" s="12" t="s">
        <v>37</v>
      </c>
      <c r="AX412" s="12" t="s">
        <v>74</v>
      </c>
      <c r="AY412" s="198" t="s">
        <v>141</v>
      </c>
    </row>
    <row r="413" spans="2:65" s="13" customFormat="1">
      <c r="B413" s="203"/>
      <c r="D413" s="195" t="s">
        <v>151</v>
      </c>
      <c r="E413" s="212" t="s">
        <v>5</v>
      </c>
      <c r="F413" s="213" t="s">
        <v>1107</v>
      </c>
      <c r="H413" s="214">
        <v>1517</v>
      </c>
      <c r="I413" s="208"/>
      <c r="L413" s="203"/>
      <c r="M413" s="209"/>
      <c r="N413" s="210"/>
      <c r="O413" s="210"/>
      <c r="P413" s="210"/>
      <c r="Q413" s="210"/>
      <c r="R413" s="210"/>
      <c r="S413" s="210"/>
      <c r="T413" s="211"/>
      <c r="AT413" s="212" t="s">
        <v>151</v>
      </c>
      <c r="AU413" s="212" t="s">
        <v>82</v>
      </c>
      <c r="AV413" s="13" t="s">
        <v>82</v>
      </c>
      <c r="AW413" s="13" t="s">
        <v>37</v>
      </c>
      <c r="AX413" s="13" t="s">
        <v>74</v>
      </c>
      <c r="AY413" s="212" t="s">
        <v>141</v>
      </c>
    </row>
    <row r="414" spans="2:65" s="12" customFormat="1">
      <c r="B414" s="194"/>
      <c r="D414" s="195" t="s">
        <v>151</v>
      </c>
      <c r="E414" s="196" t="s">
        <v>5</v>
      </c>
      <c r="F414" s="197" t="s">
        <v>1083</v>
      </c>
      <c r="H414" s="198" t="s">
        <v>5</v>
      </c>
      <c r="I414" s="199"/>
      <c r="L414" s="194"/>
      <c r="M414" s="200"/>
      <c r="N414" s="201"/>
      <c r="O414" s="201"/>
      <c r="P414" s="201"/>
      <c r="Q414" s="201"/>
      <c r="R414" s="201"/>
      <c r="S414" s="201"/>
      <c r="T414" s="202"/>
      <c r="AT414" s="198" t="s">
        <v>151</v>
      </c>
      <c r="AU414" s="198" t="s">
        <v>82</v>
      </c>
      <c r="AV414" s="12" t="s">
        <v>24</v>
      </c>
      <c r="AW414" s="12" t="s">
        <v>37</v>
      </c>
      <c r="AX414" s="12" t="s">
        <v>74</v>
      </c>
      <c r="AY414" s="198" t="s">
        <v>141</v>
      </c>
    </row>
    <row r="415" spans="2:65" s="13" customFormat="1">
      <c r="B415" s="203"/>
      <c r="D415" s="204" t="s">
        <v>151</v>
      </c>
      <c r="E415" s="205" t="s">
        <v>5</v>
      </c>
      <c r="F415" s="206" t="s">
        <v>1108</v>
      </c>
      <c r="H415" s="207">
        <v>1258</v>
      </c>
      <c r="I415" s="208"/>
      <c r="L415" s="203"/>
      <c r="M415" s="209"/>
      <c r="N415" s="210"/>
      <c r="O415" s="210"/>
      <c r="P415" s="210"/>
      <c r="Q415" s="210"/>
      <c r="R415" s="210"/>
      <c r="S415" s="210"/>
      <c r="T415" s="211"/>
      <c r="AT415" s="212" t="s">
        <v>151</v>
      </c>
      <c r="AU415" s="212" t="s">
        <v>82</v>
      </c>
      <c r="AV415" s="13" t="s">
        <v>82</v>
      </c>
      <c r="AW415" s="13" t="s">
        <v>37</v>
      </c>
      <c r="AX415" s="13" t="s">
        <v>24</v>
      </c>
      <c r="AY415" s="212" t="s">
        <v>141</v>
      </c>
    </row>
    <row r="416" spans="2:65" s="1" customFormat="1" ht="31.5" customHeight="1">
      <c r="B416" s="181"/>
      <c r="C416" s="182" t="s">
        <v>1109</v>
      </c>
      <c r="D416" s="182" t="s">
        <v>144</v>
      </c>
      <c r="E416" s="183" t="s">
        <v>1110</v>
      </c>
      <c r="F416" s="184" t="s">
        <v>1111</v>
      </c>
      <c r="G416" s="185" t="s">
        <v>277</v>
      </c>
      <c r="H416" s="186">
        <v>2701</v>
      </c>
      <c r="I416" s="187"/>
      <c r="J416" s="188">
        <f>ROUND(I416*H416,2)</f>
        <v>0</v>
      </c>
      <c r="K416" s="184" t="s">
        <v>148</v>
      </c>
      <c r="L416" s="41"/>
      <c r="M416" s="189" t="s">
        <v>5</v>
      </c>
      <c r="N416" s="190" t="s">
        <v>45</v>
      </c>
      <c r="O416" s="42"/>
      <c r="P416" s="191">
        <f>O416*H416</f>
        <v>0</v>
      </c>
      <c r="Q416" s="191">
        <v>0</v>
      </c>
      <c r="R416" s="191">
        <f>Q416*H416</f>
        <v>0</v>
      </c>
      <c r="S416" s="191">
        <v>0</v>
      </c>
      <c r="T416" s="192">
        <f>S416*H416</f>
        <v>0</v>
      </c>
      <c r="AR416" s="24" t="s">
        <v>160</v>
      </c>
      <c r="AT416" s="24" t="s">
        <v>144</v>
      </c>
      <c r="AU416" s="24" t="s">
        <v>82</v>
      </c>
      <c r="AY416" s="24" t="s">
        <v>141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4" t="s">
        <v>24</v>
      </c>
      <c r="BK416" s="193">
        <f>ROUND(I416*H416,2)</f>
        <v>0</v>
      </c>
      <c r="BL416" s="24" t="s">
        <v>160</v>
      </c>
      <c r="BM416" s="24" t="s">
        <v>1112</v>
      </c>
    </row>
    <row r="417" spans="2:65" s="12" customFormat="1">
      <c r="B417" s="194"/>
      <c r="D417" s="195" t="s">
        <v>151</v>
      </c>
      <c r="E417" s="196" t="s">
        <v>5</v>
      </c>
      <c r="F417" s="197" t="s">
        <v>1113</v>
      </c>
      <c r="H417" s="198" t="s">
        <v>5</v>
      </c>
      <c r="I417" s="199"/>
      <c r="L417" s="194"/>
      <c r="M417" s="200"/>
      <c r="N417" s="201"/>
      <c r="O417" s="201"/>
      <c r="P417" s="201"/>
      <c r="Q417" s="201"/>
      <c r="R417" s="201"/>
      <c r="S417" s="201"/>
      <c r="T417" s="202"/>
      <c r="AT417" s="198" t="s">
        <v>151</v>
      </c>
      <c r="AU417" s="198" t="s">
        <v>82</v>
      </c>
      <c r="AV417" s="12" t="s">
        <v>24</v>
      </c>
      <c r="AW417" s="12" t="s">
        <v>37</v>
      </c>
      <c r="AX417" s="12" t="s">
        <v>74</v>
      </c>
      <c r="AY417" s="198" t="s">
        <v>141</v>
      </c>
    </row>
    <row r="418" spans="2:65" s="13" customFormat="1">
      <c r="B418" s="203"/>
      <c r="D418" s="204" t="s">
        <v>151</v>
      </c>
      <c r="E418" s="205" t="s">
        <v>5</v>
      </c>
      <c r="F418" s="206" t="s">
        <v>1114</v>
      </c>
      <c r="H418" s="207">
        <v>2701</v>
      </c>
      <c r="I418" s="208"/>
      <c r="L418" s="203"/>
      <c r="M418" s="209"/>
      <c r="N418" s="210"/>
      <c r="O418" s="210"/>
      <c r="P418" s="210"/>
      <c r="Q418" s="210"/>
      <c r="R418" s="210"/>
      <c r="S418" s="210"/>
      <c r="T418" s="211"/>
      <c r="AT418" s="212" t="s">
        <v>151</v>
      </c>
      <c r="AU418" s="212" t="s">
        <v>82</v>
      </c>
      <c r="AV418" s="13" t="s">
        <v>82</v>
      </c>
      <c r="AW418" s="13" t="s">
        <v>37</v>
      </c>
      <c r="AX418" s="13" t="s">
        <v>24</v>
      </c>
      <c r="AY418" s="212" t="s">
        <v>141</v>
      </c>
    </row>
    <row r="419" spans="2:65" s="1" customFormat="1" ht="22.5" customHeight="1">
      <c r="B419" s="181"/>
      <c r="C419" s="182" t="s">
        <v>1115</v>
      </c>
      <c r="D419" s="182" t="s">
        <v>144</v>
      </c>
      <c r="E419" s="183" t="s">
        <v>1116</v>
      </c>
      <c r="F419" s="184" t="s">
        <v>1117</v>
      </c>
      <c r="G419" s="185" t="s">
        <v>277</v>
      </c>
      <c r="H419" s="186">
        <v>814</v>
      </c>
      <c r="I419" s="187"/>
      <c r="J419" s="188">
        <f>ROUND(I419*H419,2)</f>
        <v>0</v>
      </c>
      <c r="K419" s="184" t="s">
        <v>148</v>
      </c>
      <c r="L419" s="41"/>
      <c r="M419" s="189" t="s">
        <v>5</v>
      </c>
      <c r="N419" s="190" t="s">
        <v>45</v>
      </c>
      <c r="O419" s="42"/>
      <c r="P419" s="191">
        <f>O419*H419</f>
        <v>0</v>
      </c>
      <c r="Q419" s="191">
        <v>0</v>
      </c>
      <c r="R419" s="191">
        <f>Q419*H419</f>
        <v>0</v>
      </c>
      <c r="S419" s="191">
        <v>0</v>
      </c>
      <c r="T419" s="192">
        <f>S419*H419</f>
        <v>0</v>
      </c>
      <c r="AR419" s="24" t="s">
        <v>160</v>
      </c>
      <c r="AT419" s="24" t="s">
        <v>144</v>
      </c>
      <c r="AU419" s="24" t="s">
        <v>82</v>
      </c>
      <c r="AY419" s="24" t="s">
        <v>141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4" t="s">
        <v>24</v>
      </c>
      <c r="BK419" s="193">
        <f>ROUND(I419*H419,2)</f>
        <v>0</v>
      </c>
      <c r="BL419" s="24" t="s">
        <v>160</v>
      </c>
      <c r="BM419" s="24" t="s">
        <v>1118</v>
      </c>
    </row>
    <row r="420" spans="2:65" s="12" customFormat="1">
      <c r="B420" s="194"/>
      <c r="D420" s="195" t="s">
        <v>151</v>
      </c>
      <c r="E420" s="196" t="s">
        <v>5</v>
      </c>
      <c r="F420" s="197" t="s">
        <v>1083</v>
      </c>
      <c r="H420" s="198" t="s">
        <v>5</v>
      </c>
      <c r="I420" s="199"/>
      <c r="L420" s="194"/>
      <c r="M420" s="200"/>
      <c r="N420" s="201"/>
      <c r="O420" s="201"/>
      <c r="P420" s="201"/>
      <c r="Q420" s="201"/>
      <c r="R420" s="201"/>
      <c r="S420" s="201"/>
      <c r="T420" s="202"/>
      <c r="AT420" s="198" t="s">
        <v>151</v>
      </c>
      <c r="AU420" s="198" t="s">
        <v>82</v>
      </c>
      <c r="AV420" s="12" t="s">
        <v>24</v>
      </c>
      <c r="AW420" s="12" t="s">
        <v>37</v>
      </c>
      <c r="AX420" s="12" t="s">
        <v>74</v>
      </c>
      <c r="AY420" s="198" t="s">
        <v>141</v>
      </c>
    </row>
    <row r="421" spans="2:65" s="13" customFormat="1">
      <c r="B421" s="203"/>
      <c r="D421" s="204" t="s">
        <v>151</v>
      </c>
      <c r="E421" s="205" t="s">
        <v>5</v>
      </c>
      <c r="F421" s="206" t="s">
        <v>1119</v>
      </c>
      <c r="H421" s="207">
        <v>814</v>
      </c>
      <c r="I421" s="208"/>
      <c r="L421" s="203"/>
      <c r="M421" s="209"/>
      <c r="N421" s="210"/>
      <c r="O421" s="210"/>
      <c r="P421" s="210"/>
      <c r="Q421" s="210"/>
      <c r="R421" s="210"/>
      <c r="S421" s="210"/>
      <c r="T421" s="211"/>
      <c r="AT421" s="212" t="s">
        <v>151</v>
      </c>
      <c r="AU421" s="212" t="s">
        <v>82</v>
      </c>
      <c r="AV421" s="13" t="s">
        <v>82</v>
      </c>
      <c r="AW421" s="13" t="s">
        <v>37</v>
      </c>
      <c r="AX421" s="13" t="s">
        <v>24</v>
      </c>
      <c r="AY421" s="212" t="s">
        <v>141</v>
      </c>
    </row>
    <row r="422" spans="2:65" s="1" customFormat="1" ht="22.5" customHeight="1">
      <c r="B422" s="181"/>
      <c r="C422" s="182" t="s">
        <v>689</v>
      </c>
      <c r="D422" s="182" t="s">
        <v>144</v>
      </c>
      <c r="E422" s="183" t="s">
        <v>1120</v>
      </c>
      <c r="F422" s="184" t="s">
        <v>1121</v>
      </c>
      <c r="G422" s="185" t="s">
        <v>277</v>
      </c>
      <c r="H422" s="186">
        <v>1504.7</v>
      </c>
      <c r="I422" s="187"/>
      <c r="J422" s="188">
        <f>ROUND(I422*H422,2)</f>
        <v>0</v>
      </c>
      <c r="K422" s="184" t="s">
        <v>148</v>
      </c>
      <c r="L422" s="41"/>
      <c r="M422" s="189" t="s">
        <v>5</v>
      </c>
      <c r="N422" s="190" t="s">
        <v>45</v>
      </c>
      <c r="O422" s="42"/>
      <c r="P422" s="191">
        <f>O422*H422</f>
        <v>0</v>
      </c>
      <c r="Q422" s="191">
        <v>0</v>
      </c>
      <c r="R422" s="191">
        <f>Q422*H422</f>
        <v>0</v>
      </c>
      <c r="S422" s="191">
        <v>0</v>
      </c>
      <c r="T422" s="192">
        <f>S422*H422</f>
        <v>0</v>
      </c>
      <c r="AR422" s="24" t="s">
        <v>160</v>
      </c>
      <c r="AT422" s="24" t="s">
        <v>144</v>
      </c>
      <c r="AU422" s="24" t="s">
        <v>82</v>
      </c>
      <c r="AY422" s="24" t="s">
        <v>141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4" t="s">
        <v>24</v>
      </c>
      <c r="BK422" s="193">
        <f>ROUND(I422*H422,2)</f>
        <v>0</v>
      </c>
      <c r="BL422" s="24" t="s">
        <v>160</v>
      </c>
      <c r="BM422" s="24" t="s">
        <v>1122</v>
      </c>
    </row>
    <row r="423" spans="2:65" s="12" customFormat="1">
      <c r="B423" s="194"/>
      <c r="D423" s="195" t="s">
        <v>151</v>
      </c>
      <c r="E423" s="196" t="s">
        <v>5</v>
      </c>
      <c r="F423" s="197" t="s">
        <v>1123</v>
      </c>
      <c r="H423" s="198" t="s">
        <v>5</v>
      </c>
      <c r="I423" s="199"/>
      <c r="L423" s="194"/>
      <c r="M423" s="200"/>
      <c r="N423" s="201"/>
      <c r="O423" s="201"/>
      <c r="P423" s="201"/>
      <c r="Q423" s="201"/>
      <c r="R423" s="201"/>
      <c r="S423" s="201"/>
      <c r="T423" s="202"/>
      <c r="AT423" s="198" t="s">
        <v>151</v>
      </c>
      <c r="AU423" s="198" t="s">
        <v>82</v>
      </c>
      <c r="AV423" s="12" t="s">
        <v>24</v>
      </c>
      <c r="AW423" s="12" t="s">
        <v>37</v>
      </c>
      <c r="AX423" s="12" t="s">
        <v>74</v>
      </c>
      <c r="AY423" s="198" t="s">
        <v>141</v>
      </c>
    </row>
    <row r="424" spans="2:65" s="13" customFormat="1">
      <c r="B424" s="203"/>
      <c r="D424" s="204" t="s">
        <v>151</v>
      </c>
      <c r="E424" s="205" t="s">
        <v>5</v>
      </c>
      <c r="F424" s="206" t="s">
        <v>1124</v>
      </c>
      <c r="H424" s="207">
        <v>1504.7</v>
      </c>
      <c r="I424" s="208"/>
      <c r="L424" s="203"/>
      <c r="M424" s="209"/>
      <c r="N424" s="210"/>
      <c r="O424" s="210"/>
      <c r="P424" s="210"/>
      <c r="Q424" s="210"/>
      <c r="R424" s="210"/>
      <c r="S424" s="210"/>
      <c r="T424" s="211"/>
      <c r="AT424" s="212" t="s">
        <v>151</v>
      </c>
      <c r="AU424" s="212" t="s">
        <v>82</v>
      </c>
      <c r="AV424" s="13" t="s">
        <v>82</v>
      </c>
      <c r="AW424" s="13" t="s">
        <v>37</v>
      </c>
      <c r="AX424" s="13" t="s">
        <v>24</v>
      </c>
      <c r="AY424" s="212" t="s">
        <v>141</v>
      </c>
    </row>
    <row r="425" spans="2:65" s="1" customFormat="1" ht="22.5" customHeight="1">
      <c r="B425" s="181"/>
      <c r="C425" s="182" t="s">
        <v>1125</v>
      </c>
      <c r="D425" s="182" t="s">
        <v>144</v>
      </c>
      <c r="E425" s="183" t="s">
        <v>1126</v>
      </c>
      <c r="F425" s="184" t="s">
        <v>1127</v>
      </c>
      <c r="G425" s="185" t="s">
        <v>277</v>
      </c>
      <c r="H425" s="186">
        <v>1504.7</v>
      </c>
      <c r="I425" s="187"/>
      <c r="J425" s="188">
        <f>ROUND(I425*H425,2)</f>
        <v>0</v>
      </c>
      <c r="K425" s="184" t="s">
        <v>148</v>
      </c>
      <c r="L425" s="41"/>
      <c r="M425" s="189" t="s">
        <v>5</v>
      </c>
      <c r="N425" s="190" t="s">
        <v>45</v>
      </c>
      <c r="O425" s="42"/>
      <c r="P425" s="191">
        <f>O425*H425</f>
        <v>0</v>
      </c>
      <c r="Q425" s="191">
        <v>4.0600000000000002E-3</v>
      </c>
      <c r="R425" s="191">
        <f>Q425*H425</f>
        <v>6.1090820000000008</v>
      </c>
      <c r="S425" s="191">
        <v>0</v>
      </c>
      <c r="T425" s="192">
        <f>S425*H425</f>
        <v>0</v>
      </c>
      <c r="AR425" s="24" t="s">
        <v>160</v>
      </c>
      <c r="AT425" s="24" t="s">
        <v>144</v>
      </c>
      <c r="AU425" s="24" t="s">
        <v>82</v>
      </c>
      <c r="AY425" s="24" t="s">
        <v>141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24" t="s">
        <v>24</v>
      </c>
      <c r="BK425" s="193">
        <f>ROUND(I425*H425,2)</f>
        <v>0</v>
      </c>
      <c r="BL425" s="24" t="s">
        <v>160</v>
      </c>
      <c r="BM425" s="24" t="s">
        <v>1128</v>
      </c>
    </row>
    <row r="426" spans="2:65" s="1" customFormat="1" ht="22.5" customHeight="1">
      <c r="B426" s="181"/>
      <c r="C426" s="182" t="s">
        <v>1129</v>
      </c>
      <c r="D426" s="182" t="s">
        <v>144</v>
      </c>
      <c r="E426" s="183" t="s">
        <v>1130</v>
      </c>
      <c r="F426" s="184" t="s">
        <v>1131</v>
      </c>
      <c r="G426" s="185" t="s">
        <v>277</v>
      </c>
      <c r="H426" s="186">
        <v>73.489999999999995</v>
      </c>
      <c r="I426" s="187"/>
      <c r="J426" s="188">
        <f>ROUND(I426*H426,2)</f>
        <v>0</v>
      </c>
      <c r="K426" s="184" t="s">
        <v>148</v>
      </c>
      <c r="L426" s="41"/>
      <c r="M426" s="189" t="s">
        <v>5</v>
      </c>
      <c r="N426" s="190" t="s">
        <v>45</v>
      </c>
      <c r="O426" s="42"/>
      <c r="P426" s="191">
        <f>O426*H426</f>
        <v>0</v>
      </c>
      <c r="Q426" s="191">
        <v>8.4250000000000005E-2</v>
      </c>
      <c r="R426" s="191">
        <f>Q426*H426</f>
        <v>6.1915325000000001</v>
      </c>
      <c r="S426" s="191">
        <v>0</v>
      </c>
      <c r="T426" s="192">
        <f>S426*H426</f>
        <v>0</v>
      </c>
      <c r="AR426" s="24" t="s">
        <v>160</v>
      </c>
      <c r="AT426" s="24" t="s">
        <v>144</v>
      </c>
      <c r="AU426" s="24" t="s">
        <v>82</v>
      </c>
      <c r="AY426" s="24" t="s">
        <v>141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4" t="s">
        <v>24</v>
      </c>
      <c r="BK426" s="193">
        <f>ROUND(I426*H426,2)</f>
        <v>0</v>
      </c>
      <c r="BL426" s="24" t="s">
        <v>160</v>
      </c>
      <c r="BM426" s="24" t="s">
        <v>1132</v>
      </c>
    </row>
    <row r="427" spans="2:65" s="12" customFormat="1">
      <c r="B427" s="194"/>
      <c r="D427" s="195" t="s">
        <v>151</v>
      </c>
      <c r="E427" s="196" t="s">
        <v>5</v>
      </c>
      <c r="F427" s="197" t="s">
        <v>1019</v>
      </c>
      <c r="H427" s="198" t="s">
        <v>5</v>
      </c>
      <c r="I427" s="199"/>
      <c r="L427" s="194"/>
      <c r="M427" s="200"/>
      <c r="N427" s="201"/>
      <c r="O427" s="201"/>
      <c r="P427" s="201"/>
      <c r="Q427" s="201"/>
      <c r="R427" s="201"/>
      <c r="S427" s="201"/>
      <c r="T427" s="202"/>
      <c r="AT427" s="198" t="s">
        <v>151</v>
      </c>
      <c r="AU427" s="198" t="s">
        <v>82</v>
      </c>
      <c r="AV427" s="12" t="s">
        <v>24</v>
      </c>
      <c r="AW427" s="12" t="s">
        <v>37</v>
      </c>
      <c r="AX427" s="12" t="s">
        <v>74</v>
      </c>
      <c r="AY427" s="198" t="s">
        <v>141</v>
      </c>
    </row>
    <row r="428" spans="2:65" s="13" customFormat="1">
      <c r="B428" s="203"/>
      <c r="D428" s="195" t="s">
        <v>151</v>
      </c>
      <c r="E428" s="212" t="s">
        <v>5</v>
      </c>
      <c r="F428" s="213" t="s">
        <v>1020</v>
      </c>
      <c r="H428" s="214">
        <v>25</v>
      </c>
      <c r="I428" s="208"/>
      <c r="L428" s="203"/>
      <c r="M428" s="209"/>
      <c r="N428" s="210"/>
      <c r="O428" s="210"/>
      <c r="P428" s="210"/>
      <c r="Q428" s="210"/>
      <c r="R428" s="210"/>
      <c r="S428" s="210"/>
      <c r="T428" s="211"/>
      <c r="AT428" s="212" t="s">
        <v>151</v>
      </c>
      <c r="AU428" s="212" t="s">
        <v>82</v>
      </c>
      <c r="AV428" s="13" t="s">
        <v>82</v>
      </c>
      <c r="AW428" s="13" t="s">
        <v>37</v>
      </c>
      <c r="AX428" s="13" t="s">
        <v>74</v>
      </c>
      <c r="AY428" s="212" t="s">
        <v>141</v>
      </c>
    </row>
    <row r="429" spans="2:65" s="12" customFormat="1">
      <c r="B429" s="194"/>
      <c r="D429" s="195" t="s">
        <v>151</v>
      </c>
      <c r="E429" s="196" t="s">
        <v>5</v>
      </c>
      <c r="F429" s="197" t="s">
        <v>1021</v>
      </c>
      <c r="H429" s="198" t="s">
        <v>5</v>
      </c>
      <c r="I429" s="199"/>
      <c r="L429" s="194"/>
      <c r="M429" s="200"/>
      <c r="N429" s="201"/>
      <c r="O429" s="201"/>
      <c r="P429" s="201"/>
      <c r="Q429" s="201"/>
      <c r="R429" s="201"/>
      <c r="S429" s="201"/>
      <c r="T429" s="202"/>
      <c r="AT429" s="198" t="s">
        <v>151</v>
      </c>
      <c r="AU429" s="198" t="s">
        <v>82</v>
      </c>
      <c r="AV429" s="12" t="s">
        <v>24</v>
      </c>
      <c r="AW429" s="12" t="s">
        <v>37</v>
      </c>
      <c r="AX429" s="12" t="s">
        <v>74</v>
      </c>
      <c r="AY429" s="198" t="s">
        <v>141</v>
      </c>
    </row>
    <row r="430" spans="2:65" s="13" customFormat="1">
      <c r="B430" s="203"/>
      <c r="D430" s="195" t="s">
        <v>151</v>
      </c>
      <c r="E430" s="212" t="s">
        <v>5</v>
      </c>
      <c r="F430" s="213" t="s">
        <v>1022</v>
      </c>
      <c r="H430" s="214">
        <v>40.49</v>
      </c>
      <c r="I430" s="208"/>
      <c r="L430" s="203"/>
      <c r="M430" s="209"/>
      <c r="N430" s="210"/>
      <c r="O430" s="210"/>
      <c r="P430" s="210"/>
      <c r="Q430" s="210"/>
      <c r="R430" s="210"/>
      <c r="S430" s="210"/>
      <c r="T430" s="211"/>
      <c r="AT430" s="212" t="s">
        <v>151</v>
      </c>
      <c r="AU430" s="212" t="s">
        <v>82</v>
      </c>
      <c r="AV430" s="13" t="s">
        <v>82</v>
      </c>
      <c r="AW430" s="13" t="s">
        <v>37</v>
      </c>
      <c r="AX430" s="13" t="s">
        <v>74</v>
      </c>
      <c r="AY430" s="212" t="s">
        <v>141</v>
      </c>
    </row>
    <row r="431" spans="2:65" s="12" customFormat="1">
      <c r="B431" s="194"/>
      <c r="D431" s="195" t="s">
        <v>151</v>
      </c>
      <c r="E431" s="196" t="s">
        <v>5</v>
      </c>
      <c r="F431" s="197" t="s">
        <v>1023</v>
      </c>
      <c r="H431" s="198" t="s">
        <v>5</v>
      </c>
      <c r="I431" s="199"/>
      <c r="L431" s="194"/>
      <c r="M431" s="200"/>
      <c r="N431" s="201"/>
      <c r="O431" s="201"/>
      <c r="P431" s="201"/>
      <c r="Q431" s="201"/>
      <c r="R431" s="201"/>
      <c r="S431" s="201"/>
      <c r="T431" s="202"/>
      <c r="AT431" s="198" t="s">
        <v>151</v>
      </c>
      <c r="AU431" s="198" t="s">
        <v>82</v>
      </c>
      <c r="AV431" s="12" t="s">
        <v>24</v>
      </c>
      <c r="AW431" s="12" t="s">
        <v>37</v>
      </c>
      <c r="AX431" s="12" t="s">
        <v>74</v>
      </c>
      <c r="AY431" s="198" t="s">
        <v>141</v>
      </c>
    </row>
    <row r="432" spans="2:65" s="13" customFormat="1">
      <c r="B432" s="203"/>
      <c r="D432" s="195" t="s">
        <v>151</v>
      </c>
      <c r="E432" s="212" t="s">
        <v>5</v>
      </c>
      <c r="F432" s="213" t="s">
        <v>1024</v>
      </c>
      <c r="H432" s="214">
        <v>8</v>
      </c>
      <c r="I432" s="208"/>
      <c r="L432" s="203"/>
      <c r="M432" s="209"/>
      <c r="N432" s="210"/>
      <c r="O432" s="210"/>
      <c r="P432" s="210"/>
      <c r="Q432" s="210"/>
      <c r="R432" s="210"/>
      <c r="S432" s="210"/>
      <c r="T432" s="211"/>
      <c r="AT432" s="212" t="s">
        <v>151</v>
      </c>
      <c r="AU432" s="212" t="s">
        <v>82</v>
      </c>
      <c r="AV432" s="13" t="s">
        <v>82</v>
      </c>
      <c r="AW432" s="13" t="s">
        <v>37</v>
      </c>
      <c r="AX432" s="13" t="s">
        <v>74</v>
      </c>
      <c r="AY432" s="212" t="s">
        <v>141</v>
      </c>
    </row>
    <row r="433" spans="2:65" s="14" customFormat="1">
      <c r="B433" s="232"/>
      <c r="D433" s="204" t="s">
        <v>151</v>
      </c>
      <c r="E433" s="233" t="s">
        <v>5</v>
      </c>
      <c r="F433" s="234" t="s">
        <v>427</v>
      </c>
      <c r="H433" s="235">
        <v>73.489999999999995</v>
      </c>
      <c r="I433" s="236"/>
      <c r="L433" s="232"/>
      <c r="M433" s="237"/>
      <c r="N433" s="238"/>
      <c r="O433" s="238"/>
      <c r="P433" s="238"/>
      <c r="Q433" s="238"/>
      <c r="R433" s="238"/>
      <c r="S433" s="238"/>
      <c r="T433" s="239"/>
      <c r="AT433" s="240" t="s">
        <v>151</v>
      </c>
      <c r="AU433" s="240" t="s">
        <v>82</v>
      </c>
      <c r="AV433" s="14" t="s">
        <v>160</v>
      </c>
      <c r="AW433" s="14" t="s">
        <v>37</v>
      </c>
      <c r="AX433" s="14" t="s">
        <v>24</v>
      </c>
      <c r="AY433" s="240" t="s">
        <v>141</v>
      </c>
    </row>
    <row r="434" spans="2:65" s="1" customFormat="1" ht="22.5" customHeight="1">
      <c r="B434" s="181"/>
      <c r="C434" s="219" t="s">
        <v>30</v>
      </c>
      <c r="D434" s="219" t="s">
        <v>311</v>
      </c>
      <c r="E434" s="220" t="s">
        <v>1133</v>
      </c>
      <c r="F434" s="221" t="s">
        <v>1134</v>
      </c>
      <c r="G434" s="222" t="s">
        <v>277</v>
      </c>
      <c r="H434" s="223">
        <v>594.91600000000005</v>
      </c>
      <c r="I434" s="224"/>
      <c r="J434" s="225">
        <f>ROUND(I434*H434,2)</f>
        <v>0</v>
      </c>
      <c r="K434" s="221" t="s">
        <v>148</v>
      </c>
      <c r="L434" s="226"/>
      <c r="M434" s="227" t="s">
        <v>5</v>
      </c>
      <c r="N434" s="228" t="s">
        <v>45</v>
      </c>
      <c r="O434" s="42"/>
      <c r="P434" s="191">
        <f>O434*H434</f>
        <v>0</v>
      </c>
      <c r="Q434" s="191">
        <v>0.13100000000000001</v>
      </c>
      <c r="R434" s="191">
        <f>Q434*H434</f>
        <v>77.933996000000008</v>
      </c>
      <c r="S434" s="191">
        <v>0</v>
      </c>
      <c r="T434" s="192">
        <f>S434*H434</f>
        <v>0</v>
      </c>
      <c r="AR434" s="24" t="s">
        <v>171</v>
      </c>
      <c r="AT434" s="24" t="s">
        <v>311</v>
      </c>
      <c r="AU434" s="24" t="s">
        <v>82</v>
      </c>
      <c r="AY434" s="24" t="s">
        <v>141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4" t="s">
        <v>24</v>
      </c>
      <c r="BK434" s="193">
        <f>ROUND(I434*H434,2)</f>
        <v>0</v>
      </c>
      <c r="BL434" s="24" t="s">
        <v>160</v>
      </c>
      <c r="BM434" s="24" t="s">
        <v>1135</v>
      </c>
    </row>
    <row r="435" spans="2:65" s="12" customFormat="1">
      <c r="B435" s="194"/>
      <c r="D435" s="195" t="s">
        <v>151</v>
      </c>
      <c r="E435" s="196" t="s">
        <v>5</v>
      </c>
      <c r="F435" s="197" t="s">
        <v>1136</v>
      </c>
      <c r="H435" s="198" t="s">
        <v>5</v>
      </c>
      <c r="I435" s="199"/>
      <c r="L435" s="194"/>
      <c r="M435" s="200"/>
      <c r="N435" s="201"/>
      <c r="O435" s="201"/>
      <c r="P435" s="201"/>
      <c r="Q435" s="201"/>
      <c r="R435" s="201"/>
      <c r="S435" s="201"/>
      <c r="T435" s="202"/>
      <c r="AT435" s="198" t="s">
        <v>151</v>
      </c>
      <c r="AU435" s="198" t="s">
        <v>82</v>
      </c>
      <c r="AV435" s="12" t="s">
        <v>24</v>
      </c>
      <c r="AW435" s="12" t="s">
        <v>37</v>
      </c>
      <c r="AX435" s="12" t="s">
        <v>74</v>
      </c>
      <c r="AY435" s="198" t="s">
        <v>141</v>
      </c>
    </row>
    <row r="436" spans="2:65" s="13" customFormat="1">
      <c r="B436" s="203"/>
      <c r="D436" s="204" t="s">
        <v>151</v>
      </c>
      <c r="E436" s="205" t="s">
        <v>5</v>
      </c>
      <c r="F436" s="206" t="s">
        <v>1137</v>
      </c>
      <c r="H436" s="207">
        <v>594.91600000000005</v>
      </c>
      <c r="I436" s="208"/>
      <c r="L436" s="203"/>
      <c r="M436" s="209"/>
      <c r="N436" s="210"/>
      <c r="O436" s="210"/>
      <c r="P436" s="210"/>
      <c r="Q436" s="210"/>
      <c r="R436" s="210"/>
      <c r="S436" s="210"/>
      <c r="T436" s="211"/>
      <c r="AT436" s="212" t="s">
        <v>151</v>
      </c>
      <c r="AU436" s="212" t="s">
        <v>82</v>
      </c>
      <c r="AV436" s="13" t="s">
        <v>82</v>
      </c>
      <c r="AW436" s="13" t="s">
        <v>37</v>
      </c>
      <c r="AX436" s="13" t="s">
        <v>24</v>
      </c>
      <c r="AY436" s="212" t="s">
        <v>141</v>
      </c>
    </row>
    <row r="437" spans="2:65" s="1" customFormat="1" ht="22.5" customHeight="1">
      <c r="B437" s="181"/>
      <c r="C437" s="182" t="s">
        <v>1138</v>
      </c>
      <c r="D437" s="182" t="s">
        <v>144</v>
      </c>
      <c r="E437" s="183" t="s">
        <v>1139</v>
      </c>
      <c r="F437" s="184" t="s">
        <v>1140</v>
      </c>
      <c r="G437" s="185" t="s">
        <v>277</v>
      </c>
      <c r="H437" s="186">
        <v>514.08000000000004</v>
      </c>
      <c r="I437" s="187"/>
      <c r="J437" s="188">
        <f>ROUND(I437*H437,2)</f>
        <v>0</v>
      </c>
      <c r="K437" s="184" t="s">
        <v>148</v>
      </c>
      <c r="L437" s="41"/>
      <c r="M437" s="189" t="s">
        <v>5</v>
      </c>
      <c r="N437" s="190" t="s">
        <v>45</v>
      </c>
      <c r="O437" s="42"/>
      <c r="P437" s="191">
        <f>O437*H437</f>
        <v>0</v>
      </c>
      <c r="Q437" s="191">
        <v>8.4250000000000005E-2</v>
      </c>
      <c r="R437" s="191">
        <f>Q437*H437</f>
        <v>43.311240000000005</v>
      </c>
      <c r="S437" s="191">
        <v>0</v>
      </c>
      <c r="T437" s="192">
        <f>S437*H437</f>
        <v>0</v>
      </c>
      <c r="AR437" s="24" t="s">
        <v>160</v>
      </c>
      <c r="AT437" s="24" t="s">
        <v>144</v>
      </c>
      <c r="AU437" s="24" t="s">
        <v>82</v>
      </c>
      <c r="AY437" s="24" t="s">
        <v>141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24" t="s">
        <v>24</v>
      </c>
      <c r="BK437" s="193">
        <f>ROUND(I437*H437,2)</f>
        <v>0</v>
      </c>
      <c r="BL437" s="24" t="s">
        <v>160</v>
      </c>
      <c r="BM437" s="24" t="s">
        <v>1141</v>
      </c>
    </row>
    <row r="438" spans="2:65" s="12" customFormat="1">
      <c r="B438" s="194"/>
      <c r="D438" s="195" t="s">
        <v>151</v>
      </c>
      <c r="E438" s="196" t="s">
        <v>5</v>
      </c>
      <c r="F438" s="197" t="s">
        <v>1017</v>
      </c>
      <c r="H438" s="198" t="s">
        <v>5</v>
      </c>
      <c r="I438" s="199"/>
      <c r="L438" s="194"/>
      <c r="M438" s="200"/>
      <c r="N438" s="201"/>
      <c r="O438" s="201"/>
      <c r="P438" s="201"/>
      <c r="Q438" s="201"/>
      <c r="R438" s="201"/>
      <c r="S438" s="201"/>
      <c r="T438" s="202"/>
      <c r="AT438" s="198" t="s">
        <v>151</v>
      </c>
      <c r="AU438" s="198" t="s">
        <v>82</v>
      </c>
      <c r="AV438" s="12" t="s">
        <v>24</v>
      </c>
      <c r="AW438" s="12" t="s">
        <v>37</v>
      </c>
      <c r="AX438" s="12" t="s">
        <v>74</v>
      </c>
      <c r="AY438" s="198" t="s">
        <v>141</v>
      </c>
    </row>
    <row r="439" spans="2:65" s="13" customFormat="1">
      <c r="B439" s="203"/>
      <c r="D439" s="195" t="s">
        <v>151</v>
      </c>
      <c r="E439" s="212" t="s">
        <v>5</v>
      </c>
      <c r="F439" s="213" t="s">
        <v>1018</v>
      </c>
      <c r="H439" s="214">
        <v>514.08000000000004</v>
      </c>
      <c r="I439" s="208"/>
      <c r="L439" s="203"/>
      <c r="M439" s="209"/>
      <c r="N439" s="210"/>
      <c r="O439" s="210"/>
      <c r="P439" s="210"/>
      <c r="Q439" s="210"/>
      <c r="R439" s="210"/>
      <c r="S439" s="210"/>
      <c r="T439" s="211"/>
      <c r="AT439" s="212" t="s">
        <v>151</v>
      </c>
      <c r="AU439" s="212" t="s">
        <v>82</v>
      </c>
      <c r="AV439" s="13" t="s">
        <v>82</v>
      </c>
      <c r="AW439" s="13" t="s">
        <v>37</v>
      </c>
      <c r="AX439" s="13" t="s">
        <v>24</v>
      </c>
      <c r="AY439" s="212" t="s">
        <v>141</v>
      </c>
    </row>
    <row r="440" spans="2:65" s="11" customFormat="1" ht="29.85" customHeight="1">
      <c r="B440" s="167"/>
      <c r="D440" s="178" t="s">
        <v>73</v>
      </c>
      <c r="E440" s="179" t="s">
        <v>165</v>
      </c>
      <c r="F440" s="179" t="s">
        <v>1142</v>
      </c>
      <c r="I440" s="170"/>
      <c r="J440" s="180">
        <f>BK440</f>
        <v>0</v>
      </c>
      <c r="L440" s="167"/>
      <c r="M440" s="172"/>
      <c r="N440" s="173"/>
      <c r="O440" s="173"/>
      <c r="P440" s="174">
        <f>SUM(P441:P455)</f>
        <v>0</v>
      </c>
      <c r="Q440" s="173"/>
      <c r="R440" s="174">
        <f>SUM(R441:R455)</f>
        <v>0.19771327999999999</v>
      </c>
      <c r="S440" s="173"/>
      <c r="T440" s="175">
        <f>SUM(T441:T455)</f>
        <v>0</v>
      </c>
      <c r="AR440" s="168" t="s">
        <v>24</v>
      </c>
      <c r="AT440" s="176" t="s">
        <v>73</v>
      </c>
      <c r="AU440" s="176" t="s">
        <v>24</v>
      </c>
      <c r="AY440" s="168" t="s">
        <v>141</v>
      </c>
      <c r="BK440" s="177">
        <f>SUM(BK441:BK455)</f>
        <v>0</v>
      </c>
    </row>
    <row r="441" spans="2:65" s="1" customFormat="1" ht="22.5" customHeight="1">
      <c r="B441" s="181"/>
      <c r="C441" s="182" t="s">
        <v>1143</v>
      </c>
      <c r="D441" s="182" t="s">
        <v>144</v>
      </c>
      <c r="E441" s="183" t="s">
        <v>1144</v>
      </c>
      <c r="F441" s="184" t="s">
        <v>1145</v>
      </c>
      <c r="G441" s="185" t="s">
        <v>277</v>
      </c>
      <c r="H441" s="186">
        <v>179.684</v>
      </c>
      <c r="I441" s="187"/>
      <c r="J441" s="188">
        <f>ROUND(I441*H441,2)</f>
        <v>0</v>
      </c>
      <c r="K441" s="184" t="s">
        <v>148</v>
      </c>
      <c r="L441" s="41"/>
      <c r="M441" s="189" t="s">
        <v>5</v>
      </c>
      <c r="N441" s="190" t="s">
        <v>45</v>
      </c>
      <c r="O441" s="42"/>
      <c r="P441" s="191">
        <f>O441*H441</f>
        <v>0</v>
      </c>
      <c r="Q441" s="191">
        <v>8.1999999999999998E-4</v>
      </c>
      <c r="R441" s="191">
        <f>Q441*H441</f>
        <v>0.14734088000000001</v>
      </c>
      <c r="S441" s="191">
        <v>0</v>
      </c>
      <c r="T441" s="192">
        <f>S441*H441</f>
        <v>0</v>
      </c>
      <c r="AR441" s="24" t="s">
        <v>160</v>
      </c>
      <c r="AT441" s="24" t="s">
        <v>144</v>
      </c>
      <c r="AU441" s="24" t="s">
        <v>82</v>
      </c>
      <c r="AY441" s="24" t="s">
        <v>141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24" t="s">
        <v>24</v>
      </c>
      <c r="BK441" s="193">
        <f>ROUND(I441*H441,2)</f>
        <v>0</v>
      </c>
      <c r="BL441" s="24" t="s">
        <v>160</v>
      </c>
      <c r="BM441" s="24" t="s">
        <v>1146</v>
      </c>
    </row>
    <row r="442" spans="2:65" s="12" customFormat="1">
      <c r="B442" s="194"/>
      <c r="D442" s="195" t="s">
        <v>151</v>
      </c>
      <c r="E442" s="196" t="s">
        <v>5</v>
      </c>
      <c r="F442" s="197" t="s">
        <v>1147</v>
      </c>
      <c r="H442" s="198" t="s">
        <v>5</v>
      </c>
      <c r="I442" s="199"/>
      <c r="L442" s="194"/>
      <c r="M442" s="200"/>
      <c r="N442" s="201"/>
      <c r="O442" s="201"/>
      <c r="P442" s="201"/>
      <c r="Q442" s="201"/>
      <c r="R442" s="201"/>
      <c r="S442" s="201"/>
      <c r="T442" s="202"/>
      <c r="AT442" s="198" t="s">
        <v>151</v>
      </c>
      <c r="AU442" s="198" t="s">
        <v>82</v>
      </c>
      <c r="AV442" s="12" t="s">
        <v>24</v>
      </c>
      <c r="AW442" s="12" t="s">
        <v>37</v>
      </c>
      <c r="AX442" s="12" t="s">
        <v>74</v>
      </c>
      <c r="AY442" s="198" t="s">
        <v>141</v>
      </c>
    </row>
    <row r="443" spans="2:65" s="13" customFormat="1">
      <c r="B443" s="203"/>
      <c r="D443" s="204" t="s">
        <v>151</v>
      </c>
      <c r="E443" s="205" t="s">
        <v>5</v>
      </c>
      <c r="F443" s="206" t="s">
        <v>1148</v>
      </c>
      <c r="H443" s="207">
        <v>179.684</v>
      </c>
      <c r="I443" s="208"/>
      <c r="L443" s="203"/>
      <c r="M443" s="209"/>
      <c r="N443" s="210"/>
      <c r="O443" s="210"/>
      <c r="P443" s="210"/>
      <c r="Q443" s="210"/>
      <c r="R443" s="210"/>
      <c r="S443" s="210"/>
      <c r="T443" s="211"/>
      <c r="AT443" s="212" t="s">
        <v>151</v>
      </c>
      <c r="AU443" s="212" t="s">
        <v>82</v>
      </c>
      <c r="AV443" s="13" t="s">
        <v>82</v>
      </c>
      <c r="AW443" s="13" t="s">
        <v>37</v>
      </c>
      <c r="AX443" s="13" t="s">
        <v>24</v>
      </c>
      <c r="AY443" s="212" t="s">
        <v>141</v>
      </c>
    </row>
    <row r="444" spans="2:65" s="1" customFormat="1" ht="22.5" customHeight="1">
      <c r="B444" s="181"/>
      <c r="C444" s="182" t="s">
        <v>1149</v>
      </c>
      <c r="D444" s="182" t="s">
        <v>144</v>
      </c>
      <c r="E444" s="183" t="s">
        <v>1150</v>
      </c>
      <c r="F444" s="184" t="s">
        <v>1151</v>
      </c>
      <c r="G444" s="185" t="s">
        <v>277</v>
      </c>
      <c r="H444" s="186">
        <v>96.87</v>
      </c>
      <c r="I444" s="187"/>
      <c r="J444" s="188">
        <f>ROUND(I444*H444,2)</f>
        <v>0</v>
      </c>
      <c r="K444" s="184" t="s">
        <v>148</v>
      </c>
      <c r="L444" s="41"/>
      <c r="M444" s="189" t="s">
        <v>5</v>
      </c>
      <c r="N444" s="190" t="s">
        <v>45</v>
      </c>
      <c r="O444" s="42"/>
      <c r="P444" s="191">
        <f>O444*H444</f>
        <v>0</v>
      </c>
      <c r="Q444" s="191">
        <v>5.1999999999999995E-4</v>
      </c>
      <c r="R444" s="191">
        <f>Q444*H444</f>
        <v>5.0372399999999998E-2</v>
      </c>
      <c r="S444" s="191">
        <v>0</v>
      </c>
      <c r="T444" s="192">
        <f>S444*H444</f>
        <v>0</v>
      </c>
      <c r="AR444" s="24" t="s">
        <v>160</v>
      </c>
      <c r="AT444" s="24" t="s">
        <v>144</v>
      </c>
      <c r="AU444" s="24" t="s">
        <v>82</v>
      </c>
      <c r="AY444" s="24" t="s">
        <v>141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24" t="s">
        <v>24</v>
      </c>
      <c r="BK444" s="193">
        <f>ROUND(I444*H444,2)</f>
        <v>0</v>
      </c>
      <c r="BL444" s="24" t="s">
        <v>160</v>
      </c>
      <c r="BM444" s="24" t="s">
        <v>1152</v>
      </c>
    </row>
    <row r="445" spans="2:65" s="12" customFormat="1">
      <c r="B445" s="194"/>
      <c r="D445" s="195" t="s">
        <v>151</v>
      </c>
      <c r="E445" s="196" t="s">
        <v>5</v>
      </c>
      <c r="F445" s="197" t="s">
        <v>1153</v>
      </c>
      <c r="H445" s="198" t="s">
        <v>5</v>
      </c>
      <c r="I445" s="199"/>
      <c r="L445" s="194"/>
      <c r="M445" s="200"/>
      <c r="N445" s="201"/>
      <c r="O445" s="201"/>
      <c r="P445" s="201"/>
      <c r="Q445" s="201"/>
      <c r="R445" s="201"/>
      <c r="S445" s="201"/>
      <c r="T445" s="202"/>
      <c r="AT445" s="198" t="s">
        <v>151</v>
      </c>
      <c r="AU445" s="198" t="s">
        <v>82</v>
      </c>
      <c r="AV445" s="12" t="s">
        <v>24</v>
      </c>
      <c r="AW445" s="12" t="s">
        <v>37</v>
      </c>
      <c r="AX445" s="12" t="s">
        <v>74</v>
      </c>
      <c r="AY445" s="198" t="s">
        <v>141</v>
      </c>
    </row>
    <row r="446" spans="2:65" s="13" customFormat="1">
      <c r="B446" s="203"/>
      <c r="D446" s="195" t="s">
        <v>151</v>
      </c>
      <c r="E446" s="212" t="s">
        <v>5</v>
      </c>
      <c r="F446" s="213" t="s">
        <v>1154</v>
      </c>
      <c r="H446" s="214">
        <v>55.59</v>
      </c>
      <c r="I446" s="208"/>
      <c r="L446" s="203"/>
      <c r="M446" s="209"/>
      <c r="N446" s="210"/>
      <c r="O446" s="210"/>
      <c r="P446" s="210"/>
      <c r="Q446" s="210"/>
      <c r="R446" s="210"/>
      <c r="S446" s="210"/>
      <c r="T446" s="211"/>
      <c r="AT446" s="212" t="s">
        <v>151</v>
      </c>
      <c r="AU446" s="212" t="s">
        <v>82</v>
      </c>
      <c r="AV446" s="13" t="s">
        <v>82</v>
      </c>
      <c r="AW446" s="13" t="s">
        <v>37</v>
      </c>
      <c r="AX446" s="13" t="s">
        <v>74</v>
      </c>
      <c r="AY446" s="212" t="s">
        <v>141</v>
      </c>
    </row>
    <row r="447" spans="2:65" s="12" customFormat="1">
      <c r="B447" s="194"/>
      <c r="D447" s="195" t="s">
        <v>151</v>
      </c>
      <c r="E447" s="196" t="s">
        <v>5</v>
      </c>
      <c r="F447" s="197" t="s">
        <v>1155</v>
      </c>
      <c r="H447" s="198" t="s">
        <v>5</v>
      </c>
      <c r="I447" s="199"/>
      <c r="L447" s="194"/>
      <c r="M447" s="200"/>
      <c r="N447" s="201"/>
      <c r="O447" s="201"/>
      <c r="P447" s="201"/>
      <c r="Q447" s="201"/>
      <c r="R447" s="201"/>
      <c r="S447" s="201"/>
      <c r="T447" s="202"/>
      <c r="AT447" s="198" t="s">
        <v>151</v>
      </c>
      <c r="AU447" s="198" t="s">
        <v>82</v>
      </c>
      <c r="AV447" s="12" t="s">
        <v>24</v>
      </c>
      <c r="AW447" s="12" t="s">
        <v>37</v>
      </c>
      <c r="AX447" s="12" t="s">
        <v>74</v>
      </c>
      <c r="AY447" s="198" t="s">
        <v>141</v>
      </c>
    </row>
    <row r="448" spans="2:65" s="12" customFormat="1">
      <c r="B448" s="194"/>
      <c r="D448" s="195" t="s">
        <v>151</v>
      </c>
      <c r="E448" s="196" t="s">
        <v>5</v>
      </c>
      <c r="F448" s="197" t="s">
        <v>664</v>
      </c>
      <c r="H448" s="198" t="s">
        <v>5</v>
      </c>
      <c r="I448" s="199"/>
      <c r="L448" s="194"/>
      <c r="M448" s="200"/>
      <c r="N448" s="201"/>
      <c r="O448" s="201"/>
      <c r="P448" s="201"/>
      <c r="Q448" s="201"/>
      <c r="R448" s="201"/>
      <c r="S448" s="201"/>
      <c r="T448" s="202"/>
      <c r="AT448" s="198" t="s">
        <v>151</v>
      </c>
      <c r="AU448" s="198" t="s">
        <v>82</v>
      </c>
      <c r="AV448" s="12" t="s">
        <v>24</v>
      </c>
      <c r="AW448" s="12" t="s">
        <v>37</v>
      </c>
      <c r="AX448" s="12" t="s">
        <v>74</v>
      </c>
      <c r="AY448" s="198" t="s">
        <v>141</v>
      </c>
    </row>
    <row r="449" spans="2:65" s="13" customFormat="1">
      <c r="B449" s="203"/>
      <c r="D449" s="195" t="s">
        <v>151</v>
      </c>
      <c r="E449" s="212" t="s">
        <v>5</v>
      </c>
      <c r="F449" s="213" t="s">
        <v>1156</v>
      </c>
      <c r="H449" s="214">
        <v>20.61</v>
      </c>
      <c r="I449" s="208"/>
      <c r="L449" s="203"/>
      <c r="M449" s="209"/>
      <c r="N449" s="210"/>
      <c r="O449" s="210"/>
      <c r="P449" s="210"/>
      <c r="Q449" s="210"/>
      <c r="R449" s="210"/>
      <c r="S449" s="210"/>
      <c r="T449" s="211"/>
      <c r="AT449" s="212" t="s">
        <v>151</v>
      </c>
      <c r="AU449" s="212" t="s">
        <v>82</v>
      </c>
      <c r="AV449" s="13" t="s">
        <v>82</v>
      </c>
      <c r="AW449" s="13" t="s">
        <v>37</v>
      </c>
      <c r="AX449" s="13" t="s">
        <v>74</v>
      </c>
      <c r="AY449" s="212" t="s">
        <v>141</v>
      </c>
    </row>
    <row r="450" spans="2:65" s="12" customFormat="1">
      <c r="B450" s="194"/>
      <c r="D450" s="195" t="s">
        <v>151</v>
      </c>
      <c r="E450" s="196" t="s">
        <v>5</v>
      </c>
      <c r="F450" s="197" t="s">
        <v>666</v>
      </c>
      <c r="H450" s="198" t="s">
        <v>5</v>
      </c>
      <c r="I450" s="199"/>
      <c r="L450" s="194"/>
      <c r="M450" s="200"/>
      <c r="N450" s="201"/>
      <c r="O450" s="201"/>
      <c r="P450" s="201"/>
      <c r="Q450" s="201"/>
      <c r="R450" s="201"/>
      <c r="S450" s="201"/>
      <c r="T450" s="202"/>
      <c r="AT450" s="198" t="s">
        <v>151</v>
      </c>
      <c r="AU450" s="198" t="s">
        <v>82</v>
      </c>
      <c r="AV450" s="12" t="s">
        <v>24</v>
      </c>
      <c r="AW450" s="12" t="s">
        <v>37</v>
      </c>
      <c r="AX450" s="12" t="s">
        <v>74</v>
      </c>
      <c r="AY450" s="198" t="s">
        <v>141</v>
      </c>
    </row>
    <row r="451" spans="2:65" s="13" customFormat="1">
      <c r="B451" s="203"/>
      <c r="D451" s="195" t="s">
        <v>151</v>
      </c>
      <c r="E451" s="212" t="s">
        <v>5</v>
      </c>
      <c r="F451" s="213" t="s">
        <v>1157</v>
      </c>
      <c r="H451" s="214">
        <v>20.67</v>
      </c>
      <c r="I451" s="208"/>
      <c r="L451" s="203"/>
      <c r="M451" s="209"/>
      <c r="N451" s="210"/>
      <c r="O451" s="210"/>
      <c r="P451" s="210"/>
      <c r="Q451" s="210"/>
      <c r="R451" s="210"/>
      <c r="S451" s="210"/>
      <c r="T451" s="211"/>
      <c r="AT451" s="212" t="s">
        <v>151</v>
      </c>
      <c r="AU451" s="212" t="s">
        <v>82</v>
      </c>
      <c r="AV451" s="13" t="s">
        <v>82</v>
      </c>
      <c r="AW451" s="13" t="s">
        <v>37</v>
      </c>
      <c r="AX451" s="13" t="s">
        <v>74</v>
      </c>
      <c r="AY451" s="212" t="s">
        <v>141</v>
      </c>
    </row>
    <row r="452" spans="2:65" s="14" customFormat="1">
      <c r="B452" s="232"/>
      <c r="D452" s="204" t="s">
        <v>151</v>
      </c>
      <c r="E452" s="233" t="s">
        <v>5</v>
      </c>
      <c r="F452" s="234" t="s">
        <v>427</v>
      </c>
      <c r="H452" s="235">
        <v>96.87</v>
      </c>
      <c r="I452" s="236"/>
      <c r="L452" s="232"/>
      <c r="M452" s="237"/>
      <c r="N452" s="238"/>
      <c r="O452" s="238"/>
      <c r="P452" s="238"/>
      <c r="Q452" s="238"/>
      <c r="R452" s="238"/>
      <c r="S452" s="238"/>
      <c r="T452" s="239"/>
      <c r="AT452" s="240" t="s">
        <v>151</v>
      </c>
      <c r="AU452" s="240" t="s">
        <v>82</v>
      </c>
      <c r="AV452" s="14" t="s">
        <v>160</v>
      </c>
      <c r="AW452" s="14" t="s">
        <v>37</v>
      </c>
      <c r="AX452" s="14" t="s">
        <v>24</v>
      </c>
      <c r="AY452" s="240" t="s">
        <v>141</v>
      </c>
    </row>
    <row r="453" spans="2:65" s="1" customFormat="1" ht="22.5" customHeight="1">
      <c r="B453" s="181"/>
      <c r="C453" s="182" t="s">
        <v>1158</v>
      </c>
      <c r="D453" s="182" t="s">
        <v>144</v>
      </c>
      <c r="E453" s="183" t="s">
        <v>1159</v>
      </c>
      <c r="F453" s="184" t="s">
        <v>1160</v>
      </c>
      <c r="G453" s="185" t="s">
        <v>335</v>
      </c>
      <c r="H453" s="186">
        <v>82.68</v>
      </c>
      <c r="I453" s="187"/>
      <c r="J453" s="188">
        <f>ROUND(I453*H453,2)</f>
        <v>0</v>
      </c>
      <c r="K453" s="184" t="s">
        <v>148</v>
      </c>
      <c r="L453" s="41"/>
      <c r="M453" s="189" t="s">
        <v>5</v>
      </c>
      <c r="N453" s="190" t="s">
        <v>45</v>
      </c>
      <c r="O453" s="42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AR453" s="24" t="s">
        <v>160</v>
      </c>
      <c r="AT453" s="24" t="s">
        <v>144</v>
      </c>
      <c r="AU453" s="24" t="s">
        <v>82</v>
      </c>
      <c r="AY453" s="24" t="s">
        <v>141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24" t="s">
        <v>24</v>
      </c>
      <c r="BK453" s="193">
        <f>ROUND(I453*H453,2)</f>
        <v>0</v>
      </c>
      <c r="BL453" s="24" t="s">
        <v>160</v>
      </c>
      <c r="BM453" s="24" t="s">
        <v>1161</v>
      </c>
    </row>
    <row r="454" spans="2:65" s="12" customFormat="1">
      <c r="B454" s="194"/>
      <c r="D454" s="195" t="s">
        <v>151</v>
      </c>
      <c r="E454" s="196" t="s">
        <v>5</v>
      </c>
      <c r="F454" s="197" t="s">
        <v>1162</v>
      </c>
      <c r="H454" s="198" t="s">
        <v>5</v>
      </c>
      <c r="I454" s="199"/>
      <c r="L454" s="194"/>
      <c r="M454" s="200"/>
      <c r="N454" s="201"/>
      <c r="O454" s="201"/>
      <c r="P454" s="201"/>
      <c r="Q454" s="201"/>
      <c r="R454" s="201"/>
      <c r="S454" s="201"/>
      <c r="T454" s="202"/>
      <c r="AT454" s="198" t="s">
        <v>151</v>
      </c>
      <c r="AU454" s="198" t="s">
        <v>82</v>
      </c>
      <c r="AV454" s="12" t="s">
        <v>24</v>
      </c>
      <c r="AW454" s="12" t="s">
        <v>37</v>
      </c>
      <c r="AX454" s="12" t="s">
        <v>74</v>
      </c>
      <c r="AY454" s="198" t="s">
        <v>141</v>
      </c>
    </row>
    <row r="455" spans="2:65" s="13" customFormat="1">
      <c r="B455" s="203"/>
      <c r="D455" s="195" t="s">
        <v>151</v>
      </c>
      <c r="E455" s="212" t="s">
        <v>5</v>
      </c>
      <c r="F455" s="213" t="s">
        <v>1163</v>
      </c>
      <c r="H455" s="214">
        <v>82.68</v>
      </c>
      <c r="I455" s="208"/>
      <c r="L455" s="203"/>
      <c r="M455" s="209"/>
      <c r="N455" s="210"/>
      <c r="O455" s="210"/>
      <c r="P455" s="210"/>
      <c r="Q455" s="210"/>
      <c r="R455" s="210"/>
      <c r="S455" s="210"/>
      <c r="T455" s="211"/>
      <c r="AT455" s="212" t="s">
        <v>151</v>
      </c>
      <c r="AU455" s="212" t="s">
        <v>82</v>
      </c>
      <c r="AV455" s="13" t="s">
        <v>82</v>
      </c>
      <c r="AW455" s="13" t="s">
        <v>37</v>
      </c>
      <c r="AX455" s="13" t="s">
        <v>24</v>
      </c>
      <c r="AY455" s="212" t="s">
        <v>141</v>
      </c>
    </row>
    <row r="456" spans="2:65" s="11" customFormat="1" ht="29.85" customHeight="1">
      <c r="B456" s="167"/>
      <c r="D456" s="178" t="s">
        <v>73</v>
      </c>
      <c r="E456" s="179" t="s">
        <v>176</v>
      </c>
      <c r="F456" s="179" t="s">
        <v>332</v>
      </c>
      <c r="I456" s="170"/>
      <c r="J456" s="180">
        <f>BK456</f>
        <v>0</v>
      </c>
      <c r="L456" s="167"/>
      <c r="M456" s="172"/>
      <c r="N456" s="173"/>
      <c r="O456" s="173"/>
      <c r="P456" s="174">
        <f>SUM(P457:P740)</f>
        <v>0</v>
      </c>
      <c r="Q456" s="173"/>
      <c r="R456" s="174">
        <f>SUM(R457:R740)</f>
        <v>195.93506463</v>
      </c>
      <c r="S456" s="173"/>
      <c r="T456" s="175">
        <f>SUM(T457:T740)</f>
        <v>2407.526852</v>
      </c>
      <c r="AR456" s="168" t="s">
        <v>24</v>
      </c>
      <c r="AT456" s="176" t="s">
        <v>73</v>
      </c>
      <c r="AU456" s="176" t="s">
        <v>24</v>
      </c>
      <c r="AY456" s="168" t="s">
        <v>141</v>
      </c>
      <c r="BK456" s="177">
        <f>SUM(BK457:BK740)</f>
        <v>0</v>
      </c>
    </row>
    <row r="457" spans="2:65" s="1" customFormat="1" ht="22.5" customHeight="1">
      <c r="B457" s="181"/>
      <c r="C457" s="182" t="s">
        <v>1164</v>
      </c>
      <c r="D457" s="182" t="s">
        <v>144</v>
      </c>
      <c r="E457" s="183" t="s">
        <v>1165</v>
      </c>
      <c r="F457" s="184" t="s">
        <v>1166</v>
      </c>
      <c r="G457" s="185" t="s">
        <v>335</v>
      </c>
      <c r="H457" s="186">
        <v>185.3</v>
      </c>
      <c r="I457" s="187"/>
      <c r="J457" s="188">
        <f>ROUND(I457*H457,2)</f>
        <v>0</v>
      </c>
      <c r="K457" s="184" t="s">
        <v>5</v>
      </c>
      <c r="L457" s="41"/>
      <c r="M457" s="189" t="s">
        <v>5</v>
      </c>
      <c r="N457" s="190" t="s">
        <v>45</v>
      </c>
      <c r="O457" s="42"/>
      <c r="P457" s="191">
        <f>O457*H457</f>
        <v>0</v>
      </c>
      <c r="Q457" s="191">
        <v>0</v>
      </c>
      <c r="R457" s="191">
        <f>Q457*H457</f>
        <v>0</v>
      </c>
      <c r="S457" s="191">
        <v>0</v>
      </c>
      <c r="T457" s="192">
        <f>S457*H457</f>
        <v>0</v>
      </c>
      <c r="AR457" s="24" t="s">
        <v>160</v>
      </c>
      <c r="AT457" s="24" t="s">
        <v>144</v>
      </c>
      <c r="AU457" s="24" t="s">
        <v>82</v>
      </c>
      <c r="AY457" s="24" t="s">
        <v>141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24" t="s">
        <v>24</v>
      </c>
      <c r="BK457" s="193">
        <f>ROUND(I457*H457,2)</f>
        <v>0</v>
      </c>
      <c r="BL457" s="24" t="s">
        <v>160</v>
      </c>
      <c r="BM457" s="24" t="s">
        <v>1167</v>
      </c>
    </row>
    <row r="458" spans="2:65" s="12" customFormat="1" ht="27">
      <c r="B458" s="194"/>
      <c r="D458" s="195" t="s">
        <v>151</v>
      </c>
      <c r="E458" s="196" t="s">
        <v>5</v>
      </c>
      <c r="F458" s="197" t="s">
        <v>1168</v>
      </c>
      <c r="H458" s="198" t="s">
        <v>5</v>
      </c>
      <c r="I458" s="199"/>
      <c r="L458" s="194"/>
      <c r="M458" s="200"/>
      <c r="N458" s="201"/>
      <c r="O458" s="201"/>
      <c r="P458" s="201"/>
      <c r="Q458" s="201"/>
      <c r="R458" s="201"/>
      <c r="S458" s="201"/>
      <c r="T458" s="202"/>
      <c r="AT458" s="198" t="s">
        <v>151</v>
      </c>
      <c r="AU458" s="198" t="s">
        <v>82</v>
      </c>
      <c r="AV458" s="12" t="s">
        <v>24</v>
      </c>
      <c r="AW458" s="12" t="s">
        <v>37</v>
      </c>
      <c r="AX458" s="12" t="s">
        <v>74</v>
      </c>
      <c r="AY458" s="198" t="s">
        <v>141</v>
      </c>
    </row>
    <row r="459" spans="2:65" s="13" customFormat="1">
      <c r="B459" s="203"/>
      <c r="D459" s="204" t="s">
        <v>151</v>
      </c>
      <c r="E459" s="205" t="s">
        <v>5</v>
      </c>
      <c r="F459" s="206" t="s">
        <v>1169</v>
      </c>
      <c r="H459" s="207">
        <v>185.3</v>
      </c>
      <c r="I459" s="208"/>
      <c r="L459" s="203"/>
      <c r="M459" s="209"/>
      <c r="N459" s="210"/>
      <c r="O459" s="210"/>
      <c r="P459" s="210"/>
      <c r="Q459" s="210"/>
      <c r="R459" s="210"/>
      <c r="S459" s="210"/>
      <c r="T459" s="211"/>
      <c r="AT459" s="212" t="s">
        <v>151</v>
      </c>
      <c r="AU459" s="212" t="s">
        <v>82</v>
      </c>
      <c r="AV459" s="13" t="s">
        <v>82</v>
      </c>
      <c r="AW459" s="13" t="s">
        <v>37</v>
      </c>
      <c r="AX459" s="13" t="s">
        <v>24</v>
      </c>
      <c r="AY459" s="212" t="s">
        <v>141</v>
      </c>
    </row>
    <row r="460" spans="2:65" s="1" customFormat="1" ht="31.5" customHeight="1">
      <c r="B460" s="181"/>
      <c r="C460" s="182" t="s">
        <v>1170</v>
      </c>
      <c r="D460" s="182" t="s">
        <v>144</v>
      </c>
      <c r="E460" s="183" t="s">
        <v>1171</v>
      </c>
      <c r="F460" s="184" t="s">
        <v>1172</v>
      </c>
      <c r="G460" s="185" t="s">
        <v>335</v>
      </c>
      <c r="H460" s="186">
        <v>122</v>
      </c>
      <c r="I460" s="187"/>
      <c r="J460" s="188">
        <f>ROUND(I460*H460,2)</f>
        <v>0</v>
      </c>
      <c r="K460" s="184" t="s">
        <v>148</v>
      </c>
      <c r="L460" s="41"/>
      <c r="M460" s="189" t="s">
        <v>5</v>
      </c>
      <c r="N460" s="190" t="s">
        <v>45</v>
      </c>
      <c r="O460" s="42"/>
      <c r="P460" s="191">
        <f>O460*H460</f>
        <v>0</v>
      </c>
      <c r="Q460" s="191">
        <v>4.4299999999999999E-2</v>
      </c>
      <c r="R460" s="191">
        <f>Q460*H460</f>
        <v>5.4046000000000003</v>
      </c>
      <c r="S460" s="191">
        <v>0</v>
      </c>
      <c r="T460" s="192">
        <f>S460*H460</f>
        <v>0</v>
      </c>
      <c r="AR460" s="24" t="s">
        <v>160</v>
      </c>
      <c r="AT460" s="24" t="s">
        <v>144</v>
      </c>
      <c r="AU460" s="24" t="s">
        <v>82</v>
      </c>
      <c r="AY460" s="24" t="s">
        <v>141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24" t="s">
        <v>24</v>
      </c>
      <c r="BK460" s="193">
        <f>ROUND(I460*H460,2)</f>
        <v>0</v>
      </c>
      <c r="BL460" s="24" t="s">
        <v>160</v>
      </c>
      <c r="BM460" s="24" t="s">
        <v>1173</v>
      </c>
    </row>
    <row r="461" spans="2:65" s="12" customFormat="1">
      <c r="B461" s="194"/>
      <c r="D461" s="195" t="s">
        <v>151</v>
      </c>
      <c r="E461" s="196" t="s">
        <v>5</v>
      </c>
      <c r="F461" s="197" t="s">
        <v>1083</v>
      </c>
      <c r="H461" s="198" t="s">
        <v>5</v>
      </c>
      <c r="I461" s="199"/>
      <c r="L461" s="194"/>
      <c r="M461" s="200"/>
      <c r="N461" s="201"/>
      <c r="O461" s="201"/>
      <c r="P461" s="201"/>
      <c r="Q461" s="201"/>
      <c r="R461" s="201"/>
      <c r="S461" s="201"/>
      <c r="T461" s="202"/>
      <c r="AT461" s="198" t="s">
        <v>151</v>
      </c>
      <c r="AU461" s="198" t="s">
        <v>82</v>
      </c>
      <c r="AV461" s="12" t="s">
        <v>24</v>
      </c>
      <c r="AW461" s="12" t="s">
        <v>37</v>
      </c>
      <c r="AX461" s="12" t="s">
        <v>74</v>
      </c>
      <c r="AY461" s="198" t="s">
        <v>141</v>
      </c>
    </row>
    <row r="462" spans="2:65" s="13" customFormat="1">
      <c r="B462" s="203"/>
      <c r="D462" s="204" t="s">
        <v>151</v>
      </c>
      <c r="E462" s="205" t="s">
        <v>5</v>
      </c>
      <c r="F462" s="206" t="s">
        <v>1174</v>
      </c>
      <c r="H462" s="207">
        <v>122</v>
      </c>
      <c r="I462" s="208"/>
      <c r="L462" s="203"/>
      <c r="M462" s="209"/>
      <c r="N462" s="210"/>
      <c r="O462" s="210"/>
      <c r="P462" s="210"/>
      <c r="Q462" s="210"/>
      <c r="R462" s="210"/>
      <c r="S462" s="210"/>
      <c r="T462" s="211"/>
      <c r="AT462" s="212" t="s">
        <v>151</v>
      </c>
      <c r="AU462" s="212" t="s">
        <v>82</v>
      </c>
      <c r="AV462" s="13" t="s">
        <v>82</v>
      </c>
      <c r="AW462" s="13" t="s">
        <v>37</v>
      </c>
      <c r="AX462" s="13" t="s">
        <v>24</v>
      </c>
      <c r="AY462" s="212" t="s">
        <v>141</v>
      </c>
    </row>
    <row r="463" spans="2:65" s="1" customFormat="1" ht="22.5" customHeight="1">
      <c r="B463" s="181"/>
      <c r="C463" s="182" t="s">
        <v>1175</v>
      </c>
      <c r="D463" s="182" t="s">
        <v>144</v>
      </c>
      <c r="E463" s="183" t="s">
        <v>1176</v>
      </c>
      <c r="F463" s="184" t="s">
        <v>1177</v>
      </c>
      <c r="G463" s="185" t="s">
        <v>335</v>
      </c>
      <c r="H463" s="186">
        <v>185.3</v>
      </c>
      <c r="I463" s="187"/>
      <c r="J463" s="188">
        <f>ROUND(I463*H463,2)</f>
        <v>0</v>
      </c>
      <c r="K463" s="184" t="s">
        <v>148</v>
      </c>
      <c r="L463" s="41"/>
      <c r="M463" s="189" t="s">
        <v>5</v>
      </c>
      <c r="N463" s="190" t="s">
        <v>45</v>
      </c>
      <c r="O463" s="42"/>
      <c r="P463" s="191">
        <f>O463*H463</f>
        <v>0</v>
      </c>
      <c r="Q463" s="191">
        <v>4.4699999999999997E-2</v>
      </c>
      <c r="R463" s="191">
        <f>Q463*H463</f>
        <v>8.2829099999999993</v>
      </c>
      <c r="S463" s="191">
        <v>0</v>
      </c>
      <c r="T463" s="192">
        <f>S463*H463</f>
        <v>0</v>
      </c>
      <c r="AR463" s="24" t="s">
        <v>160</v>
      </c>
      <c r="AT463" s="24" t="s">
        <v>144</v>
      </c>
      <c r="AU463" s="24" t="s">
        <v>82</v>
      </c>
      <c r="AY463" s="24" t="s">
        <v>141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24" t="s">
        <v>24</v>
      </c>
      <c r="BK463" s="193">
        <f>ROUND(I463*H463,2)</f>
        <v>0</v>
      </c>
      <c r="BL463" s="24" t="s">
        <v>160</v>
      </c>
      <c r="BM463" s="24" t="s">
        <v>1178</v>
      </c>
    </row>
    <row r="464" spans="2:65" s="12" customFormat="1">
      <c r="B464" s="194"/>
      <c r="D464" s="195" t="s">
        <v>151</v>
      </c>
      <c r="E464" s="196" t="s">
        <v>5</v>
      </c>
      <c r="F464" s="197" t="s">
        <v>1179</v>
      </c>
      <c r="H464" s="198" t="s">
        <v>5</v>
      </c>
      <c r="I464" s="199"/>
      <c r="L464" s="194"/>
      <c r="M464" s="200"/>
      <c r="N464" s="201"/>
      <c r="O464" s="201"/>
      <c r="P464" s="201"/>
      <c r="Q464" s="201"/>
      <c r="R464" s="201"/>
      <c r="S464" s="201"/>
      <c r="T464" s="202"/>
      <c r="AT464" s="198" t="s">
        <v>151</v>
      </c>
      <c r="AU464" s="198" t="s">
        <v>82</v>
      </c>
      <c r="AV464" s="12" t="s">
        <v>24</v>
      </c>
      <c r="AW464" s="12" t="s">
        <v>37</v>
      </c>
      <c r="AX464" s="12" t="s">
        <v>74</v>
      </c>
      <c r="AY464" s="198" t="s">
        <v>141</v>
      </c>
    </row>
    <row r="465" spans="2:65" s="13" customFormat="1">
      <c r="B465" s="203"/>
      <c r="D465" s="204" t="s">
        <v>151</v>
      </c>
      <c r="E465" s="205" t="s">
        <v>5</v>
      </c>
      <c r="F465" s="206" t="s">
        <v>1180</v>
      </c>
      <c r="H465" s="207">
        <v>185.3</v>
      </c>
      <c r="I465" s="208"/>
      <c r="L465" s="203"/>
      <c r="M465" s="209"/>
      <c r="N465" s="210"/>
      <c r="O465" s="210"/>
      <c r="P465" s="210"/>
      <c r="Q465" s="210"/>
      <c r="R465" s="210"/>
      <c r="S465" s="210"/>
      <c r="T465" s="211"/>
      <c r="AT465" s="212" t="s">
        <v>151</v>
      </c>
      <c r="AU465" s="212" t="s">
        <v>82</v>
      </c>
      <c r="AV465" s="13" t="s">
        <v>82</v>
      </c>
      <c r="AW465" s="13" t="s">
        <v>37</v>
      </c>
      <c r="AX465" s="13" t="s">
        <v>24</v>
      </c>
      <c r="AY465" s="212" t="s">
        <v>141</v>
      </c>
    </row>
    <row r="466" spans="2:65" s="1" customFormat="1" ht="22.5" customHeight="1">
      <c r="B466" s="181"/>
      <c r="C466" s="182" t="s">
        <v>1181</v>
      </c>
      <c r="D466" s="182" t="s">
        <v>144</v>
      </c>
      <c r="E466" s="183" t="s">
        <v>1182</v>
      </c>
      <c r="F466" s="184" t="s">
        <v>1183</v>
      </c>
      <c r="G466" s="185" t="s">
        <v>335</v>
      </c>
      <c r="H466" s="186">
        <v>100</v>
      </c>
      <c r="I466" s="187"/>
      <c r="J466" s="188">
        <f>ROUND(I466*H466,2)</f>
        <v>0</v>
      </c>
      <c r="K466" s="184" t="s">
        <v>5</v>
      </c>
      <c r="L466" s="41"/>
      <c r="M466" s="189" t="s">
        <v>5</v>
      </c>
      <c r="N466" s="190" t="s">
        <v>45</v>
      </c>
      <c r="O466" s="42"/>
      <c r="P466" s="191">
        <f>O466*H466</f>
        <v>0</v>
      </c>
      <c r="Q466" s="191">
        <v>0</v>
      </c>
      <c r="R466" s="191">
        <f>Q466*H466</f>
        <v>0</v>
      </c>
      <c r="S466" s="191">
        <v>0</v>
      </c>
      <c r="T466" s="192">
        <f>S466*H466</f>
        <v>0</v>
      </c>
      <c r="AR466" s="24" t="s">
        <v>160</v>
      </c>
      <c r="AT466" s="24" t="s">
        <v>144</v>
      </c>
      <c r="AU466" s="24" t="s">
        <v>82</v>
      </c>
      <c r="AY466" s="24" t="s">
        <v>141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4" t="s">
        <v>24</v>
      </c>
      <c r="BK466" s="193">
        <f>ROUND(I466*H466,2)</f>
        <v>0</v>
      </c>
      <c r="BL466" s="24" t="s">
        <v>160</v>
      </c>
      <c r="BM466" s="24" t="s">
        <v>1184</v>
      </c>
    </row>
    <row r="467" spans="2:65" s="12" customFormat="1">
      <c r="B467" s="194"/>
      <c r="D467" s="195" t="s">
        <v>151</v>
      </c>
      <c r="E467" s="196" t="s">
        <v>5</v>
      </c>
      <c r="F467" s="197" t="s">
        <v>1185</v>
      </c>
      <c r="H467" s="198" t="s">
        <v>5</v>
      </c>
      <c r="I467" s="199"/>
      <c r="L467" s="194"/>
      <c r="M467" s="200"/>
      <c r="N467" s="201"/>
      <c r="O467" s="201"/>
      <c r="P467" s="201"/>
      <c r="Q467" s="201"/>
      <c r="R467" s="201"/>
      <c r="S467" s="201"/>
      <c r="T467" s="202"/>
      <c r="AT467" s="198" t="s">
        <v>151</v>
      </c>
      <c r="AU467" s="198" t="s">
        <v>82</v>
      </c>
      <c r="AV467" s="12" t="s">
        <v>24</v>
      </c>
      <c r="AW467" s="12" t="s">
        <v>37</v>
      </c>
      <c r="AX467" s="12" t="s">
        <v>74</v>
      </c>
      <c r="AY467" s="198" t="s">
        <v>141</v>
      </c>
    </row>
    <row r="468" spans="2:65" s="13" customFormat="1">
      <c r="B468" s="203"/>
      <c r="D468" s="204" t="s">
        <v>151</v>
      </c>
      <c r="E468" s="205" t="s">
        <v>5</v>
      </c>
      <c r="F468" s="206" t="s">
        <v>1186</v>
      </c>
      <c r="H468" s="207">
        <v>100</v>
      </c>
      <c r="I468" s="208"/>
      <c r="L468" s="203"/>
      <c r="M468" s="209"/>
      <c r="N468" s="210"/>
      <c r="O468" s="210"/>
      <c r="P468" s="210"/>
      <c r="Q468" s="210"/>
      <c r="R468" s="210"/>
      <c r="S468" s="210"/>
      <c r="T468" s="211"/>
      <c r="AT468" s="212" t="s">
        <v>151</v>
      </c>
      <c r="AU468" s="212" t="s">
        <v>82</v>
      </c>
      <c r="AV468" s="13" t="s">
        <v>82</v>
      </c>
      <c r="AW468" s="13" t="s">
        <v>37</v>
      </c>
      <c r="AX468" s="13" t="s">
        <v>24</v>
      </c>
      <c r="AY468" s="212" t="s">
        <v>141</v>
      </c>
    </row>
    <row r="469" spans="2:65" s="1" customFormat="1" ht="22.5" customHeight="1">
      <c r="B469" s="181"/>
      <c r="C469" s="182" t="s">
        <v>1187</v>
      </c>
      <c r="D469" s="182" t="s">
        <v>144</v>
      </c>
      <c r="E469" s="183" t="s">
        <v>1188</v>
      </c>
      <c r="F469" s="184" t="s">
        <v>1189</v>
      </c>
      <c r="G469" s="185" t="s">
        <v>329</v>
      </c>
      <c r="H469" s="186">
        <v>12</v>
      </c>
      <c r="I469" s="187"/>
      <c r="J469" s="188">
        <f>ROUND(I469*H469,2)</f>
        <v>0</v>
      </c>
      <c r="K469" s="184" t="s">
        <v>148</v>
      </c>
      <c r="L469" s="41"/>
      <c r="M469" s="189" t="s">
        <v>5</v>
      </c>
      <c r="N469" s="190" t="s">
        <v>45</v>
      </c>
      <c r="O469" s="42"/>
      <c r="P469" s="191">
        <f>O469*H469</f>
        <v>0</v>
      </c>
      <c r="Q469" s="191">
        <v>3.6000000000000002E-4</v>
      </c>
      <c r="R469" s="191">
        <f>Q469*H469</f>
        <v>4.3200000000000001E-3</v>
      </c>
      <c r="S469" s="191">
        <v>0</v>
      </c>
      <c r="T469" s="192">
        <f>S469*H469</f>
        <v>0</v>
      </c>
      <c r="AR469" s="24" t="s">
        <v>160</v>
      </c>
      <c r="AT469" s="24" t="s">
        <v>144</v>
      </c>
      <c r="AU469" s="24" t="s">
        <v>82</v>
      </c>
      <c r="AY469" s="24" t="s">
        <v>141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4" t="s">
        <v>24</v>
      </c>
      <c r="BK469" s="193">
        <f>ROUND(I469*H469,2)</f>
        <v>0</v>
      </c>
      <c r="BL469" s="24" t="s">
        <v>160</v>
      </c>
      <c r="BM469" s="24" t="s">
        <v>1190</v>
      </c>
    </row>
    <row r="470" spans="2:65" s="12" customFormat="1">
      <c r="B470" s="194"/>
      <c r="D470" s="195" t="s">
        <v>151</v>
      </c>
      <c r="E470" s="196" t="s">
        <v>5</v>
      </c>
      <c r="F470" s="197" t="s">
        <v>1191</v>
      </c>
      <c r="H470" s="198" t="s">
        <v>5</v>
      </c>
      <c r="I470" s="199"/>
      <c r="L470" s="194"/>
      <c r="M470" s="200"/>
      <c r="N470" s="201"/>
      <c r="O470" s="201"/>
      <c r="P470" s="201"/>
      <c r="Q470" s="201"/>
      <c r="R470" s="201"/>
      <c r="S470" s="201"/>
      <c r="T470" s="202"/>
      <c r="AT470" s="198" t="s">
        <v>151</v>
      </c>
      <c r="AU470" s="198" t="s">
        <v>82</v>
      </c>
      <c r="AV470" s="12" t="s">
        <v>24</v>
      </c>
      <c r="AW470" s="12" t="s">
        <v>37</v>
      </c>
      <c r="AX470" s="12" t="s">
        <v>74</v>
      </c>
      <c r="AY470" s="198" t="s">
        <v>141</v>
      </c>
    </row>
    <row r="471" spans="2:65" s="13" customFormat="1">
      <c r="B471" s="203"/>
      <c r="D471" s="195" t="s">
        <v>151</v>
      </c>
      <c r="E471" s="212" t="s">
        <v>5</v>
      </c>
      <c r="F471" s="213" t="s">
        <v>1192</v>
      </c>
      <c r="H471" s="214">
        <v>8</v>
      </c>
      <c r="I471" s="208"/>
      <c r="L471" s="203"/>
      <c r="M471" s="209"/>
      <c r="N471" s="210"/>
      <c r="O471" s="210"/>
      <c r="P471" s="210"/>
      <c r="Q471" s="210"/>
      <c r="R471" s="210"/>
      <c r="S471" s="210"/>
      <c r="T471" s="211"/>
      <c r="AT471" s="212" t="s">
        <v>151</v>
      </c>
      <c r="AU471" s="212" t="s">
        <v>82</v>
      </c>
      <c r="AV471" s="13" t="s">
        <v>82</v>
      </c>
      <c r="AW471" s="13" t="s">
        <v>37</v>
      </c>
      <c r="AX471" s="13" t="s">
        <v>74</v>
      </c>
      <c r="AY471" s="212" t="s">
        <v>141</v>
      </c>
    </row>
    <row r="472" spans="2:65" s="12" customFormat="1">
      <c r="B472" s="194"/>
      <c r="D472" s="195" t="s">
        <v>151</v>
      </c>
      <c r="E472" s="196" t="s">
        <v>5</v>
      </c>
      <c r="F472" s="197" t="s">
        <v>1193</v>
      </c>
      <c r="H472" s="198" t="s">
        <v>5</v>
      </c>
      <c r="I472" s="199"/>
      <c r="L472" s="194"/>
      <c r="M472" s="200"/>
      <c r="N472" s="201"/>
      <c r="O472" s="201"/>
      <c r="P472" s="201"/>
      <c r="Q472" s="201"/>
      <c r="R472" s="201"/>
      <c r="S472" s="201"/>
      <c r="T472" s="202"/>
      <c r="AT472" s="198" t="s">
        <v>151</v>
      </c>
      <c r="AU472" s="198" t="s">
        <v>82</v>
      </c>
      <c r="AV472" s="12" t="s">
        <v>24</v>
      </c>
      <c r="AW472" s="12" t="s">
        <v>37</v>
      </c>
      <c r="AX472" s="12" t="s">
        <v>74</v>
      </c>
      <c r="AY472" s="198" t="s">
        <v>141</v>
      </c>
    </row>
    <row r="473" spans="2:65" s="13" customFormat="1">
      <c r="B473" s="203"/>
      <c r="D473" s="195" t="s">
        <v>151</v>
      </c>
      <c r="E473" s="212" t="s">
        <v>5</v>
      </c>
      <c r="F473" s="213" t="s">
        <v>1194</v>
      </c>
      <c r="H473" s="214">
        <v>4</v>
      </c>
      <c r="I473" s="208"/>
      <c r="L473" s="203"/>
      <c r="M473" s="209"/>
      <c r="N473" s="210"/>
      <c r="O473" s="210"/>
      <c r="P473" s="210"/>
      <c r="Q473" s="210"/>
      <c r="R473" s="210"/>
      <c r="S473" s="210"/>
      <c r="T473" s="211"/>
      <c r="AT473" s="212" t="s">
        <v>151</v>
      </c>
      <c r="AU473" s="212" t="s">
        <v>82</v>
      </c>
      <c r="AV473" s="13" t="s">
        <v>82</v>
      </c>
      <c r="AW473" s="13" t="s">
        <v>37</v>
      </c>
      <c r="AX473" s="13" t="s">
        <v>74</v>
      </c>
      <c r="AY473" s="212" t="s">
        <v>141</v>
      </c>
    </row>
    <row r="474" spans="2:65" s="14" customFormat="1">
      <c r="B474" s="232"/>
      <c r="D474" s="204" t="s">
        <v>151</v>
      </c>
      <c r="E474" s="233" t="s">
        <v>5</v>
      </c>
      <c r="F474" s="234" t="s">
        <v>427</v>
      </c>
      <c r="H474" s="235">
        <v>12</v>
      </c>
      <c r="I474" s="236"/>
      <c r="L474" s="232"/>
      <c r="M474" s="237"/>
      <c r="N474" s="238"/>
      <c r="O474" s="238"/>
      <c r="P474" s="238"/>
      <c r="Q474" s="238"/>
      <c r="R474" s="238"/>
      <c r="S474" s="238"/>
      <c r="T474" s="239"/>
      <c r="AT474" s="240" t="s">
        <v>151</v>
      </c>
      <c r="AU474" s="240" t="s">
        <v>82</v>
      </c>
      <c r="AV474" s="14" t="s">
        <v>160</v>
      </c>
      <c r="AW474" s="14" t="s">
        <v>37</v>
      </c>
      <c r="AX474" s="14" t="s">
        <v>24</v>
      </c>
      <c r="AY474" s="240" t="s">
        <v>141</v>
      </c>
    </row>
    <row r="475" spans="2:65" s="1" customFormat="1" ht="22.5" customHeight="1">
      <c r="B475" s="181"/>
      <c r="C475" s="219" t="s">
        <v>1195</v>
      </c>
      <c r="D475" s="219" t="s">
        <v>311</v>
      </c>
      <c r="E475" s="220" t="s">
        <v>1196</v>
      </c>
      <c r="F475" s="221" t="s">
        <v>1197</v>
      </c>
      <c r="G475" s="222" t="s">
        <v>329</v>
      </c>
      <c r="H475" s="223">
        <v>12</v>
      </c>
      <c r="I475" s="224"/>
      <c r="J475" s="225">
        <f>ROUND(I475*H475,2)</f>
        <v>0</v>
      </c>
      <c r="K475" s="221" t="s">
        <v>148</v>
      </c>
      <c r="L475" s="226"/>
      <c r="M475" s="227" t="s">
        <v>5</v>
      </c>
      <c r="N475" s="228" t="s">
        <v>45</v>
      </c>
      <c r="O475" s="42"/>
      <c r="P475" s="191">
        <f>O475*H475</f>
        <v>0</v>
      </c>
      <c r="Q475" s="191">
        <v>2.5000000000000001E-3</v>
      </c>
      <c r="R475" s="191">
        <f>Q475*H475</f>
        <v>0.03</v>
      </c>
      <c r="S475" s="191">
        <v>0</v>
      </c>
      <c r="T475" s="192">
        <f>S475*H475</f>
        <v>0</v>
      </c>
      <c r="AR475" s="24" t="s">
        <v>171</v>
      </c>
      <c r="AT475" s="24" t="s">
        <v>311</v>
      </c>
      <c r="AU475" s="24" t="s">
        <v>82</v>
      </c>
      <c r="AY475" s="24" t="s">
        <v>141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4" t="s">
        <v>24</v>
      </c>
      <c r="BK475" s="193">
        <f>ROUND(I475*H475,2)</f>
        <v>0</v>
      </c>
      <c r="BL475" s="24" t="s">
        <v>160</v>
      </c>
      <c r="BM475" s="24" t="s">
        <v>1198</v>
      </c>
    </row>
    <row r="476" spans="2:65" s="1" customFormat="1" ht="22.5" customHeight="1">
      <c r="B476" s="181"/>
      <c r="C476" s="182" t="s">
        <v>1199</v>
      </c>
      <c r="D476" s="182" t="s">
        <v>144</v>
      </c>
      <c r="E476" s="183" t="s">
        <v>1200</v>
      </c>
      <c r="F476" s="184" t="s">
        <v>1201</v>
      </c>
      <c r="G476" s="185" t="s">
        <v>329</v>
      </c>
      <c r="H476" s="186">
        <v>34</v>
      </c>
      <c r="I476" s="187"/>
      <c r="J476" s="188">
        <f>ROUND(I476*H476,2)</f>
        <v>0</v>
      </c>
      <c r="K476" s="184" t="s">
        <v>5</v>
      </c>
      <c r="L476" s="41"/>
      <c r="M476" s="189" t="s">
        <v>5</v>
      </c>
      <c r="N476" s="190" t="s">
        <v>45</v>
      </c>
      <c r="O476" s="42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24" t="s">
        <v>160</v>
      </c>
      <c r="AT476" s="24" t="s">
        <v>144</v>
      </c>
      <c r="AU476" s="24" t="s">
        <v>82</v>
      </c>
      <c r="AY476" s="24" t="s">
        <v>141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4" t="s">
        <v>24</v>
      </c>
      <c r="BK476" s="193">
        <f>ROUND(I476*H476,2)</f>
        <v>0</v>
      </c>
      <c r="BL476" s="24" t="s">
        <v>160</v>
      </c>
      <c r="BM476" s="24" t="s">
        <v>1202</v>
      </c>
    </row>
    <row r="477" spans="2:65" s="12" customFormat="1">
      <c r="B477" s="194"/>
      <c r="D477" s="195" t="s">
        <v>151</v>
      </c>
      <c r="E477" s="196" t="s">
        <v>5</v>
      </c>
      <c r="F477" s="197" t="s">
        <v>1203</v>
      </c>
      <c r="H477" s="198" t="s">
        <v>5</v>
      </c>
      <c r="I477" s="199"/>
      <c r="L477" s="194"/>
      <c r="M477" s="200"/>
      <c r="N477" s="201"/>
      <c r="O477" s="201"/>
      <c r="P477" s="201"/>
      <c r="Q477" s="201"/>
      <c r="R477" s="201"/>
      <c r="S477" s="201"/>
      <c r="T477" s="202"/>
      <c r="AT477" s="198" t="s">
        <v>151</v>
      </c>
      <c r="AU477" s="198" t="s">
        <v>82</v>
      </c>
      <c r="AV477" s="12" t="s">
        <v>24</v>
      </c>
      <c r="AW477" s="12" t="s">
        <v>37</v>
      </c>
      <c r="AX477" s="12" t="s">
        <v>74</v>
      </c>
      <c r="AY477" s="198" t="s">
        <v>141</v>
      </c>
    </row>
    <row r="478" spans="2:65" s="13" customFormat="1">
      <c r="B478" s="203"/>
      <c r="D478" s="195" t="s">
        <v>151</v>
      </c>
      <c r="E478" s="212" t="s">
        <v>5</v>
      </c>
      <c r="F478" s="213" t="s">
        <v>1204</v>
      </c>
      <c r="H478" s="214">
        <v>18</v>
      </c>
      <c r="I478" s="208"/>
      <c r="L478" s="203"/>
      <c r="M478" s="209"/>
      <c r="N478" s="210"/>
      <c r="O478" s="210"/>
      <c r="P478" s="210"/>
      <c r="Q478" s="210"/>
      <c r="R478" s="210"/>
      <c r="S478" s="210"/>
      <c r="T478" s="211"/>
      <c r="AT478" s="212" t="s">
        <v>151</v>
      </c>
      <c r="AU478" s="212" t="s">
        <v>82</v>
      </c>
      <c r="AV478" s="13" t="s">
        <v>82</v>
      </c>
      <c r="AW478" s="13" t="s">
        <v>37</v>
      </c>
      <c r="AX478" s="13" t="s">
        <v>74</v>
      </c>
      <c r="AY478" s="212" t="s">
        <v>141</v>
      </c>
    </row>
    <row r="479" spans="2:65" s="13" customFormat="1">
      <c r="B479" s="203"/>
      <c r="D479" s="195" t="s">
        <v>151</v>
      </c>
      <c r="E479" s="212" t="s">
        <v>5</v>
      </c>
      <c r="F479" s="213" t="s">
        <v>1205</v>
      </c>
      <c r="H479" s="214">
        <v>4</v>
      </c>
      <c r="I479" s="208"/>
      <c r="L479" s="203"/>
      <c r="M479" s="209"/>
      <c r="N479" s="210"/>
      <c r="O479" s="210"/>
      <c r="P479" s="210"/>
      <c r="Q479" s="210"/>
      <c r="R479" s="210"/>
      <c r="S479" s="210"/>
      <c r="T479" s="211"/>
      <c r="AT479" s="212" t="s">
        <v>151</v>
      </c>
      <c r="AU479" s="212" t="s">
        <v>82</v>
      </c>
      <c r="AV479" s="13" t="s">
        <v>82</v>
      </c>
      <c r="AW479" s="13" t="s">
        <v>37</v>
      </c>
      <c r="AX479" s="13" t="s">
        <v>74</v>
      </c>
      <c r="AY479" s="212" t="s">
        <v>141</v>
      </c>
    </row>
    <row r="480" spans="2:65" s="13" customFormat="1">
      <c r="B480" s="203"/>
      <c r="D480" s="195" t="s">
        <v>151</v>
      </c>
      <c r="E480" s="212" t="s">
        <v>5</v>
      </c>
      <c r="F480" s="213" t="s">
        <v>1206</v>
      </c>
      <c r="H480" s="214">
        <v>12</v>
      </c>
      <c r="I480" s="208"/>
      <c r="L480" s="203"/>
      <c r="M480" s="209"/>
      <c r="N480" s="210"/>
      <c r="O480" s="210"/>
      <c r="P480" s="210"/>
      <c r="Q480" s="210"/>
      <c r="R480" s="210"/>
      <c r="S480" s="210"/>
      <c r="T480" s="211"/>
      <c r="AT480" s="212" t="s">
        <v>151</v>
      </c>
      <c r="AU480" s="212" t="s">
        <v>82</v>
      </c>
      <c r="AV480" s="13" t="s">
        <v>82</v>
      </c>
      <c r="AW480" s="13" t="s">
        <v>37</v>
      </c>
      <c r="AX480" s="13" t="s">
        <v>74</v>
      </c>
      <c r="AY480" s="212" t="s">
        <v>141</v>
      </c>
    </row>
    <row r="481" spans="2:65" s="14" customFormat="1">
      <c r="B481" s="232"/>
      <c r="D481" s="204" t="s">
        <v>151</v>
      </c>
      <c r="E481" s="233" t="s">
        <v>5</v>
      </c>
      <c r="F481" s="234" t="s">
        <v>427</v>
      </c>
      <c r="H481" s="235">
        <v>34</v>
      </c>
      <c r="I481" s="236"/>
      <c r="L481" s="232"/>
      <c r="M481" s="237"/>
      <c r="N481" s="238"/>
      <c r="O481" s="238"/>
      <c r="P481" s="238"/>
      <c r="Q481" s="238"/>
      <c r="R481" s="238"/>
      <c r="S481" s="238"/>
      <c r="T481" s="239"/>
      <c r="AT481" s="240" t="s">
        <v>151</v>
      </c>
      <c r="AU481" s="240" t="s">
        <v>82</v>
      </c>
      <c r="AV481" s="14" t="s">
        <v>160</v>
      </c>
      <c r="AW481" s="14" t="s">
        <v>37</v>
      </c>
      <c r="AX481" s="14" t="s">
        <v>24</v>
      </c>
      <c r="AY481" s="240" t="s">
        <v>141</v>
      </c>
    </row>
    <row r="482" spans="2:65" s="1" customFormat="1" ht="22.5" customHeight="1">
      <c r="B482" s="181"/>
      <c r="C482" s="182" t="s">
        <v>1207</v>
      </c>
      <c r="D482" s="182" t="s">
        <v>144</v>
      </c>
      <c r="E482" s="183" t="s">
        <v>1208</v>
      </c>
      <c r="F482" s="184" t="s">
        <v>1209</v>
      </c>
      <c r="G482" s="185" t="s">
        <v>329</v>
      </c>
      <c r="H482" s="186">
        <v>2</v>
      </c>
      <c r="I482" s="187"/>
      <c r="J482" s="188">
        <f>ROUND(I482*H482,2)</f>
        <v>0</v>
      </c>
      <c r="K482" s="184" t="s">
        <v>148</v>
      </c>
      <c r="L482" s="41"/>
      <c r="M482" s="189" t="s">
        <v>5</v>
      </c>
      <c r="N482" s="190" t="s">
        <v>45</v>
      </c>
      <c r="O482" s="42"/>
      <c r="P482" s="191">
        <f>O482*H482</f>
        <v>0</v>
      </c>
      <c r="Q482" s="191">
        <v>8.5419999999999996E-2</v>
      </c>
      <c r="R482" s="191">
        <f>Q482*H482</f>
        <v>0.17083999999999999</v>
      </c>
      <c r="S482" s="191">
        <v>0</v>
      </c>
      <c r="T482" s="192">
        <f>S482*H482</f>
        <v>0</v>
      </c>
      <c r="AR482" s="24" t="s">
        <v>160</v>
      </c>
      <c r="AT482" s="24" t="s">
        <v>144</v>
      </c>
      <c r="AU482" s="24" t="s">
        <v>82</v>
      </c>
      <c r="AY482" s="24" t="s">
        <v>141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4" t="s">
        <v>24</v>
      </c>
      <c r="BK482" s="193">
        <f>ROUND(I482*H482,2)</f>
        <v>0</v>
      </c>
      <c r="BL482" s="24" t="s">
        <v>160</v>
      </c>
      <c r="BM482" s="24" t="s">
        <v>1210</v>
      </c>
    </row>
    <row r="483" spans="2:65" s="13" customFormat="1">
      <c r="B483" s="203"/>
      <c r="D483" s="204" t="s">
        <v>151</v>
      </c>
      <c r="E483" s="205" t="s">
        <v>5</v>
      </c>
      <c r="F483" s="206" t="s">
        <v>82</v>
      </c>
      <c r="H483" s="207">
        <v>2</v>
      </c>
      <c r="I483" s="208"/>
      <c r="L483" s="203"/>
      <c r="M483" s="209"/>
      <c r="N483" s="210"/>
      <c r="O483" s="210"/>
      <c r="P483" s="210"/>
      <c r="Q483" s="210"/>
      <c r="R483" s="210"/>
      <c r="S483" s="210"/>
      <c r="T483" s="211"/>
      <c r="AT483" s="212" t="s">
        <v>151</v>
      </c>
      <c r="AU483" s="212" t="s">
        <v>82</v>
      </c>
      <c r="AV483" s="13" t="s">
        <v>82</v>
      </c>
      <c r="AW483" s="13" t="s">
        <v>37</v>
      </c>
      <c r="AX483" s="13" t="s">
        <v>24</v>
      </c>
      <c r="AY483" s="212" t="s">
        <v>141</v>
      </c>
    </row>
    <row r="484" spans="2:65" s="1" customFormat="1" ht="22.5" customHeight="1">
      <c r="B484" s="181"/>
      <c r="C484" s="182" t="s">
        <v>1211</v>
      </c>
      <c r="D484" s="182" t="s">
        <v>144</v>
      </c>
      <c r="E484" s="183" t="s">
        <v>1212</v>
      </c>
      <c r="F484" s="184" t="s">
        <v>1213</v>
      </c>
      <c r="G484" s="185" t="s">
        <v>335</v>
      </c>
      <c r="H484" s="186">
        <v>300</v>
      </c>
      <c r="I484" s="187"/>
      <c r="J484" s="188">
        <f>ROUND(I484*H484,2)</f>
        <v>0</v>
      </c>
      <c r="K484" s="184" t="s">
        <v>148</v>
      </c>
      <c r="L484" s="41"/>
      <c r="M484" s="189" t="s">
        <v>5</v>
      </c>
      <c r="N484" s="190" t="s">
        <v>45</v>
      </c>
      <c r="O484" s="42"/>
      <c r="P484" s="191">
        <f>O484*H484</f>
        <v>0</v>
      </c>
      <c r="Q484" s="191">
        <v>1.1E-4</v>
      </c>
      <c r="R484" s="191">
        <f>Q484*H484</f>
        <v>3.3000000000000002E-2</v>
      </c>
      <c r="S484" s="191">
        <v>0</v>
      </c>
      <c r="T484" s="192">
        <f>S484*H484</f>
        <v>0</v>
      </c>
      <c r="AR484" s="24" t="s">
        <v>160</v>
      </c>
      <c r="AT484" s="24" t="s">
        <v>144</v>
      </c>
      <c r="AU484" s="24" t="s">
        <v>82</v>
      </c>
      <c r="AY484" s="24" t="s">
        <v>141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4" t="s">
        <v>24</v>
      </c>
      <c r="BK484" s="193">
        <f>ROUND(I484*H484,2)</f>
        <v>0</v>
      </c>
      <c r="BL484" s="24" t="s">
        <v>160</v>
      </c>
      <c r="BM484" s="24" t="s">
        <v>1214</v>
      </c>
    </row>
    <row r="485" spans="2:65" s="12" customFormat="1">
      <c r="B485" s="194"/>
      <c r="D485" s="195" t="s">
        <v>151</v>
      </c>
      <c r="E485" s="196" t="s">
        <v>5</v>
      </c>
      <c r="F485" s="197" t="s">
        <v>1215</v>
      </c>
      <c r="H485" s="198" t="s">
        <v>5</v>
      </c>
      <c r="I485" s="199"/>
      <c r="L485" s="194"/>
      <c r="M485" s="200"/>
      <c r="N485" s="201"/>
      <c r="O485" s="201"/>
      <c r="P485" s="201"/>
      <c r="Q485" s="201"/>
      <c r="R485" s="201"/>
      <c r="S485" s="201"/>
      <c r="T485" s="202"/>
      <c r="AT485" s="198" t="s">
        <v>151</v>
      </c>
      <c r="AU485" s="198" t="s">
        <v>82</v>
      </c>
      <c r="AV485" s="12" t="s">
        <v>24</v>
      </c>
      <c r="AW485" s="12" t="s">
        <v>37</v>
      </c>
      <c r="AX485" s="12" t="s">
        <v>74</v>
      </c>
      <c r="AY485" s="198" t="s">
        <v>141</v>
      </c>
    </row>
    <row r="486" spans="2:65" s="13" customFormat="1">
      <c r="B486" s="203"/>
      <c r="D486" s="204" t="s">
        <v>151</v>
      </c>
      <c r="E486" s="205" t="s">
        <v>5</v>
      </c>
      <c r="F486" s="206" t="s">
        <v>1216</v>
      </c>
      <c r="H486" s="207">
        <v>300</v>
      </c>
      <c r="I486" s="208"/>
      <c r="L486" s="203"/>
      <c r="M486" s="209"/>
      <c r="N486" s="210"/>
      <c r="O486" s="210"/>
      <c r="P486" s="210"/>
      <c r="Q486" s="210"/>
      <c r="R486" s="210"/>
      <c r="S486" s="210"/>
      <c r="T486" s="211"/>
      <c r="AT486" s="212" t="s">
        <v>151</v>
      </c>
      <c r="AU486" s="212" t="s">
        <v>82</v>
      </c>
      <c r="AV486" s="13" t="s">
        <v>82</v>
      </c>
      <c r="AW486" s="13" t="s">
        <v>37</v>
      </c>
      <c r="AX486" s="13" t="s">
        <v>24</v>
      </c>
      <c r="AY486" s="212" t="s">
        <v>141</v>
      </c>
    </row>
    <row r="487" spans="2:65" s="1" customFormat="1" ht="22.5" customHeight="1">
      <c r="B487" s="181"/>
      <c r="C487" s="182" t="s">
        <v>1217</v>
      </c>
      <c r="D487" s="182" t="s">
        <v>144</v>
      </c>
      <c r="E487" s="183" t="s">
        <v>1218</v>
      </c>
      <c r="F487" s="184" t="s">
        <v>1219</v>
      </c>
      <c r="G487" s="185" t="s">
        <v>335</v>
      </c>
      <c r="H487" s="186">
        <v>150</v>
      </c>
      <c r="I487" s="187"/>
      <c r="J487" s="188">
        <f>ROUND(I487*H487,2)</f>
        <v>0</v>
      </c>
      <c r="K487" s="184" t="s">
        <v>148</v>
      </c>
      <c r="L487" s="41"/>
      <c r="M487" s="189" t="s">
        <v>5</v>
      </c>
      <c r="N487" s="190" t="s">
        <v>45</v>
      </c>
      <c r="O487" s="42"/>
      <c r="P487" s="191">
        <f>O487*H487</f>
        <v>0</v>
      </c>
      <c r="Q487" s="191">
        <v>4.0000000000000003E-5</v>
      </c>
      <c r="R487" s="191">
        <f>Q487*H487</f>
        <v>6.0000000000000001E-3</v>
      </c>
      <c r="S487" s="191">
        <v>0</v>
      </c>
      <c r="T487" s="192">
        <f>S487*H487</f>
        <v>0</v>
      </c>
      <c r="AR487" s="24" t="s">
        <v>160</v>
      </c>
      <c r="AT487" s="24" t="s">
        <v>144</v>
      </c>
      <c r="AU487" s="24" t="s">
        <v>82</v>
      </c>
      <c r="AY487" s="24" t="s">
        <v>141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4" t="s">
        <v>24</v>
      </c>
      <c r="BK487" s="193">
        <f>ROUND(I487*H487,2)</f>
        <v>0</v>
      </c>
      <c r="BL487" s="24" t="s">
        <v>160</v>
      </c>
      <c r="BM487" s="24" t="s">
        <v>1220</v>
      </c>
    </row>
    <row r="488" spans="2:65" s="12" customFormat="1">
      <c r="B488" s="194"/>
      <c r="D488" s="195" t="s">
        <v>151</v>
      </c>
      <c r="E488" s="196" t="s">
        <v>5</v>
      </c>
      <c r="F488" s="197" t="s">
        <v>1221</v>
      </c>
      <c r="H488" s="198" t="s">
        <v>5</v>
      </c>
      <c r="I488" s="199"/>
      <c r="L488" s="194"/>
      <c r="M488" s="200"/>
      <c r="N488" s="201"/>
      <c r="O488" s="201"/>
      <c r="P488" s="201"/>
      <c r="Q488" s="201"/>
      <c r="R488" s="201"/>
      <c r="S488" s="201"/>
      <c r="T488" s="202"/>
      <c r="AT488" s="198" t="s">
        <v>151</v>
      </c>
      <c r="AU488" s="198" t="s">
        <v>82</v>
      </c>
      <c r="AV488" s="12" t="s">
        <v>24</v>
      </c>
      <c r="AW488" s="12" t="s">
        <v>37</v>
      </c>
      <c r="AX488" s="12" t="s">
        <v>74</v>
      </c>
      <c r="AY488" s="198" t="s">
        <v>141</v>
      </c>
    </row>
    <row r="489" spans="2:65" s="13" customFormat="1">
      <c r="B489" s="203"/>
      <c r="D489" s="204" t="s">
        <v>151</v>
      </c>
      <c r="E489" s="205" t="s">
        <v>5</v>
      </c>
      <c r="F489" s="206" t="s">
        <v>1222</v>
      </c>
      <c r="H489" s="207">
        <v>150</v>
      </c>
      <c r="I489" s="208"/>
      <c r="L489" s="203"/>
      <c r="M489" s="209"/>
      <c r="N489" s="210"/>
      <c r="O489" s="210"/>
      <c r="P489" s="210"/>
      <c r="Q489" s="210"/>
      <c r="R489" s="210"/>
      <c r="S489" s="210"/>
      <c r="T489" s="211"/>
      <c r="AT489" s="212" t="s">
        <v>151</v>
      </c>
      <c r="AU489" s="212" t="s">
        <v>82</v>
      </c>
      <c r="AV489" s="13" t="s">
        <v>82</v>
      </c>
      <c r="AW489" s="13" t="s">
        <v>37</v>
      </c>
      <c r="AX489" s="13" t="s">
        <v>24</v>
      </c>
      <c r="AY489" s="212" t="s">
        <v>141</v>
      </c>
    </row>
    <row r="490" spans="2:65" s="1" customFormat="1" ht="22.5" customHeight="1">
      <c r="B490" s="181"/>
      <c r="C490" s="182" t="s">
        <v>1223</v>
      </c>
      <c r="D490" s="182" t="s">
        <v>144</v>
      </c>
      <c r="E490" s="183" t="s">
        <v>1224</v>
      </c>
      <c r="F490" s="184" t="s">
        <v>1225</v>
      </c>
      <c r="G490" s="185" t="s">
        <v>335</v>
      </c>
      <c r="H490" s="186">
        <v>300</v>
      </c>
      <c r="I490" s="187"/>
      <c r="J490" s="188">
        <f>ROUND(I490*H490,2)</f>
        <v>0</v>
      </c>
      <c r="K490" s="184" t="s">
        <v>148</v>
      </c>
      <c r="L490" s="41"/>
      <c r="M490" s="189" t="s">
        <v>5</v>
      </c>
      <c r="N490" s="190" t="s">
        <v>45</v>
      </c>
      <c r="O490" s="42"/>
      <c r="P490" s="191">
        <f>O490*H490</f>
        <v>0</v>
      </c>
      <c r="Q490" s="191">
        <v>2.1000000000000001E-4</v>
      </c>
      <c r="R490" s="191">
        <f>Q490*H490</f>
        <v>6.3E-2</v>
      </c>
      <c r="S490" s="191">
        <v>0</v>
      </c>
      <c r="T490" s="192">
        <f>S490*H490</f>
        <v>0</v>
      </c>
      <c r="AR490" s="24" t="s">
        <v>160</v>
      </c>
      <c r="AT490" s="24" t="s">
        <v>144</v>
      </c>
      <c r="AU490" s="24" t="s">
        <v>82</v>
      </c>
      <c r="AY490" s="24" t="s">
        <v>141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4" t="s">
        <v>24</v>
      </c>
      <c r="BK490" s="193">
        <f>ROUND(I490*H490,2)</f>
        <v>0</v>
      </c>
      <c r="BL490" s="24" t="s">
        <v>160</v>
      </c>
      <c r="BM490" s="24" t="s">
        <v>1226</v>
      </c>
    </row>
    <row r="491" spans="2:65" s="12" customFormat="1">
      <c r="B491" s="194"/>
      <c r="D491" s="195" t="s">
        <v>151</v>
      </c>
      <c r="E491" s="196" t="s">
        <v>5</v>
      </c>
      <c r="F491" s="197" t="s">
        <v>1227</v>
      </c>
      <c r="H491" s="198" t="s">
        <v>5</v>
      </c>
      <c r="I491" s="199"/>
      <c r="L491" s="194"/>
      <c r="M491" s="200"/>
      <c r="N491" s="201"/>
      <c r="O491" s="201"/>
      <c r="P491" s="201"/>
      <c r="Q491" s="201"/>
      <c r="R491" s="201"/>
      <c r="S491" s="201"/>
      <c r="T491" s="202"/>
      <c r="AT491" s="198" t="s">
        <v>151</v>
      </c>
      <c r="AU491" s="198" t="s">
        <v>82</v>
      </c>
      <c r="AV491" s="12" t="s">
        <v>24</v>
      </c>
      <c r="AW491" s="12" t="s">
        <v>37</v>
      </c>
      <c r="AX491" s="12" t="s">
        <v>74</v>
      </c>
      <c r="AY491" s="198" t="s">
        <v>141</v>
      </c>
    </row>
    <row r="492" spans="2:65" s="13" customFormat="1">
      <c r="B492" s="203"/>
      <c r="D492" s="204" t="s">
        <v>151</v>
      </c>
      <c r="E492" s="205" t="s">
        <v>5</v>
      </c>
      <c r="F492" s="206" t="s">
        <v>1216</v>
      </c>
      <c r="H492" s="207">
        <v>300</v>
      </c>
      <c r="I492" s="208"/>
      <c r="L492" s="203"/>
      <c r="M492" s="209"/>
      <c r="N492" s="210"/>
      <c r="O492" s="210"/>
      <c r="P492" s="210"/>
      <c r="Q492" s="210"/>
      <c r="R492" s="210"/>
      <c r="S492" s="210"/>
      <c r="T492" s="211"/>
      <c r="AT492" s="212" t="s">
        <v>151</v>
      </c>
      <c r="AU492" s="212" t="s">
        <v>82</v>
      </c>
      <c r="AV492" s="13" t="s">
        <v>82</v>
      </c>
      <c r="AW492" s="13" t="s">
        <v>37</v>
      </c>
      <c r="AX492" s="13" t="s">
        <v>24</v>
      </c>
      <c r="AY492" s="212" t="s">
        <v>141</v>
      </c>
    </row>
    <row r="493" spans="2:65" s="1" customFormat="1" ht="31.5" customHeight="1">
      <c r="B493" s="181"/>
      <c r="C493" s="182" t="s">
        <v>1228</v>
      </c>
      <c r="D493" s="182" t="s">
        <v>144</v>
      </c>
      <c r="E493" s="183" t="s">
        <v>1229</v>
      </c>
      <c r="F493" s="184" t="s">
        <v>1230</v>
      </c>
      <c r="G493" s="185" t="s">
        <v>277</v>
      </c>
      <c r="H493" s="186">
        <v>230</v>
      </c>
      <c r="I493" s="187"/>
      <c r="J493" s="188">
        <f>ROUND(I493*H493,2)</f>
        <v>0</v>
      </c>
      <c r="K493" s="184" t="s">
        <v>148</v>
      </c>
      <c r="L493" s="41"/>
      <c r="M493" s="189" t="s">
        <v>5</v>
      </c>
      <c r="N493" s="190" t="s">
        <v>45</v>
      </c>
      <c r="O493" s="42"/>
      <c r="P493" s="191">
        <f>O493*H493</f>
        <v>0</v>
      </c>
      <c r="Q493" s="191">
        <v>8.4999999999999995E-4</v>
      </c>
      <c r="R493" s="191">
        <f>Q493*H493</f>
        <v>0.19549999999999998</v>
      </c>
      <c r="S493" s="191">
        <v>0</v>
      </c>
      <c r="T493" s="192">
        <f>S493*H493</f>
        <v>0</v>
      </c>
      <c r="AR493" s="24" t="s">
        <v>160</v>
      </c>
      <c r="AT493" s="24" t="s">
        <v>144</v>
      </c>
      <c r="AU493" s="24" t="s">
        <v>82</v>
      </c>
      <c r="AY493" s="24" t="s">
        <v>141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24" t="s">
        <v>24</v>
      </c>
      <c r="BK493" s="193">
        <f>ROUND(I493*H493,2)</f>
        <v>0</v>
      </c>
      <c r="BL493" s="24" t="s">
        <v>160</v>
      </c>
      <c r="BM493" s="24" t="s">
        <v>1231</v>
      </c>
    </row>
    <row r="494" spans="2:65" s="12" customFormat="1">
      <c r="B494" s="194"/>
      <c r="D494" s="195" t="s">
        <v>151</v>
      </c>
      <c r="E494" s="196" t="s">
        <v>5</v>
      </c>
      <c r="F494" s="197" t="s">
        <v>1232</v>
      </c>
      <c r="H494" s="198" t="s">
        <v>5</v>
      </c>
      <c r="I494" s="199"/>
      <c r="L494" s="194"/>
      <c r="M494" s="200"/>
      <c r="N494" s="201"/>
      <c r="O494" s="201"/>
      <c r="P494" s="201"/>
      <c r="Q494" s="201"/>
      <c r="R494" s="201"/>
      <c r="S494" s="201"/>
      <c r="T494" s="202"/>
      <c r="AT494" s="198" t="s">
        <v>151</v>
      </c>
      <c r="AU494" s="198" t="s">
        <v>82</v>
      </c>
      <c r="AV494" s="12" t="s">
        <v>24</v>
      </c>
      <c r="AW494" s="12" t="s">
        <v>37</v>
      </c>
      <c r="AX494" s="12" t="s">
        <v>74</v>
      </c>
      <c r="AY494" s="198" t="s">
        <v>141</v>
      </c>
    </row>
    <row r="495" spans="2:65" s="13" customFormat="1">
      <c r="B495" s="203"/>
      <c r="D495" s="195" t="s">
        <v>151</v>
      </c>
      <c r="E495" s="212" t="s">
        <v>5</v>
      </c>
      <c r="F495" s="213" t="s">
        <v>1233</v>
      </c>
      <c r="H495" s="214">
        <v>200</v>
      </c>
      <c r="I495" s="208"/>
      <c r="L495" s="203"/>
      <c r="M495" s="209"/>
      <c r="N495" s="210"/>
      <c r="O495" s="210"/>
      <c r="P495" s="210"/>
      <c r="Q495" s="210"/>
      <c r="R495" s="210"/>
      <c r="S495" s="210"/>
      <c r="T495" s="211"/>
      <c r="AT495" s="212" t="s">
        <v>151</v>
      </c>
      <c r="AU495" s="212" t="s">
        <v>82</v>
      </c>
      <c r="AV495" s="13" t="s">
        <v>82</v>
      </c>
      <c r="AW495" s="13" t="s">
        <v>37</v>
      </c>
      <c r="AX495" s="13" t="s">
        <v>74</v>
      </c>
      <c r="AY495" s="212" t="s">
        <v>141</v>
      </c>
    </row>
    <row r="496" spans="2:65" s="12" customFormat="1">
      <c r="B496" s="194"/>
      <c r="D496" s="195" t="s">
        <v>151</v>
      </c>
      <c r="E496" s="196" t="s">
        <v>5</v>
      </c>
      <c r="F496" s="197" t="s">
        <v>1234</v>
      </c>
      <c r="H496" s="198" t="s">
        <v>5</v>
      </c>
      <c r="I496" s="199"/>
      <c r="L496" s="194"/>
      <c r="M496" s="200"/>
      <c r="N496" s="201"/>
      <c r="O496" s="201"/>
      <c r="P496" s="201"/>
      <c r="Q496" s="201"/>
      <c r="R496" s="201"/>
      <c r="S496" s="201"/>
      <c r="T496" s="202"/>
      <c r="AT496" s="198" t="s">
        <v>151</v>
      </c>
      <c r="AU496" s="198" t="s">
        <v>82</v>
      </c>
      <c r="AV496" s="12" t="s">
        <v>24</v>
      </c>
      <c r="AW496" s="12" t="s">
        <v>37</v>
      </c>
      <c r="AX496" s="12" t="s">
        <v>74</v>
      </c>
      <c r="AY496" s="198" t="s">
        <v>141</v>
      </c>
    </row>
    <row r="497" spans="2:65" s="13" customFormat="1">
      <c r="B497" s="203"/>
      <c r="D497" s="195" t="s">
        <v>151</v>
      </c>
      <c r="E497" s="212" t="s">
        <v>5</v>
      </c>
      <c r="F497" s="213" t="s">
        <v>1235</v>
      </c>
      <c r="H497" s="214">
        <v>30</v>
      </c>
      <c r="I497" s="208"/>
      <c r="L497" s="203"/>
      <c r="M497" s="209"/>
      <c r="N497" s="210"/>
      <c r="O497" s="210"/>
      <c r="P497" s="210"/>
      <c r="Q497" s="210"/>
      <c r="R497" s="210"/>
      <c r="S497" s="210"/>
      <c r="T497" s="211"/>
      <c r="AT497" s="212" t="s">
        <v>151</v>
      </c>
      <c r="AU497" s="212" t="s">
        <v>82</v>
      </c>
      <c r="AV497" s="13" t="s">
        <v>82</v>
      </c>
      <c r="AW497" s="13" t="s">
        <v>37</v>
      </c>
      <c r="AX497" s="13" t="s">
        <v>74</v>
      </c>
      <c r="AY497" s="212" t="s">
        <v>141</v>
      </c>
    </row>
    <row r="498" spans="2:65" s="14" customFormat="1">
      <c r="B498" s="232"/>
      <c r="D498" s="204" t="s">
        <v>151</v>
      </c>
      <c r="E498" s="233" t="s">
        <v>5</v>
      </c>
      <c r="F498" s="234" t="s">
        <v>427</v>
      </c>
      <c r="H498" s="235">
        <v>230</v>
      </c>
      <c r="I498" s="236"/>
      <c r="L498" s="232"/>
      <c r="M498" s="237"/>
      <c r="N498" s="238"/>
      <c r="O498" s="238"/>
      <c r="P498" s="238"/>
      <c r="Q498" s="238"/>
      <c r="R498" s="238"/>
      <c r="S498" s="238"/>
      <c r="T498" s="239"/>
      <c r="AT498" s="240" t="s">
        <v>151</v>
      </c>
      <c r="AU498" s="240" t="s">
        <v>82</v>
      </c>
      <c r="AV498" s="14" t="s">
        <v>160</v>
      </c>
      <c r="AW498" s="14" t="s">
        <v>37</v>
      </c>
      <c r="AX498" s="14" t="s">
        <v>24</v>
      </c>
      <c r="AY498" s="240" t="s">
        <v>141</v>
      </c>
    </row>
    <row r="499" spans="2:65" s="1" customFormat="1" ht="22.5" customHeight="1">
      <c r="B499" s="181"/>
      <c r="C499" s="182" t="s">
        <v>1236</v>
      </c>
      <c r="D499" s="182" t="s">
        <v>144</v>
      </c>
      <c r="E499" s="183" t="s">
        <v>1237</v>
      </c>
      <c r="F499" s="184" t="s">
        <v>1238</v>
      </c>
      <c r="G499" s="185" t="s">
        <v>335</v>
      </c>
      <c r="H499" s="186">
        <v>300</v>
      </c>
      <c r="I499" s="187"/>
      <c r="J499" s="188">
        <f>ROUND(I499*H499,2)</f>
        <v>0</v>
      </c>
      <c r="K499" s="184" t="s">
        <v>148</v>
      </c>
      <c r="L499" s="41"/>
      <c r="M499" s="189" t="s">
        <v>5</v>
      </c>
      <c r="N499" s="190" t="s">
        <v>45</v>
      </c>
      <c r="O499" s="42"/>
      <c r="P499" s="191">
        <f>O499*H499</f>
        <v>0</v>
      </c>
      <c r="Q499" s="191">
        <v>3.3E-4</v>
      </c>
      <c r="R499" s="191">
        <f>Q499*H499</f>
        <v>9.9000000000000005E-2</v>
      </c>
      <c r="S499" s="191">
        <v>0</v>
      </c>
      <c r="T499" s="192">
        <f>S499*H499</f>
        <v>0</v>
      </c>
      <c r="AR499" s="24" t="s">
        <v>160</v>
      </c>
      <c r="AT499" s="24" t="s">
        <v>144</v>
      </c>
      <c r="AU499" s="24" t="s">
        <v>82</v>
      </c>
      <c r="AY499" s="24" t="s">
        <v>141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24" t="s">
        <v>24</v>
      </c>
      <c r="BK499" s="193">
        <f>ROUND(I499*H499,2)</f>
        <v>0</v>
      </c>
      <c r="BL499" s="24" t="s">
        <v>160</v>
      </c>
      <c r="BM499" s="24" t="s">
        <v>1239</v>
      </c>
    </row>
    <row r="500" spans="2:65" s="12" customFormat="1">
      <c r="B500" s="194"/>
      <c r="D500" s="195" t="s">
        <v>151</v>
      </c>
      <c r="E500" s="196" t="s">
        <v>5</v>
      </c>
      <c r="F500" s="197" t="s">
        <v>1215</v>
      </c>
      <c r="H500" s="198" t="s">
        <v>5</v>
      </c>
      <c r="I500" s="199"/>
      <c r="L500" s="194"/>
      <c r="M500" s="200"/>
      <c r="N500" s="201"/>
      <c r="O500" s="201"/>
      <c r="P500" s="201"/>
      <c r="Q500" s="201"/>
      <c r="R500" s="201"/>
      <c r="S500" s="201"/>
      <c r="T500" s="202"/>
      <c r="AT500" s="198" t="s">
        <v>151</v>
      </c>
      <c r="AU500" s="198" t="s">
        <v>82</v>
      </c>
      <c r="AV500" s="12" t="s">
        <v>24</v>
      </c>
      <c r="AW500" s="12" t="s">
        <v>37</v>
      </c>
      <c r="AX500" s="12" t="s">
        <v>74</v>
      </c>
      <c r="AY500" s="198" t="s">
        <v>141</v>
      </c>
    </row>
    <row r="501" spans="2:65" s="13" customFormat="1">
      <c r="B501" s="203"/>
      <c r="D501" s="204" t="s">
        <v>151</v>
      </c>
      <c r="E501" s="205" t="s">
        <v>5</v>
      </c>
      <c r="F501" s="206" t="s">
        <v>1216</v>
      </c>
      <c r="H501" s="207">
        <v>300</v>
      </c>
      <c r="I501" s="208"/>
      <c r="L501" s="203"/>
      <c r="M501" s="209"/>
      <c r="N501" s="210"/>
      <c r="O501" s="210"/>
      <c r="P501" s="210"/>
      <c r="Q501" s="210"/>
      <c r="R501" s="210"/>
      <c r="S501" s="210"/>
      <c r="T501" s="211"/>
      <c r="AT501" s="212" t="s">
        <v>151</v>
      </c>
      <c r="AU501" s="212" t="s">
        <v>82</v>
      </c>
      <c r="AV501" s="13" t="s">
        <v>82</v>
      </c>
      <c r="AW501" s="13" t="s">
        <v>37</v>
      </c>
      <c r="AX501" s="13" t="s">
        <v>24</v>
      </c>
      <c r="AY501" s="212" t="s">
        <v>141</v>
      </c>
    </row>
    <row r="502" spans="2:65" s="1" customFormat="1" ht="22.5" customHeight="1">
      <c r="B502" s="181"/>
      <c r="C502" s="182" t="s">
        <v>1240</v>
      </c>
      <c r="D502" s="182" t="s">
        <v>144</v>
      </c>
      <c r="E502" s="183" t="s">
        <v>1241</v>
      </c>
      <c r="F502" s="184" t="s">
        <v>1242</v>
      </c>
      <c r="G502" s="185" t="s">
        <v>335</v>
      </c>
      <c r="H502" s="186">
        <v>150</v>
      </c>
      <c r="I502" s="187"/>
      <c r="J502" s="188">
        <f>ROUND(I502*H502,2)</f>
        <v>0</v>
      </c>
      <c r="K502" s="184" t="s">
        <v>148</v>
      </c>
      <c r="L502" s="41"/>
      <c r="M502" s="189" t="s">
        <v>5</v>
      </c>
      <c r="N502" s="190" t="s">
        <v>45</v>
      </c>
      <c r="O502" s="42"/>
      <c r="P502" s="191">
        <f>O502*H502</f>
        <v>0</v>
      </c>
      <c r="Q502" s="191">
        <v>1.1E-4</v>
      </c>
      <c r="R502" s="191">
        <f>Q502*H502</f>
        <v>1.6500000000000001E-2</v>
      </c>
      <c r="S502" s="191">
        <v>0</v>
      </c>
      <c r="T502" s="192">
        <f>S502*H502</f>
        <v>0</v>
      </c>
      <c r="AR502" s="24" t="s">
        <v>160</v>
      </c>
      <c r="AT502" s="24" t="s">
        <v>144</v>
      </c>
      <c r="AU502" s="24" t="s">
        <v>82</v>
      </c>
      <c r="AY502" s="24" t="s">
        <v>141</v>
      </c>
      <c r="BE502" s="193">
        <f>IF(N502="základní",J502,0)</f>
        <v>0</v>
      </c>
      <c r="BF502" s="193">
        <f>IF(N502="snížená",J502,0)</f>
        <v>0</v>
      </c>
      <c r="BG502" s="193">
        <f>IF(N502="zákl. přenesená",J502,0)</f>
        <v>0</v>
      </c>
      <c r="BH502" s="193">
        <f>IF(N502="sníž. přenesená",J502,0)</f>
        <v>0</v>
      </c>
      <c r="BI502" s="193">
        <f>IF(N502="nulová",J502,0)</f>
        <v>0</v>
      </c>
      <c r="BJ502" s="24" t="s">
        <v>24</v>
      </c>
      <c r="BK502" s="193">
        <f>ROUND(I502*H502,2)</f>
        <v>0</v>
      </c>
      <c r="BL502" s="24" t="s">
        <v>160</v>
      </c>
      <c r="BM502" s="24" t="s">
        <v>1243</v>
      </c>
    </row>
    <row r="503" spans="2:65" s="12" customFormat="1">
      <c r="B503" s="194"/>
      <c r="D503" s="195" t="s">
        <v>151</v>
      </c>
      <c r="E503" s="196" t="s">
        <v>5</v>
      </c>
      <c r="F503" s="197" t="s">
        <v>1221</v>
      </c>
      <c r="H503" s="198" t="s">
        <v>5</v>
      </c>
      <c r="I503" s="199"/>
      <c r="L503" s="194"/>
      <c r="M503" s="200"/>
      <c r="N503" s="201"/>
      <c r="O503" s="201"/>
      <c r="P503" s="201"/>
      <c r="Q503" s="201"/>
      <c r="R503" s="201"/>
      <c r="S503" s="201"/>
      <c r="T503" s="202"/>
      <c r="AT503" s="198" t="s">
        <v>151</v>
      </c>
      <c r="AU503" s="198" t="s">
        <v>82</v>
      </c>
      <c r="AV503" s="12" t="s">
        <v>24</v>
      </c>
      <c r="AW503" s="12" t="s">
        <v>37</v>
      </c>
      <c r="AX503" s="12" t="s">
        <v>74</v>
      </c>
      <c r="AY503" s="198" t="s">
        <v>141</v>
      </c>
    </row>
    <row r="504" spans="2:65" s="13" customFormat="1">
      <c r="B504" s="203"/>
      <c r="D504" s="204" t="s">
        <v>151</v>
      </c>
      <c r="E504" s="205" t="s">
        <v>5</v>
      </c>
      <c r="F504" s="206" t="s">
        <v>1222</v>
      </c>
      <c r="H504" s="207">
        <v>150</v>
      </c>
      <c r="I504" s="208"/>
      <c r="L504" s="203"/>
      <c r="M504" s="209"/>
      <c r="N504" s="210"/>
      <c r="O504" s="210"/>
      <c r="P504" s="210"/>
      <c r="Q504" s="210"/>
      <c r="R504" s="210"/>
      <c r="S504" s="210"/>
      <c r="T504" s="211"/>
      <c r="AT504" s="212" t="s">
        <v>151</v>
      </c>
      <c r="AU504" s="212" t="s">
        <v>82</v>
      </c>
      <c r="AV504" s="13" t="s">
        <v>82</v>
      </c>
      <c r="AW504" s="13" t="s">
        <v>37</v>
      </c>
      <c r="AX504" s="13" t="s">
        <v>24</v>
      </c>
      <c r="AY504" s="212" t="s">
        <v>141</v>
      </c>
    </row>
    <row r="505" spans="2:65" s="1" customFormat="1" ht="22.5" customHeight="1">
      <c r="B505" s="181"/>
      <c r="C505" s="182" t="s">
        <v>1244</v>
      </c>
      <c r="D505" s="182" t="s">
        <v>144</v>
      </c>
      <c r="E505" s="183" t="s">
        <v>1245</v>
      </c>
      <c r="F505" s="184" t="s">
        <v>1246</v>
      </c>
      <c r="G505" s="185" t="s">
        <v>335</v>
      </c>
      <c r="H505" s="186">
        <v>300</v>
      </c>
      <c r="I505" s="187"/>
      <c r="J505" s="188">
        <f>ROUND(I505*H505,2)</f>
        <v>0</v>
      </c>
      <c r="K505" s="184" t="s">
        <v>148</v>
      </c>
      <c r="L505" s="41"/>
      <c r="M505" s="189" t="s">
        <v>5</v>
      </c>
      <c r="N505" s="190" t="s">
        <v>45</v>
      </c>
      <c r="O505" s="42"/>
      <c r="P505" s="191">
        <f>O505*H505</f>
        <v>0</v>
      </c>
      <c r="Q505" s="191">
        <v>6.4999999999999997E-4</v>
      </c>
      <c r="R505" s="191">
        <f>Q505*H505</f>
        <v>0.19499999999999998</v>
      </c>
      <c r="S505" s="191">
        <v>0</v>
      </c>
      <c r="T505" s="192">
        <f>S505*H505</f>
        <v>0</v>
      </c>
      <c r="AR505" s="24" t="s">
        <v>160</v>
      </c>
      <c r="AT505" s="24" t="s">
        <v>144</v>
      </c>
      <c r="AU505" s="24" t="s">
        <v>82</v>
      </c>
      <c r="AY505" s="24" t="s">
        <v>141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24" t="s">
        <v>24</v>
      </c>
      <c r="BK505" s="193">
        <f>ROUND(I505*H505,2)</f>
        <v>0</v>
      </c>
      <c r="BL505" s="24" t="s">
        <v>160</v>
      </c>
      <c r="BM505" s="24" t="s">
        <v>1247</v>
      </c>
    </row>
    <row r="506" spans="2:65" s="12" customFormat="1">
      <c r="B506" s="194"/>
      <c r="D506" s="195" t="s">
        <v>151</v>
      </c>
      <c r="E506" s="196" t="s">
        <v>5</v>
      </c>
      <c r="F506" s="197" t="s">
        <v>1227</v>
      </c>
      <c r="H506" s="198" t="s">
        <v>5</v>
      </c>
      <c r="I506" s="199"/>
      <c r="L506" s="194"/>
      <c r="M506" s="200"/>
      <c r="N506" s="201"/>
      <c r="O506" s="201"/>
      <c r="P506" s="201"/>
      <c r="Q506" s="201"/>
      <c r="R506" s="201"/>
      <c r="S506" s="201"/>
      <c r="T506" s="202"/>
      <c r="AT506" s="198" t="s">
        <v>151</v>
      </c>
      <c r="AU506" s="198" t="s">
        <v>82</v>
      </c>
      <c r="AV506" s="12" t="s">
        <v>24</v>
      </c>
      <c r="AW506" s="12" t="s">
        <v>37</v>
      </c>
      <c r="AX506" s="12" t="s">
        <v>74</v>
      </c>
      <c r="AY506" s="198" t="s">
        <v>141</v>
      </c>
    </row>
    <row r="507" spans="2:65" s="13" customFormat="1">
      <c r="B507" s="203"/>
      <c r="D507" s="204" t="s">
        <v>151</v>
      </c>
      <c r="E507" s="205" t="s">
        <v>5</v>
      </c>
      <c r="F507" s="206" t="s">
        <v>1216</v>
      </c>
      <c r="H507" s="207">
        <v>300</v>
      </c>
      <c r="I507" s="208"/>
      <c r="L507" s="203"/>
      <c r="M507" s="209"/>
      <c r="N507" s="210"/>
      <c r="O507" s="210"/>
      <c r="P507" s="210"/>
      <c r="Q507" s="210"/>
      <c r="R507" s="210"/>
      <c r="S507" s="210"/>
      <c r="T507" s="211"/>
      <c r="AT507" s="212" t="s">
        <v>151</v>
      </c>
      <c r="AU507" s="212" t="s">
        <v>82</v>
      </c>
      <c r="AV507" s="13" t="s">
        <v>82</v>
      </c>
      <c r="AW507" s="13" t="s">
        <v>37</v>
      </c>
      <c r="AX507" s="13" t="s">
        <v>24</v>
      </c>
      <c r="AY507" s="212" t="s">
        <v>141</v>
      </c>
    </row>
    <row r="508" spans="2:65" s="1" customFormat="1" ht="31.5" customHeight="1">
      <c r="B508" s="181"/>
      <c r="C508" s="182" t="s">
        <v>485</v>
      </c>
      <c r="D508" s="182" t="s">
        <v>144</v>
      </c>
      <c r="E508" s="183" t="s">
        <v>1248</v>
      </c>
      <c r="F508" s="184" t="s">
        <v>1249</v>
      </c>
      <c r="G508" s="185" t="s">
        <v>277</v>
      </c>
      <c r="H508" s="186">
        <v>230</v>
      </c>
      <c r="I508" s="187"/>
      <c r="J508" s="188">
        <f>ROUND(I508*H508,2)</f>
        <v>0</v>
      </c>
      <c r="K508" s="184" t="s">
        <v>148</v>
      </c>
      <c r="L508" s="41"/>
      <c r="M508" s="189" t="s">
        <v>5</v>
      </c>
      <c r="N508" s="190" t="s">
        <v>45</v>
      </c>
      <c r="O508" s="42"/>
      <c r="P508" s="191">
        <f>O508*H508</f>
        <v>0</v>
      </c>
      <c r="Q508" s="191">
        <v>2.5999999999999999E-3</v>
      </c>
      <c r="R508" s="191">
        <f>Q508*H508</f>
        <v>0.59799999999999998</v>
      </c>
      <c r="S508" s="191">
        <v>0</v>
      </c>
      <c r="T508" s="192">
        <f>S508*H508</f>
        <v>0</v>
      </c>
      <c r="AR508" s="24" t="s">
        <v>160</v>
      </c>
      <c r="AT508" s="24" t="s">
        <v>144</v>
      </c>
      <c r="AU508" s="24" t="s">
        <v>82</v>
      </c>
      <c r="AY508" s="24" t="s">
        <v>141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24" t="s">
        <v>24</v>
      </c>
      <c r="BK508" s="193">
        <f>ROUND(I508*H508,2)</f>
        <v>0</v>
      </c>
      <c r="BL508" s="24" t="s">
        <v>160</v>
      </c>
      <c r="BM508" s="24" t="s">
        <v>1250</v>
      </c>
    </row>
    <row r="509" spans="2:65" s="12" customFormat="1">
      <c r="B509" s="194"/>
      <c r="D509" s="195" t="s">
        <v>151</v>
      </c>
      <c r="E509" s="196" t="s">
        <v>5</v>
      </c>
      <c r="F509" s="197" t="s">
        <v>1232</v>
      </c>
      <c r="H509" s="198" t="s">
        <v>5</v>
      </c>
      <c r="I509" s="199"/>
      <c r="L509" s="194"/>
      <c r="M509" s="200"/>
      <c r="N509" s="201"/>
      <c r="O509" s="201"/>
      <c r="P509" s="201"/>
      <c r="Q509" s="201"/>
      <c r="R509" s="201"/>
      <c r="S509" s="201"/>
      <c r="T509" s="202"/>
      <c r="AT509" s="198" t="s">
        <v>151</v>
      </c>
      <c r="AU509" s="198" t="s">
        <v>82</v>
      </c>
      <c r="AV509" s="12" t="s">
        <v>24</v>
      </c>
      <c r="AW509" s="12" t="s">
        <v>37</v>
      </c>
      <c r="AX509" s="12" t="s">
        <v>74</v>
      </c>
      <c r="AY509" s="198" t="s">
        <v>141</v>
      </c>
    </row>
    <row r="510" spans="2:65" s="13" customFormat="1">
      <c r="B510" s="203"/>
      <c r="D510" s="195" t="s">
        <v>151</v>
      </c>
      <c r="E510" s="212" t="s">
        <v>5</v>
      </c>
      <c r="F510" s="213" t="s">
        <v>1233</v>
      </c>
      <c r="H510" s="214">
        <v>200</v>
      </c>
      <c r="I510" s="208"/>
      <c r="L510" s="203"/>
      <c r="M510" s="209"/>
      <c r="N510" s="210"/>
      <c r="O510" s="210"/>
      <c r="P510" s="210"/>
      <c r="Q510" s="210"/>
      <c r="R510" s="210"/>
      <c r="S510" s="210"/>
      <c r="T510" s="211"/>
      <c r="AT510" s="212" t="s">
        <v>151</v>
      </c>
      <c r="AU510" s="212" t="s">
        <v>82</v>
      </c>
      <c r="AV510" s="13" t="s">
        <v>82</v>
      </c>
      <c r="AW510" s="13" t="s">
        <v>37</v>
      </c>
      <c r="AX510" s="13" t="s">
        <v>74</v>
      </c>
      <c r="AY510" s="212" t="s">
        <v>141</v>
      </c>
    </row>
    <row r="511" spans="2:65" s="12" customFormat="1">
      <c r="B511" s="194"/>
      <c r="D511" s="195" t="s">
        <v>151</v>
      </c>
      <c r="E511" s="196" t="s">
        <v>5</v>
      </c>
      <c r="F511" s="197" t="s">
        <v>1234</v>
      </c>
      <c r="H511" s="198" t="s">
        <v>5</v>
      </c>
      <c r="I511" s="199"/>
      <c r="L511" s="194"/>
      <c r="M511" s="200"/>
      <c r="N511" s="201"/>
      <c r="O511" s="201"/>
      <c r="P511" s="201"/>
      <c r="Q511" s="201"/>
      <c r="R511" s="201"/>
      <c r="S511" s="201"/>
      <c r="T511" s="202"/>
      <c r="AT511" s="198" t="s">
        <v>151</v>
      </c>
      <c r="AU511" s="198" t="s">
        <v>82</v>
      </c>
      <c r="AV511" s="12" t="s">
        <v>24</v>
      </c>
      <c r="AW511" s="12" t="s">
        <v>37</v>
      </c>
      <c r="AX511" s="12" t="s">
        <v>74</v>
      </c>
      <c r="AY511" s="198" t="s">
        <v>141</v>
      </c>
    </row>
    <row r="512" spans="2:65" s="13" customFormat="1">
      <c r="B512" s="203"/>
      <c r="D512" s="195" t="s">
        <v>151</v>
      </c>
      <c r="E512" s="212" t="s">
        <v>5</v>
      </c>
      <c r="F512" s="213" t="s">
        <v>1235</v>
      </c>
      <c r="H512" s="214">
        <v>30</v>
      </c>
      <c r="I512" s="208"/>
      <c r="L512" s="203"/>
      <c r="M512" s="209"/>
      <c r="N512" s="210"/>
      <c r="O512" s="210"/>
      <c r="P512" s="210"/>
      <c r="Q512" s="210"/>
      <c r="R512" s="210"/>
      <c r="S512" s="210"/>
      <c r="T512" s="211"/>
      <c r="AT512" s="212" t="s">
        <v>151</v>
      </c>
      <c r="AU512" s="212" t="s">
        <v>82</v>
      </c>
      <c r="AV512" s="13" t="s">
        <v>82</v>
      </c>
      <c r="AW512" s="13" t="s">
        <v>37</v>
      </c>
      <c r="AX512" s="13" t="s">
        <v>74</v>
      </c>
      <c r="AY512" s="212" t="s">
        <v>141</v>
      </c>
    </row>
    <row r="513" spans="2:65" s="14" customFormat="1">
      <c r="B513" s="232"/>
      <c r="D513" s="204" t="s">
        <v>151</v>
      </c>
      <c r="E513" s="233" t="s">
        <v>5</v>
      </c>
      <c r="F513" s="234" t="s">
        <v>427</v>
      </c>
      <c r="H513" s="235">
        <v>230</v>
      </c>
      <c r="I513" s="236"/>
      <c r="L513" s="232"/>
      <c r="M513" s="237"/>
      <c r="N513" s="238"/>
      <c r="O513" s="238"/>
      <c r="P513" s="238"/>
      <c r="Q513" s="238"/>
      <c r="R513" s="238"/>
      <c r="S513" s="238"/>
      <c r="T513" s="239"/>
      <c r="AT513" s="240" t="s">
        <v>151</v>
      </c>
      <c r="AU513" s="240" t="s">
        <v>82</v>
      </c>
      <c r="AV513" s="14" t="s">
        <v>160</v>
      </c>
      <c r="AW513" s="14" t="s">
        <v>37</v>
      </c>
      <c r="AX513" s="14" t="s">
        <v>24</v>
      </c>
      <c r="AY513" s="240" t="s">
        <v>141</v>
      </c>
    </row>
    <row r="514" spans="2:65" s="1" customFormat="1" ht="22.5" customHeight="1">
      <c r="B514" s="181"/>
      <c r="C514" s="182" t="s">
        <v>1251</v>
      </c>
      <c r="D514" s="182" t="s">
        <v>144</v>
      </c>
      <c r="E514" s="183" t="s">
        <v>1252</v>
      </c>
      <c r="F514" s="184" t="s">
        <v>1253</v>
      </c>
      <c r="G514" s="185" t="s">
        <v>335</v>
      </c>
      <c r="H514" s="186">
        <v>750</v>
      </c>
      <c r="I514" s="187"/>
      <c r="J514" s="188">
        <f>ROUND(I514*H514,2)</f>
        <v>0</v>
      </c>
      <c r="K514" s="184" t="s">
        <v>148</v>
      </c>
      <c r="L514" s="41"/>
      <c r="M514" s="189" t="s">
        <v>5</v>
      </c>
      <c r="N514" s="190" t="s">
        <v>45</v>
      </c>
      <c r="O514" s="42"/>
      <c r="P514" s="191">
        <f>O514*H514</f>
        <v>0</v>
      </c>
      <c r="Q514" s="191">
        <v>0</v>
      </c>
      <c r="R514" s="191">
        <f>Q514*H514</f>
        <v>0</v>
      </c>
      <c r="S514" s="191">
        <v>0</v>
      </c>
      <c r="T514" s="192">
        <f>S514*H514</f>
        <v>0</v>
      </c>
      <c r="AR514" s="24" t="s">
        <v>160</v>
      </c>
      <c r="AT514" s="24" t="s">
        <v>144</v>
      </c>
      <c r="AU514" s="24" t="s">
        <v>82</v>
      </c>
      <c r="AY514" s="24" t="s">
        <v>141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24" t="s">
        <v>24</v>
      </c>
      <c r="BK514" s="193">
        <f>ROUND(I514*H514,2)</f>
        <v>0</v>
      </c>
      <c r="BL514" s="24" t="s">
        <v>160</v>
      </c>
      <c r="BM514" s="24" t="s">
        <v>1254</v>
      </c>
    </row>
    <row r="515" spans="2:65" s="13" customFormat="1">
      <c r="B515" s="203"/>
      <c r="D515" s="204" t="s">
        <v>151</v>
      </c>
      <c r="E515" s="205" t="s">
        <v>5</v>
      </c>
      <c r="F515" s="206" t="s">
        <v>1255</v>
      </c>
      <c r="H515" s="207">
        <v>750</v>
      </c>
      <c r="I515" s="208"/>
      <c r="L515" s="203"/>
      <c r="M515" s="209"/>
      <c r="N515" s="210"/>
      <c r="O515" s="210"/>
      <c r="P515" s="210"/>
      <c r="Q515" s="210"/>
      <c r="R515" s="210"/>
      <c r="S515" s="210"/>
      <c r="T515" s="211"/>
      <c r="AT515" s="212" t="s">
        <v>151</v>
      </c>
      <c r="AU515" s="212" t="s">
        <v>82</v>
      </c>
      <c r="AV515" s="13" t="s">
        <v>82</v>
      </c>
      <c r="AW515" s="13" t="s">
        <v>37</v>
      </c>
      <c r="AX515" s="13" t="s">
        <v>24</v>
      </c>
      <c r="AY515" s="212" t="s">
        <v>141</v>
      </c>
    </row>
    <row r="516" spans="2:65" s="1" customFormat="1" ht="22.5" customHeight="1">
      <c r="B516" s="181"/>
      <c r="C516" s="182" t="s">
        <v>1256</v>
      </c>
      <c r="D516" s="182" t="s">
        <v>144</v>
      </c>
      <c r="E516" s="183" t="s">
        <v>1257</v>
      </c>
      <c r="F516" s="184" t="s">
        <v>1258</v>
      </c>
      <c r="G516" s="185" t="s">
        <v>277</v>
      </c>
      <c r="H516" s="186">
        <v>230</v>
      </c>
      <c r="I516" s="187"/>
      <c r="J516" s="188">
        <f>ROUND(I516*H516,2)</f>
        <v>0</v>
      </c>
      <c r="K516" s="184" t="s">
        <v>148</v>
      </c>
      <c r="L516" s="41"/>
      <c r="M516" s="189" t="s">
        <v>5</v>
      </c>
      <c r="N516" s="190" t="s">
        <v>45</v>
      </c>
      <c r="O516" s="42"/>
      <c r="P516" s="191">
        <f>O516*H516</f>
        <v>0</v>
      </c>
      <c r="Q516" s="191">
        <v>1.0000000000000001E-5</v>
      </c>
      <c r="R516" s="191">
        <f>Q516*H516</f>
        <v>2.3000000000000004E-3</v>
      </c>
      <c r="S516" s="191">
        <v>0</v>
      </c>
      <c r="T516" s="192">
        <f>S516*H516</f>
        <v>0</v>
      </c>
      <c r="AR516" s="24" t="s">
        <v>160</v>
      </c>
      <c r="AT516" s="24" t="s">
        <v>144</v>
      </c>
      <c r="AU516" s="24" t="s">
        <v>82</v>
      </c>
      <c r="AY516" s="24" t="s">
        <v>141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24" t="s">
        <v>24</v>
      </c>
      <c r="BK516" s="193">
        <f>ROUND(I516*H516,2)</f>
        <v>0</v>
      </c>
      <c r="BL516" s="24" t="s">
        <v>160</v>
      </c>
      <c r="BM516" s="24" t="s">
        <v>1259</v>
      </c>
    </row>
    <row r="517" spans="2:65" s="13" customFormat="1">
      <c r="B517" s="203"/>
      <c r="D517" s="204" t="s">
        <v>151</v>
      </c>
      <c r="E517" s="205" t="s">
        <v>5</v>
      </c>
      <c r="F517" s="206" t="s">
        <v>1260</v>
      </c>
      <c r="H517" s="207">
        <v>230</v>
      </c>
      <c r="I517" s="208"/>
      <c r="L517" s="203"/>
      <c r="M517" s="209"/>
      <c r="N517" s="210"/>
      <c r="O517" s="210"/>
      <c r="P517" s="210"/>
      <c r="Q517" s="210"/>
      <c r="R517" s="210"/>
      <c r="S517" s="210"/>
      <c r="T517" s="211"/>
      <c r="AT517" s="212" t="s">
        <v>151</v>
      </c>
      <c r="AU517" s="212" t="s">
        <v>82</v>
      </c>
      <c r="AV517" s="13" t="s">
        <v>82</v>
      </c>
      <c r="AW517" s="13" t="s">
        <v>37</v>
      </c>
      <c r="AX517" s="13" t="s">
        <v>24</v>
      </c>
      <c r="AY517" s="212" t="s">
        <v>141</v>
      </c>
    </row>
    <row r="518" spans="2:65" s="1" customFormat="1" ht="31.5" customHeight="1">
      <c r="B518" s="181"/>
      <c r="C518" s="182" t="s">
        <v>1261</v>
      </c>
      <c r="D518" s="182" t="s">
        <v>144</v>
      </c>
      <c r="E518" s="183" t="s">
        <v>1262</v>
      </c>
      <c r="F518" s="184" t="s">
        <v>1263</v>
      </c>
      <c r="G518" s="185" t="s">
        <v>335</v>
      </c>
      <c r="H518" s="186">
        <v>19</v>
      </c>
      <c r="I518" s="187"/>
      <c r="J518" s="188">
        <f>ROUND(I518*H518,2)</f>
        <v>0</v>
      </c>
      <c r="K518" s="184" t="s">
        <v>148</v>
      </c>
      <c r="L518" s="41"/>
      <c r="M518" s="189" t="s">
        <v>5</v>
      </c>
      <c r="N518" s="190" t="s">
        <v>45</v>
      </c>
      <c r="O518" s="42"/>
      <c r="P518" s="191">
        <f>O518*H518</f>
        <v>0</v>
      </c>
      <c r="Q518" s="191">
        <v>0.15540000000000001</v>
      </c>
      <c r="R518" s="191">
        <f>Q518*H518</f>
        <v>2.9526000000000003</v>
      </c>
      <c r="S518" s="191">
        <v>0</v>
      </c>
      <c r="T518" s="192">
        <f>S518*H518</f>
        <v>0</v>
      </c>
      <c r="AR518" s="24" t="s">
        <v>160</v>
      </c>
      <c r="AT518" s="24" t="s">
        <v>144</v>
      </c>
      <c r="AU518" s="24" t="s">
        <v>82</v>
      </c>
      <c r="AY518" s="24" t="s">
        <v>141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24" t="s">
        <v>24</v>
      </c>
      <c r="BK518" s="193">
        <f>ROUND(I518*H518,2)</f>
        <v>0</v>
      </c>
      <c r="BL518" s="24" t="s">
        <v>160</v>
      </c>
      <c r="BM518" s="24" t="s">
        <v>1264</v>
      </c>
    </row>
    <row r="519" spans="2:65" s="12" customFormat="1" ht="27">
      <c r="B519" s="194"/>
      <c r="D519" s="195" t="s">
        <v>151</v>
      </c>
      <c r="E519" s="196" t="s">
        <v>5</v>
      </c>
      <c r="F519" s="197" t="s">
        <v>1265</v>
      </c>
      <c r="H519" s="198" t="s">
        <v>5</v>
      </c>
      <c r="I519" s="199"/>
      <c r="L519" s="194"/>
      <c r="M519" s="200"/>
      <c r="N519" s="201"/>
      <c r="O519" s="201"/>
      <c r="P519" s="201"/>
      <c r="Q519" s="201"/>
      <c r="R519" s="201"/>
      <c r="S519" s="201"/>
      <c r="T519" s="202"/>
      <c r="AT519" s="198" t="s">
        <v>151</v>
      </c>
      <c r="AU519" s="198" t="s">
        <v>82</v>
      </c>
      <c r="AV519" s="12" t="s">
        <v>24</v>
      </c>
      <c r="AW519" s="12" t="s">
        <v>37</v>
      </c>
      <c r="AX519" s="12" t="s">
        <v>74</v>
      </c>
      <c r="AY519" s="198" t="s">
        <v>141</v>
      </c>
    </row>
    <row r="520" spans="2:65" s="13" customFormat="1">
      <c r="B520" s="203"/>
      <c r="D520" s="204" t="s">
        <v>151</v>
      </c>
      <c r="E520" s="205" t="s">
        <v>5</v>
      </c>
      <c r="F520" s="206" t="s">
        <v>1266</v>
      </c>
      <c r="H520" s="207">
        <v>19</v>
      </c>
      <c r="I520" s="208"/>
      <c r="L520" s="203"/>
      <c r="M520" s="209"/>
      <c r="N520" s="210"/>
      <c r="O520" s="210"/>
      <c r="P520" s="210"/>
      <c r="Q520" s="210"/>
      <c r="R520" s="210"/>
      <c r="S520" s="210"/>
      <c r="T520" s="211"/>
      <c r="AT520" s="212" t="s">
        <v>151</v>
      </c>
      <c r="AU520" s="212" t="s">
        <v>82</v>
      </c>
      <c r="AV520" s="13" t="s">
        <v>82</v>
      </c>
      <c r="AW520" s="13" t="s">
        <v>37</v>
      </c>
      <c r="AX520" s="13" t="s">
        <v>24</v>
      </c>
      <c r="AY520" s="212" t="s">
        <v>141</v>
      </c>
    </row>
    <row r="521" spans="2:65" s="1" customFormat="1" ht="22.5" customHeight="1">
      <c r="B521" s="181"/>
      <c r="C521" s="219" t="s">
        <v>1267</v>
      </c>
      <c r="D521" s="219" t="s">
        <v>311</v>
      </c>
      <c r="E521" s="220" t="s">
        <v>1268</v>
      </c>
      <c r="F521" s="221" t="s">
        <v>1269</v>
      </c>
      <c r="G521" s="222" t="s">
        <v>329</v>
      </c>
      <c r="H521" s="223">
        <v>19</v>
      </c>
      <c r="I521" s="224"/>
      <c r="J521" s="225">
        <f>ROUND(I521*H521,2)</f>
        <v>0</v>
      </c>
      <c r="K521" s="221" t="s">
        <v>148</v>
      </c>
      <c r="L521" s="226"/>
      <c r="M521" s="227" t="s">
        <v>5</v>
      </c>
      <c r="N521" s="228" t="s">
        <v>45</v>
      </c>
      <c r="O521" s="42"/>
      <c r="P521" s="191">
        <f>O521*H521</f>
        <v>0</v>
      </c>
      <c r="Q521" s="191">
        <v>0.108</v>
      </c>
      <c r="R521" s="191">
        <f>Q521*H521</f>
        <v>2.052</v>
      </c>
      <c r="S521" s="191">
        <v>0</v>
      </c>
      <c r="T521" s="192">
        <f>S521*H521</f>
        <v>0</v>
      </c>
      <c r="AR521" s="24" t="s">
        <v>171</v>
      </c>
      <c r="AT521" s="24" t="s">
        <v>311</v>
      </c>
      <c r="AU521" s="24" t="s">
        <v>82</v>
      </c>
      <c r="AY521" s="24" t="s">
        <v>141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24" t="s">
        <v>24</v>
      </c>
      <c r="BK521" s="193">
        <f>ROUND(I521*H521,2)</f>
        <v>0</v>
      </c>
      <c r="BL521" s="24" t="s">
        <v>160</v>
      </c>
      <c r="BM521" s="24" t="s">
        <v>1270</v>
      </c>
    </row>
    <row r="522" spans="2:65" s="13" customFormat="1">
      <c r="B522" s="203"/>
      <c r="D522" s="204" t="s">
        <v>151</v>
      </c>
      <c r="E522" s="205" t="s">
        <v>5</v>
      </c>
      <c r="F522" s="206" t="s">
        <v>1271</v>
      </c>
      <c r="H522" s="207">
        <v>19</v>
      </c>
      <c r="I522" s="208"/>
      <c r="L522" s="203"/>
      <c r="M522" s="209"/>
      <c r="N522" s="210"/>
      <c r="O522" s="210"/>
      <c r="P522" s="210"/>
      <c r="Q522" s="210"/>
      <c r="R522" s="210"/>
      <c r="S522" s="210"/>
      <c r="T522" s="211"/>
      <c r="AT522" s="212" t="s">
        <v>151</v>
      </c>
      <c r="AU522" s="212" t="s">
        <v>82</v>
      </c>
      <c r="AV522" s="13" t="s">
        <v>82</v>
      </c>
      <c r="AW522" s="13" t="s">
        <v>37</v>
      </c>
      <c r="AX522" s="13" t="s">
        <v>24</v>
      </c>
      <c r="AY522" s="212" t="s">
        <v>141</v>
      </c>
    </row>
    <row r="523" spans="2:65" s="1" customFormat="1" ht="31.5" customHeight="1">
      <c r="B523" s="181"/>
      <c r="C523" s="182" t="s">
        <v>1272</v>
      </c>
      <c r="D523" s="182" t="s">
        <v>144</v>
      </c>
      <c r="E523" s="183" t="s">
        <v>1273</v>
      </c>
      <c r="F523" s="184" t="s">
        <v>1274</v>
      </c>
      <c r="G523" s="185" t="s">
        <v>335</v>
      </c>
      <c r="H523" s="186">
        <v>133.25</v>
      </c>
      <c r="I523" s="187"/>
      <c r="J523" s="188">
        <f>ROUND(I523*H523,2)</f>
        <v>0</v>
      </c>
      <c r="K523" s="184" t="s">
        <v>148</v>
      </c>
      <c r="L523" s="41"/>
      <c r="M523" s="189" t="s">
        <v>5</v>
      </c>
      <c r="N523" s="190" t="s">
        <v>45</v>
      </c>
      <c r="O523" s="42"/>
      <c r="P523" s="191">
        <f>O523*H523</f>
        <v>0</v>
      </c>
      <c r="Q523" s="191">
        <v>0.1295</v>
      </c>
      <c r="R523" s="191">
        <f>Q523*H523</f>
        <v>17.255875</v>
      </c>
      <c r="S523" s="191">
        <v>0</v>
      </c>
      <c r="T523" s="192">
        <f>S523*H523</f>
        <v>0</v>
      </c>
      <c r="AR523" s="24" t="s">
        <v>160</v>
      </c>
      <c r="AT523" s="24" t="s">
        <v>144</v>
      </c>
      <c r="AU523" s="24" t="s">
        <v>82</v>
      </c>
      <c r="AY523" s="24" t="s">
        <v>141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4" t="s">
        <v>24</v>
      </c>
      <c r="BK523" s="193">
        <f>ROUND(I523*H523,2)</f>
        <v>0</v>
      </c>
      <c r="BL523" s="24" t="s">
        <v>160</v>
      </c>
      <c r="BM523" s="24" t="s">
        <v>1275</v>
      </c>
    </row>
    <row r="524" spans="2:65" s="12" customFormat="1" ht="27">
      <c r="B524" s="194"/>
      <c r="D524" s="195" t="s">
        <v>151</v>
      </c>
      <c r="E524" s="196" t="s">
        <v>5</v>
      </c>
      <c r="F524" s="197" t="s">
        <v>1276</v>
      </c>
      <c r="H524" s="198" t="s">
        <v>5</v>
      </c>
      <c r="I524" s="199"/>
      <c r="L524" s="194"/>
      <c r="M524" s="200"/>
      <c r="N524" s="201"/>
      <c r="O524" s="201"/>
      <c r="P524" s="201"/>
      <c r="Q524" s="201"/>
      <c r="R524" s="201"/>
      <c r="S524" s="201"/>
      <c r="T524" s="202"/>
      <c r="AT524" s="198" t="s">
        <v>151</v>
      </c>
      <c r="AU524" s="198" t="s">
        <v>82</v>
      </c>
      <c r="AV524" s="12" t="s">
        <v>24</v>
      </c>
      <c r="AW524" s="12" t="s">
        <v>37</v>
      </c>
      <c r="AX524" s="12" t="s">
        <v>74</v>
      </c>
      <c r="AY524" s="198" t="s">
        <v>141</v>
      </c>
    </row>
    <row r="525" spans="2:65" s="12" customFormat="1">
      <c r="B525" s="194"/>
      <c r="D525" s="195" t="s">
        <v>151</v>
      </c>
      <c r="E525" s="196" t="s">
        <v>5</v>
      </c>
      <c r="F525" s="197" t="s">
        <v>1277</v>
      </c>
      <c r="H525" s="198" t="s">
        <v>5</v>
      </c>
      <c r="I525" s="199"/>
      <c r="L525" s="194"/>
      <c r="M525" s="200"/>
      <c r="N525" s="201"/>
      <c r="O525" s="201"/>
      <c r="P525" s="201"/>
      <c r="Q525" s="201"/>
      <c r="R525" s="201"/>
      <c r="S525" s="201"/>
      <c r="T525" s="202"/>
      <c r="AT525" s="198" t="s">
        <v>151</v>
      </c>
      <c r="AU525" s="198" t="s">
        <v>82</v>
      </c>
      <c r="AV525" s="12" t="s">
        <v>24</v>
      </c>
      <c r="AW525" s="12" t="s">
        <v>37</v>
      </c>
      <c r="AX525" s="12" t="s">
        <v>74</v>
      </c>
      <c r="AY525" s="198" t="s">
        <v>141</v>
      </c>
    </row>
    <row r="526" spans="2:65" s="13" customFormat="1">
      <c r="B526" s="203"/>
      <c r="D526" s="195" t="s">
        <v>151</v>
      </c>
      <c r="E526" s="212" t="s">
        <v>5</v>
      </c>
      <c r="F526" s="213" t="s">
        <v>1278</v>
      </c>
      <c r="H526" s="214">
        <v>85.2</v>
      </c>
      <c r="I526" s="208"/>
      <c r="L526" s="203"/>
      <c r="M526" s="209"/>
      <c r="N526" s="210"/>
      <c r="O526" s="210"/>
      <c r="P526" s="210"/>
      <c r="Q526" s="210"/>
      <c r="R526" s="210"/>
      <c r="S526" s="210"/>
      <c r="T526" s="211"/>
      <c r="AT526" s="212" t="s">
        <v>151</v>
      </c>
      <c r="AU526" s="212" t="s">
        <v>82</v>
      </c>
      <c r="AV526" s="13" t="s">
        <v>82</v>
      </c>
      <c r="AW526" s="13" t="s">
        <v>37</v>
      </c>
      <c r="AX526" s="13" t="s">
        <v>74</v>
      </c>
      <c r="AY526" s="212" t="s">
        <v>141</v>
      </c>
    </row>
    <row r="527" spans="2:65" s="12" customFormat="1">
      <c r="B527" s="194"/>
      <c r="D527" s="195" t="s">
        <v>151</v>
      </c>
      <c r="E527" s="196" t="s">
        <v>5</v>
      </c>
      <c r="F527" s="197" t="s">
        <v>1021</v>
      </c>
      <c r="H527" s="198" t="s">
        <v>5</v>
      </c>
      <c r="I527" s="199"/>
      <c r="L527" s="194"/>
      <c r="M527" s="200"/>
      <c r="N527" s="201"/>
      <c r="O527" s="201"/>
      <c r="P527" s="201"/>
      <c r="Q527" s="201"/>
      <c r="R527" s="201"/>
      <c r="S527" s="201"/>
      <c r="T527" s="202"/>
      <c r="AT527" s="198" t="s">
        <v>151</v>
      </c>
      <c r="AU527" s="198" t="s">
        <v>82</v>
      </c>
      <c r="AV527" s="12" t="s">
        <v>24</v>
      </c>
      <c r="AW527" s="12" t="s">
        <v>37</v>
      </c>
      <c r="AX527" s="12" t="s">
        <v>74</v>
      </c>
      <c r="AY527" s="198" t="s">
        <v>141</v>
      </c>
    </row>
    <row r="528" spans="2:65" s="13" customFormat="1">
      <c r="B528" s="203"/>
      <c r="D528" s="195" t="s">
        <v>151</v>
      </c>
      <c r="E528" s="212" t="s">
        <v>5</v>
      </c>
      <c r="F528" s="213" t="s">
        <v>1279</v>
      </c>
      <c r="H528" s="214">
        <v>33.25</v>
      </c>
      <c r="I528" s="208"/>
      <c r="L528" s="203"/>
      <c r="M528" s="209"/>
      <c r="N528" s="210"/>
      <c r="O528" s="210"/>
      <c r="P528" s="210"/>
      <c r="Q528" s="210"/>
      <c r="R528" s="210"/>
      <c r="S528" s="210"/>
      <c r="T528" s="211"/>
      <c r="AT528" s="212" t="s">
        <v>151</v>
      </c>
      <c r="AU528" s="212" t="s">
        <v>82</v>
      </c>
      <c r="AV528" s="13" t="s">
        <v>82</v>
      </c>
      <c r="AW528" s="13" t="s">
        <v>37</v>
      </c>
      <c r="AX528" s="13" t="s">
        <v>74</v>
      </c>
      <c r="AY528" s="212" t="s">
        <v>141</v>
      </c>
    </row>
    <row r="529" spans="2:65" s="12" customFormat="1">
      <c r="B529" s="194"/>
      <c r="D529" s="195" t="s">
        <v>151</v>
      </c>
      <c r="E529" s="196" t="s">
        <v>5</v>
      </c>
      <c r="F529" s="197" t="s">
        <v>1280</v>
      </c>
      <c r="H529" s="198" t="s">
        <v>5</v>
      </c>
      <c r="I529" s="199"/>
      <c r="L529" s="194"/>
      <c r="M529" s="200"/>
      <c r="N529" s="201"/>
      <c r="O529" s="201"/>
      <c r="P529" s="201"/>
      <c r="Q529" s="201"/>
      <c r="R529" s="201"/>
      <c r="S529" s="201"/>
      <c r="T529" s="202"/>
      <c r="AT529" s="198" t="s">
        <v>151</v>
      </c>
      <c r="AU529" s="198" t="s">
        <v>82</v>
      </c>
      <c r="AV529" s="12" t="s">
        <v>24</v>
      </c>
      <c r="AW529" s="12" t="s">
        <v>37</v>
      </c>
      <c r="AX529" s="12" t="s">
        <v>74</v>
      </c>
      <c r="AY529" s="198" t="s">
        <v>141</v>
      </c>
    </row>
    <row r="530" spans="2:65" s="13" customFormat="1">
      <c r="B530" s="203"/>
      <c r="D530" s="195" t="s">
        <v>151</v>
      </c>
      <c r="E530" s="212" t="s">
        <v>5</v>
      </c>
      <c r="F530" s="213" t="s">
        <v>1281</v>
      </c>
      <c r="H530" s="214">
        <v>14.8</v>
      </c>
      <c r="I530" s="208"/>
      <c r="L530" s="203"/>
      <c r="M530" s="209"/>
      <c r="N530" s="210"/>
      <c r="O530" s="210"/>
      <c r="P530" s="210"/>
      <c r="Q530" s="210"/>
      <c r="R530" s="210"/>
      <c r="S530" s="210"/>
      <c r="T530" s="211"/>
      <c r="AT530" s="212" t="s">
        <v>151</v>
      </c>
      <c r="AU530" s="212" t="s">
        <v>82</v>
      </c>
      <c r="AV530" s="13" t="s">
        <v>82</v>
      </c>
      <c r="AW530" s="13" t="s">
        <v>37</v>
      </c>
      <c r="AX530" s="13" t="s">
        <v>74</v>
      </c>
      <c r="AY530" s="212" t="s">
        <v>141</v>
      </c>
    </row>
    <row r="531" spans="2:65" s="14" customFormat="1">
      <c r="B531" s="232"/>
      <c r="D531" s="204" t="s">
        <v>151</v>
      </c>
      <c r="E531" s="233" t="s">
        <v>5</v>
      </c>
      <c r="F531" s="234" t="s">
        <v>427</v>
      </c>
      <c r="H531" s="235">
        <v>133.25</v>
      </c>
      <c r="I531" s="236"/>
      <c r="L531" s="232"/>
      <c r="M531" s="237"/>
      <c r="N531" s="238"/>
      <c r="O531" s="238"/>
      <c r="P531" s="238"/>
      <c r="Q531" s="238"/>
      <c r="R531" s="238"/>
      <c r="S531" s="238"/>
      <c r="T531" s="239"/>
      <c r="AT531" s="240" t="s">
        <v>151</v>
      </c>
      <c r="AU531" s="240" t="s">
        <v>82</v>
      </c>
      <c r="AV531" s="14" t="s">
        <v>160</v>
      </c>
      <c r="AW531" s="14" t="s">
        <v>37</v>
      </c>
      <c r="AX531" s="14" t="s">
        <v>24</v>
      </c>
      <c r="AY531" s="240" t="s">
        <v>141</v>
      </c>
    </row>
    <row r="532" spans="2:65" s="1" customFormat="1" ht="22.5" customHeight="1">
      <c r="B532" s="181"/>
      <c r="C532" s="219" t="s">
        <v>1282</v>
      </c>
      <c r="D532" s="219" t="s">
        <v>311</v>
      </c>
      <c r="E532" s="220" t="s">
        <v>1283</v>
      </c>
      <c r="F532" s="221" t="s">
        <v>1284</v>
      </c>
      <c r="G532" s="222" t="s">
        <v>329</v>
      </c>
      <c r="H532" s="223">
        <v>266.5</v>
      </c>
      <c r="I532" s="224"/>
      <c r="J532" s="225">
        <f>ROUND(I532*H532,2)</f>
        <v>0</v>
      </c>
      <c r="K532" s="221" t="s">
        <v>148</v>
      </c>
      <c r="L532" s="226"/>
      <c r="M532" s="227" t="s">
        <v>5</v>
      </c>
      <c r="N532" s="228" t="s">
        <v>45</v>
      </c>
      <c r="O532" s="42"/>
      <c r="P532" s="191">
        <f>O532*H532</f>
        <v>0</v>
      </c>
      <c r="Q532" s="191">
        <v>1.4E-2</v>
      </c>
      <c r="R532" s="191">
        <f>Q532*H532</f>
        <v>3.7309999999999999</v>
      </c>
      <c r="S532" s="191">
        <v>0</v>
      </c>
      <c r="T532" s="192">
        <f>S532*H532</f>
        <v>0</v>
      </c>
      <c r="AR532" s="24" t="s">
        <v>171</v>
      </c>
      <c r="AT532" s="24" t="s">
        <v>311</v>
      </c>
      <c r="AU532" s="24" t="s">
        <v>82</v>
      </c>
      <c r="AY532" s="24" t="s">
        <v>141</v>
      </c>
      <c r="BE532" s="193">
        <f>IF(N532="základní",J532,0)</f>
        <v>0</v>
      </c>
      <c r="BF532" s="193">
        <f>IF(N532="snížená",J532,0)</f>
        <v>0</v>
      </c>
      <c r="BG532" s="193">
        <f>IF(N532="zákl. přenesená",J532,0)</f>
        <v>0</v>
      </c>
      <c r="BH532" s="193">
        <f>IF(N532="sníž. přenesená",J532,0)</f>
        <v>0</v>
      </c>
      <c r="BI532" s="193">
        <f>IF(N532="nulová",J532,0)</f>
        <v>0</v>
      </c>
      <c r="BJ532" s="24" t="s">
        <v>24</v>
      </c>
      <c r="BK532" s="193">
        <f>ROUND(I532*H532,2)</f>
        <v>0</v>
      </c>
      <c r="BL532" s="24" t="s">
        <v>160</v>
      </c>
      <c r="BM532" s="24" t="s">
        <v>1285</v>
      </c>
    </row>
    <row r="533" spans="2:65" s="13" customFormat="1">
      <c r="B533" s="203"/>
      <c r="D533" s="204" t="s">
        <v>151</v>
      </c>
      <c r="E533" s="205" t="s">
        <v>5</v>
      </c>
      <c r="F533" s="206" t="s">
        <v>1286</v>
      </c>
      <c r="H533" s="207">
        <v>266.5</v>
      </c>
      <c r="I533" s="208"/>
      <c r="L533" s="203"/>
      <c r="M533" s="209"/>
      <c r="N533" s="210"/>
      <c r="O533" s="210"/>
      <c r="P533" s="210"/>
      <c r="Q533" s="210"/>
      <c r="R533" s="210"/>
      <c r="S533" s="210"/>
      <c r="T533" s="211"/>
      <c r="AT533" s="212" t="s">
        <v>151</v>
      </c>
      <c r="AU533" s="212" t="s">
        <v>82</v>
      </c>
      <c r="AV533" s="13" t="s">
        <v>82</v>
      </c>
      <c r="AW533" s="13" t="s">
        <v>37</v>
      </c>
      <c r="AX533" s="13" t="s">
        <v>24</v>
      </c>
      <c r="AY533" s="212" t="s">
        <v>141</v>
      </c>
    </row>
    <row r="534" spans="2:65" s="1" customFormat="1" ht="31.5" customHeight="1">
      <c r="B534" s="181"/>
      <c r="C534" s="182" t="s">
        <v>1287</v>
      </c>
      <c r="D534" s="182" t="s">
        <v>144</v>
      </c>
      <c r="E534" s="183" t="s">
        <v>1288</v>
      </c>
      <c r="F534" s="184" t="s">
        <v>1289</v>
      </c>
      <c r="G534" s="185" t="s">
        <v>335</v>
      </c>
      <c r="H534" s="186">
        <v>178.7</v>
      </c>
      <c r="I534" s="187"/>
      <c r="J534" s="188">
        <f>ROUND(I534*H534,2)</f>
        <v>0</v>
      </c>
      <c r="K534" s="184" t="s">
        <v>148</v>
      </c>
      <c r="L534" s="41"/>
      <c r="M534" s="189" t="s">
        <v>5</v>
      </c>
      <c r="N534" s="190" t="s">
        <v>45</v>
      </c>
      <c r="O534" s="42"/>
      <c r="P534" s="191">
        <f>O534*H534</f>
        <v>0</v>
      </c>
      <c r="Q534" s="191">
        <v>1.0000000000000001E-5</v>
      </c>
      <c r="R534" s="191">
        <f>Q534*H534</f>
        <v>1.787E-3</v>
      </c>
      <c r="S534" s="191">
        <v>0</v>
      </c>
      <c r="T534" s="192">
        <f>S534*H534</f>
        <v>0</v>
      </c>
      <c r="AR534" s="24" t="s">
        <v>160</v>
      </c>
      <c r="AT534" s="24" t="s">
        <v>144</v>
      </c>
      <c r="AU534" s="24" t="s">
        <v>82</v>
      </c>
      <c r="AY534" s="24" t="s">
        <v>141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24" t="s">
        <v>24</v>
      </c>
      <c r="BK534" s="193">
        <f>ROUND(I534*H534,2)</f>
        <v>0</v>
      </c>
      <c r="BL534" s="24" t="s">
        <v>160</v>
      </c>
      <c r="BM534" s="24" t="s">
        <v>1290</v>
      </c>
    </row>
    <row r="535" spans="2:65" s="12" customFormat="1">
      <c r="B535" s="194"/>
      <c r="D535" s="195" t="s">
        <v>151</v>
      </c>
      <c r="E535" s="196" t="s">
        <v>5</v>
      </c>
      <c r="F535" s="197" t="s">
        <v>1291</v>
      </c>
      <c r="H535" s="198" t="s">
        <v>5</v>
      </c>
      <c r="I535" s="199"/>
      <c r="L535" s="194"/>
      <c r="M535" s="200"/>
      <c r="N535" s="201"/>
      <c r="O535" s="201"/>
      <c r="P535" s="201"/>
      <c r="Q535" s="201"/>
      <c r="R535" s="201"/>
      <c r="S535" s="201"/>
      <c r="T535" s="202"/>
      <c r="AT535" s="198" t="s">
        <v>151</v>
      </c>
      <c r="AU535" s="198" t="s">
        <v>82</v>
      </c>
      <c r="AV535" s="12" t="s">
        <v>24</v>
      </c>
      <c r="AW535" s="12" t="s">
        <v>37</v>
      </c>
      <c r="AX535" s="12" t="s">
        <v>74</v>
      </c>
      <c r="AY535" s="198" t="s">
        <v>141</v>
      </c>
    </row>
    <row r="536" spans="2:65" s="13" customFormat="1">
      <c r="B536" s="203"/>
      <c r="D536" s="204" t="s">
        <v>151</v>
      </c>
      <c r="E536" s="205" t="s">
        <v>5</v>
      </c>
      <c r="F536" s="206" t="s">
        <v>1292</v>
      </c>
      <c r="H536" s="207">
        <v>178.7</v>
      </c>
      <c r="I536" s="208"/>
      <c r="L536" s="203"/>
      <c r="M536" s="209"/>
      <c r="N536" s="210"/>
      <c r="O536" s="210"/>
      <c r="P536" s="210"/>
      <c r="Q536" s="210"/>
      <c r="R536" s="210"/>
      <c r="S536" s="210"/>
      <c r="T536" s="211"/>
      <c r="AT536" s="212" t="s">
        <v>151</v>
      </c>
      <c r="AU536" s="212" t="s">
        <v>82</v>
      </c>
      <c r="AV536" s="13" t="s">
        <v>82</v>
      </c>
      <c r="AW536" s="13" t="s">
        <v>37</v>
      </c>
      <c r="AX536" s="13" t="s">
        <v>24</v>
      </c>
      <c r="AY536" s="212" t="s">
        <v>141</v>
      </c>
    </row>
    <row r="537" spans="2:65" s="1" customFormat="1" ht="22.5" customHeight="1">
      <c r="B537" s="181"/>
      <c r="C537" s="182" t="s">
        <v>1293</v>
      </c>
      <c r="D537" s="182" t="s">
        <v>144</v>
      </c>
      <c r="E537" s="183" t="s">
        <v>1294</v>
      </c>
      <c r="F537" s="184" t="s">
        <v>1295</v>
      </c>
      <c r="G537" s="185" t="s">
        <v>335</v>
      </c>
      <c r="H537" s="186">
        <v>204.3</v>
      </c>
      <c r="I537" s="187"/>
      <c r="J537" s="188">
        <f>ROUND(I537*H537,2)</f>
        <v>0</v>
      </c>
      <c r="K537" s="184" t="s">
        <v>148</v>
      </c>
      <c r="L537" s="41"/>
      <c r="M537" s="189" t="s">
        <v>5</v>
      </c>
      <c r="N537" s="190" t="s">
        <v>45</v>
      </c>
      <c r="O537" s="42"/>
      <c r="P537" s="191">
        <f>O537*H537</f>
        <v>0</v>
      </c>
      <c r="Q537" s="191">
        <v>3.4000000000000002E-4</v>
      </c>
      <c r="R537" s="191">
        <f>Q537*H537</f>
        <v>6.946200000000001E-2</v>
      </c>
      <c r="S537" s="191">
        <v>0</v>
      </c>
      <c r="T537" s="192">
        <f>S537*H537</f>
        <v>0</v>
      </c>
      <c r="AR537" s="24" t="s">
        <v>160</v>
      </c>
      <c r="AT537" s="24" t="s">
        <v>144</v>
      </c>
      <c r="AU537" s="24" t="s">
        <v>82</v>
      </c>
      <c r="AY537" s="24" t="s">
        <v>141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24" t="s">
        <v>24</v>
      </c>
      <c r="BK537" s="193">
        <f>ROUND(I537*H537,2)</f>
        <v>0</v>
      </c>
      <c r="BL537" s="24" t="s">
        <v>160</v>
      </c>
      <c r="BM537" s="24" t="s">
        <v>1296</v>
      </c>
    </row>
    <row r="538" spans="2:65" s="12" customFormat="1">
      <c r="B538" s="194"/>
      <c r="D538" s="195" t="s">
        <v>151</v>
      </c>
      <c r="E538" s="196" t="s">
        <v>5</v>
      </c>
      <c r="F538" s="197" t="s">
        <v>1297</v>
      </c>
      <c r="H538" s="198" t="s">
        <v>5</v>
      </c>
      <c r="I538" s="199"/>
      <c r="L538" s="194"/>
      <c r="M538" s="200"/>
      <c r="N538" s="201"/>
      <c r="O538" s="201"/>
      <c r="P538" s="201"/>
      <c r="Q538" s="201"/>
      <c r="R538" s="201"/>
      <c r="S538" s="201"/>
      <c r="T538" s="202"/>
      <c r="AT538" s="198" t="s">
        <v>151</v>
      </c>
      <c r="AU538" s="198" t="s">
        <v>82</v>
      </c>
      <c r="AV538" s="12" t="s">
        <v>24</v>
      </c>
      <c r="AW538" s="12" t="s">
        <v>37</v>
      </c>
      <c r="AX538" s="12" t="s">
        <v>74</v>
      </c>
      <c r="AY538" s="198" t="s">
        <v>141</v>
      </c>
    </row>
    <row r="539" spans="2:65" s="12" customFormat="1">
      <c r="B539" s="194"/>
      <c r="D539" s="195" t="s">
        <v>151</v>
      </c>
      <c r="E539" s="196" t="s">
        <v>5</v>
      </c>
      <c r="F539" s="197" t="s">
        <v>1298</v>
      </c>
      <c r="H539" s="198" t="s">
        <v>5</v>
      </c>
      <c r="I539" s="199"/>
      <c r="L539" s="194"/>
      <c r="M539" s="200"/>
      <c r="N539" s="201"/>
      <c r="O539" s="201"/>
      <c r="P539" s="201"/>
      <c r="Q539" s="201"/>
      <c r="R539" s="201"/>
      <c r="S539" s="201"/>
      <c r="T539" s="202"/>
      <c r="AT539" s="198" t="s">
        <v>151</v>
      </c>
      <c r="AU539" s="198" t="s">
        <v>82</v>
      </c>
      <c r="AV539" s="12" t="s">
        <v>24</v>
      </c>
      <c r="AW539" s="12" t="s">
        <v>37</v>
      </c>
      <c r="AX539" s="12" t="s">
        <v>74</v>
      </c>
      <c r="AY539" s="198" t="s">
        <v>141</v>
      </c>
    </row>
    <row r="540" spans="2:65" s="13" customFormat="1">
      <c r="B540" s="203"/>
      <c r="D540" s="204" t="s">
        <v>151</v>
      </c>
      <c r="E540" s="205" t="s">
        <v>5</v>
      </c>
      <c r="F540" s="206" t="s">
        <v>1299</v>
      </c>
      <c r="H540" s="207">
        <v>204.3</v>
      </c>
      <c r="I540" s="208"/>
      <c r="L540" s="203"/>
      <c r="M540" s="209"/>
      <c r="N540" s="210"/>
      <c r="O540" s="210"/>
      <c r="P540" s="210"/>
      <c r="Q540" s="210"/>
      <c r="R540" s="210"/>
      <c r="S540" s="210"/>
      <c r="T540" s="211"/>
      <c r="AT540" s="212" t="s">
        <v>151</v>
      </c>
      <c r="AU540" s="212" t="s">
        <v>82</v>
      </c>
      <c r="AV540" s="13" t="s">
        <v>82</v>
      </c>
      <c r="AW540" s="13" t="s">
        <v>37</v>
      </c>
      <c r="AX540" s="13" t="s">
        <v>24</v>
      </c>
      <c r="AY540" s="212" t="s">
        <v>141</v>
      </c>
    </row>
    <row r="541" spans="2:65" s="1" customFormat="1" ht="22.5" customHeight="1">
      <c r="B541" s="181"/>
      <c r="C541" s="182" t="s">
        <v>1300</v>
      </c>
      <c r="D541" s="182" t="s">
        <v>144</v>
      </c>
      <c r="E541" s="183" t="s">
        <v>1301</v>
      </c>
      <c r="F541" s="184" t="s">
        <v>1302</v>
      </c>
      <c r="G541" s="185" t="s">
        <v>335</v>
      </c>
      <c r="H541" s="186">
        <v>178.7</v>
      </c>
      <c r="I541" s="187"/>
      <c r="J541" s="188">
        <f>ROUND(I541*H541,2)</f>
        <v>0</v>
      </c>
      <c r="K541" s="184" t="s">
        <v>148</v>
      </c>
      <c r="L541" s="41"/>
      <c r="M541" s="189" t="s">
        <v>5</v>
      </c>
      <c r="N541" s="190" t="s">
        <v>45</v>
      </c>
      <c r="O541" s="42"/>
      <c r="P541" s="191">
        <f>O541*H541</f>
        <v>0</v>
      </c>
      <c r="Q541" s="191">
        <v>8.8000000000000003E-4</v>
      </c>
      <c r="R541" s="191">
        <f>Q541*H541</f>
        <v>0.15725600000000001</v>
      </c>
      <c r="S541" s="191">
        <v>0</v>
      </c>
      <c r="T541" s="192">
        <f>S541*H541</f>
        <v>0</v>
      </c>
      <c r="AR541" s="24" t="s">
        <v>160</v>
      </c>
      <c r="AT541" s="24" t="s">
        <v>144</v>
      </c>
      <c r="AU541" s="24" t="s">
        <v>82</v>
      </c>
      <c r="AY541" s="24" t="s">
        <v>141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24" t="s">
        <v>24</v>
      </c>
      <c r="BK541" s="193">
        <f>ROUND(I541*H541,2)</f>
        <v>0</v>
      </c>
      <c r="BL541" s="24" t="s">
        <v>160</v>
      </c>
      <c r="BM541" s="24" t="s">
        <v>1303</v>
      </c>
    </row>
    <row r="542" spans="2:65" s="12" customFormat="1">
      <c r="B542" s="194"/>
      <c r="D542" s="195" t="s">
        <v>151</v>
      </c>
      <c r="E542" s="196" t="s">
        <v>5</v>
      </c>
      <c r="F542" s="197" t="s">
        <v>1297</v>
      </c>
      <c r="H542" s="198" t="s">
        <v>5</v>
      </c>
      <c r="I542" s="199"/>
      <c r="L542" s="194"/>
      <c r="M542" s="200"/>
      <c r="N542" s="201"/>
      <c r="O542" s="201"/>
      <c r="P542" s="201"/>
      <c r="Q542" s="201"/>
      <c r="R542" s="201"/>
      <c r="S542" s="201"/>
      <c r="T542" s="202"/>
      <c r="AT542" s="198" t="s">
        <v>151</v>
      </c>
      <c r="AU542" s="198" t="s">
        <v>82</v>
      </c>
      <c r="AV542" s="12" t="s">
        <v>24</v>
      </c>
      <c r="AW542" s="12" t="s">
        <v>37</v>
      </c>
      <c r="AX542" s="12" t="s">
        <v>74</v>
      </c>
      <c r="AY542" s="198" t="s">
        <v>141</v>
      </c>
    </row>
    <row r="543" spans="2:65" s="12" customFormat="1">
      <c r="B543" s="194"/>
      <c r="D543" s="195" t="s">
        <v>151</v>
      </c>
      <c r="E543" s="196" t="s">
        <v>5</v>
      </c>
      <c r="F543" s="197" t="s">
        <v>1291</v>
      </c>
      <c r="H543" s="198" t="s">
        <v>5</v>
      </c>
      <c r="I543" s="199"/>
      <c r="L543" s="194"/>
      <c r="M543" s="200"/>
      <c r="N543" s="201"/>
      <c r="O543" s="201"/>
      <c r="P543" s="201"/>
      <c r="Q543" s="201"/>
      <c r="R543" s="201"/>
      <c r="S543" s="201"/>
      <c r="T543" s="202"/>
      <c r="AT543" s="198" t="s">
        <v>151</v>
      </c>
      <c r="AU543" s="198" t="s">
        <v>82</v>
      </c>
      <c r="AV543" s="12" t="s">
        <v>24</v>
      </c>
      <c r="AW543" s="12" t="s">
        <v>37</v>
      </c>
      <c r="AX543" s="12" t="s">
        <v>74</v>
      </c>
      <c r="AY543" s="198" t="s">
        <v>141</v>
      </c>
    </row>
    <row r="544" spans="2:65" s="13" customFormat="1">
      <c r="B544" s="203"/>
      <c r="D544" s="204" t="s">
        <v>151</v>
      </c>
      <c r="E544" s="205" t="s">
        <v>5</v>
      </c>
      <c r="F544" s="206" t="s">
        <v>1292</v>
      </c>
      <c r="H544" s="207">
        <v>178.7</v>
      </c>
      <c r="I544" s="208"/>
      <c r="L544" s="203"/>
      <c r="M544" s="209"/>
      <c r="N544" s="210"/>
      <c r="O544" s="210"/>
      <c r="P544" s="210"/>
      <c r="Q544" s="210"/>
      <c r="R544" s="210"/>
      <c r="S544" s="210"/>
      <c r="T544" s="211"/>
      <c r="AT544" s="212" t="s">
        <v>151</v>
      </c>
      <c r="AU544" s="212" t="s">
        <v>82</v>
      </c>
      <c r="AV544" s="13" t="s">
        <v>82</v>
      </c>
      <c r="AW544" s="13" t="s">
        <v>37</v>
      </c>
      <c r="AX544" s="13" t="s">
        <v>24</v>
      </c>
      <c r="AY544" s="212" t="s">
        <v>141</v>
      </c>
    </row>
    <row r="545" spans="2:65" s="1" customFormat="1" ht="22.5" customHeight="1">
      <c r="B545" s="181"/>
      <c r="C545" s="182" t="s">
        <v>1304</v>
      </c>
      <c r="D545" s="182" t="s">
        <v>144</v>
      </c>
      <c r="E545" s="183" t="s">
        <v>1305</v>
      </c>
      <c r="F545" s="184" t="s">
        <v>1306</v>
      </c>
      <c r="G545" s="185" t="s">
        <v>277</v>
      </c>
      <c r="H545" s="186">
        <v>930.60299999999995</v>
      </c>
      <c r="I545" s="187"/>
      <c r="J545" s="188">
        <f>ROUND(I545*H545,2)</f>
        <v>0</v>
      </c>
      <c r="K545" s="184" t="s">
        <v>148</v>
      </c>
      <c r="L545" s="41"/>
      <c r="M545" s="189" t="s">
        <v>5</v>
      </c>
      <c r="N545" s="190" t="s">
        <v>45</v>
      </c>
      <c r="O545" s="42"/>
      <c r="P545" s="191">
        <f>O545*H545</f>
        <v>0</v>
      </c>
      <c r="Q545" s="191">
        <v>6.8999999999999997E-4</v>
      </c>
      <c r="R545" s="191">
        <f>Q545*H545</f>
        <v>0.64211606999999993</v>
      </c>
      <c r="S545" s="191">
        <v>0</v>
      </c>
      <c r="T545" s="192">
        <f>S545*H545</f>
        <v>0</v>
      </c>
      <c r="AR545" s="24" t="s">
        <v>160</v>
      </c>
      <c r="AT545" s="24" t="s">
        <v>144</v>
      </c>
      <c r="AU545" s="24" t="s">
        <v>82</v>
      </c>
      <c r="AY545" s="24" t="s">
        <v>141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24" t="s">
        <v>24</v>
      </c>
      <c r="BK545" s="193">
        <f>ROUND(I545*H545,2)</f>
        <v>0</v>
      </c>
      <c r="BL545" s="24" t="s">
        <v>160</v>
      </c>
      <c r="BM545" s="24" t="s">
        <v>1307</v>
      </c>
    </row>
    <row r="546" spans="2:65" s="12" customFormat="1">
      <c r="B546" s="194"/>
      <c r="D546" s="195" t="s">
        <v>151</v>
      </c>
      <c r="E546" s="196" t="s">
        <v>5</v>
      </c>
      <c r="F546" s="197" t="s">
        <v>1308</v>
      </c>
      <c r="H546" s="198" t="s">
        <v>5</v>
      </c>
      <c r="I546" s="199"/>
      <c r="L546" s="194"/>
      <c r="M546" s="200"/>
      <c r="N546" s="201"/>
      <c r="O546" s="201"/>
      <c r="P546" s="201"/>
      <c r="Q546" s="201"/>
      <c r="R546" s="201"/>
      <c r="S546" s="201"/>
      <c r="T546" s="202"/>
      <c r="AT546" s="198" t="s">
        <v>151</v>
      </c>
      <c r="AU546" s="198" t="s">
        <v>82</v>
      </c>
      <c r="AV546" s="12" t="s">
        <v>24</v>
      </c>
      <c r="AW546" s="12" t="s">
        <v>37</v>
      </c>
      <c r="AX546" s="12" t="s">
        <v>74</v>
      </c>
      <c r="AY546" s="198" t="s">
        <v>141</v>
      </c>
    </row>
    <row r="547" spans="2:65" s="12" customFormat="1">
      <c r="B547" s="194"/>
      <c r="D547" s="195" t="s">
        <v>151</v>
      </c>
      <c r="E547" s="196" t="s">
        <v>5</v>
      </c>
      <c r="F547" s="197" t="s">
        <v>1309</v>
      </c>
      <c r="H547" s="198" t="s">
        <v>5</v>
      </c>
      <c r="I547" s="199"/>
      <c r="L547" s="194"/>
      <c r="M547" s="200"/>
      <c r="N547" s="201"/>
      <c r="O547" s="201"/>
      <c r="P547" s="201"/>
      <c r="Q547" s="201"/>
      <c r="R547" s="201"/>
      <c r="S547" s="201"/>
      <c r="T547" s="202"/>
      <c r="AT547" s="198" t="s">
        <v>151</v>
      </c>
      <c r="AU547" s="198" t="s">
        <v>82</v>
      </c>
      <c r="AV547" s="12" t="s">
        <v>24</v>
      </c>
      <c r="AW547" s="12" t="s">
        <v>37</v>
      </c>
      <c r="AX547" s="12" t="s">
        <v>74</v>
      </c>
      <c r="AY547" s="198" t="s">
        <v>141</v>
      </c>
    </row>
    <row r="548" spans="2:65" s="13" customFormat="1">
      <c r="B548" s="203"/>
      <c r="D548" s="195" t="s">
        <v>151</v>
      </c>
      <c r="E548" s="212" t="s">
        <v>5</v>
      </c>
      <c r="F548" s="213" t="s">
        <v>1310</v>
      </c>
      <c r="H548" s="214">
        <v>930.60299999999995</v>
      </c>
      <c r="I548" s="208"/>
      <c r="L548" s="203"/>
      <c r="M548" s="209"/>
      <c r="N548" s="210"/>
      <c r="O548" s="210"/>
      <c r="P548" s="210"/>
      <c r="Q548" s="210"/>
      <c r="R548" s="210"/>
      <c r="S548" s="210"/>
      <c r="T548" s="211"/>
      <c r="AT548" s="212" t="s">
        <v>151</v>
      </c>
      <c r="AU548" s="212" t="s">
        <v>82</v>
      </c>
      <c r="AV548" s="13" t="s">
        <v>82</v>
      </c>
      <c r="AW548" s="13" t="s">
        <v>37</v>
      </c>
      <c r="AX548" s="13" t="s">
        <v>74</v>
      </c>
      <c r="AY548" s="212" t="s">
        <v>141</v>
      </c>
    </row>
    <row r="549" spans="2:65" s="14" customFormat="1">
      <c r="B549" s="232"/>
      <c r="D549" s="204" t="s">
        <v>151</v>
      </c>
      <c r="E549" s="233" t="s">
        <v>5</v>
      </c>
      <c r="F549" s="234" t="s">
        <v>427</v>
      </c>
      <c r="H549" s="235">
        <v>930.60299999999995</v>
      </c>
      <c r="I549" s="236"/>
      <c r="L549" s="232"/>
      <c r="M549" s="237"/>
      <c r="N549" s="238"/>
      <c r="O549" s="238"/>
      <c r="P549" s="238"/>
      <c r="Q549" s="238"/>
      <c r="R549" s="238"/>
      <c r="S549" s="238"/>
      <c r="T549" s="239"/>
      <c r="AT549" s="240" t="s">
        <v>151</v>
      </c>
      <c r="AU549" s="240" t="s">
        <v>82</v>
      </c>
      <c r="AV549" s="14" t="s">
        <v>160</v>
      </c>
      <c r="AW549" s="14" t="s">
        <v>37</v>
      </c>
      <c r="AX549" s="14" t="s">
        <v>24</v>
      </c>
      <c r="AY549" s="240" t="s">
        <v>141</v>
      </c>
    </row>
    <row r="550" spans="2:65" s="1" customFormat="1" ht="22.5" customHeight="1">
      <c r="B550" s="181"/>
      <c r="C550" s="182" t="s">
        <v>1311</v>
      </c>
      <c r="D550" s="182" t="s">
        <v>144</v>
      </c>
      <c r="E550" s="183" t="s">
        <v>1312</v>
      </c>
      <c r="F550" s="184" t="s">
        <v>1313</v>
      </c>
      <c r="G550" s="185" t="s">
        <v>311</v>
      </c>
      <c r="H550" s="186">
        <v>61.8</v>
      </c>
      <c r="I550" s="187"/>
      <c r="J550" s="188">
        <f>ROUND(I550*H550,2)</f>
        <v>0</v>
      </c>
      <c r="K550" s="184" t="s">
        <v>5</v>
      </c>
      <c r="L550" s="41"/>
      <c r="M550" s="189" t="s">
        <v>5</v>
      </c>
      <c r="N550" s="190" t="s">
        <v>45</v>
      </c>
      <c r="O550" s="42"/>
      <c r="P550" s="191">
        <f>O550*H550</f>
        <v>0</v>
      </c>
      <c r="Q550" s="191">
        <v>0</v>
      </c>
      <c r="R550" s="191">
        <f>Q550*H550</f>
        <v>0</v>
      </c>
      <c r="S550" s="191">
        <v>0</v>
      </c>
      <c r="T550" s="192">
        <f>S550*H550</f>
        <v>0</v>
      </c>
      <c r="AR550" s="24" t="s">
        <v>160</v>
      </c>
      <c r="AT550" s="24" t="s">
        <v>144</v>
      </c>
      <c r="AU550" s="24" t="s">
        <v>82</v>
      </c>
      <c r="AY550" s="24" t="s">
        <v>141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24" t="s">
        <v>24</v>
      </c>
      <c r="BK550" s="193">
        <f>ROUND(I550*H550,2)</f>
        <v>0</v>
      </c>
      <c r="BL550" s="24" t="s">
        <v>160</v>
      </c>
      <c r="BM550" s="24" t="s">
        <v>1314</v>
      </c>
    </row>
    <row r="551" spans="2:65" s="12" customFormat="1">
      <c r="B551" s="194"/>
      <c r="D551" s="195" t="s">
        <v>151</v>
      </c>
      <c r="E551" s="196" t="s">
        <v>5</v>
      </c>
      <c r="F551" s="197" t="s">
        <v>1315</v>
      </c>
      <c r="H551" s="198" t="s">
        <v>5</v>
      </c>
      <c r="I551" s="199"/>
      <c r="L551" s="194"/>
      <c r="M551" s="200"/>
      <c r="N551" s="201"/>
      <c r="O551" s="201"/>
      <c r="P551" s="201"/>
      <c r="Q551" s="201"/>
      <c r="R551" s="201"/>
      <c r="S551" s="201"/>
      <c r="T551" s="202"/>
      <c r="AT551" s="198" t="s">
        <v>151</v>
      </c>
      <c r="AU551" s="198" t="s">
        <v>82</v>
      </c>
      <c r="AV551" s="12" t="s">
        <v>24</v>
      </c>
      <c r="AW551" s="12" t="s">
        <v>37</v>
      </c>
      <c r="AX551" s="12" t="s">
        <v>74</v>
      </c>
      <c r="AY551" s="198" t="s">
        <v>141</v>
      </c>
    </row>
    <row r="552" spans="2:65" s="12" customFormat="1">
      <c r="B552" s="194"/>
      <c r="D552" s="195" t="s">
        <v>151</v>
      </c>
      <c r="E552" s="196" t="s">
        <v>5</v>
      </c>
      <c r="F552" s="197" t="s">
        <v>1316</v>
      </c>
      <c r="H552" s="198" t="s">
        <v>5</v>
      </c>
      <c r="I552" s="199"/>
      <c r="L552" s="194"/>
      <c r="M552" s="200"/>
      <c r="N552" s="201"/>
      <c r="O552" s="201"/>
      <c r="P552" s="201"/>
      <c r="Q552" s="201"/>
      <c r="R552" s="201"/>
      <c r="S552" s="201"/>
      <c r="T552" s="202"/>
      <c r="AT552" s="198" t="s">
        <v>151</v>
      </c>
      <c r="AU552" s="198" t="s">
        <v>82</v>
      </c>
      <c r="AV552" s="12" t="s">
        <v>24</v>
      </c>
      <c r="AW552" s="12" t="s">
        <v>37</v>
      </c>
      <c r="AX552" s="12" t="s">
        <v>74</v>
      </c>
      <c r="AY552" s="198" t="s">
        <v>141</v>
      </c>
    </row>
    <row r="553" spans="2:65" s="13" customFormat="1">
      <c r="B553" s="203"/>
      <c r="D553" s="204" t="s">
        <v>151</v>
      </c>
      <c r="E553" s="205" t="s">
        <v>5</v>
      </c>
      <c r="F553" s="206" t="s">
        <v>1317</v>
      </c>
      <c r="H553" s="207">
        <v>61.8</v>
      </c>
      <c r="I553" s="208"/>
      <c r="L553" s="203"/>
      <c r="M553" s="209"/>
      <c r="N553" s="210"/>
      <c r="O553" s="210"/>
      <c r="P553" s="210"/>
      <c r="Q553" s="210"/>
      <c r="R553" s="210"/>
      <c r="S553" s="210"/>
      <c r="T553" s="211"/>
      <c r="AT553" s="212" t="s">
        <v>151</v>
      </c>
      <c r="AU553" s="212" t="s">
        <v>82</v>
      </c>
      <c r="AV553" s="13" t="s">
        <v>82</v>
      </c>
      <c r="AW553" s="13" t="s">
        <v>37</v>
      </c>
      <c r="AX553" s="13" t="s">
        <v>24</v>
      </c>
      <c r="AY553" s="212" t="s">
        <v>141</v>
      </c>
    </row>
    <row r="554" spans="2:65" s="1" customFormat="1" ht="22.5" customHeight="1">
      <c r="B554" s="181"/>
      <c r="C554" s="182" t="s">
        <v>1318</v>
      </c>
      <c r="D554" s="182" t="s">
        <v>144</v>
      </c>
      <c r="E554" s="183" t="s">
        <v>1319</v>
      </c>
      <c r="F554" s="184" t="s">
        <v>1320</v>
      </c>
      <c r="G554" s="185" t="s">
        <v>335</v>
      </c>
      <c r="H554" s="186">
        <v>82.68</v>
      </c>
      <c r="I554" s="187"/>
      <c r="J554" s="188">
        <f>ROUND(I554*H554,2)</f>
        <v>0</v>
      </c>
      <c r="K554" s="184" t="s">
        <v>148</v>
      </c>
      <c r="L554" s="41"/>
      <c r="M554" s="189" t="s">
        <v>5</v>
      </c>
      <c r="N554" s="190" t="s">
        <v>45</v>
      </c>
      <c r="O554" s="42"/>
      <c r="P554" s="191">
        <f>O554*H554</f>
        <v>0</v>
      </c>
      <c r="Q554" s="191">
        <v>3.0000000000000001E-5</v>
      </c>
      <c r="R554" s="191">
        <f>Q554*H554</f>
        <v>2.4804000000000002E-3</v>
      </c>
      <c r="S554" s="191">
        <v>0</v>
      </c>
      <c r="T554" s="192">
        <f>S554*H554</f>
        <v>0</v>
      </c>
      <c r="AR554" s="24" t="s">
        <v>160</v>
      </c>
      <c r="AT554" s="24" t="s">
        <v>144</v>
      </c>
      <c r="AU554" s="24" t="s">
        <v>82</v>
      </c>
      <c r="AY554" s="24" t="s">
        <v>141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24" t="s">
        <v>24</v>
      </c>
      <c r="BK554" s="193">
        <f>ROUND(I554*H554,2)</f>
        <v>0</v>
      </c>
      <c r="BL554" s="24" t="s">
        <v>160</v>
      </c>
      <c r="BM554" s="24" t="s">
        <v>1321</v>
      </c>
    </row>
    <row r="555" spans="2:65" s="12" customFormat="1">
      <c r="B555" s="194"/>
      <c r="D555" s="195" t="s">
        <v>151</v>
      </c>
      <c r="E555" s="196" t="s">
        <v>5</v>
      </c>
      <c r="F555" s="197" t="s">
        <v>1322</v>
      </c>
      <c r="H555" s="198" t="s">
        <v>5</v>
      </c>
      <c r="I555" s="199"/>
      <c r="L555" s="194"/>
      <c r="M555" s="200"/>
      <c r="N555" s="201"/>
      <c r="O555" s="201"/>
      <c r="P555" s="201"/>
      <c r="Q555" s="201"/>
      <c r="R555" s="201"/>
      <c r="S555" s="201"/>
      <c r="T555" s="202"/>
      <c r="AT555" s="198" t="s">
        <v>151</v>
      </c>
      <c r="AU555" s="198" t="s">
        <v>82</v>
      </c>
      <c r="AV555" s="12" t="s">
        <v>24</v>
      </c>
      <c r="AW555" s="12" t="s">
        <v>37</v>
      </c>
      <c r="AX555" s="12" t="s">
        <v>74</v>
      </c>
      <c r="AY555" s="198" t="s">
        <v>141</v>
      </c>
    </row>
    <row r="556" spans="2:65" s="12" customFormat="1">
      <c r="B556" s="194"/>
      <c r="D556" s="195" t="s">
        <v>151</v>
      </c>
      <c r="E556" s="196" t="s">
        <v>5</v>
      </c>
      <c r="F556" s="197" t="s">
        <v>1323</v>
      </c>
      <c r="H556" s="198" t="s">
        <v>5</v>
      </c>
      <c r="I556" s="199"/>
      <c r="L556" s="194"/>
      <c r="M556" s="200"/>
      <c r="N556" s="201"/>
      <c r="O556" s="201"/>
      <c r="P556" s="201"/>
      <c r="Q556" s="201"/>
      <c r="R556" s="201"/>
      <c r="S556" s="201"/>
      <c r="T556" s="202"/>
      <c r="AT556" s="198" t="s">
        <v>151</v>
      </c>
      <c r="AU556" s="198" t="s">
        <v>82</v>
      </c>
      <c r="AV556" s="12" t="s">
        <v>24</v>
      </c>
      <c r="AW556" s="12" t="s">
        <v>37</v>
      </c>
      <c r="AX556" s="12" t="s">
        <v>74</v>
      </c>
      <c r="AY556" s="198" t="s">
        <v>141</v>
      </c>
    </row>
    <row r="557" spans="2:65" s="13" customFormat="1">
      <c r="B557" s="203"/>
      <c r="D557" s="204" t="s">
        <v>151</v>
      </c>
      <c r="E557" s="205" t="s">
        <v>5</v>
      </c>
      <c r="F557" s="206" t="s">
        <v>1324</v>
      </c>
      <c r="H557" s="207">
        <v>82.68</v>
      </c>
      <c r="I557" s="208"/>
      <c r="L557" s="203"/>
      <c r="M557" s="209"/>
      <c r="N557" s="210"/>
      <c r="O557" s="210"/>
      <c r="P557" s="210"/>
      <c r="Q557" s="210"/>
      <c r="R557" s="210"/>
      <c r="S557" s="210"/>
      <c r="T557" s="211"/>
      <c r="AT557" s="212" t="s">
        <v>151</v>
      </c>
      <c r="AU557" s="212" t="s">
        <v>82</v>
      </c>
      <c r="AV557" s="13" t="s">
        <v>82</v>
      </c>
      <c r="AW557" s="13" t="s">
        <v>37</v>
      </c>
      <c r="AX557" s="13" t="s">
        <v>24</v>
      </c>
      <c r="AY557" s="212" t="s">
        <v>141</v>
      </c>
    </row>
    <row r="558" spans="2:65" s="1" customFormat="1" ht="22.5" customHeight="1">
      <c r="B558" s="181"/>
      <c r="C558" s="182" t="s">
        <v>1325</v>
      </c>
      <c r="D558" s="182" t="s">
        <v>144</v>
      </c>
      <c r="E558" s="183" t="s">
        <v>1326</v>
      </c>
      <c r="F558" s="184" t="s">
        <v>1327</v>
      </c>
      <c r="G558" s="185" t="s">
        <v>335</v>
      </c>
      <c r="H558" s="186">
        <v>100</v>
      </c>
      <c r="I558" s="187"/>
      <c r="J558" s="188">
        <f>ROUND(I558*H558,2)</f>
        <v>0</v>
      </c>
      <c r="K558" s="184" t="s">
        <v>148</v>
      </c>
      <c r="L558" s="41"/>
      <c r="M558" s="189" t="s">
        <v>5</v>
      </c>
      <c r="N558" s="190" t="s">
        <v>45</v>
      </c>
      <c r="O558" s="42"/>
      <c r="P558" s="191">
        <f>O558*H558</f>
        <v>0</v>
      </c>
      <c r="Q558" s="191">
        <v>0.16370999999999999</v>
      </c>
      <c r="R558" s="191">
        <f>Q558*H558</f>
        <v>16.370999999999999</v>
      </c>
      <c r="S558" s="191">
        <v>0</v>
      </c>
      <c r="T558" s="192">
        <f>S558*H558</f>
        <v>0</v>
      </c>
      <c r="AR558" s="24" t="s">
        <v>160</v>
      </c>
      <c r="AT558" s="24" t="s">
        <v>144</v>
      </c>
      <c r="AU558" s="24" t="s">
        <v>82</v>
      </c>
      <c r="AY558" s="24" t="s">
        <v>141</v>
      </c>
      <c r="BE558" s="193">
        <f>IF(N558="základní",J558,0)</f>
        <v>0</v>
      </c>
      <c r="BF558" s="193">
        <f>IF(N558="snížená",J558,0)</f>
        <v>0</v>
      </c>
      <c r="BG558" s="193">
        <f>IF(N558="zákl. přenesená",J558,0)</f>
        <v>0</v>
      </c>
      <c r="BH558" s="193">
        <f>IF(N558="sníž. přenesená",J558,0)</f>
        <v>0</v>
      </c>
      <c r="BI558" s="193">
        <f>IF(N558="nulová",J558,0)</f>
        <v>0</v>
      </c>
      <c r="BJ558" s="24" t="s">
        <v>24</v>
      </c>
      <c r="BK558" s="193">
        <f>ROUND(I558*H558,2)</f>
        <v>0</v>
      </c>
      <c r="BL558" s="24" t="s">
        <v>160</v>
      </c>
      <c r="BM558" s="24" t="s">
        <v>1328</v>
      </c>
    </row>
    <row r="559" spans="2:65" s="12" customFormat="1">
      <c r="B559" s="194"/>
      <c r="D559" s="195" t="s">
        <v>151</v>
      </c>
      <c r="E559" s="196" t="s">
        <v>5</v>
      </c>
      <c r="F559" s="197" t="s">
        <v>1329</v>
      </c>
      <c r="H559" s="198" t="s">
        <v>5</v>
      </c>
      <c r="I559" s="199"/>
      <c r="L559" s="194"/>
      <c r="M559" s="200"/>
      <c r="N559" s="201"/>
      <c r="O559" s="201"/>
      <c r="P559" s="201"/>
      <c r="Q559" s="201"/>
      <c r="R559" s="201"/>
      <c r="S559" s="201"/>
      <c r="T559" s="202"/>
      <c r="AT559" s="198" t="s">
        <v>151</v>
      </c>
      <c r="AU559" s="198" t="s">
        <v>82</v>
      </c>
      <c r="AV559" s="12" t="s">
        <v>24</v>
      </c>
      <c r="AW559" s="12" t="s">
        <v>37</v>
      </c>
      <c r="AX559" s="12" t="s">
        <v>74</v>
      </c>
      <c r="AY559" s="198" t="s">
        <v>141</v>
      </c>
    </row>
    <row r="560" spans="2:65" s="13" customFormat="1">
      <c r="B560" s="203"/>
      <c r="D560" s="195" t="s">
        <v>151</v>
      </c>
      <c r="E560" s="212" t="s">
        <v>5</v>
      </c>
      <c r="F560" s="213" t="s">
        <v>1330</v>
      </c>
      <c r="H560" s="214">
        <v>100</v>
      </c>
      <c r="I560" s="208"/>
      <c r="L560" s="203"/>
      <c r="M560" s="209"/>
      <c r="N560" s="210"/>
      <c r="O560" s="210"/>
      <c r="P560" s="210"/>
      <c r="Q560" s="210"/>
      <c r="R560" s="210"/>
      <c r="S560" s="210"/>
      <c r="T560" s="211"/>
      <c r="AT560" s="212" t="s">
        <v>151</v>
      </c>
      <c r="AU560" s="212" t="s">
        <v>82</v>
      </c>
      <c r="AV560" s="13" t="s">
        <v>82</v>
      </c>
      <c r="AW560" s="13" t="s">
        <v>37</v>
      </c>
      <c r="AX560" s="13" t="s">
        <v>74</v>
      </c>
      <c r="AY560" s="212" t="s">
        <v>141</v>
      </c>
    </row>
    <row r="561" spans="2:65" s="14" customFormat="1">
      <c r="B561" s="232"/>
      <c r="D561" s="204" t="s">
        <v>151</v>
      </c>
      <c r="E561" s="233" t="s">
        <v>5</v>
      </c>
      <c r="F561" s="234" t="s">
        <v>427</v>
      </c>
      <c r="H561" s="235">
        <v>100</v>
      </c>
      <c r="I561" s="236"/>
      <c r="L561" s="232"/>
      <c r="M561" s="237"/>
      <c r="N561" s="238"/>
      <c r="O561" s="238"/>
      <c r="P561" s="238"/>
      <c r="Q561" s="238"/>
      <c r="R561" s="238"/>
      <c r="S561" s="238"/>
      <c r="T561" s="239"/>
      <c r="AT561" s="240" t="s">
        <v>151</v>
      </c>
      <c r="AU561" s="240" t="s">
        <v>82</v>
      </c>
      <c r="AV561" s="14" t="s">
        <v>160</v>
      </c>
      <c r="AW561" s="14" t="s">
        <v>37</v>
      </c>
      <c r="AX561" s="14" t="s">
        <v>24</v>
      </c>
      <c r="AY561" s="240" t="s">
        <v>141</v>
      </c>
    </row>
    <row r="562" spans="2:65" s="1" customFormat="1" ht="22.5" customHeight="1">
      <c r="B562" s="181"/>
      <c r="C562" s="219" t="s">
        <v>1331</v>
      </c>
      <c r="D562" s="219" t="s">
        <v>311</v>
      </c>
      <c r="E562" s="220" t="s">
        <v>1332</v>
      </c>
      <c r="F562" s="221" t="s">
        <v>1333</v>
      </c>
      <c r="G562" s="222" t="s">
        <v>329</v>
      </c>
      <c r="H562" s="223">
        <v>330</v>
      </c>
      <c r="I562" s="224"/>
      <c r="J562" s="225">
        <f>ROUND(I562*H562,2)</f>
        <v>0</v>
      </c>
      <c r="K562" s="221" t="s">
        <v>5</v>
      </c>
      <c r="L562" s="226"/>
      <c r="M562" s="227" t="s">
        <v>5</v>
      </c>
      <c r="N562" s="228" t="s">
        <v>45</v>
      </c>
      <c r="O562" s="42"/>
      <c r="P562" s="191">
        <f>O562*H562</f>
        <v>0</v>
      </c>
      <c r="Q562" s="191">
        <v>4.3999999999999997E-2</v>
      </c>
      <c r="R562" s="191">
        <f>Q562*H562</f>
        <v>14.52</v>
      </c>
      <c r="S562" s="191">
        <v>0</v>
      </c>
      <c r="T562" s="192">
        <f>S562*H562</f>
        <v>0</v>
      </c>
      <c r="AR562" s="24" t="s">
        <v>171</v>
      </c>
      <c r="AT562" s="24" t="s">
        <v>311</v>
      </c>
      <c r="AU562" s="24" t="s">
        <v>82</v>
      </c>
      <c r="AY562" s="24" t="s">
        <v>141</v>
      </c>
      <c r="BE562" s="193">
        <f>IF(N562="základní",J562,0)</f>
        <v>0</v>
      </c>
      <c r="BF562" s="193">
        <f>IF(N562="snížená",J562,0)</f>
        <v>0</v>
      </c>
      <c r="BG562" s="193">
        <f>IF(N562="zákl. přenesená",J562,0)</f>
        <v>0</v>
      </c>
      <c r="BH562" s="193">
        <f>IF(N562="sníž. přenesená",J562,0)</f>
        <v>0</v>
      </c>
      <c r="BI562" s="193">
        <f>IF(N562="nulová",J562,0)</f>
        <v>0</v>
      </c>
      <c r="BJ562" s="24" t="s">
        <v>24</v>
      </c>
      <c r="BK562" s="193">
        <f>ROUND(I562*H562,2)</f>
        <v>0</v>
      </c>
      <c r="BL562" s="24" t="s">
        <v>160</v>
      </c>
      <c r="BM562" s="24" t="s">
        <v>1334</v>
      </c>
    </row>
    <row r="563" spans="2:65" s="12" customFormat="1">
      <c r="B563" s="194"/>
      <c r="D563" s="195" t="s">
        <v>151</v>
      </c>
      <c r="E563" s="196" t="s">
        <v>5</v>
      </c>
      <c r="F563" s="197" t="s">
        <v>1329</v>
      </c>
      <c r="H563" s="198" t="s">
        <v>5</v>
      </c>
      <c r="I563" s="199"/>
      <c r="L563" s="194"/>
      <c r="M563" s="200"/>
      <c r="N563" s="201"/>
      <c r="O563" s="201"/>
      <c r="P563" s="201"/>
      <c r="Q563" s="201"/>
      <c r="R563" s="201"/>
      <c r="S563" s="201"/>
      <c r="T563" s="202"/>
      <c r="AT563" s="198" t="s">
        <v>151</v>
      </c>
      <c r="AU563" s="198" t="s">
        <v>82</v>
      </c>
      <c r="AV563" s="12" t="s">
        <v>24</v>
      </c>
      <c r="AW563" s="12" t="s">
        <v>37</v>
      </c>
      <c r="AX563" s="12" t="s">
        <v>74</v>
      </c>
      <c r="AY563" s="198" t="s">
        <v>141</v>
      </c>
    </row>
    <row r="564" spans="2:65" s="13" customFormat="1">
      <c r="B564" s="203"/>
      <c r="D564" s="195" t="s">
        <v>151</v>
      </c>
      <c r="E564" s="212" t="s">
        <v>5</v>
      </c>
      <c r="F564" s="213" t="s">
        <v>1335</v>
      </c>
      <c r="H564" s="214">
        <v>330</v>
      </c>
      <c r="I564" s="208"/>
      <c r="L564" s="203"/>
      <c r="M564" s="209"/>
      <c r="N564" s="210"/>
      <c r="O564" s="210"/>
      <c r="P564" s="210"/>
      <c r="Q564" s="210"/>
      <c r="R564" s="210"/>
      <c r="S564" s="210"/>
      <c r="T564" s="211"/>
      <c r="AT564" s="212" t="s">
        <v>151</v>
      </c>
      <c r="AU564" s="212" t="s">
        <v>82</v>
      </c>
      <c r="AV564" s="13" t="s">
        <v>82</v>
      </c>
      <c r="AW564" s="13" t="s">
        <v>37</v>
      </c>
      <c r="AX564" s="13" t="s">
        <v>74</v>
      </c>
      <c r="AY564" s="212" t="s">
        <v>141</v>
      </c>
    </row>
    <row r="565" spans="2:65" s="14" customFormat="1">
      <c r="B565" s="232"/>
      <c r="D565" s="204" t="s">
        <v>151</v>
      </c>
      <c r="E565" s="233" t="s">
        <v>5</v>
      </c>
      <c r="F565" s="234" t="s">
        <v>427</v>
      </c>
      <c r="H565" s="235">
        <v>330</v>
      </c>
      <c r="I565" s="236"/>
      <c r="L565" s="232"/>
      <c r="M565" s="237"/>
      <c r="N565" s="238"/>
      <c r="O565" s="238"/>
      <c r="P565" s="238"/>
      <c r="Q565" s="238"/>
      <c r="R565" s="238"/>
      <c r="S565" s="238"/>
      <c r="T565" s="239"/>
      <c r="AT565" s="240" t="s">
        <v>151</v>
      </c>
      <c r="AU565" s="240" t="s">
        <v>82</v>
      </c>
      <c r="AV565" s="14" t="s">
        <v>160</v>
      </c>
      <c r="AW565" s="14" t="s">
        <v>37</v>
      </c>
      <c r="AX565" s="14" t="s">
        <v>24</v>
      </c>
      <c r="AY565" s="240" t="s">
        <v>141</v>
      </c>
    </row>
    <row r="566" spans="2:65" s="1" customFormat="1" ht="22.5" customHeight="1">
      <c r="B566" s="181"/>
      <c r="C566" s="182" t="s">
        <v>1336</v>
      </c>
      <c r="D566" s="182" t="s">
        <v>144</v>
      </c>
      <c r="E566" s="183" t="s">
        <v>1337</v>
      </c>
      <c r="F566" s="184" t="s">
        <v>1338</v>
      </c>
      <c r="G566" s="185" t="s">
        <v>277</v>
      </c>
      <c r="H566" s="186">
        <v>330</v>
      </c>
      <c r="I566" s="187"/>
      <c r="J566" s="188">
        <f>ROUND(I566*H566,2)</f>
        <v>0</v>
      </c>
      <c r="K566" s="184" t="s">
        <v>148</v>
      </c>
      <c r="L566" s="41"/>
      <c r="M566" s="189" t="s">
        <v>5</v>
      </c>
      <c r="N566" s="190" t="s">
        <v>45</v>
      </c>
      <c r="O566" s="42"/>
      <c r="P566" s="191">
        <f>O566*H566</f>
        <v>0</v>
      </c>
      <c r="Q566" s="191">
        <v>2.681E-2</v>
      </c>
      <c r="R566" s="191">
        <f>Q566*H566</f>
        <v>8.8473000000000006</v>
      </c>
      <c r="S566" s="191">
        <v>0</v>
      </c>
      <c r="T566" s="192">
        <f>S566*H566</f>
        <v>0</v>
      </c>
      <c r="AR566" s="24" t="s">
        <v>160</v>
      </c>
      <c r="AT566" s="24" t="s">
        <v>144</v>
      </c>
      <c r="AU566" s="24" t="s">
        <v>82</v>
      </c>
      <c r="AY566" s="24" t="s">
        <v>141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24" t="s">
        <v>24</v>
      </c>
      <c r="BK566" s="193">
        <f>ROUND(I566*H566,2)</f>
        <v>0</v>
      </c>
      <c r="BL566" s="24" t="s">
        <v>160</v>
      </c>
      <c r="BM566" s="24" t="s">
        <v>1339</v>
      </c>
    </row>
    <row r="567" spans="2:65" s="12" customFormat="1">
      <c r="B567" s="194"/>
      <c r="D567" s="195" t="s">
        <v>151</v>
      </c>
      <c r="E567" s="196" t="s">
        <v>5</v>
      </c>
      <c r="F567" s="197" t="s">
        <v>1340</v>
      </c>
      <c r="H567" s="198" t="s">
        <v>5</v>
      </c>
      <c r="I567" s="199"/>
      <c r="L567" s="194"/>
      <c r="M567" s="200"/>
      <c r="N567" s="201"/>
      <c r="O567" s="201"/>
      <c r="P567" s="201"/>
      <c r="Q567" s="201"/>
      <c r="R567" s="201"/>
      <c r="S567" s="201"/>
      <c r="T567" s="202"/>
      <c r="AT567" s="198" t="s">
        <v>151</v>
      </c>
      <c r="AU567" s="198" t="s">
        <v>82</v>
      </c>
      <c r="AV567" s="12" t="s">
        <v>24</v>
      </c>
      <c r="AW567" s="12" t="s">
        <v>37</v>
      </c>
      <c r="AX567" s="12" t="s">
        <v>74</v>
      </c>
      <c r="AY567" s="198" t="s">
        <v>141</v>
      </c>
    </row>
    <row r="568" spans="2:65" s="13" customFormat="1">
      <c r="B568" s="203"/>
      <c r="D568" s="204" t="s">
        <v>151</v>
      </c>
      <c r="E568" s="205" t="s">
        <v>5</v>
      </c>
      <c r="F568" s="206" t="s">
        <v>1341</v>
      </c>
      <c r="H568" s="207">
        <v>330</v>
      </c>
      <c r="I568" s="208"/>
      <c r="L568" s="203"/>
      <c r="M568" s="209"/>
      <c r="N568" s="210"/>
      <c r="O568" s="210"/>
      <c r="P568" s="210"/>
      <c r="Q568" s="210"/>
      <c r="R568" s="210"/>
      <c r="S568" s="210"/>
      <c r="T568" s="211"/>
      <c r="AT568" s="212" t="s">
        <v>151</v>
      </c>
      <c r="AU568" s="212" t="s">
        <v>82</v>
      </c>
      <c r="AV568" s="13" t="s">
        <v>82</v>
      </c>
      <c r="AW568" s="13" t="s">
        <v>37</v>
      </c>
      <c r="AX568" s="13" t="s">
        <v>24</v>
      </c>
      <c r="AY568" s="212" t="s">
        <v>141</v>
      </c>
    </row>
    <row r="569" spans="2:65" s="1" customFormat="1" ht="22.5" customHeight="1">
      <c r="B569" s="181"/>
      <c r="C569" s="182" t="s">
        <v>1342</v>
      </c>
      <c r="D569" s="182" t="s">
        <v>144</v>
      </c>
      <c r="E569" s="183" t="s">
        <v>1343</v>
      </c>
      <c r="F569" s="184" t="s">
        <v>1344</v>
      </c>
      <c r="G569" s="185" t="s">
        <v>988</v>
      </c>
      <c r="H569" s="186">
        <v>1</v>
      </c>
      <c r="I569" s="187"/>
      <c r="J569" s="188">
        <f>ROUND(I569*H569,2)</f>
        <v>0</v>
      </c>
      <c r="K569" s="184" t="s">
        <v>5</v>
      </c>
      <c r="L569" s="41"/>
      <c r="M569" s="189" t="s">
        <v>5</v>
      </c>
      <c r="N569" s="190" t="s">
        <v>45</v>
      </c>
      <c r="O569" s="42"/>
      <c r="P569" s="191">
        <f>O569*H569</f>
        <v>0</v>
      </c>
      <c r="Q569" s="191">
        <v>0</v>
      </c>
      <c r="R569" s="191">
        <f>Q569*H569</f>
        <v>0</v>
      </c>
      <c r="S569" s="191">
        <v>0</v>
      </c>
      <c r="T569" s="192">
        <f>S569*H569</f>
        <v>0</v>
      </c>
      <c r="AR569" s="24" t="s">
        <v>160</v>
      </c>
      <c r="AT569" s="24" t="s">
        <v>144</v>
      </c>
      <c r="AU569" s="24" t="s">
        <v>82</v>
      </c>
      <c r="AY569" s="24" t="s">
        <v>141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24" t="s">
        <v>24</v>
      </c>
      <c r="BK569" s="193">
        <f>ROUND(I569*H569,2)</f>
        <v>0</v>
      </c>
      <c r="BL569" s="24" t="s">
        <v>160</v>
      </c>
      <c r="BM569" s="24" t="s">
        <v>1345</v>
      </c>
    </row>
    <row r="570" spans="2:65" s="1" customFormat="1" ht="22.5" customHeight="1">
      <c r="B570" s="181"/>
      <c r="C570" s="182" t="s">
        <v>1346</v>
      </c>
      <c r="D570" s="182" t="s">
        <v>144</v>
      </c>
      <c r="E570" s="183" t="s">
        <v>1347</v>
      </c>
      <c r="F570" s="184" t="s">
        <v>1348</v>
      </c>
      <c r="G570" s="185" t="s">
        <v>329</v>
      </c>
      <c r="H570" s="186">
        <v>14</v>
      </c>
      <c r="I570" s="187"/>
      <c r="J570" s="188">
        <f>ROUND(I570*H570,2)</f>
        <v>0</v>
      </c>
      <c r="K570" s="184" t="s">
        <v>148</v>
      </c>
      <c r="L570" s="41"/>
      <c r="M570" s="189" t="s">
        <v>5</v>
      </c>
      <c r="N570" s="190" t="s">
        <v>45</v>
      </c>
      <c r="O570" s="42"/>
      <c r="P570" s="191">
        <f>O570*H570</f>
        <v>0</v>
      </c>
      <c r="Q570" s="191">
        <v>1.8699999999999999E-3</v>
      </c>
      <c r="R570" s="191">
        <f>Q570*H570</f>
        <v>2.6179999999999998E-2</v>
      </c>
      <c r="S570" s="191">
        <v>0</v>
      </c>
      <c r="T570" s="192">
        <f>S570*H570</f>
        <v>0</v>
      </c>
      <c r="AR570" s="24" t="s">
        <v>160</v>
      </c>
      <c r="AT570" s="24" t="s">
        <v>144</v>
      </c>
      <c r="AU570" s="24" t="s">
        <v>82</v>
      </c>
      <c r="AY570" s="24" t="s">
        <v>141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24" t="s">
        <v>24</v>
      </c>
      <c r="BK570" s="193">
        <f>ROUND(I570*H570,2)</f>
        <v>0</v>
      </c>
      <c r="BL570" s="24" t="s">
        <v>160</v>
      </c>
      <c r="BM570" s="24" t="s">
        <v>1349</v>
      </c>
    </row>
    <row r="571" spans="2:65" s="12" customFormat="1" ht="27">
      <c r="B571" s="194"/>
      <c r="D571" s="195" t="s">
        <v>151</v>
      </c>
      <c r="E571" s="196" t="s">
        <v>5</v>
      </c>
      <c r="F571" s="197" t="s">
        <v>1350</v>
      </c>
      <c r="H571" s="198" t="s">
        <v>5</v>
      </c>
      <c r="I571" s="199"/>
      <c r="L571" s="194"/>
      <c r="M571" s="200"/>
      <c r="N571" s="201"/>
      <c r="O571" s="201"/>
      <c r="P571" s="201"/>
      <c r="Q571" s="201"/>
      <c r="R571" s="201"/>
      <c r="S571" s="201"/>
      <c r="T571" s="202"/>
      <c r="AT571" s="198" t="s">
        <v>151</v>
      </c>
      <c r="AU571" s="198" t="s">
        <v>82</v>
      </c>
      <c r="AV571" s="12" t="s">
        <v>24</v>
      </c>
      <c r="AW571" s="12" t="s">
        <v>37</v>
      </c>
      <c r="AX571" s="12" t="s">
        <v>74</v>
      </c>
      <c r="AY571" s="198" t="s">
        <v>141</v>
      </c>
    </row>
    <row r="572" spans="2:65" s="12" customFormat="1">
      <c r="B572" s="194"/>
      <c r="D572" s="195" t="s">
        <v>151</v>
      </c>
      <c r="E572" s="196" t="s">
        <v>5</v>
      </c>
      <c r="F572" s="197" t="s">
        <v>1351</v>
      </c>
      <c r="H572" s="198" t="s">
        <v>5</v>
      </c>
      <c r="I572" s="199"/>
      <c r="L572" s="194"/>
      <c r="M572" s="200"/>
      <c r="N572" s="201"/>
      <c r="O572" s="201"/>
      <c r="P572" s="201"/>
      <c r="Q572" s="201"/>
      <c r="R572" s="201"/>
      <c r="S572" s="201"/>
      <c r="T572" s="202"/>
      <c r="AT572" s="198" t="s">
        <v>151</v>
      </c>
      <c r="AU572" s="198" t="s">
        <v>82</v>
      </c>
      <c r="AV572" s="12" t="s">
        <v>24</v>
      </c>
      <c r="AW572" s="12" t="s">
        <v>37</v>
      </c>
      <c r="AX572" s="12" t="s">
        <v>74</v>
      </c>
      <c r="AY572" s="198" t="s">
        <v>141</v>
      </c>
    </row>
    <row r="573" spans="2:65" s="13" customFormat="1">
      <c r="B573" s="203"/>
      <c r="D573" s="195" t="s">
        <v>151</v>
      </c>
      <c r="E573" s="212" t="s">
        <v>5</v>
      </c>
      <c r="F573" s="213" t="s">
        <v>186</v>
      </c>
      <c r="H573" s="214">
        <v>12</v>
      </c>
      <c r="I573" s="208"/>
      <c r="L573" s="203"/>
      <c r="M573" s="209"/>
      <c r="N573" s="210"/>
      <c r="O573" s="210"/>
      <c r="P573" s="210"/>
      <c r="Q573" s="210"/>
      <c r="R573" s="210"/>
      <c r="S573" s="210"/>
      <c r="T573" s="211"/>
      <c r="AT573" s="212" t="s">
        <v>151</v>
      </c>
      <c r="AU573" s="212" t="s">
        <v>82</v>
      </c>
      <c r="AV573" s="13" t="s">
        <v>82</v>
      </c>
      <c r="AW573" s="13" t="s">
        <v>37</v>
      </c>
      <c r="AX573" s="13" t="s">
        <v>74</v>
      </c>
      <c r="AY573" s="212" t="s">
        <v>141</v>
      </c>
    </row>
    <row r="574" spans="2:65" s="12" customFormat="1">
      <c r="B574" s="194"/>
      <c r="D574" s="195" t="s">
        <v>151</v>
      </c>
      <c r="E574" s="196" t="s">
        <v>5</v>
      </c>
      <c r="F574" s="197" t="s">
        <v>1352</v>
      </c>
      <c r="H574" s="198" t="s">
        <v>5</v>
      </c>
      <c r="I574" s="199"/>
      <c r="L574" s="194"/>
      <c r="M574" s="200"/>
      <c r="N574" s="201"/>
      <c r="O574" s="201"/>
      <c r="P574" s="201"/>
      <c r="Q574" s="201"/>
      <c r="R574" s="201"/>
      <c r="S574" s="201"/>
      <c r="T574" s="202"/>
      <c r="AT574" s="198" t="s">
        <v>151</v>
      </c>
      <c r="AU574" s="198" t="s">
        <v>82</v>
      </c>
      <c r="AV574" s="12" t="s">
        <v>24</v>
      </c>
      <c r="AW574" s="12" t="s">
        <v>37</v>
      </c>
      <c r="AX574" s="12" t="s">
        <v>74</v>
      </c>
      <c r="AY574" s="198" t="s">
        <v>141</v>
      </c>
    </row>
    <row r="575" spans="2:65" s="13" customFormat="1">
      <c r="B575" s="203"/>
      <c r="D575" s="195" t="s">
        <v>151</v>
      </c>
      <c r="E575" s="212" t="s">
        <v>5</v>
      </c>
      <c r="F575" s="213" t="s">
        <v>82</v>
      </c>
      <c r="H575" s="214">
        <v>2</v>
      </c>
      <c r="I575" s="208"/>
      <c r="L575" s="203"/>
      <c r="M575" s="209"/>
      <c r="N575" s="210"/>
      <c r="O575" s="210"/>
      <c r="P575" s="210"/>
      <c r="Q575" s="210"/>
      <c r="R575" s="210"/>
      <c r="S575" s="210"/>
      <c r="T575" s="211"/>
      <c r="AT575" s="212" t="s">
        <v>151</v>
      </c>
      <c r="AU575" s="212" t="s">
        <v>82</v>
      </c>
      <c r="AV575" s="13" t="s">
        <v>82</v>
      </c>
      <c r="AW575" s="13" t="s">
        <v>37</v>
      </c>
      <c r="AX575" s="13" t="s">
        <v>74</v>
      </c>
      <c r="AY575" s="212" t="s">
        <v>141</v>
      </c>
    </row>
    <row r="576" spans="2:65" s="14" customFormat="1">
      <c r="B576" s="232"/>
      <c r="D576" s="204" t="s">
        <v>151</v>
      </c>
      <c r="E576" s="233" t="s">
        <v>5</v>
      </c>
      <c r="F576" s="234" t="s">
        <v>427</v>
      </c>
      <c r="H576" s="235">
        <v>14</v>
      </c>
      <c r="I576" s="236"/>
      <c r="L576" s="232"/>
      <c r="M576" s="237"/>
      <c r="N576" s="238"/>
      <c r="O576" s="238"/>
      <c r="P576" s="238"/>
      <c r="Q576" s="238"/>
      <c r="R576" s="238"/>
      <c r="S576" s="238"/>
      <c r="T576" s="239"/>
      <c r="AT576" s="240" t="s">
        <v>151</v>
      </c>
      <c r="AU576" s="240" t="s">
        <v>82</v>
      </c>
      <c r="AV576" s="14" t="s">
        <v>160</v>
      </c>
      <c r="AW576" s="14" t="s">
        <v>37</v>
      </c>
      <c r="AX576" s="14" t="s">
        <v>24</v>
      </c>
      <c r="AY576" s="240" t="s">
        <v>141</v>
      </c>
    </row>
    <row r="577" spans="2:65" s="1" customFormat="1" ht="22.5" customHeight="1">
      <c r="B577" s="181"/>
      <c r="C577" s="219" t="s">
        <v>1353</v>
      </c>
      <c r="D577" s="219" t="s">
        <v>311</v>
      </c>
      <c r="E577" s="220" t="s">
        <v>1354</v>
      </c>
      <c r="F577" s="221" t="s">
        <v>1355</v>
      </c>
      <c r="G577" s="222" t="s">
        <v>329</v>
      </c>
      <c r="H577" s="223">
        <v>14</v>
      </c>
      <c r="I577" s="224"/>
      <c r="J577" s="225">
        <f>ROUND(I577*H577,2)</f>
        <v>0</v>
      </c>
      <c r="K577" s="221" t="s">
        <v>5</v>
      </c>
      <c r="L577" s="226"/>
      <c r="M577" s="227" t="s">
        <v>5</v>
      </c>
      <c r="N577" s="228" t="s">
        <v>45</v>
      </c>
      <c r="O577" s="42"/>
      <c r="P577" s="191">
        <f>O577*H577</f>
        <v>0</v>
      </c>
      <c r="Q577" s="191">
        <v>0</v>
      </c>
      <c r="R577" s="191">
        <f>Q577*H577</f>
        <v>0</v>
      </c>
      <c r="S577" s="191">
        <v>0</v>
      </c>
      <c r="T577" s="192">
        <f>S577*H577</f>
        <v>0</v>
      </c>
      <c r="AR577" s="24" t="s">
        <v>171</v>
      </c>
      <c r="AT577" s="24" t="s">
        <v>311</v>
      </c>
      <c r="AU577" s="24" t="s">
        <v>82</v>
      </c>
      <c r="AY577" s="24" t="s">
        <v>141</v>
      </c>
      <c r="BE577" s="193">
        <f>IF(N577="základní",J577,0)</f>
        <v>0</v>
      </c>
      <c r="BF577" s="193">
        <f>IF(N577="snížená",J577,0)</f>
        <v>0</v>
      </c>
      <c r="BG577" s="193">
        <f>IF(N577="zákl. přenesená",J577,0)</f>
        <v>0</v>
      </c>
      <c r="BH577" s="193">
        <f>IF(N577="sníž. přenesená",J577,0)</f>
        <v>0</v>
      </c>
      <c r="BI577" s="193">
        <f>IF(N577="nulová",J577,0)</f>
        <v>0</v>
      </c>
      <c r="BJ577" s="24" t="s">
        <v>24</v>
      </c>
      <c r="BK577" s="193">
        <f>ROUND(I577*H577,2)</f>
        <v>0</v>
      </c>
      <c r="BL577" s="24" t="s">
        <v>160</v>
      </c>
      <c r="BM577" s="24" t="s">
        <v>1356</v>
      </c>
    </row>
    <row r="578" spans="2:65" s="1" customFormat="1" ht="22.5" customHeight="1">
      <c r="B578" s="181"/>
      <c r="C578" s="182" t="s">
        <v>1357</v>
      </c>
      <c r="D578" s="182" t="s">
        <v>144</v>
      </c>
      <c r="E578" s="183" t="s">
        <v>1358</v>
      </c>
      <c r="F578" s="184" t="s">
        <v>1359</v>
      </c>
      <c r="G578" s="185" t="s">
        <v>329</v>
      </c>
      <c r="H578" s="186">
        <v>3</v>
      </c>
      <c r="I578" s="187"/>
      <c r="J578" s="188">
        <f>ROUND(I578*H578,2)</f>
        <v>0</v>
      </c>
      <c r="K578" s="184" t="s">
        <v>148</v>
      </c>
      <c r="L578" s="41"/>
      <c r="M578" s="189" t="s">
        <v>5</v>
      </c>
      <c r="N578" s="190" t="s">
        <v>45</v>
      </c>
      <c r="O578" s="42"/>
      <c r="P578" s="191">
        <f>O578*H578</f>
        <v>0</v>
      </c>
      <c r="Q578" s="191">
        <v>9.4699999999999993E-3</v>
      </c>
      <c r="R578" s="191">
        <f>Q578*H578</f>
        <v>2.8409999999999998E-2</v>
      </c>
      <c r="S578" s="191">
        <v>0</v>
      </c>
      <c r="T578" s="192">
        <f>S578*H578</f>
        <v>0</v>
      </c>
      <c r="AR578" s="24" t="s">
        <v>160</v>
      </c>
      <c r="AT578" s="24" t="s">
        <v>144</v>
      </c>
      <c r="AU578" s="24" t="s">
        <v>82</v>
      </c>
      <c r="AY578" s="24" t="s">
        <v>141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4" t="s">
        <v>24</v>
      </c>
      <c r="BK578" s="193">
        <f>ROUND(I578*H578,2)</f>
        <v>0</v>
      </c>
      <c r="BL578" s="24" t="s">
        <v>160</v>
      </c>
      <c r="BM578" s="24" t="s">
        <v>1360</v>
      </c>
    </row>
    <row r="579" spans="2:65" s="1" customFormat="1" ht="22.5" customHeight="1">
      <c r="B579" s="181"/>
      <c r="C579" s="219" t="s">
        <v>1361</v>
      </c>
      <c r="D579" s="219" t="s">
        <v>311</v>
      </c>
      <c r="E579" s="220" t="s">
        <v>1362</v>
      </c>
      <c r="F579" s="221" t="s">
        <v>1363</v>
      </c>
      <c r="G579" s="222" t="s">
        <v>329</v>
      </c>
      <c r="H579" s="223">
        <v>3</v>
      </c>
      <c r="I579" s="224"/>
      <c r="J579" s="225">
        <f>ROUND(I579*H579,2)</f>
        <v>0</v>
      </c>
      <c r="K579" s="221" t="s">
        <v>5</v>
      </c>
      <c r="L579" s="226"/>
      <c r="M579" s="227" t="s">
        <v>5</v>
      </c>
      <c r="N579" s="228" t="s">
        <v>45</v>
      </c>
      <c r="O579" s="42"/>
      <c r="P579" s="191">
        <f>O579*H579</f>
        <v>0</v>
      </c>
      <c r="Q579" s="191">
        <v>0</v>
      </c>
      <c r="R579" s="191">
        <f>Q579*H579</f>
        <v>0</v>
      </c>
      <c r="S579" s="191">
        <v>0</v>
      </c>
      <c r="T579" s="192">
        <f>S579*H579</f>
        <v>0</v>
      </c>
      <c r="AR579" s="24" t="s">
        <v>171</v>
      </c>
      <c r="AT579" s="24" t="s">
        <v>311</v>
      </c>
      <c r="AU579" s="24" t="s">
        <v>82</v>
      </c>
      <c r="AY579" s="24" t="s">
        <v>141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24" t="s">
        <v>24</v>
      </c>
      <c r="BK579" s="193">
        <f>ROUND(I579*H579,2)</f>
        <v>0</v>
      </c>
      <c r="BL579" s="24" t="s">
        <v>160</v>
      </c>
      <c r="BM579" s="24" t="s">
        <v>1364</v>
      </c>
    </row>
    <row r="580" spans="2:65" s="1" customFormat="1" ht="22.5" customHeight="1">
      <c r="B580" s="181"/>
      <c r="C580" s="182" t="s">
        <v>1365</v>
      </c>
      <c r="D580" s="182" t="s">
        <v>144</v>
      </c>
      <c r="E580" s="183" t="s">
        <v>1366</v>
      </c>
      <c r="F580" s="184" t="s">
        <v>1367</v>
      </c>
      <c r="G580" s="185" t="s">
        <v>329</v>
      </c>
      <c r="H580" s="186">
        <v>2</v>
      </c>
      <c r="I580" s="187"/>
      <c r="J580" s="188">
        <f>ROUND(I580*H580,2)</f>
        <v>0</v>
      </c>
      <c r="K580" s="184" t="s">
        <v>148</v>
      </c>
      <c r="L580" s="41"/>
      <c r="M580" s="189" t="s">
        <v>5</v>
      </c>
      <c r="N580" s="190" t="s">
        <v>45</v>
      </c>
      <c r="O580" s="42"/>
      <c r="P580" s="191">
        <f>O580*H580</f>
        <v>0</v>
      </c>
      <c r="Q580" s="191">
        <v>6.4850000000000003E-3</v>
      </c>
      <c r="R580" s="191">
        <f>Q580*H580</f>
        <v>1.2970000000000001E-2</v>
      </c>
      <c r="S580" s="191">
        <v>0</v>
      </c>
      <c r="T580" s="192">
        <f>S580*H580</f>
        <v>0</v>
      </c>
      <c r="AR580" s="24" t="s">
        <v>160</v>
      </c>
      <c r="AT580" s="24" t="s">
        <v>144</v>
      </c>
      <c r="AU580" s="24" t="s">
        <v>82</v>
      </c>
      <c r="AY580" s="24" t="s">
        <v>141</v>
      </c>
      <c r="BE580" s="193">
        <f>IF(N580="základní",J580,0)</f>
        <v>0</v>
      </c>
      <c r="BF580" s="193">
        <f>IF(N580="snížená",J580,0)</f>
        <v>0</v>
      </c>
      <c r="BG580" s="193">
        <f>IF(N580="zákl. přenesená",J580,0)</f>
        <v>0</v>
      </c>
      <c r="BH580" s="193">
        <f>IF(N580="sníž. přenesená",J580,0)</f>
        <v>0</v>
      </c>
      <c r="BI580" s="193">
        <f>IF(N580="nulová",J580,0)</f>
        <v>0</v>
      </c>
      <c r="BJ580" s="24" t="s">
        <v>24</v>
      </c>
      <c r="BK580" s="193">
        <f>ROUND(I580*H580,2)</f>
        <v>0</v>
      </c>
      <c r="BL580" s="24" t="s">
        <v>160</v>
      </c>
      <c r="BM580" s="24" t="s">
        <v>1368</v>
      </c>
    </row>
    <row r="581" spans="2:65" s="13" customFormat="1">
      <c r="B581" s="203"/>
      <c r="D581" s="204" t="s">
        <v>151</v>
      </c>
      <c r="E581" s="205" t="s">
        <v>5</v>
      </c>
      <c r="F581" s="206" t="s">
        <v>82</v>
      </c>
      <c r="H581" s="207">
        <v>2</v>
      </c>
      <c r="I581" s="208"/>
      <c r="L581" s="203"/>
      <c r="M581" s="209"/>
      <c r="N581" s="210"/>
      <c r="O581" s="210"/>
      <c r="P581" s="210"/>
      <c r="Q581" s="210"/>
      <c r="R581" s="210"/>
      <c r="S581" s="210"/>
      <c r="T581" s="211"/>
      <c r="AT581" s="212" t="s">
        <v>151</v>
      </c>
      <c r="AU581" s="212" t="s">
        <v>82</v>
      </c>
      <c r="AV581" s="13" t="s">
        <v>82</v>
      </c>
      <c r="AW581" s="13" t="s">
        <v>37</v>
      </c>
      <c r="AX581" s="13" t="s">
        <v>24</v>
      </c>
      <c r="AY581" s="212" t="s">
        <v>141</v>
      </c>
    </row>
    <row r="582" spans="2:65" s="1" customFormat="1" ht="22.5" customHeight="1">
      <c r="B582" s="181"/>
      <c r="C582" s="182" t="s">
        <v>1369</v>
      </c>
      <c r="D582" s="182" t="s">
        <v>144</v>
      </c>
      <c r="E582" s="183" t="s">
        <v>1370</v>
      </c>
      <c r="F582" s="184" t="s">
        <v>1371</v>
      </c>
      <c r="G582" s="185" t="s">
        <v>335</v>
      </c>
      <c r="H582" s="186">
        <v>59.5</v>
      </c>
      <c r="I582" s="187"/>
      <c r="J582" s="188">
        <f>ROUND(I582*H582,2)</f>
        <v>0</v>
      </c>
      <c r="K582" s="184" t="s">
        <v>148</v>
      </c>
      <c r="L582" s="41"/>
      <c r="M582" s="189" t="s">
        <v>5</v>
      </c>
      <c r="N582" s="190" t="s">
        <v>45</v>
      </c>
      <c r="O582" s="42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AR582" s="24" t="s">
        <v>160</v>
      </c>
      <c r="AT582" s="24" t="s">
        <v>144</v>
      </c>
      <c r="AU582" s="24" t="s">
        <v>82</v>
      </c>
      <c r="AY582" s="24" t="s">
        <v>141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4" t="s">
        <v>24</v>
      </c>
      <c r="BK582" s="193">
        <f>ROUND(I582*H582,2)</f>
        <v>0</v>
      </c>
      <c r="BL582" s="24" t="s">
        <v>160</v>
      </c>
      <c r="BM582" s="24" t="s">
        <v>1372</v>
      </c>
    </row>
    <row r="583" spans="2:65" s="12" customFormat="1">
      <c r="B583" s="194"/>
      <c r="D583" s="195" t="s">
        <v>151</v>
      </c>
      <c r="E583" s="196" t="s">
        <v>5</v>
      </c>
      <c r="F583" s="197" t="s">
        <v>1373</v>
      </c>
      <c r="H583" s="198" t="s">
        <v>5</v>
      </c>
      <c r="I583" s="199"/>
      <c r="L583" s="194"/>
      <c r="M583" s="200"/>
      <c r="N583" s="201"/>
      <c r="O583" s="201"/>
      <c r="P583" s="201"/>
      <c r="Q583" s="201"/>
      <c r="R583" s="201"/>
      <c r="S583" s="201"/>
      <c r="T583" s="202"/>
      <c r="AT583" s="198" t="s">
        <v>151</v>
      </c>
      <c r="AU583" s="198" t="s">
        <v>82</v>
      </c>
      <c r="AV583" s="12" t="s">
        <v>24</v>
      </c>
      <c r="AW583" s="12" t="s">
        <v>37</v>
      </c>
      <c r="AX583" s="12" t="s">
        <v>74</v>
      </c>
      <c r="AY583" s="198" t="s">
        <v>141</v>
      </c>
    </row>
    <row r="584" spans="2:65" s="13" customFormat="1">
      <c r="B584" s="203"/>
      <c r="D584" s="195" t="s">
        <v>151</v>
      </c>
      <c r="E584" s="212" t="s">
        <v>5</v>
      </c>
      <c r="F584" s="213" t="s">
        <v>1374</v>
      </c>
      <c r="H584" s="214">
        <v>46.5</v>
      </c>
      <c r="I584" s="208"/>
      <c r="L584" s="203"/>
      <c r="M584" s="209"/>
      <c r="N584" s="210"/>
      <c r="O584" s="210"/>
      <c r="P584" s="210"/>
      <c r="Q584" s="210"/>
      <c r="R584" s="210"/>
      <c r="S584" s="210"/>
      <c r="T584" s="211"/>
      <c r="AT584" s="212" t="s">
        <v>151</v>
      </c>
      <c r="AU584" s="212" t="s">
        <v>82</v>
      </c>
      <c r="AV584" s="13" t="s">
        <v>82</v>
      </c>
      <c r="AW584" s="13" t="s">
        <v>37</v>
      </c>
      <c r="AX584" s="13" t="s">
        <v>74</v>
      </c>
      <c r="AY584" s="212" t="s">
        <v>141</v>
      </c>
    </row>
    <row r="585" spans="2:65" s="12" customFormat="1">
      <c r="B585" s="194"/>
      <c r="D585" s="195" t="s">
        <v>151</v>
      </c>
      <c r="E585" s="196" t="s">
        <v>5</v>
      </c>
      <c r="F585" s="197" t="s">
        <v>1351</v>
      </c>
      <c r="H585" s="198" t="s">
        <v>5</v>
      </c>
      <c r="I585" s="199"/>
      <c r="L585" s="194"/>
      <c r="M585" s="200"/>
      <c r="N585" s="201"/>
      <c r="O585" s="201"/>
      <c r="P585" s="201"/>
      <c r="Q585" s="201"/>
      <c r="R585" s="201"/>
      <c r="S585" s="201"/>
      <c r="T585" s="202"/>
      <c r="AT585" s="198" t="s">
        <v>151</v>
      </c>
      <c r="AU585" s="198" t="s">
        <v>82</v>
      </c>
      <c r="AV585" s="12" t="s">
        <v>24</v>
      </c>
      <c r="AW585" s="12" t="s">
        <v>37</v>
      </c>
      <c r="AX585" s="12" t="s">
        <v>74</v>
      </c>
      <c r="AY585" s="198" t="s">
        <v>141</v>
      </c>
    </row>
    <row r="586" spans="2:65" s="13" customFormat="1">
      <c r="B586" s="203"/>
      <c r="D586" s="195" t="s">
        <v>151</v>
      </c>
      <c r="E586" s="212" t="s">
        <v>5</v>
      </c>
      <c r="F586" s="213" t="s">
        <v>1375</v>
      </c>
      <c r="H586" s="214">
        <v>13</v>
      </c>
      <c r="I586" s="208"/>
      <c r="L586" s="203"/>
      <c r="M586" s="209"/>
      <c r="N586" s="210"/>
      <c r="O586" s="210"/>
      <c r="P586" s="210"/>
      <c r="Q586" s="210"/>
      <c r="R586" s="210"/>
      <c r="S586" s="210"/>
      <c r="T586" s="211"/>
      <c r="AT586" s="212" t="s">
        <v>151</v>
      </c>
      <c r="AU586" s="212" t="s">
        <v>82</v>
      </c>
      <c r="AV586" s="13" t="s">
        <v>82</v>
      </c>
      <c r="AW586" s="13" t="s">
        <v>37</v>
      </c>
      <c r="AX586" s="13" t="s">
        <v>74</v>
      </c>
      <c r="AY586" s="212" t="s">
        <v>141</v>
      </c>
    </row>
    <row r="587" spans="2:65" s="14" customFormat="1">
      <c r="B587" s="232"/>
      <c r="D587" s="204" t="s">
        <v>151</v>
      </c>
      <c r="E587" s="233" t="s">
        <v>5</v>
      </c>
      <c r="F587" s="234" t="s">
        <v>427</v>
      </c>
      <c r="H587" s="235">
        <v>59.5</v>
      </c>
      <c r="I587" s="236"/>
      <c r="L587" s="232"/>
      <c r="M587" s="237"/>
      <c r="N587" s="238"/>
      <c r="O587" s="238"/>
      <c r="P587" s="238"/>
      <c r="Q587" s="238"/>
      <c r="R587" s="238"/>
      <c r="S587" s="238"/>
      <c r="T587" s="239"/>
      <c r="AT587" s="240" t="s">
        <v>151</v>
      </c>
      <c r="AU587" s="240" t="s">
        <v>82</v>
      </c>
      <c r="AV587" s="14" t="s">
        <v>160</v>
      </c>
      <c r="AW587" s="14" t="s">
        <v>37</v>
      </c>
      <c r="AX587" s="14" t="s">
        <v>24</v>
      </c>
      <c r="AY587" s="240" t="s">
        <v>141</v>
      </c>
    </row>
    <row r="588" spans="2:65" s="1" customFormat="1" ht="22.5" customHeight="1">
      <c r="B588" s="181"/>
      <c r="C588" s="219" t="s">
        <v>1376</v>
      </c>
      <c r="D588" s="219" t="s">
        <v>311</v>
      </c>
      <c r="E588" s="220" t="s">
        <v>1377</v>
      </c>
      <c r="F588" s="221" t="s">
        <v>1378</v>
      </c>
      <c r="G588" s="222" t="s">
        <v>329</v>
      </c>
      <c r="H588" s="223">
        <v>59.5</v>
      </c>
      <c r="I588" s="224"/>
      <c r="J588" s="225">
        <f>ROUND(I588*H588,2)</f>
        <v>0</v>
      </c>
      <c r="K588" s="221" t="s">
        <v>148</v>
      </c>
      <c r="L588" s="226"/>
      <c r="M588" s="227" t="s">
        <v>5</v>
      </c>
      <c r="N588" s="228" t="s">
        <v>45</v>
      </c>
      <c r="O588" s="42"/>
      <c r="P588" s="191">
        <f>O588*H588</f>
        <v>0</v>
      </c>
      <c r="Q588" s="191">
        <v>2.9399999999999999E-3</v>
      </c>
      <c r="R588" s="191">
        <f>Q588*H588</f>
        <v>0.17493</v>
      </c>
      <c r="S588" s="191">
        <v>0</v>
      </c>
      <c r="T588" s="192">
        <f>S588*H588</f>
        <v>0</v>
      </c>
      <c r="AR588" s="24" t="s">
        <v>171</v>
      </c>
      <c r="AT588" s="24" t="s">
        <v>311</v>
      </c>
      <c r="AU588" s="24" t="s">
        <v>82</v>
      </c>
      <c r="AY588" s="24" t="s">
        <v>141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24" t="s">
        <v>24</v>
      </c>
      <c r="BK588" s="193">
        <f>ROUND(I588*H588,2)</f>
        <v>0</v>
      </c>
      <c r="BL588" s="24" t="s">
        <v>160</v>
      </c>
      <c r="BM588" s="24" t="s">
        <v>1379</v>
      </c>
    </row>
    <row r="589" spans="2:65" s="1" customFormat="1" ht="31.5" customHeight="1">
      <c r="B589" s="181"/>
      <c r="C589" s="182" t="s">
        <v>1380</v>
      </c>
      <c r="D589" s="182" t="s">
        <v>144</v>
      </c>
      <c r="E589" s="183" t="s">
        <v>1381</v>
      </c>
      <c r="F589" s="184" t="s">
        <v>1382</v>
      </c>
      <c r="G589" s="185" t="s">
        <v>277</v>
      </c>
      <c r="H589" s="186">
        <v>335.4</v>
      </c>
      <c r="I589" s="187"/>
      <c r="J589" s="188">
        <f>ROUND(I589*H589,2)</f>
        <v>0</v>
      </c>
      <c r="K589" s="184" t="s">
        <v>148</v>
      </c>
      <c r="L589" s="41"/>
      <c r="M589" s="189" t="s">
        <v>5</v>
      </c>
      <c r="N589" s="190" t="s">
        <v>45</v>
      </c>
      <c r="O589" s="42"/>
      <c r="P589" s="191">
        <f>O589*H589</f>
        <v>0</v>
      </c>
      <c r="Q589" s="191">
        <v>0</v>
      </c>
      <c r="R589" s="191">
        <f>Q589*H589</f>
        <v>0</v>
      </c>
      <c r="S589" s="191">
        <v>0</v>
      </c>
      <c r="T589" s="192">
        <f>S589*H589</f>
        <v>0</v>
      </c>
      <c r="AR589" s="24" t="s">
        <v>160</v>
      </c>
      <c r="AT589" s="24" t="s">
        <v>144</v>
      </c>
      <c r="AU589" s="24" t="s">
        <v>82</v>
      </c>
      <c r="AY589" s="24" t="s">
        <v>141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24" t="s">
        <v>24</v>
      </c>
      <c r="BK589" s="193">
        <f>ROUND(I589*H589,2)</f>
        <v>0</v>
      </c>
      <c r="BL589" s="24" t="s">
        <v>160</v>
      </c>
      <c r="BM589" s="24" t="s">
        <v>1383</v>
      </c>
    </row>
    <row r="590" spans="2:65" s="12" customFormat="1">
      <c r="B590" s="194"/>
      <c r="D590" s="195" t="s">
        <v>151</v>
      </c>
      <c r="E590" s="196" t="s">
        <v>5</v>
      </c>
      <c r="F590" s="197" t="s">
        <v>1384</v>
      </c>
      <c r="H590" s="198" t="s">
        <v>5</v>
      </c>
      <c r="I590" s="199"/>
      <c r="L590" s="194"/>
      <c r="M590" s="200"/>
      <c r="N590" s="201"/>
      <c r="O590" s="201"/>
      <c r="P590" s="201"/>
      <c r="Q590" s="201"/>
      <c r="R590" s="201"/>
      <c r="S590" s="201"/>
      <c r="T590" s="202"/>
      <c r="AT590" s="198" t="s">
        <v>151</v>
      </c>
      <c r="AU590" s="198" t="s">
        <v>82</v>
      </c>
      <c r="AV590" s="12" t="s">
        <v>24</v>
      </c>
      <c r="AW590" s="12" t="s">
        <v>37</v>
      </c>
      <c r="AX590" s="12" t="s">
        <v>74</v>
      </c>
      <c r="AY590" s="198" t="s">
        <v>141</v>
      </c>
    </row>
    <row r="591" spans="2:65" s="12" customFormat="1">
      <c r="B591" s="194"/>
      <c r="D591" s="195" t="s">
        <v>151</v>
      </c>
      <c r="E591" s="196" t="s">
        <v>5</v>
      </c>
      <c r="F591" s="197" t="s">
        <v>664</v>
      </c>
      <c r="H591" s="198" t="s">
        <v>5</v>
      </c>
      <c r="I591" s="199"/>
      <c r="L591" s="194"/>
      <c r="M591" s="200"/>
      <c r="N591" s="201"/>
      <c r="O591" s="201"/>
      <c r="P591" s="201"/>
      <c r="Q591" s="201"/>
      <c r="R591" s="201"/>
      <c r="S591" s="201"/>
      <c r="T591" s="202"/>
      <c r="AT591" s="198" t="s">
        <v>151</v>
      </c>
      <c r="AU591" s="198" t="s">
        <v>82</v>
      </c>
      <c r="AV591" s="12" t="s">
        <v>24</v>
      </c>
      <c r="AW591" s="12" t="s">
        <v>37</v>
      </c>
      <c r="AX591" s="12" t="s">
        <v>74</v>
      </c>
      <c r="AY591" s="198" t="s">
        <v>141</v>
      </c>
    </row>
    <row r="592" spans="2:65" s="13" customFormat="1">
      <c r="B592" s="203"/>
      <c r="D592" s="195" t="s">
        <v>151</v>
      </c>
      <c r="E592" s="212" t="s">
        <v>5</v>
      </c>
      <c r="F592" s="213" t="s">
        <v>1385</v>
      </c>
      <c r="H592" s="214">
        <v>147.9</v>
      </c>
      <c r="I592" s="208"/>
      <c r="L592" s="203"/>
      <c r="M592" s="209"/>
      <c r="N592" s="210"/>
      <c r="O592" s="210"/>
      <c r="P592" s="210"/>
      <c r="Q592" s="210"/>
      <c r="R592" s="210"/>
      <c r="S592" s="210"/>
      <c r="T592" s="211"/>
      <c r="AT592" s="212" t="s">
        <v>151</v>
      </c>
      <c r="AU592" s="212" t="s">
        <v>82</v>
      </c>
      <c r="AV592" s="13" t="s">
        <v>82</v>
      </c>
      <c r="AW592" s="13" t="s">
        <v>37</v>
      </c>
      <c r="AX592" s="13" t="s">
        <v>74</v>
      </c>
      <c r="AY592" s="212" t="s">
        <v>141</v>
      </c>
    </row>
    <row r="593" spans="2:65" s="12" customFormat="1">
      <c r="B593" s="194"/>
      <c r="D593" s="195" t="s">
        <v>151</v>
      </c>
      <c r="E593" s="196" t="s">
        <v>5</v>
      </c>
      <c r="F593" s="197" t="s">
        <v>666</v>
      </c>
      <c r="H593" s="198" t="s">
        <v>5</v>
      </c>
      <c r="I593" s="199"/>
      <c r="L593" s="194"/>
      <c r="M593" s="200"/>
      <c r="N593" s="201"/>
      <c r="O593" s="201"/>
      <c r="P593" s="201"/>
      <c r="Q593" s="201"/>
      <c r="R593" s="201"/>
      <c r="S593" s="201"/>
      <c r="T593" s="202"/>
      <c r="AT593" s="198" t="s">
        <v>151</v>
      </c>
      <c r="AU593" s="198" t="s">
        <v>82</v>
      </c>
      <c r="AV593" s="12" t="s">
        <v>24</v>
      </c>
      <c r="AW593" s="12" t="s">
        <v>37</v>
      </c>
      <c r="AX593" s="12" t="s">
        <v>74</v>
      </c>
      <c r="AY593" s="198" t="s">
        <v>141</v>
      </c>
    </row>
    <row r="594" spans="2:65" s="13" customFormat="1">
      <c r="B594" s="203"/>
      <c r="D594" s="195" t="s">
        <v>151</v>
      </c>
      <c r="E594" s="212" t="s">
        <v>5</v>
      </c>
      <c r="F594" s="213" t="s">
        <v>1386</v>
      </c>
      <c r="H594" s="214">
        <v>187.5</v>
      </c>
      <c r="I594" s="208"/>
      <c r="L594" s="203"/>
      <c r="M594" s="209"/>
      <c r="N594" s="210"/>
      <c r="O594" s="210"/>
      <c r="P594" s="210"/>
      <c r="Q594" s="210"/>
      <c r="R594" s="210"/>
      <c r="S594" s="210"/>
      <c r="T594" s="211"/>
      <c r="AT594" s="212" t="s">
        <v>151</v>
      </c>
      <c r="AU594" s="212" t="s">
        <v>82</v>
      </c>
      <c r="AV594" s="13" t="s">
        <v>82</v>
      </c>
      <c r="AW594" s="13" t="s">
        <v>37</v>
      </c>
      <c r="AX594" s="13" t="s">
        <v>74</v>
      </c>
      <c r="AY594" s="212" t="s">
        <v>141</v>
      </c>
    </row>
    <row r="595" spans="2:65" s="14" customFormat="1">
      <c r="B595" s="232"/>
      <c r="D595" s="204" t="s">
        <v>151</v>
      </c>
      <c r="E595" s="233" t="s">
        <v>5</v>
      </c>
      <c r="F595" s="234" t="s">
        <v>427</v>
      </c>
      <c r="H595" s="235">
        <v>335.4</v>
      </c>
      <c r="I595" s="236"/>
      <c r="L595" s="232"/>
      <c r="M595" s="237"/>
      <c r="N595" s="238"/>
      <c r="O595" s="238"/>
      <c r="P595" s="238"/>
      <c r="Q595" s="238"/>
      <c r="R595" s="238"/>
      <c r="S595" s="238"/>
      <c r="T595" s="239"/>
      <c r="AT595" s="240" t="s">
        <v>151</v>
      </c>
      <c r="AU595" s="240" t="s">
        <v>82</v>
      </c>
      <c r="AV595" s="14" t="s">
        <v>160</v>
      </c>
      <c r="AW595" s="14" t="s">
        <v>37</v>
      </c>
      <c r="AX595" s="14" t="s">
        <v>24</v>
      </c>
      <c r="AY595" s="240" t="s">
        <v>141</v>
      </c>
    </row>
    <row r="596" spans="2:65" s="1" customFormat="1" ht="31.5" customHeight="1">
      <c r="B596" s="181"/>
      <c r="C596" s="182" t="s">
        <v>1387</v>
      </c>
      <c r="D596" s="182" t="s">
        <v>144</v>
      </c>
      <c r="E596" s="183" t="s">
        <v>1388</v>
      </c>
      <c r="F596" s="184" t="s">
        <v>1389</v>
      </c>
      <c r="G596" s="185" t="s">
        <v>277</v>
      </c>
      <c r="H596" s="186">
        <v>20124</v>
      </c>
      <c r="I596" s="187"/>
      <c r="J596" s="188">
        <f>ROUND(I596*H596,2)</f>
        <v>0</v>
      </c>
      <c r="K596" s="184" t="s">
        <v>148</v>
      </c>
      <c r="L596" s="41"/>
      <c r="M596" s="189" t="s">
        <v>5</v>
      </c>
      <c r="N596" s="190" t="s">
        <v>45</v>
      </c>
      <c r="O596" s="42"/>
      <c r="P596" s="191">
        <f>O596*H596</f>
        <v>0</v>
      </c>
      <c r="Q596" s="191">
        <v>0</v>
      </c>
      <c r="R596" s="191">
        <f>Q596*H596</f>
        <v>0</v>
      </c>
      <c r="S596" s="191">
        <v>0</v>
      </c>
      <c r="T596" s="192">
        <f>S596*H596</f>
        <v>0</v>
      </c>
      <c r="AR596" s="24" t="s">
        <v>160</v>
      </c>
      <c r="AT596" s="24" t="s">
        <v>144</v>
      </c>
      <c r="AU596" s="24" t="s">
        <v>82</v>
      </c>
      <c r="AY596" s="24" t="s">
        <v>141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24" t="s">
        <v>24</v>
      </c>
      <c r="BK596" s="193">
        <f>ROUND(I596*H596,2)</f>
        <v>0</v>
      </c>
      <c r="BL596" s="24" t="s">
        <v>160</v>
      </c>
      <c r="BM596" s="24" t="s">
        <v>1390</v>
      </c>
    </row>
    <row r="597" spans="2:65" s="12" customFormat="1">
      <c r="B597" s="194"/>
      <c r="D597" s="195" t="s">
        <v>151</v>
      </c>
      <c r="E597" s="196" t="s">
        <v>5</v>
      </c>
      <c r="F597" s="197" t="s">
        <v>1391</v>
      </c>
      <c r="H597" s="198" t="s">
        <v>5</v>
      </c>
      <c r="I597" s="199"/>
      <c r="L597" s="194"/>
      <c r="M597" s="200"/>
      <c r="N597" s="201"/>
      <c r="O597" s="201"/>
      <c r="P597" s="201"/>
      <c r="Q597" s="201"/>
      <c r="R597" s="201"/>
      <c r="S597" s="201"/>
      <c r="T597" s="202"/>
      <c r="AT597" s="198" t="s">
        <v>151</v>
      </c>
      <c r="AU597" s="198" t="s">
        <v>82</v>
      </c>
      <c r="AV597" s="12" t="s">
        <v>24</v>
      </c>
      <c r="AW597" s="12" t="s">
        <v>37</v>
      </c>
      <c r="AX597" s="12" t="s">
        <v>74</v>
      </c>
      <c r="AY597" s="198" t="s">
        <v>141</v>
      </c>
    </row>
    <row r="598" spans="2:65" s="13" customFormat="1">
      <c r="B598" s="203"/>
      <c r="D598" s="204" t="s">
        <v>151</v>
      </c>
      <c r="E598" s="205" t="s">
        <v>5</v>
      </c>
      <c r="F598" s="206" t="s">
        <v>1392</v>
      </c>
      <c r="H598" s="207">
        <v>20124</v>
      </c>
      <c r="I598" s="208"/>
      <c r="L598" s="203"/>
      <c r="M598" s="209"/>
      <c r="N598" s="210"/>
      <c r="O598" s="210"/>
      <c r="P598" s="210"/>
      <c r="Q598" s="210"/>
      <c r="R598" s="210"/>
      <c r="S598" s="210"/>
      <c r="T598" s="211"/>
      <c r="AT598" s="212" t="s">
        <v>151</v>
      </c>
      <c r="AU598" s="212" t="s">
        <v>82</v>
      </c>
      <c r="AV598" s="13" t="s">
        <v>82</v>
      </c>
      <c r="AW598" s="13" t="s">
        <v>37</v>
      </c>
      <c r="AX598" s="13" t="s">
        <v>24</v>
      </c>
      <c r="AY598" s="212" t="s">
        <v>141</v>
      </c>
    </row>
    <row r="599" spans="2:65" s="1" customFormat="1" ht="31.5" customHeight="1">
      <c r="B599" s="181"/>
      <c r="C599" s="182" t="s">
        <v>1393</v>
      </c>
      <c r="D599" s="182" t="s">
        <v>144</v>
      </c>
      <c r="E599" s="183" t="s">
        <v>1394</v>
      </c>
      <c r="F599" s="184" t="s">
        <v>1395</v>
      </c>
      <c r="G599" s="185" t="s">
        <v>277</v>
      </c>
      <c r="H599" s="186">
        <v>335.4</v>
      </c>
      <c r="I599" s="187"/>
      <c r="J599" s="188">
        <f>ROUND(I599*H599,2)</f>
        <v>0</v>
      </c>
      <c r="K599" s="184" t="s">
        <v>148</v>
      </c>
      <c r="L599" s="41"/>
      <c r="M599" s="189" t="s">
        <v>5</v>
      </c>
      <c r="N599" s="190" t="s">
        <v>45</v>
      </c>
      <c r="O599" s="42"/>
      <c r="P599" s="191">
        <f>O599*H599</f>
        <v>0</v>
      </c>
      <c r="Q599" s="191">
        <v>0</v>
      </c>
      <c r="R599" s="191">
        <f>Q599*H599</f>
        <v>0</v>
      </c>
      <c r="S599" s="191">
        <v>0</v>
      </c>
      <c r="T599" s="192">
        <f>S599*H599</f>
        <v>0</v>
      </c>
      <c r="AR599" s="24" t="s">
        <v>160</v>
      </c>
      <c r="AT599" s="24" t="s">
        <v>144</v>
      </c>
      <c r="AU599" s="24" t="s">
        <v>82</v>
      </c>
      <c r="AY599" s="24" t="s">
        <v>141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24" t="s">
        <v>24</v>
      </c>
      <c r="BK599" s="193">
        <f>ROUND(I599*H599,2)</f>
        <v>0</v>
      </c>
      <c r="BL599" s="24" t="s">
        <v>160</v>
      </c>
      <c r="BM599" s="24" t="s">
        <v>1396</v>
      </c>
    </row>
    <row r="600" spans="2:65" s="1" customFormat="1" ht="31.5" customHeight="1">
      <c r="B600" s="181"/>
      <c r="C600" s="182" t="s">
        <v>1397</v>
      </c>
      <c r="D600" s="182" t="s">
        <v>144</v>
      </c>
      <c r="E600" s="183" t="s">
        <v>1398</v>
      </c>
      <c r="F600" s="184" t="s">
        <v>1399</v>
      </c>
      <c r="G600" s="185" t="s">
        <v>282</v>
      </c>
      <c r="H600" s="186">
        <v>2775.3</v>
      </c>
      <c r="I600" s="187"/>
      <c r="J600" s="188">
        <f>ROUND(I600*H600,2)</f>
        <v>0</v>
      </c>
      <c r="K600" s="184" t="s">
        <v>148</v>
      </c>
      <c r="L600" s="41"/>
      <c r="M600" s="189" t="s">
        <v>5</v>
      </c>
      <c r="N600" s="190" t="s">
        <v>45</v>
      </c>
      <c r="O600" s="42"/>
      <c r="P600" s="191">
        <f>O600*H600</f>
        <v>0</v>
      </c>
      <c r="Q600" s="191">
        <v>0</v>
      </c>
      <c r="R600" s="191">
        <f>Q600*H600</f>
        <v>0</v>
      </c>
      <c r="S600" s="191">
        <v>0</v>
      </c>
      <c r="T600" s="192">
        <f>S600*H600</f>
        <v>0</v>
      </c>
      <c r="AR600" s="24" t="s">
        <v>160</v>
      </c>
      <c r="AT600" s="24" t="s">
        <v>144</v>
      </c>
      <c r="AU600" s="24" t="s">
        <v>82</v>
      </c>
      <c r="AY600" s="24" t="s">
        <v>141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24" t="s">
        <v>24</v>
      </c>
      <c r="BK600" s="193">
        <f>ROUND(I600*H600,2)</f>
        <v>0</v>
      </c>
      <c r="BL600" s="24" t="s">
        <v>160</v>
      </c>
      <c r="BM600" s="24" t="s">
        <v>1400</v>
      </c>
    </row>
    <row r="601" spans="2:65" s="12" customFormat="1">
      <c r="B601" s="194"/>
      <c r="D601" s="195" t="s">
        <v>151</v>
      </c>
      <c r="E601" s="196" t="s">
        <v>5</v>
      </c>
      <c r="F601" s="197" t="s">
        <v>1401</v>
      </c>
      <c r="H601" s="198" t="s">
        <v>5</v>
      </c>
      <c r="I601" s="199"/>
      <c r="L601" s="194"/>
      <c r="M601" s="200"/>
      <c r="N601" s="201"/>
      <c r="O601" s="201"/>
      <c r="P601" s="201"/>
      <c r="Q601" s="201"/>
      <c r="R601" s="201"/>
      <c r="S601" s="201"/>
      <c r="T601" s="202"/>
      <c r="AT601" s="198" t="s">
        <v>151</v>
      </c>
      <c r="AU601" s="198" t="s">
        <v>82</v>
      </c>
      <c r="AV601" s="12" t="s">
        <v>24</v>
      </c>
      <c r="AW601" s="12" t="s">
        <v>37</v>
      </c>
      <c r="AX601" s="12" t="s">
        <v>74</v>
      </c>
      <c r="AY601" s="198" t="s">
        <v>141</v>
      </c>
    </row>
    <row r="602" spans="2:65" s="13" customFormat="1">
      <c r="B602" s="203"/>
      <c r="D602" s="204" t="s">
        <v>151</v>
      </c>
      <c r="E602" s="205" t="s">
        <v>5</v>
      </c>
      <c r="F602" s="206" t="s">
        <v>1402</v>
      </c>
      <c r="H602" s="207">
        <v>2775.3</v>
      </c>
      <c r="I602" s="208"/>
      <c r="L602" s="203"/>
      <c r="M602" s="209"/>
      <c r="N602" s="210"/>
      <c r="O602" s="210"/>
      <c r="P602" s="210"/>
      <c r="Q602" s="210"/>
      <c r="R602" s="210"/>
      <c r="S602" s="210"/>
      <c r="T602" s="211"/>
      <c r="AT602" s="212" t="s">
        <v>151</v>
      </c>
      <c r="AU602" s="212" t="s">
        <v>82</v>
      </c>
      <c r="AV602" s="13" t="s">
        <v>82</v>
      </c>
      <c r="AW602" s="13" t="s">
        <v>37</v>
      </c>
      <c r="AX602" s="13" t="s">
        <v>24</v>
      </c>
      <c r="AY602" s="212" t="s">
        <v>141</v>
      </c>
    </row>
    <row r="603" spans="2:65" s="1" customFormat="1" ht="31.5" customHeight="1">
      <c r="B603" s="181"/>
      <c r="C603" s="182" t="s">
        <v>1403</v>
      </c>
      <c r="D603" s="182" t="s">
        <v>144</v>
      </c>
      <c r="E603" s="183" t="s">
        <v>1404</v>
      </c>
      <c r="F603" s="184" t="s">
        <v>1405</v>
      </c>
      <c r="G603" s="185" t="s">
        <v>282</v>
      </c>
      <c r="H603" s="186">
        <v>249777</v>
      </c>
      <c r="I603" s="187"/>
      <c r="J603" s="188">
        <f>ROUND(I603*H603,2)</f>
        <v>0</v>
      </c>
      <c r="K603" s="184" t="s">
        <v>148</v>
      </c>
      <c r="L603" s="41"/>
      <c r="M603" s="189" t="s">
        <v>5</v>
      </c>
      <c r="N603" s="190" t="s">
        <v>45</v>
      </c>
      <c r="O603" s="42"/>
      <c r="P603" s="191">
        <f>O603*H603</f>
        <v>0</v>
      </c>
      <c r="Q603" s="191">
        <v>0</v>
      </c>
      <c r="R603" s="191">
        <f>Q603*H603</f>
        <v>0</v>
      </c>
      <c r="S603" s="191">
        <v>0</v>
      </c>
      <c r="T603" s="192">
        <f>S603*H603</f>
        <v>0</v>
      </c>
      <c r="AR603" s="24" t="s">
        <v>160</v>
      </c>
      <c r="AT603" s="24" t="s">
        <v>144</v>
      </c>
      <c r="AU603" s="24" t="s">
        <v>82</v>
      </c>
      <c r="AY603" s="24" t="s">
        <v>141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24" t="s">
        <v>24</v>
      </c>
      <c r="BK603" s="193">
        <f>ROUND(I603*H603,2)</f>
        <v>0</v>
      </c>
      <c r="BL603" s="24" t="s">
        <v>160</v>
      </c>
      <c r="BM603" s="24" t="s">
        <v>1406</v>
      </c>
    </row>
    <row r="604" spans="2:65" s="12" customFormat="1">
      <c r="B604" s="194"/>
      <c r="D604" s="195" t="s">
        <v>151</v>
      </c>
      <c r="E604" s="196" t="s">
        <v>5</v>
      </c>
      <c r="F604" s="197" t="s">
        <v>1407</v>
      </c>
      <c r="H604" s="198" t="s">
        <v>5</v>
      </c>
      <c r="I604" s="199"/>
      <c r="L604" s="194"/>
      <c r="M604" s="200"/>
      <c r="N604" s="201"/>
      <c r="O604" s="201"/>
      <c r="P604" s="201"/>
      <c r="Q604" s="201"/>
      <c r="R604" s="201"/>
      <c r="S604" s="201"/>
      <c r="T604" s="202"/>
      <c r="AT604" s="198" t="s">
        <v>151</v>
      </c>
      <c r="AU604" s="198" t="s">
        <v>82</v>
      </c>
      <c r="AV604" s="12" t="s">
        <v>24</v>
      </c>
      <c r="AW604" s="12" t="s">
        <v>37</v>
      </c>
      <c r="AX604" s="12" t="s">
        <v>74</v>
      </c>
      <c r="AY604" s="198" t="s">
        <v>141</v>
      </c>
    </row>
    <row r="605" spans="2:65" s="13" customFormat="1">
      <c r="B605" s="203"/>
      <c r="D605" s="204" t="s">
        <v>151</v>
      </c>
      <c r="E605" s="205" t="s">
        <v>5</v>
      </c>
      <c r="F605" s="206" t="s">
        <v>1408</v>
      </c>
      <c r="H605" s="207">
        <v>249777</v>
      </c>
      <c r="I605" s="208"/>
      <c r="L605" s="203"/>
      <c r="M605" s="209"/>
      <c r="N605" s="210"/>
      <c r="O605" s="210"/>
      <c r="P605" s="210"/>
      <c r="Q605" s="210"/>
      <c r="R605" s="210"/>
      <c r="S605" s="210"/>
      <c r="T605" s="211"/>
      <c r="AT605" s="212" t="s">
        <v>151</v>
      </c>
      <c r="AU605" s="212" t="s">
        <v>82</v>
      </c>
      <c r="AV605" s="13" t="s">
        <v>82</v>
      </c>
      <c r="AW605" s="13" t="s">
        <v>37</v>
      </c>
      <c r="AX605" s="13" t="s">
        <v>24</v>
      </c>
      <c r="AY605" s="212" t="s">
        <v>141</v>
      </c>
    </row>
    <row r="606" spans="2:65" s="1" customFormat="1" ht="31.5" customHeight="1">
      <c r="B606" s="181"/>
      <c r="C606" s="182" t="s">
        <v>1409</v>
      </c>
      <c r="D606" s="182" t="s">
        <v>144</v>
      </c>
      <c r="E606" s="183" t="s">
        <v>1410</v>
      </c>
      <c r="F606" s="184" t="s">
        <v>1411</v>
      </c>
      <c r="G606" s="185" t="s">
        <v>282</v>
      </c>
      <c r="H606" s="186">
        <v>2775.3</v>
      </c>
      <c r="I606" s="187"/>
      <c r="J606" s="188">
        <f>ROUND(I606*H606,2)</f>
        <v>0</v>
      </c>
      <c r="K606" s="184" t="s">
        <v>148</v>
      </c>
      <c r="L606" s="41"/>
      <c r="M606" s="189" t="s">
        <v>5</v>
      </c>
      <c r="N606" s="190" t="s">
        <v>45</v>
      </c>
      <c r="O606" s="42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24" t="s">
        <v>160</v>
      </c>
      <c r="AT606" s="24" t="s">
        <v>144</v>
      </c>
      <c r="AU606" s="24" t="s">
        <v>82</v>
      </c>
      <c r="AY606" s="24" t="s">
        <v>141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24" t="s">
        <v>24</v>
      </c>
      <c r="BK606" s="193">
        <f>ROUND(I606*H606,2)</f>
        <v>0</v>
      </c>
      <c r="BL606" s="24" t="s">
        <v>160</v>
      </c>
      <c r="BM606" s="24" t="s">
        <v>1412</v>
      </c>
    </row>
    <row r="607" spans="2:65" s="1" customFormat="1" ht="31.5" customHeight="1">
      <c r="B607" s="181"/>
      <c r="C607" s="182" t="s">
        <v>1222</v>
      </c>
      <c r="D607" s="182" t="s">
        <v>144</v>
      </c>
      <c r="E607" s="183" t="s">
        <v>1413</v>
      </c>
      <c r="F607" s="184" t="s">
        <v>1414</v>
      </c>
      <c r="G607" s="185" t="s">
        <v>335</v>
      </c>
      <c r="H607" s="186">
        <v>160</v>
      </c>
      <c r="I607" s="187"/>
      <c r="J607" s="188">
        <f>ROUND(I607*H607,2)</f>
        <v>0</v>
      </c>
      <c r="K607" s="184" t="s">
        <v>148</v>
      </c>
      <c r="L607" s="41"/>
      <c r="M607" s="189" t="s">
        <v>5</v>
      </c>
      <c r="N607" s="190" t="s">
        <v>45</v>
      </c>
      <c r="O607" s="42"/>
      <c r="P607" s="191">
        <f>O607*H607</f>
        <v>0</v>
      </c>
      <c r="Q607" s="191">
        <v>0</v>
      </c>
      <c r="R607" s="191">
        <f>Q607*H607</f>
        <v>0</v>
      </c>
      <c r="S607" s="191">
        <v>0</v>
      </c>
      <c r="T607" s="192">
        <f>S607*H607</f>
        <v>0</v>
      </c>
      <c r="AR607" s="24" t="s">
        <v>160</v>
      </c>
      <c r="AT607" s="24" t="s">
        <v>144</v>
      </c>
      <c r="AU607" s="24" t="s">
        <v>82</v>
      </c>
      <c r="AY607" s="24" t="s">
        <v>141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24" t="s">
        <v>24</v>
      </c>
      <c r="BK607" s="193">
        <f>ROUND(I607*H607,2)</f>
        <v>0</v>
      </c>
      <c r="BL607" s="24" t="s">
        <v>160</v>
      </c>
      <c r="BM607" s="24" t="s">
        <v>1415</v>
      </c>
    </row>
    <row r="608" spans="2:65" s="13" customFormat="1">
      <c r="B608" s="203"/>
      <c r="D608" s="204" t="s">
        <v>151</v>
      </c>
      <c r="E608" s="205" t="s">
        <v>5</v>
      </c>
      <c r="F608" s="206" t="s">
        <v>1416</v>
      </c>
      <c r="H608" s="207">
        <v>160</v>
      </c>
      <c r="I608" s="208"/>
      <c r="L608" s="203"/>
      <c r="M608" s="209"/>
      <c r="N608" s="210"/>
      <c r="O608" s="210"/>
      <c r="P608" s="210"/>
      <c r="Q608" s="210"/>
      <c r="R608" s="210"/>
      <c r="S608" s="210"/>
      <c r="T608" s="211"/>
      <c r="AT608" s="212" t="s">
        <v>151</v>
      </c>
      <c r="AU608" s="212" t="s">
        <v>82</v>
      </c>
      <c r="AV608" s="13" t="s">
        <v>82</v>
      </c>
      <c r="AW608" s="13" t="s">
        <v>37</v>
      </c>
      <c r="AX608" s="13" t="s">
        <v>24</v>
      </c>
      <c r="AY608" s="212" t="s">
        <v>141</v>
      </c>
    </row>
    <row r="609" spans="2:65" s="1" customFormat="1" ht="31.5" customHeight="1">
      <c r="B609" s="181"/>
      <c r="C609" s="182" t="s">
        <v>1417</v>
      </c>
      <c r="D609" s="182" t="s">
        <v>144</v>
      </c>
      <c r="E609" s="183" t="s">
        <v>1418</v>
      </c>
      <c r="F609" s="184" t="s">
        <v>1419</v>
      </c>
      <c r="G609" s="185" t="s">
        <v>335</v>
      </c>
      <c r="H609" s="186">
        <v>9600</v>
      </c>
      <c r="I609" s="187"/>
      <c r="J609" s="188">
        <f>ROUND(I609*H609,2)</f>
        <v>0</v>
      </c>
      <c r="K609" s="184" t="s">
        <v>148</v>
      </c>
      <c r="L609" s="41"/>
      <c r="M609" s="189" t="s">
        <v>5</v>
      </c>
      <c r="N609" s="190" t="s">
        <v>45</v>
      </c>
      <c r="O609" s="42"/>
      <c r="P609" s="191">
        <f>O609*H609</f>
        <v>0</v>
      </c>
      <c r="Q609" s="191">
        <v>0</v>
      </c>
      <c r="R609" s="191">
        <f>Q609*H609</f>
        <v>0</v>
      </c>
      <c r="S609" s="191">
        <v>0</v>
      </c>
      <c r="T609" s="192">
        <f>S609*H609</f>
        <v>0</v>
      </c>
      <c r="AR609" s="24" t="s">
        <v>160</v>
      </c>
      <c r="AT609" s="24" t="s">
        <v>144</v>
      </c>
      <c r="AU609" s="24" t="s">
        <v>82</v>
      </c>
      <c r="AY609" s="24" t="s">
        <v>141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24" t="s">
        <v>24</v>
      </c>
      <c r="BK609" s="193">
        <f>ROUND(I609*H609,2)</f>
        <v>0</v>
      </c>
      <c r="BL609" s="24" t="s">
        <v>160</v>
      </c>
      <c r="BM609" s="24" t="s">
        <v>1420</v>
      </c>
    </row>
    <row r="610" spans="2:65" s="12" customFormat="1">
      <c r="B610" s="194"/>
      <c r="D610" s="195" t="s">
        <v>151</v>
      </c>
      <c r="E610" s="196" t="s">
        <v>5</v>
      </c>
      <c r="F610" s="197" t="s">
        <v>1391</v>
      </c>
      <c r="H610" s="198" t="s">
        <v>5</v>
      </c>
      <c r="I610" s="199"/>
      <c r="L610" s="194"/>
      <c r="M610" s="200"/>
      <c r="N610" s="201"/>
      <c r="O610" s="201"/>
      <c r="P610" s="201"/>
      <c r="Q610" s="201"/>
      <c r="R610" s="201"/>
      <c r="S610" s="201"/>
      <c r="T610" s="202"/>
      <c r="AT610" s="198" t="s">
        <v>151</v>
      </c>
      <c r="AU610" s="198" t="s">
        <v>82</v>
      </c>
      <c r="AV610" s="12" t="s">
        <v>24</v>
      </c>
      <c r="AW610" s="12" t="s">
        <v>37</v>
      </c>
      <c r="AX610" s="12" t="s">
        <v>74</v>
      </c>
      <c r="AY610" s="198" t="s">
        <v>141</v>
      </c>
    </row>
    <row r="611" spans="2:65" s="13" customFormat="1">
      <c r="B611" s="203"/>
      <c r="D611" s="204" t="s">
        <v>151</v>
      </c>
      <c r="E611" s="205" t="s">
        <v>5</v>
      </c>
      <c r="F611" s="206" t="s">
        <v>1421</v>
      </c>
      <c r="H611" s="207">
        <v>9600</v>
      </c>
      <c r="I611" s="208"/>
      <c r="L611" s="203"/>
      <c r="M611" s="209"/>
      <c r="N611" s="210"/>
      <c r="O611" s="210"/>
      <c r="P611" s="210"/>
      <c r="Q611" s="210"/>
      <c r="R611" s="210"/>
      <c r="S611" s="210"/>
      <c r="T611" s="211"/>
      <c r="AT611" s="212" t="s">
        <v>151</v>
      </c>
      <c r="AU611" s="212" t="s">
        <v>82</v>
      </c>
      <c r="AV611" s="13" t="s">
        <v>82</v>
      </c>
      <c r="AW611" s="13" t="s">
        <v>37</v>
      </c>
      <c r="AX611" s="13" t="s">
        <v>24</v>
      </c>
      <c r="AY611" s="212" t="s">
        <v>141</v>
      </c>
    </row>
    <row r="612" spans="2:65" s="1" customFormat="1" ht="31.5" customHeight="1">
      <c r="B612" s="181"/>
      <c r="C612" s="182" t="s">
        <v>1422</v>
      </c>
      <c r="D612" s="182" t="s">
        <v>144</v>
      </c>
      <c r="E612" s="183" t="s">
        <v>1423</v>
      </c>
      <c r="F612" s="184" t="s">
        <v>1424</v>
      </c>
      <c r="G612" s="185" t="s">
        <v>335</v>
      </c>
      <c r="H612" s="186">
        <v>160</v>
      </c>
      <c r="I612" s="187"/>
      <c r="J612" s="188">
        <f>ROUND(I612*H612,2)</f>
        <v>0</v>
      </c>
      <c r="K612" s="184" t="s">
        <v>148</v>
      </c>
      <c r="L612" s="41"/>
      <c r="M612" s="189" t="s">
        <v>5</v>
      </c>
      <c r="N612" s="190" t="s">
        <v>45</v>
      </c>
      <c r="O612" s="42"/>
      <c r="P612" s="191">
        <f>O612*H612</f>
        <v>0</v>
      </c>
      <c r="Q612" s="191">
        <v>0</v>
      </c>
      <c r="R612" s="191">
        <f>Q612*H612</f>
        <v>0</v>
      </c>
      <c r="S612" s="191">
        <v>0</v>
      </c>
      <c r="T612" s="192">
        <f>S612*H612</f>
        <v>0</v>
      </c>
      <c r="AR612" s="24" t="s">
        <v>160</v>
      </c>
      <c r="AT612" s="24" t="s">
        <v>144</v>
      </c>
      <c r="AU612" s="24" t="s">
        <v>82</v>
      </c>
      <c r="AY612" s="24" t="s">
        <v>141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24" t="s">
        <v>24</v>
      </c>
      <c r="BK612" s="193">
        <f>ROUND(I612*H612,2)</f>
        <v>0</v>
      </c>
      <c r="BL612" s="24" t="s">
        <v>160</v>
      </c>
      <c r="BM612" s="24" t="s">
        <v>1425</v>
      </c>
    </row>
    <row r="613" spans="2:65" s="1" customFormat="1" ht="22.5" customHeight="1">
      <c r="B613" s="181"/>
      <c r="C613" s="182" t="s">
        <v>1426</v>
      </c>
      <c r="D613" s="182" t="s">
        <v>144</v>
      </c>
      <c r="E613" s="183" t="s">
        <v>1427</v>
      </c>
      <c r="F613" s="184" t="s">
        <v>1428</v>
      </c>
      <c r="G613" s="185" t="s">
        <v>335</v>
      </c>
      <c r="H613" s="186">
        <v>185.3</v>
      </c>
      <c r="I613" s="187"/>
      <c r="J613" s="188">
        <f>ROUND(I613*H613,2)</f>
        <v>0</v>
      </c>
      <c r="K613" s="184" t="s">
        <v>148</v>
      </c>
      <c r="L613" s="41"/>
      <c r="M613" s="189" t="s">
        <v>5</v>
      </c>
      <c r="N613" s="190" t="s">
        <v>45</v>
      </c>
      <c r="O613" s="42"/>
      <c r="P613" s="191">
        <f>O613*H613</f>
        <v>0</v>
      </c>
      <c r="Q613" s="191">
        <v>8.2000000000000007E-3</v>
      </c>
      <c r="R613" s="191">
        <f>Q613*H613</f>
        <v>1.5194600000000003</v>
      </c>
      <c r="S613" s="191">
        <v>0</v>
      </c>
      <c r="T613" s="192">
        <f>S613*H613</f>
        <v>0</v>
      </c>
      <c r="AR613" s="24" t="s">
        <v>160</v>
      </c>
      <c r="AT613" s="24" t="s">
        <v>144</v>
      </c>
      <c r="AU613" s="24" t="s">
        <v>82</v>
      </c>
      <c r="AY613" s="24" t="s">
        <v>141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24" t="s">
        <v>24</v>
      </c>
      <c r="BK613" s="193">
        <f>ROUND(I613*H613,2)</f>
        <v>0</v>
      </c>
      <c r="BL613" s="24" t="s">
        <v>160</v>
      </c>
      <c r="BM613" s="24" t="s">
        <v>1429</v>
      </c>
    </row>
    <row r="614" spans="2:65" s="13" customFormat="1">
      <c r="B614" s="203"/>
      <c r="D614" s="204" t="s">
        <v>151</v>
      </c>
      <c r="E614" s="205" t="s">
        <v>5</v>
      </c>
      <c r="F614" s="206" t="s">
        <v>1180</v>
      </c>
      <c r="H614" s="207">
        <v>185.3</v>
      </c>
      <c r="I614" s="208"/>
      <c r="L614" s="203"/>
      <c r="M614" s="209"/>
      <c r="N614" s="210"/>
      <c r="O614" s="210"/>
      <c r="P614" s="210"/>
      <c r="Q614" s="210"/>
      <c r="R614" s="210"/>
      <c r="S614" s="210"/>
      <c r="T614" s="211"/>
      <c r="AT614" s="212" t="s">
        <v>151</v>
      </c>
      <c r="AU614" s="212" t="s">
        <v>82</v>
      </c>
      <c r="AV614" s="13" t="s">
        <v>82</v>
      </c>
      <c r="AW614" s="13" t="s">
        <v>37</v>
      </c>
      <c r="AX614" s="13" t="s">
        <v>24</v>
      </c>
      <c r="AY614" s="212" t="s">
        <v>141</v>
      </c>
    </row>
    <row r="615" spans="2:65" s="1" customFormat="1" ht="22.5" customHeight="1">
      <c r="B615" s="181"/>
      <c r="C615" s="182" t="s">
        <v>1430</v>
      </c>
      <c r="D615" s="182" t="s">
        <v>144</v>
      </c>
      <c r="E615" s="183" t="s">
        <v>1431</v>
      </c>
      <c r="F615" s="184" t="s">
        <v>1432</v>
      </c>
      <c r="G615" s="185" t="s">
        <v>335</v>
      </c>
      <c r="H615" s="186">
        <v>185.3</v>
      </c>
      <c r="I615" s="187"/>
      <c r="J615" s="188">
        <f>ROUND(I615*H615,2)</f>
        <v>0</v>
      </c>
      <c r="K615" s="184" t="s">
        <v>148</v>
      </c>
      <c r="L615" s="41"/>
      <c r="M615" s="189" t="s">
        <v>5</v>
      </c>
      <c r="N615" s="190" t="s">
        <v>45</v>
      </c>
      <c r="O615" s="42"/>
      <c r="P615" s="191">
        <f>O615*H615</f>
        <v>0</v>
      </c>
      <c r="Q615" s="191">
        <v>0</v>
      </c>
      <c r="R615" s="191">
        <f>Q615*H615</f>
        <v>0</v>
      </c>
      <c r="S615" s="191">
        <v>0</v>
      </c>
      <c r="T615" s="192">
        <f>S615*H615</f>
        <v>0</v>
      </c>
      <c r="AR615" s="24" t="s">
        <v>160</v>
      </c>
      <c r="AT615" s="24" t="s">
        <v>144</v>
      </c>
      <c r="AU615" s="24" t="s">
        <v>82</v>
      </c>
      <c r="AY615" s="24" t="s">
        <v>141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24" t="s">
        <v>24</v>
      </c>
      <c r="BK615" s="193">
        <f>ROUND(I615*H615,2)</f>
        <v>0</v>
      </c>
      <c r="BL615" s="24" t="s">
        <v>160</v>
      </c>
      <c r="BM615" s="24" t="s">
        <v>1433</v>
      </c>
    </row>
    <row r="616" spans="2:65" s="1" customFormat="1" ht="22.5" customHeight="1">
      <c r="B616" s="181"/>
      <c r="C616" s="182" t="s">
        <v>1434</v>
      </c>
      <c r="D616" s="182" t="s">
        <v>144</v>
      </c>
      <c r="E616" s="183" t="s">
        <v>1435</v>
      </c>
      <c r="F616" s="184" t="s">
        <v>1436</v>
      </c>
      <c r="G616" s="185" t="s">
        <v>1437</v>
      </c>
      <c r="H616" s="186">
        <v>2404.16</v>
      </c>
      <c r="I616" s="187"/>
      <c r="J616" s="188">
        <f>ROUND(I616*H616,2)</f>
        <v>0</v>
      </c>
      <c r="K616" s="184" t="s">
        <v>5</v>
      </c>
      <c r="L616" s="41"/>
      <c r="M616" s="189" t="s">
        <v>5</v>
      </c>
      <c r="N616" s="190" t="s">
        <v>45</v>
      </c>
      <c r="O616" s="42"/>
      <c r="P616" s="191">
        <f>O616*H616</f>
        <v>0</v>
      </c>
      <c r="Q616" s="191">
        <v>0</v>
      </c>
      <c r="R616" s="191">
        <f>Q616*H616</f>
        <v>0</v>
      </c>
      <c r="S616" s="191">
        <v>0</v>
      </c>
      <c r="T616" s="192">
        <f>S616*H616</f>
        <v>0</v>
      </c>
      <c r="AR616" s="24" t="s">
        <v>160</v>
      </c>
      <c r="AT616" s="24" t="s">
        <v>144</v>
      </c>
      <c r="AU616" s="24" t="s">
        <v>82</v>
      </c>
      <c r="AY616" s="24" t="s">
        <v>141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4" t="s">
        <v>24</v>
      </c>
      <c r="BK616" s="193">
        <f>ROUND(I616*H616,2)</f>
        <v>0</v>
      </c>
      <c r="BL616" s="24" t="s">
        <v>160</v>
      </c>
      <c r="BM616" s="24" t="s">
        <v>1438</v>
      </c>
    </row>
    <row r="617" spans="2:65" s="12" customFormat="1">
      <c r="B617" s="194"/>
      <c r="D617" s="195" t="s">
        <v>151</v>
      </c>
      <c r="E617" s="196" t="s">
        <v>5</v>
      </c>
      <c r="F617" s="197" t="s">
        <v>1439</v>
      </c>
      <c r="H617" s="198" t="s">
        <v>5</v>
      </c>
      <c r="I617" s="199"/>
      <c r="L617" s="194"/>
      <c r="M617" s="200"/>
      <c r="N617" s="201"/>
      <c r="O617" s="201"/>
      <c r="P617" s="201"/>
      <c r="Q617" s="201"/>
      <c r="R617" s="201"/>
      <c r="S617" s="201"/>
      <c r="T617" s="202"/>
      <c r="AT617" s="198" t="s">
        <v>151</v>
      </c>
      <c r="AU617" s="198" t="s">
        <v>82</v>
      </c>
      <c r="AV617" s="12" t="s">
        <v>24</v>
      </c>
      <c r="AW617" s="12" t="s">
        <v>37</v>
      </c>
      <c r="AX617" s="12" t="s">
        <v>74</v>
      </c>
      <c r="AY617" s="198" t="s">
        <v>141</v>
      </c>
    </row>
    <row r="618" spans="2:65" s="13" customFormat="1">
      <c r="B618" s="203"/>
      <c r="D618" s="204" t="s">
        <v>151</v>
      </c>
      <c r="E618" s="205" t="s">
        <v>5</v>
      </c>
      <c r="F618" s="206" t="s">
        <v>1440</v>
      </c>
      <c r="H618" s="207">
        <v>2404.16</v>
      </c>
      <c r="I618" s="208"/>
      <c r="L618" s="203"/>
      <c r="M618" s="209"/>
      <c r="N618" s="210"/>
      <c r="O618" s="210"/>
      <c r="P618" s="210"/>
      <c r="Q618" s="210"/>
      <c r="R618" s="210"/>
      <c r="S618" s="210"/>
      <c r="T618" s="211"/>
      <c r="AT618" s="212" t="s">
        <v>151</v>
      </c>
      <c r="AU618" s="212" t="s">
        <v>82</v>
      </c>
      <c r="AV618" s="13" t="s">
        <v>82</v>
      </c>
      <c r="AW618" s="13" t="s">
        <v>37</v>
      </c>
      <c r="AX618" s="13" t="s">
        <v>24</v>
      </c>
      <c r="AY618" s="212" t="s">
        <v>141</v>
      </c>
    </row>
    <row r="619" spans="2:65" s="1" customFormat="1" ht="22.5" customHeight="1">
      <c r="B619" s="181"/>
      <c r="C619" s="182" t="s">
        <v>1441</v>
      </c>
      <c r="D619" s="182" t="s">
        <v>144</v>
      </c>
      <c r="E619" s="183" t="s">
        <v>1442</v>
      </c>
      <c r="F619" s="184" t="s">
        <v>1443</v>
      </c>
      <c r="G619" s="185" t="s">
        <v>277</v>
      </c>
      <c r="H619" s="186">
        <v>1548.8</v>
      </c>
      <c r="I619" s="187"/>
      <c r="J619" s="188">
        <f>ROUND(I619*H619,2)</f>
        <v>0</v>
      </c>
      <c r="K619" s="184" t="s">
        <v>148</v>
      </c>
      <c r="L619" s="41"/>
      <c r="M619" s="189" t="s">
        <v>5</v>
      </c>
      <c r="N619" s="190" t="s">
        <v>45</v>
      </c>
      <c r="O619" s="42"/>
      <c r="P619" s="191">
        <f>O619*H619</f>
        <v>0</v>
      </c>
      <c r="Q619" s="191">
        <v>0</v>
      </c>
      <c r="R619" s="191">
        <f>Q619*H619</f>
        <v>0</v>
      </c>
      <c r="S619" s="191">
        <v>0</v>
      </c>
      <c r="T619" s="192">
        <f>S619*H619</f>
        <v>0</v>
      </c>
      <c r="AR619" s="24" t="s">
        <v>160</v>
      </c>
      <c r="AT619" s="24" t="s">
        <v>144</v>
      </c>
      <c r="AU619" s="24" t="s">
        <v>82</v>
      </c>
      <c r="AY619" s="24" t="s">
        <v>141</v>
      </c>
      <c r="BE619" s="193">
        <f>IF(N619="základní",J619,0)</f>
        <v>0</v>
      </c>
      <c r="BF619" s="193">
        <f>IF(N619="snížená",J619,0)</f>
        <v>0</v>
      </c>
      <c r="BG619" s="193">
        <f>IF(N619="zákl. přenesená",J619,0)</f>
        <v>0</v>
      </c>
      <c r="BH619" s="193">
        <f>IF(N619="sníž. přenesená",J619,0)</f>
        <v>0</v>
      </c>
      <c r="BI619" s="193">
        <f>IF(N619="nulová",J619,0)</f>
        <v>0</v>
      </c>
      <c r="BJ619" s="24" t="s">
        <v>24</v>
      </c>
      <c r="BK619" s="193">
        <f>ROUND(I619*H619,2)</f>
        <v>0</v>
      </c>
      <c r="BL619" s="24" t="s">
        <v>160</v>
      </c>
      <c r="BM619" s="24" t="s">
        <v>1444</v>
      </c>
    </row>
    <row r="620" spans="2:65" s="12" customFormat="1">
      <c r="B620" s="194"/>
      <c r="D620" s="195" t="s">
        <v>151</v>
      </c>
      <c r="E620" s="196" t="s">
        <v>5</v>
      </c>
      <c r="F620" s="197" t="s">
        <v>1445</v>
      </c>
      <c r="H620" s="198" t="s">
        <v>5</v>
      </c>
      <c r="I620" s="199"/>
      <c r="L620" s="194"/>
      <c r="M620" s="200"/>
      <c r="N620" s="201"/>
      <c r="O620" s="201"/>
      <c r="P620" s="201"/>
      <c r="Q620" s="201"/>
      <c r="R620" s="201"/>
      <c r="S620" s="201"/>
      <c r="T620" s="202"/>
      <c r="AT620" s="198" t="s">
        <v>151</v>
      </c>
      <c r="AU620" s="198" t="s">
        <v>82</v>
      </c>
      <c r="AV620" s="12" t="s">
        <v>24</v>
      </c>
      <c r="AW620" s="12" t="s">
        <v>37</v>
      </c>
      <c r="AX620" s="12" t="s">
        <v>74</v>
      </c>
      <c r="AY620" s="198" t="s">
        <v>141</v>
      </c>
    </row>
    <row r="621" spans="2:65" s="13" customFormat="1">
      <c r="B621" s="203"/>
      <c r="D621" s="204" t="s">
        <v>151</v>
      </c>
      <c r="E621" s="205" t="s">
        <v>5</v>
      </c>
      <c r="F621" s="206" t="s">
        <v>1446</v>
      </c>
      <c r="H621" s="207">
        <v>1548.8</v>
      </c>
      <c r="I621" s="208"/>
      <c r="L621" s="203"/>
      <c r="M621" s="209"/>
      <c r="N621" s="210"/>
      <c r="O621" s="210"/>
      <c r="P621" s="210"/>
      <c r="Q621" s="210"/>
      <c r="R621" s="210"/>
      <c r="S621" s="210"/>
      <c r="T621" s="211"/>
      <c r="AT621" s="212" t="s">
        <v>151</v>
      </c>
      <c r="AU621" s="212" t="s">
        <v>82</v>
      </c>
      <c r="AV621" s="13" t="s">
        <v>82</v>
      </c>
      <c r="AW621" s="13" t="s">
        <v>37</v>
      </c>
      <c r="AX621" s="13" t="s">
        <v>24</v>
      </c>
      <c r="AY621" s="212" t="s">
        <v>141</v>
      </c>
    </row>
    <row r="622" spans="2:65" s="1" customFormat="1" ht="22.5" customHeight="1">
      <c r="B622" s="181"/>
      <c r="C622" s="182" t="s">
        <v>1447</v>
      </c>
      <c r="D622" s="182" t="s">
        <v>144</v>
      </c>
      <c r="E622" s="183" t="s">
        <v>1448</v>
      </c>
      <c r="F622" s="184" t="s">
        <v>1449</v>
      </c>
      <c r="G622" s="185" t="s">
        <v>277</v>
      </c>
      <c r="H622" s="186">
        <v>92928</v>
      </c>
      <c r="I622" s="187"/>
      <c r="J622" s="188">
        <f>ROUND(I622*H622,2)</f>
        <v>0</v>
      </c>
      <c r="K622" s="184" t="s">
        <v>148</v>
      </c>
      <c r="L622" s="41"/>
      <c r="M622" s="189" t="s">
        <v>5</v>
      </c>
      <c r="N622" s="190" t="s">
        <v>45</v>
      </c>
      <c r="O622" s="42"/>
      <c r="P622" s="191">
        <f>O622*H622</f>
        <v>0</v>
      </c>
      <c r="Q622" s="191">
        <v>0</v>
      </c>
      <c r="R622" s="191">
        <f>Q622*H622</f>
        <v>0</v>
      </c>
      <c r="S622" s="191">
        <v>0</v>
      </c>
      <c r="T622" s="192">
        <f>S622*H622</f>
        <v>0</v>
      </c>
      <c r="AR622" s="24" t="s">
        <v>160</v>
      </c>
      <c r="AT622" s="24" t="s">
        <v>144</v>
      </c>
      <c r="AU622" s="24" t="s">
        <v>82</v>
      </c>
      <c r="AY622" s="24" t="s">
        <v>141</v>
      </c>
      <c r="BE622" s="193">
        <f>IF(N622="základní",J622,0)</f>
        <v>0</v>
      </c>
      <c r="BF622" s="193">
        <f>IF(N622="snížená",J622,0)</f>
        <v>0</v>
      </c>
      <c r="BG622" s="193">
        <f>IF(N622="zákl. přenesená",J622,0)</f>
        <v>0</v>
      </c>
      <c r="BH622" s="193">
        <f>IF(N622="sníž. přenesená",J622,0)</f>
        <v>0</v>
      </c>
      <c r="BI622" s="193">
        <f>IF(N622="nulová",J622,0)</f>
        <v>0</v>
      </c>
      <c r="BJ622" s="24" t="s">
        <v>24</v>
      </c>
      <c r="BK622" s="193">
        <f>ROUND(I622*H622,2)</f>
        <v>0</v>
      </c>
      <c r="BL622" s="24" t="s">
        <v>160</v>
      </c>
      <c r="BM622" s="24" t="s">
        <v>1450</v>
      </c>
    </row>
    <row r="623" spans="2:65" s="12" customFormat="1">
      <c r="B623" s="194"/>
      <c r="D623" s="195" t="s">
        <v>151</v>
      </c>
      <c r="E623" s="196" t="s">
        <v>5</v>
      </c>
      <c r="F623" s="197" t="s">
        <v>1391</v>
      </c>
      <c r="H623" s="198" t="s">
        <v>5</v>
      </c>
      <c r="I623" s="199"/>
      <c r="L623" s="194"/>
      <c r="M623" s="200"/>
      <c r="N623" s="201"/>
      <c r="O623" s="201"/>
      <c r="P623" s="201"/>
      <c r="Q623" s="201"/>
      <c r="R623" s="201"/>
      <c r="S623" s="201"/>
      <c r="T623" s="202"/>
      <c r="AT623" s="198" t="s">
        <v>151</v>
      </c>
      <c r="AU623" s="198" t="s">
        <v>82</v>
      </c>
      <c r="AV623" s="12" t="s">
        <v>24</v>
      </c>
      <c r="AW623" s="12" t="s">
        <v>37</v>
      </c>
      <c r="AX623" s="12" t="s">
        <v>74</v>
      </c>
      <c r="AY623" s="198" t="s">
        <v>141</v>
      </c>
    </row>
    <row r="624" spans="2:65" s="13" customFormat="1">
      <c r="B624" s="203"/>
      <c r="D624" s="204" t="s">
        <v>151</v>
      </c>
      <c r="E624" s="205" t="s">
        <v>5</v>
      </c>
      <c r="F624" s="206" t="s">
        <v>1451</v>
      </c>
      <c r="H624" s="207">
        <v>92928</v>
      </c>
      <c r="I624" s="208"/>
      <c r="L624" s="203"/>
      <c r="M624" s="209"/>
      <c r="N624" s="210"/>
      <c r="O624" s="210"/>
      <c r="P624" s="210"/>
      <c r="Q624" s="210"/>
      <c r="R624" s="210"/>
      <c r="S624" s="210"/>
      <c r="T624" s="211"/>
      <c r="AT624" s="212" t="s">
        <v>151</v>
      </c>
      <c r="AU624" s="212" t="s">
        <v>82</v>
      </c>
      <c r="AV624" s="13" t="s">
        <v>82</v>
      </c>
      <c r="AW624" s="13" t="s">
        <v>37</v>
      </c>
      <c r="AX624" s="13" t="s">
        <v>24</v>
      </c>
      <c r="AY624" s="212" t="s">
        <v>141</v>
      </c>
    </row>
    <row r="625" spans="2:65" s="1" customFormat="1" ht="22.5" customHeight="1">
      <c r="B625" s="181"/>
      <c r="C625" s="182" t="s">
        <v>1452</v>
      </c>
      <c r="D625" s="182" t="s">
        <v>144</v>
      </c>
      <c r="E625" s="183" t="s">
        <v>1453</v>
      </c>
      <c r="F625" s="184" t="s">
        <v>1454</v>
      </c>
      <c r="G625" s="185" t="s">
        <v>277</v>
      </c>
      <c r="H625" s="186">
        <v>1548.8</v>
      </c>
      <c r="I625" s="187"/>
      <c r="J625" s="188">
        <f>ROUND(I625*H625,2)</f>
        <v>0</v>
      </c>
      <c r="K625" s="184" t="s">
        <v>148</v>
      </c>
      <c r="L625" s="41"/>
      <c r="M625" s="189" t="s">
        <v>5</v>
      </c>
      <c r="N625" s="190" t="s">
        <v>45</v>
      </c>
      <c r="O625" s="42"/>
      <c r="P625" s="191">
        <f>O625*H625</f>
        <v>0</v>
      </c>
      <c r="Q625" s="191">
        <v>0</v>
      </c>
      <c r="R625" s="191">
        <f>Q625*H625</f>
        <v>0</v>
      </c>
      <c r="S625" s="191">
        <v>0</v>
      </c>
      <c r="T625" s="192">
        <f>S625*H625</f>
        <v>0</v>
      </c>
      <c r="AR625" s="24" t="s">
        <v>160</v>
      </c>
      <c r="AT625" s="24" t="s">
        <v>144</v>
      </c>
      <c r="AU625" s="24" t="s">
        <v>82</v>
      </c>
      <c r="AY625" s="24" t="s">
        <v>141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4" t="s">
        <v>24</v>
      </c>
      <c r="BK625" s="193">
        <f>ROUND(I625*H625,2)</f>
        <v>0</v>
      </c>
      <c r="BL625" s="24" t="s">
        <v>160</v>
      </c>
      <c r="BM625" s="24" t="s">
        <v>1455</v>
      </c>
    </row>
    <row r="626" spans="2:65" s="1" customFormat="1" ht="22.5" customHeight="1">
      <c r="B626" s="181"/>
      <c r="C626" s="182" t="s">
        <v>1456</v>
      </c>
      <c r="D626" s="182" t="s">
        <v>144</v>
      </c>
      <c r="E626" s="183" t="s">
        <v>1457</v>
      </c>
      <c r="F626" s="184" t="s">
        <v>1458</v>
      </c>
      <c r="G626" s="185" t="s">
        <v>282</v>
      </c>
      <c r="H626" s="186">
        <v>1</v>
      </c>
      <c r="I626" s="187"/>
      <c r="J626" s="188">
        <f>ROUND(I626*H626,2)</f>
        <v>0</v>
      </c>
      <c r="K626" s="184" t="s">
        <v>148</v>
      </c>
      <c r="L626" s="41"/>
      <c r="M626" s="189" t="s">
        <v>5</v>
      </c>
      <c r="N626" s="190" t="s">
        <v>45</v>
      </c>
      <c r="O626" s="42"/>
      <c r="P626" s="191">
        <f>O626*H626</f>
        <v>0</v>
      </c>
      <c r="Q626" s="191">
        <v>0</v>
      </c>
      <c r="R626" s="191">
        <f>Q626*H626</f>
        <v>0</v>
      </c>
      <c r="S626" s="191">
        <v>1E-3</v>
      </c>
      <c r="T626" s="192">
        <f>S626*H626</f>
        <v>1E-3</v>
      </c>
      <c r="AR626" s="24" t="s">
        <v>160</v>
      </c>
      <c r="AT626" s="24" t="s">
        <v>144</v>
      </c>
      <c r="AU626" s="24" t="s">
        <v>82</v>
      </c>
      <c r="AY626" s="24" t="s">
        <v>141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24" t="s">
        <v>24</v>
      </c>
      <c r="BK626" s="193">
        <f>ROUND(I626*H626,2)</f>
        <v>0</v>
      </c>
      <c r="BL626" s="24" t="s">
        <v>160</v>
      </c>
      <c r="BM626" s="24" t="s">
        <v>1459</v>
      </c>
    </row>
    <row r="627" spans="2:65" s="12" customFormat="1">
      <c r="B627" s="194"/>
      <c r="D627" s="195" t="s">
        <v>151</v>
      </c>
      <c r="E627" s="196" t="s">
        <v>5</v>
      </c>
      <c r="F627" s="197" t="s">
        <v>1460</v>
      </c>
      <c r="H627" s="198" t="s">
        <v>5</v>
      </c>
      <c r="I627" s="199"/>
      <c r="L627" s="194"/>
      <c r="M627" s="200"/>
      <c r="N627" s="201"/>
      <c r="O627" s="201"/>
      <c r="P627" s="201"/>
      <c r="Q627" s="201"/>
      <c r="R627" s="201"/>
      <c r="S627" s="201"/>
      <c r="T627" s="202"/>
      <c r="AT627" s="198" t="s">
        <v>151</v>
      </c>
      <c r="AU627" s="198" t="s">
        <v>82</v>
      </c>
      <c r="AV627" s="12" t="s">
        <v>24</v>
      </c>
      <c r="AW627" s="12" t="s">
        <v>37</v>
      </c>
      <c r="AX627" s="12" t="s">
        <v>74</v>
      </c>
      <c r="AY627" s="198" t="s">
        <v>141</v>
      </c>
    </row>
    <row r="628" spans="2:65" s="13" customFormat="1">
      <c r="B628" s="203"/>
      <c r="D628" s="204" t="s">
        <v>151</v>
      </c>
      <c r="E628" s="205" t="s">
        <v>5</v>
      </c>
      <c r="F628" s="206" t="s">
        <v>1461</v>
      </c>
      <c r="H628" s="207">
        <v>1</v>
      </c>
      <c r="I628" s="208"/>
      <c r="L628" s="203"/>
      <c r="M628" s="209"/>
      <c r="N628" s="210"/>
      <c r="O628" s="210"/>
      <c r="P628" s="210"/>
      <c r="Q628" s="210"/>
      <c r="R628" s="210"/>
      <c r="S628" s="210"/>
      <c r="T628" s="211"/>
      <c r="AT628" s="212" t="s">
        <v>151</v>
      </c>
      <c r="AU628" s="212" t="s">
        <v>82</v>
      </c>
      <c r="AV628" s="13" t="s">
        <v>82</v>
      </c>
      <c r="AW628" s="13" t="s">
        <v>37</v>
      </c>
      <c r="AX628" s="13" t="s">
        <v>24</v>
      </c>
      <c r="AY628" s="212" t="s">
        <v>141</v>
      </c>
    </row>
    <row r="629" spans="2:65" s="1" customFormat="1" ht="22.5" customHeight="1">
      <c r="B629" s="181"/>
      <c r="C629" s="182" t="s">
        <v>532</v>
      </c>
      <c r="D629" s="182" t="s">
        <v>144</v>
      </c>
      <c r="E629" s="183" t="s">
        <v>1462</v>
      </c>
      <c r="F629" s="184" t="s">
        <v>1463</v>
      </c>
      <c r="G629" s="185" t="s">
        <v>282</v>
      </c>
      <c r="H629" s="186">
        <v>353.05799999999999</v>
      </c>
      <c r="I629" s="187"/>
      <c r="J629" s="188">
        <f>ROUND(I629*H629,2)</f>
        <v>0</v>
      </c>
      <c r="K629" s="184" t="s">
        <v>148</v>
      </c>
      <c r="L629" s="41"/>
      <c r="M629" s="189" t="s">
        <v>5</v>
      </c>
      <c r="N629" s="190" t="s">
        <v>45</v>
      </c>
      <c r="O629" s="42"/>
      <c r="P629" s="191">
        <f>O629*H629</f>
        <v>0</v>
      </c>
      <c r="Q629" s="191">
        <v>0.12171</v>
      </c>
      <c r="R629" s="191">
        <f>Q629*H629</f>
        <v>42.970689180000001</v>
      </c>
      <c r="S629" s="191">
        <v>2.4</v>
      </c>
      <c r="T629" s="192">
        <f>S629*H629</f>
        <v>847.33920000000001</v>
      </c>
      <c r="AR629" s="24" t="s">
        <v>160</v>
      </c>
      <c r="AT629" s="24" t="s">
        <v>144</v>
      </c>
      <c r="AU629" s="24" t="s">
        <v>82</v>
      </c>
      <c r="AY629" s="24" t="s">
        <v>141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24" t="s">
        <v>24</v>
      </c>
      <c r="BK629" s="193">
        <f>ROUND(I629*H629,2)</f>
        <v>0</v>
      </c>
      <c r="BL629" s="24" t="s">
        <v>160</v>
      </c>
      <c r="BM629" s="24" t="s">
        <v>1464</v>
      </c>
    </row>
    <row r="630" spans="2:65" s="12" customFormat="1">
      <c r="B630" s="194"/>
      <c r="D630" s="195" t="s">
        <v>151</v>
      </c>
      <c r="E630" s="196" t="s">
        <v>5</v>
      </c>
      <c r="F630" s="197" t="s">
        <v>1460</v>
      </c>
      <c r="H630" s="198" t="s">
        <v>5</v>
      </c>
      <c r="I630" s="199"/>
      <c r="L630" s="194"/>
      <c r="M630" s="200"/>
      <c r="N630" s="201"/>
      <c r="O630" s="201"/>
      <c r="P630" s="201"/>
      <c r="Q630" s="201"/>
      <c r="R630" s="201"/>
      <c r="S630" s="201"/>
      <c r="T630" s="202"/>
      <c r="AT630" s="198" t="s">
        <v>151</v>
      </c>
      <c r="AU630" s="198" t="s">
        <v>82</v>
      </c>
      <c r="AV630" s="12" t="s">
        <v>24</v>
      </c>
      <c r="AW630" s="12" t="s">
        <v>37</v>
      </c>
      <c r="AX630" s="12" t="s">
        <v>74</v>
      </c>
      <c r="AY630" s="198" t="s">
        <v>141</v>
      </c>
    </row>
    <row r="631" spans="2:65" s="12" customFormat="1">
      <c r="B631" s="194"/>
      <c r="D631" s="195" t="s">
        <v>151</v>
      </c>
      <c r="E631" s="196" t="s">
        <v>5</v>
      </c>
      <c r="F631" s="197" t="s">
        <v>1465</v>
      </c>
      <c r="H631" s="198" t="s">
        <v>5</v>
      </c>
      <c r="I631" s="199"/>
      <c r="L631" s="194"/>
      <c r="M631" s="200"/>
      <c r="N631" s="201"/>
      <c r="O631" s="201"/>
      <c r="P631" s="201"/>
      <c r="Q631" s="201"/>
      <c r="R631" s="201"/>
      <c r="S631" s="201"/>
      <c r="T631" s="202"/>
      <c r="AT631" s="198" t="s">
        <v>151</v>
      </c>
      <c r="AU631" s="198" t="s">
        <v>82</v>
      </c>
      <c r="AV631" s="12" t="s">
        <v>24</v>
      </c>
      <c r="AW631" s="12" t="s">
        <v>37</v>
      </c>
      <c r="AX631" s="12" t="s">
        <v>74</v>
      </c>
      <c r="AY631" s="198" t="s">
        <v>141</v>
      </c>
    </row>
    <row r="632" spans="2:65" s="13" customFormat="1">
      <c r="B632" s="203"/>
      <c r="D632" s="195" t="s">
        <v>151</v>
      </c>
      <c r="E632" s="212" t="s">
        <v>5</v>
      </c>
      <c r="F632" s="213" t="s">
        <v>1466</v>
      </c>
      <c r="H632" s="214">
        <v>152.79599999999999</v>
      </c>
      <c r="I632" s="208"/>
      <c r="L632" s="203"/>
      <c r="M632" s="209"/>
      <c r="N632" s="210"/>
      <c r="O632" s="210"/>
      <c r="P632" s="210"/>
      <c r="Q632" s="210"/>
      <c r="R632" s="210"/>
      <c r="S632" s="210"/>
      <c r="T632" s="211"/>
      <c r="AT632" s="212" t="s">
        <v>151</v>
      </c>
      <c r="AU632" s="212" t="s">
        <v>82</v>
      </c>
      <c r="AV632" s="13" t="s">
        <v>82</v>
      </c>
      <c r="AW632" s="13" t="s">
        <v>37</v>
      </c>
      <c r="AX632" s="13" t="s">
        <v>74</v>
      </c>
      <c r="AY632" s="212" t="s">
        <v>141</v>
      </c>
    </row>
    <row r="633" spans="2:65" s="13" customFormat="1">
      <c r="B633" s="203"/>
      <c r="D633" s="195" t="s">
        <v>151</v>
      </c>
      <c r="E633" s="212" t="s">
        <v>5</v>
      </c>
      <c r="F633" s="213" t="s">
        <v>1467</v>
      </c>
      <c r="H633" s="214">
        <v>9.6</v>
      </c>
      <c r="I633" s="208"/>
      <c r="L633" s="203"/>
      <c r="M633" s="209"/>
      <c r="N633" s="210"/>
      <c r="O633" s="210"/>
      <c r="P633" s="210"/>
      <c r="Q633" s="210"/>
      <c r="R633" s="210"/>
      <c r="S633" s="210"/>
      <c r="T633" s="211"/>
      <c r="AT633" s="212" t="s">
        <v>151</v>
      </c>
      <c r="AU633" s="212" t="s">
        <v>82</v>
      </c>
      <c r="AV633" s="13" t="s">
        <v>82</v>
      </c>
      <c r="AW633" s="13" t="s">
        <v>37</v>
      </c>
      <c r="AX633" s="13" t="s">
        <v>74</v>
      </c>
      <c r="AY633" s="212" t="s">
        <v>141</v>
      </c>
    </row>
    <row r="634" spans="2:65" s="12" customFormat="1">
      <c r="B634" s="194"/>
      <c r="D634" s="195" t="s">
        <v>151</v>
      </c>
      <c r="E634" s="196" t="s">
        <v>5</v>
      </c>
      <c r="F634" s="197" t="s">
        <v>1468</v>
      </c>
      <c r="H634" s="198" t="s">
        <v>5</v>
      </c>
      <c r="I634" s="199"/>
      <c r="L634" s="194"/>
      <c r="M634" s="200"/>
      <c r="N634" s="201"/>
      <c r="O634" s="201"/>
      <c r="P634" s="201"/>
      <c r="Q634" s="201"/>
      <c r="R634" s="201"/>
      <c r="S634" s="201"/>
      <c r="T634" s="202"/>
      <c r="AT634" s="198" t="s">
        <v>151</v>
      </c>
      <c r="AU634" s="198" t="s">
        <v>82</v>
      </c>
      <c r="AV634" s="12" t="s">
        <v>24</v>
      </c>
      <c r="AW634" s="12" t="s">
        <v>37</v>
      </c>
      <c r="AX634" s="12" t="s">
        <v>74</v>
      </c>
      <c r="AY634" s="198" t="s">
        <v>141</v>
      </c>
    </row>
    <row r="635" spans="2:65" s="13" customFormat="1">
      <c r="B635" s="203"/>
      <c r="D635" s="195" t="s">
        <v>151</v>
      </c>
      <c r="E635" s="212" t="s">
        <v>5</v>
      </c>
      <c r="F635" s="213" t="s">
        <v>1469</v>
      </c>
      <c r="H635" s="214">
        <v>160.24199999999999</v>
      </c>
      <c r="I635" s="208"/>
      <c r="L635" s="203"/>
      <c r="M635" s="209"/>
      <c r="N635" s="210"/>
      <c r="O635" s="210"/>
      <c r="P635" s="210"/>
      <c r="Q635" s="210"/>
      <c r="R635" s="210"/>
      <c r="S635" s="210"/>
      <c r="T635" s="211"/>
      <c r="AT635" s="212" t="s">
        <v>151</v>
      </c>
      <c r="AU635" s="212" t="s">
        <v>82</v>
      </c>
      <c r="AV635" s="13" t="s">
        <v>82</v>
      </c>
      <c r="AW635" s="13" t="s">
        <v>37</v>
      </c>
      <c r="AX635" s="13" t="s">
        <v>74</v>
      </c>
      <c r="AY635" s="212" t="s">
        <v>141</v>
      </c>
    </row>
    <row r="636" spans="2:65" s="13" customFormat="1">
      <c r="B636" s="203"/>
      <c r="D636" s="195" t="s">
        <v>151</v>
      </c>
      <c r="E636" s="212" t="s">
        <v>5</v>
      </c>
      <c r="F636" s="213" t="s">
        <v>1470</v>
      </c>
      <c r="H636" s="214">
        <v>27</v>
      </c>
      <c r="I636" s="208"/>
      <c r="L636" s="203"/>
      <c r="M636" s="209"/>
      <c r="N636" s="210"/>
      <c r="O636" s="210"/>
      <c r="P636" s="210"/>
      <c r="Q636" s="210"/>
      <c r="R636" s="210"/>
      <c r="S636" s="210"/>
      <c r="T636" s="211"/>
      <c r="AT636" s="212" t="s">
        <v>151</v>
      </c>
      <c r="AU636" s="212" t="s">
        <v>82</v>
      </c>
      <c r="AV636" s="13" t="s">
        <v>82</v>
      </c>
      <c r="AW636" s="13" t="s">
        <v>37</v>
      </c>
      <c r="AX636" s="13" t="s">
        <v>74</v>
      </c>
      <c r="AY636" s="212" t="s">
        <v>141</v>
      </c>
    </row>
    <row r="637" spans="2:65" s="12" customFormat="1">
      <c r="B637" s="194"/>
      <c r="D637" s="195" t="s">
        <v>151</v>
      </c>
      <c r="E637" s="196" t="s">
        <v>5</v>
      </c>
      <c r="F637" s="197" t="s">
        <v>1471</v>
      </c>
      <c r="H637" s="198" t="s">
        <v>5</v>
      </c>
      <c r="I637" s="199"/>
      <c r="L637" s="194"/>
      <c r="M637" s="200"/>
      <c r="N637" s="201"/>
      <c r="O637" s="201"/>
      <c r="P637" s="201"/>
      <c r="Q637" s="201"/>
      <c r="R637" s="201"/>
      <c r="S637" s="201"/>
      <c r="T637" s="202"/>
      <c r="AT637" s="198" t="s">
        <v>151</v>
      </c>
      <c r="AU637" s="198" t="s">
        <v>82</v>
      </c>
      <c r="AV637" s="12" t="s">
        <v>24</v>
      </c>
      <c r="AW637" s="12" t="s">
        <v>37</v>
      </c>
      <c r="AX637" s="12" t="s">
        <v>74</v>
      </c>
      <c r="AY637" s="198" t="s">
        <v>141</v>
      </c>
    </row>
    <row r="638" spans="2:65" s="13" customFormat="1">
      <c r="B638" s="203"/>
      <c r="D638" s="195" t="s">
        <v>151</v>
      </c>
      <c r="E638" s="212" t="s">
        <v>5</v>
      </c>
      <c r="F638" s="213" t="s">
        <v>1472</v>
      </c>
      <c r="H638" s="214">
        <v>3.42</v>
      </c>
      <c r="I638" s="208"/>
      <c r="L638" s="203"/>
      <c r="M638" s="209"/>
      <c r="N638" s="210"/>
      <c r="O638" s="210"/>
      <c r="P638" s="210"/>
      <c r="Q638" s="210"/>
      <c r="R638" s="210"/>
      <c r="S638" s="210"/>
      <c r="T638" s="211"/>
      <c r="AT638" s="212" t="s">
        <v>151</v>
      </c>
      <c r="AU638" s="212" t="s">
        <v>82</v>
      </c>
      <c r="AV638" s="13" t="s">
        <v>82</v>
      </c>
      <c r="AW638" s="13" t="s">
        <v>37</v>
      </c>
      <c r="AX638" s="13" t="s">
        <v>74</v>
      </c>
      <c r="AY638" s="212" t="s">
        <v>141</v>
      </c>
    </row>
    <row r="639" spans="2:65" s="14" customFormat="1">
      <c r="B639" s="232"/>
      <c r="D639" s="204" t="s">
        <v>151</v>
      </c>
      <c r="E639" s="233" t="s">
        <v>5</v>
      </c>
      <c r="F639" s="234" t="s">
        <v>427</v>
      </c>
      <c r="H639" s="235">
        <v>353.05799999999999</v>
      </c>
      <c r="I639" s="236"/>
      <c r="L639" s="232"/>
      <c r="M639" s="237"/>
      <c r="N639" s="238"/>
      <c r="O639" s="238"/>
      <c r="P639" s="238"/>
      <c r="Q639" s="238"/>
      <c r="R639" s="238"/>
      <c r="S639" s="238"/>
      <c r="T639" s="239"/>
      <c r="AT639" s="240" t="s">
        <v>151</v>
      </c>
      <c r="AU639" s="240" t="s">
        <v>82</v>
      </c>
      <c r="AV639" s="14" t="s">
        <v>160</v>
      </c>
      <c r="AW639" s="14" t="s">
        <v>37</v>
      </c>
      <c r="AX639" s="14" t="s">
        <v>24</v>
      </c>
      <c r="AY639" s="240" t="s">
        <v>141</v>
      </c>
    </row>
    <row r="640" spans="2:65" s="1" customFormat="1" ht="22.5" customHeight="1">
      <c r="B640" s="181"/>
      <c r="C640" s="182" t="s">
        <v>1473</v>
      </c>
      <c r="D640" s="182" t="s">
        <v>144</v>
      </c>
      <c r="E640" s="183" t="s">
        <v>1474</v>
      </c>
      <c r="F640" s="184" t="s">
        <v>1475</v>
      </c>
      <c r="G640" s="185" t="s">
        <v>282</v>
      </c>
      <c r="H640" s="186">
        <v>28.704000000000001</v>
      </c>
      <c r="I640" s="187"/>
      <c r="J640" s="188">
        <f>ROUND(I640*H640,2)</f>
        <v>0</v>
      </c>
      <c r="K640" s="184" t="s">
        <v>148</v>
      </c>
      <c r="L640" s="41"/>
      <c r="M640" s="189" t="s">
        <v>5</v>
      </c>
      <c r="N640" s="190" t="s">
        <v>45</v>
      </c>
      <c r="O640" s="42"/>
      <c r="P640" s="191">
        <f>O640*H640</f>
        <v>0</v>
      </c>
      <c r="Q640" s="191">
        <v>0.12</v>
      </c>
      <c r="R640" s="191">
        <f>Q640*H640</f>
        <v>3.44448</v>
      </c>
      <c r="S640" s="191">
        <v>2.2000000000000002</v>
      </c>
      <c r="T640" s="192">
        <f>S640*H640</f>
        <v>63.148800000000008</v>
      </c>
      <c r="AR640" s="24" t="s">
        <v>160</v>
      </c>
      <c r="AT640" s="24" t="s">
        <v>144</v>
      </c>
      <c r="AU640" s="24" t="s">
        <v>82</v>
      </c>
      <c r="AY640" s="24" t="s">
        <v>141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24" t="s">
        <v>24</v>
      </c>
      <c r="BK640" s="193">
        <f>ROUND(I640*H640,2)</f>
        <v>0</v>
      </c>
      <c r="BL640" s="24" t="s">
        <v>160</v>
      </c>
      <c r="BM640" s="24" t="s">
        <v>1476</v>
      </c>
    </row>
    <row r="641" spans="2:65" s="12" customFormat="1">
      <c r="B641" s="194"/>
      <c r="D641" s="195" t="s">
        <v>151</v>
      </c>
      <c r="E641" s="196" t="s">
        <v>5</v>
      </c>
      <c r="F641" s="197" t="s">
        <v>1477</v>
      </c>
      <c r="H641" s="198" t="s">
        <v>5</v>
      </c>
      <c r="I641" s="199"/>
      <c r="L641" s="194"/>
      <c r="M641" s="200"/>
      <c r="N641" s="201"/>
      <c r="O641" s="201"/>
      <c r="P641" s="201"/>
      <c r="Q641" s="201"/>
      <c r="R641" s="201"/>
      <c r="S641" s="201"/>
      <c r="T641" s="202"/>
      <c r="AT641" s="198" t="s">
        <v>151</v>
      </c>
      <c r="AU641" s="198" t="s">
        <v>82</v>
      </c>
      <c r="AV641" s="12" t="s">
        <v>24</v>
      </c>
      <c r="AW641" s="12" t="s">
        <v>37</v>
      </c>
      <c r="AX641" s="12" t="s">
        <v>74</v>
      </c>
      <c r="AY641" s="198" t="s">
        <v>141</v>
      </c>
    </row>
    <row r="642" spans="2:65" s="13" customFormat="1">
      <c r="B642" s="203"/>
      <c r="D642" s="204" t="s">
        <v>151</v>
      </c>
      <c r="E642" s="205" t="s">
        <v>5</v>
      </c>
      <c r="F642" s="206" t="s">
        <v>1478</v>
      </c>
      <c r="H642" s="207">
        <v>28.704000000000001</v>
      </c>
      <c r="I642" s="208"/>
      <c r="L642" s="203"/>
      <c r="M642" s="209"/>
      <c r="N642" s="210"/>
      <c r="O642" s="210"/>
      <c r="P642" s="210"/>
      <c r="Q642" s="210"/>
      <c r="R642" s="210"/>
      <c r="S642" s="210"/>
      <c r="T642" s="211"/>
      <c r="AT642" s="212" t="s">
        <v>151</v>
      </c>
      <c r="AU642" s="212" t="s">
        <v>82</v>
      </c>
      <c r="AV642" s="13" t="s">
        <v>82</v>
      </c>
      <c r="AW642" s="13" t="s">
        <v>37</v>
      </c>
      <c r="AX642" s="13" t="s">
        <v>24</v>
      </c>
      <c r="AY642" s="212" t="s">
        <v>141</v>
      </c>
    </row>
    <row r="643" spans="2:65" s="1" customFormat="1" ht="22.5" customHeight="1">
      <c r="B643" s="181"/>
      <c r="C643" s="182" t="s">
        <v>1479</v>
      </c>
      <c r="D643" s="182" t="s">
        <v>144</v>
      </c>
      <c r="E643" s="183" t="s">
        <v>1480</v>
      </c>
      <c r="F643" s="184" t="s">
        <v>1481</v>
      </c>
      <c r="G643" s="185" t="s">
        <v>282</v>
      </c>
      <c r="H643" s="186">
        <v>363.20699999999999</v>
      </c>
      <c r="I643" s="187"/>
      <c r="J643" s="188">
        <f>ROUND(I643*H643,2)</f>
        <v>0</v>
      </c>
      <c r="K643" s="184" t="s">
        <v>148</v>
      </c>
      <c r="L643" s="41"/>
      <c r="M643" s="189" t="s">
        <v>5</v>
      </c>
      <c r="N643" s="190" t="s">
        <v>45</v>
      </c>
      <c r="O643" s="42"/>
      <c r="P643" s="191">
        <f>O643*H643</f>
        <v>0</v>
      </c>
      <c r="Q643" s="191">
        <v>0.12171</v>
      </c>
      <c r="R643" s="191">
        <f>Q643*H643</f>
        <v>44.205923970000001</v>
      </c>
      <c r="S643" s="191">
        <v>2.4</v>
      </c>
      <c r="T643" s="192">
        <f>S643*H643</f>
        <v>871.69679999999994</v>
      </c>
      <c r="AR643" s="24" t="s">
        <v>160</v>
      </c>
      <c r="AT643" s="24" t="s">
        <v>144</v>
      </c>
      <c r="AU643" s="24" t="s">
        <v>82</v>
      </c>
      <c r="AY643" s="24" t="s">
        <v>141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24" t="s">
        <v>24</v>
      </c>
      <c r="BK643" s="193">
        <f>ROUND(I643*H643,2)</f>
        <v>0</v>
      </c>
      <c r="BL643" s="24" t="s">
        <v>160</v>
      </c>
      <c r="BM643" s="24" t="s">
        <v>1482</v>
      </c>
    </row>
    <row r="644" spans="2:65" s="12" customFormat="1">
      <c r="B644" s="194"/>
      <c r="D644" s="195" t="s">
        <v>151</v>
      </c>
      <c r="E644" s="196" t="s">
        <v>5</v>
      </c>
      <c r="F644" s="197" t="s">
        <v>1460</v>
      </c>
      <c r="H644" s="198" t="s">
        <v>5</v>
      </c>
      <c r="I644" s="199"/>
      <c r="L644" s="194"/>
      <c r="M644" s="200"/>
      <c r="N644" s="201"/>
      <c r="O644" s="201"/>
      <c r="P644" s="201"/>
      <c r="Q644" s="201"/>
      <c r="R644" s="201"/>
      <c r="S644" s="201"/>
      <c r="T644" s="202"/>
      <c r="AT644" s="198" t="s">
        <v>151</v>
      </c>
      <c r="AU644" s="198" t="s">
        <v>82</v>
      </c>
      <c r="AV644" s="12" t="s">
        <v>24</v>
      </c>
      <c r="AW644" s="12" t="s">
        <v>37</v>
      </c>
      <c r="AX644" s="12" t="s">
        <v>74</v>
      </c>
      <c r="AY644" s="198" t="s">
        <v>141</v>
      </c>
    </row>
    <row r="645" spans="2:65" s="12" customFormat="1">
      <c r="B645" s="194"/>
      <c r="D645" s="195" t="s">
        <v>151</v>
      </c>
      <c r="E645" s="196" t="s">
        <v>5</v>
      </c>
      <c r="F645" s="197" t="s">
        <v>1483</v>
      </c>
      <c r="H645" s="198" t="s">
        <v>5</v>
      </c>
      <c r="I645" s="199"/>
      <c r="L645" s="194"/>
      <c r="M645" s="200"/>
      <c r="N645" s="201"/>
      <c r="O645" s="201"/>
      <c r="P645" s="201"/>
      <c r="Q645" s="201"/>
      <c r="R645" s="201"/>
      <c r="S645" s="201"/>
      <c r="T645" s="202"/>
      <c r="AT645" s="198" t="s">
        <v>151</v>
      </c>
      <c r="AU645" s="198" t="s">
        <v>82</v>
      </c>
      <c r="AV645" s="12" t="s">
        <v>24</v>
      </c>
      <c r="AW645" s="12" t="s">
        <v>37</v>
      </c>
      <c r="AX645" s="12" t="s">
        <v>74</v>
      </c>
      <c r="AY645" s="198" t="s">
        <v>141</v>
      </c>
    </row>
    <row r="646" spans="2:65" s="13" customFormat="1">
      <c r="B646" s="203"/>
      <c r="D646" s="195" t="s">
        <v>151</v>
      </c>
      <c r="E646" s="212" t="s">
        <v>5</v>
      </c>
      <c r="F646" s="213" t="s">
        <v>1484</v>
      </c>
      <c r="H646" s="214">
        <v>113.916</v>
      </c>
      <c r="I646" s="208"/>
      <c r="L646" s="203"/>
      <c r="M646" s="209"/>
      <c r="N646" s="210"/>
      <c r="O646" s="210"/>
      <c r="P646" s="210"/>
      <c r="Q646" s="210"/>
      <c r="R646" s="210"/>
      <c r="S646" s="210"/>
      <c r="T646" s="211"/>
      <c r="AT646" s="212" t="s">
        <v>151</v>
      </c>
      <c r="AU646" s="212" t="s">
        <v>82</v>
      </c>
      <c r="AV646" s="13" t="s">
        <v>82</v>
      </c>
      <c r="AW646" s="13" t="s">
        <v>37</v>
      </c>
      <c r="AX646" s="13" t="s">
        <v>74</v>
      </c>
      <c r="AY646" s="212" t="s">
        <v>141</v>
      </c>
    </row>
    <row r="647" spans="2:65" s="12" customFormat="1">
      <c r="B647" s="194"/>
      <c r="D647" s="195" t="s">
        <v>151</v>
      </c>
      <c r="E647" s="196" t="s">
        <v>5</v>
      </c>
      <c r="F647" s="197" t="s">
        <v>937</v>
      </c>
      <c r="H647" s="198" t="s">
        <v>5</v>
      </c>
      <c r="I647" s="199"/>
      <c r="L647" s="194"/>
      <c r="M647" s="200"/>
      <c r="N647" s="201"/>
      <c r="O647" s="201"/>
      <c r="P647" s="201"/>
      <c r="Q647" s="201"/>
      <c r="R647" s="201"/>
      <c r="S647" s="201"/>
      <c r="T647" s="202"/>
      <c r="AT647" s="198" t="s">
        <v>151</v>
      </c>
      <c r="AU647" s="198" t="s">
        <v>82</v>
      </c>
      <c r="AV647" s="12" t="s">
        <v>24</v>
      </c>
      <c r="AW647" s="12" t="s">
        <v>37</v>
      </c>
      <c r="AX647" s="12" t="s">
        <v>74</v>
      </c>
      <c r="AY647" s="198" t="s">
        <v>141</v>
      </c>
    </row>
    <row r="648" spans="2:65" s="13" customFormat="1">
      <c r="B648" s="203"/>
      <c r="D648" s="195" t="s">
        <v>151</v>
      </c>
      <c r="E648" s="212" t="s">
        <v>5</v>
      </c>
      <c r="F648" s="213" t="s">
        <v>938</v>
      </c>
      <c r="H648" s="214">
        <v>26.346</v>
      </c>
      <c r="I648" s="208"/>
      <c r="L648" s="203"/>
      <c r="M648" s="209"/>
      <c r="N648" s="210"/>
      <c r="O648" s="210"/>
      <c r="P648" s="210"/>
      <c r="Q648" s="210"/>
      <c r="R648" s="210"/>
      <c r="S648" s="210"/>
      <c r="T648" s="211"/>
      <c r="AT648" s="212" t="s">
        <v>151</v>
      </c>
      <c r="AU648" s="212" t="s">
        <v>82</v>
      </c>
      <c r="AV648" s="13" t="s">
        <v>82</v>
      </c>
      <c r="AW648" s="13" t="s">
        <v>37</v>
      </c>
      <c r="AX648" s="13" t="s">
        <v>74</v>
      </c>
      <c r="AY648" s="212" t="s">
        <v>141</v>
      </c>
    </row>
    <row r="649" spans="2:65" s="12" customFormat="1">
      <c r="B649" s="194"/>
      <c r="D649" s="195" t="s">
        <v>151</v>
      </c>
      <c r="E649" s="196" t="s">
        <v>5</v>
      </c>
      <c r="F649" s="197" t="s">
        <v>939</v>
      </c>
      <c r="H649" s="198" t="s">
        <v>5</v>
      </c>
      <c r="I649" s="199"/>
      <c r="L649" s="194"/>
      <c r="M649" s="200"/>
      <c r="N649" s="201"/>
      <c r="O649" s="201"/>
      <c r="P649" s="201"/>
      <c r="Q649" s="201"/>
      <c r="R649" s="201"/>
      <c r="S649" s="201"/>
      <c r="T649" s="202"/>
      <c r="AT649" s="198" t="s">
        <v>151</v>
      </c>
      <c r="AU649" s="198" t="s">
        <v>82</v>
      </c>
      <c r="AV649" s="12" t="s">
        <v>24</v>
      </c>
      <c r="AW649" s="12" t="s">
        <v>37</v>
      </c>
      <c r="AX649" s="12" t="s">
        <v>74</v>
      </c>
      <c r="AY649" s="198" t="s">
        <v>141</v>
      </c>
    </row>
    <row r="650" spans="2:65" s="13" customFormat="1">
      <c r="B650" s="203"/>
      <c r="D650" s="195" t="s">
        <v>151</v>
      </c>
      <c r="E650" s="212" t="s">
        <v>5</v>
      </c>
      <c r="F650" s="213" t="s">
        <v>940</v>
      </c>
      <c r="H650" s="214">
        <v>153.393</v>
      </c>
      <c r="I650" s="208"/>
      <c r="L650" s="203"/>
      <c r="M650" s="209"/>
      <c r="N650" s="210"/>
      <c r="O650" s="210"/>
      <c r="P650" s="210"/>
      <c r="Q650" s="210"/>
      <c r="R650" s="210"/>
      <c r="S650" s="210"/>
      <c r="T650" s="211"/>
      <c r="AT650" s="212" t="s">
        <v>151</v>
      </c>
      <c r="AU650" s="212" t="s">
        <v>82</v>
      </c>
      <c r="AV650" s="13" t="s">
        <v>82</v>
      </c>
      <c r="AW650" s="13" t="s">
        <v>37</v>
      </c>
      <c r="AX650" s="13" t="s">
        <v>74</v>
      </c>
      <c r="AY650" s="212" t="s">
        <v>141</v>
      </c>
    </row>
    <row r="651" spans="2:65" s="12" customFormat="1">
      <c r="B651" s="194"/>
      <c r="D651" s="195" t="s">
        <v>151</v>
      </c>
      <c r="E651" s="196" t="s">
        <v>5</v>
      </c>
      <c r="F651" s="197" t="s">
        <v>1485</v>
      </c>
      <c r="H651" s="198" t="s">
        <v>5</v>
      </c>
      <c r="I651" s="199"/>
      <c r="L651" s="194"/>
      <c r="M651" s="200"/>
      <c r="N651" s="201"/>
      <c r="O651" s="201"/>
      <c r="P651" s="201"/>
      <c r="Q651" s="201"/>
      <c r="R651" s="201"/>
      <c r="S651" s="201"/>
      <c r="T651" s="202"/>
      <c r="AT651" s="198" t="s">
        <v>151</v>
      </c>
      <c r="AU651" s="198" t="s">
        <v>82</v>
      </c>
      <c r="AV651" s="12" t="s">
        <v>24</v>
      </c>
      <c r="AW651" s="12" t="s">
        <v>37</v>
      </c>
      <c r="AX651" s="12" t="s">
        <v>74</v>
      </c>
      <c r="AY651" s="198" t="s">
        <v>141</v>
      </c>
    </row>
    <row r="652" spans="2:65" s="13" customFormat="1">
      <c r="B652" s="203"/>
      <c r="D652" s="195" t="s">
        <v>151</v>
      </c>
      <c r="E652" s="212" t="s">
        <v>5</v>
      </c>
      <c r="F652" s="213" t="s">
        <v>929</v>
      </c>
      <c r="H652" s="214">
        <v>69.552000000000007</v>
      </c>
      <c r="I652" s="208"/>
      <c r="L652" s="203"/>
      <c r="M652" s="209"/>
      <c r="N652" s="210"/>
      <c r="O652" s="210"/>
      <c r="P652" s="210"/>
      <c r="Q652" s="210"/>
      <c r="R652" s="210"/>
      <c r="S652" s="210"/>
      <c r="T652" s="211"/>
      <c r="AT652" s="212" t="s">
        <v>151</v>
      </c>
      <c r="AU652" s="212" t="s">
        <v>82</v>
      </c>
      <c r="AV652" s="13" t="s">
        <v>82</v>
      </c>
      <c r="AW652" s="13" t="s">
        <v>37</v>
      </c>
      <c r="AX652" s="13" t="s">
        <v>74</v>
      </c>
      <c r="AY652" s="212" t="s">
        <v>141</v>
      </c>
    </row>
    <row r="653" spans="2:65" s="14" customFormat="1">
      <c r="B653" s="232"/>
      <c r="D653" s="204" t="s">
        <v>151</v>
      </c>
      <c r="E653" s="233" t="s">
        <v>5</v>
      </c>
      <c r="F653" s="234" t="s">
        <v>427</v>
      </c>
      <c r="H653" s="235">
        <v>363.20699999999999</v>
      </c>
      <c r="I653" s="236"/>
      <c r="L653" s="232"/>
      <c r="M653" s="237"/>
      <c r="N653" s="238"/>
      <c r="O653" s="238"/>
      <c r="P653" s="238"/>
      <c r="Q653" s="238"/>
      <c r="R653" s="238"/>
      <c r="S653" s="238"/>
      <c r="T653" s="239"/>
      <c r="AT653" s="240" t="s">
        <v>151</v>
      </c>
      <c r="AU653" s="240" t="s">
        <v>82</v>
      </c>
      <c r="AV653" s="14" t="s">
        <v>160</v>
      </c>
      <c r="AW653" s="14" t="s">
        <v>37</v>
      </c>
      <c r="AX653" s="14" t="s">
        <v>24</v>
      </c>
      <c r="AY653" s="240" t="s">
        <v>141</v>
      </c>
    </row>
    <row r="654" spans="2:65" s="1" customFormat="1" ht="22.5" customHeight="1">
      <c r="B654" s="181"/>
      <c r="C654" s="182" t="s">
        <v>1486</v>
      </c>
      <c r="D654" s="182" t="s">
        <v>144</v>
      </c>
      <c r="E654" s="183" t="s">
        <v>1487</v>
      </c>
      <c r="F654" s="184" t="s">
        <v>1488</v>
      </c>
      <c r="G654" s="185" t="s">
        <v>329</v>
      </c>
      <c r="H654" s="186">
        <v>4</v>
      </c>
      <c r="I654" s="187"/>
      <c r="J654" s="188">
        <f>ROUND(I654*H654,2)</f>
        <v>0</v>
      </c>
      <c r="K654" s="184" t="s">
        <v>148</v>
      </c>
      <c r="L654" s="41"/>
      <c r="M654" s="189" t="s">
        <v>5</v>
      </c>
      <c r="N654" s="190" t="s">
        <v>45</v>
      </c>
      <c r="O654" s="42"/>
      <c r="P654" s="191">
        <f>O654*H654</f>
        <v>0</v>
      </c>
      <c r="Q654" s="191">
        <v>0</v>
      </c>
      <c r="R654" s="191">
        <f>Q654*H654</f>
        <v>0</v>
      </c>
      <c r="S654" s="191">
        <v>4.0000000000000001E-3</v>
      </c>
      <c r="T654" s="192">
        <f>S654*H654</f>
        <v>1.6E-2</v>
      </c>
      <c r="AR654" s="24" t="s">
        <v>160</v>
      </c>
      <c r="AT654" s="24" t="s">
        <v>144</v>
      </c>
      <c r="AU654" s="24" t="s">
        <v>82</v>
      </c>
      <c r="AY654" s="24" t="s">
        <v>141</v>
      </c>
      <c r="BE654" s="193">
        <f>IF(N654="základní",J654,0)</f>
        <v>0</v>
      </c>
      <c r="BF654" s="193">
        <f>IF(N654="snížená",J654,0)</f>
        <v>0</v>
      </c>
      <c r="BG654" s="193">
        <f>IF(N654="zákl. přenesená",J654,0)</f>
        <v>0</v>
      </c>
      <c r="BH654" s="193">
        <f>IF(N654="sníž. přenesená",J654,0)</f>
        <v>0</v>
      </c>
      <c r="BI654" s="193">
        <f>IF(N654="nulová",J654,0)</f>
        <v>0</v>
      </c>
      <c r="BJ654" s="24" t="s">
        <v>24</v>
      </c>
      <c r="BK654" s="193">
        <f>ROUND(I654*H654,2)</f>
        <v>0</v>
      </c>
      <c r="BL654" s="24" t="s">
        <v>160</v>
      </c>
      <c r="BM654" s="24" t="s">
        <v>1489</v>
      </c>
    </row>
    <row r="655" spans="2:65" s="12" customFormat="1">
      <c r="B655" s="194"/>
      <c r="D655" s="195" t="s">
        <v>151</v>
      </c>
      <c r="E655" s="196" t="s">
        <v>5</v>
      </c>
      <c r="F655" s="197" t="s">
        <v>1490</v>
      </c>
      <c r="H655" s="198" t="s">
        <v>5</v>
      </c>
      <c r="I655" s="199"/>
      <c r="L655" s="194"/>
      <c r="M655" s="200"/>
      <c r="N655" s="201"/>
      <c r="O655" s="201"/>
      <c r="P655" s="201"/>
      <c r="Q655" s="201"/>
      <c r="R655" s="201"/>
      <c r="S655" s="201"/>
      <c r="T655" s="202"/>
      <c r="AT655" s="198" t="s">
        <v>151</v>
      </c>
      <c r="AU655" s="198" t="s">
        <v>82</v>
      </c>
      <c r="AV655" s="12" t="s">
        <v>24</v>
      </c>
      <c r="AW655" s="12" t="s">
        <v>37</v>
      </c>
      <c r="AX655" s="12" t="s">
        <v>74</v>
      </c>
      <c r="AY655" s="198" t="s">
        <v>141</v>
      </c>
    </row>
    <row r="656" spans="2:65" s="13" customFormat="1">
      <c r="B656" s="203"/>
      <c r="D656" s="204" t="s">
        <v>151</v>
      </c>
      <c r="E656" s="205" t="s">
        <v>5</v>
      </c>
      <c r="F656" s="206" t="s">
        <v>1491</v>
      </c>
      <c r="H656" s="207">
        <v>4</v>
      </c>
      <c r="I656" s="208"/>
      <c r="L656" s="203"/>
      <c r="M656" s="209"/>
      <c r="N656" s="210"/>
      <c r="O656" s="210"/>
      <c r="P656" s="210"/>
      <c r="Q656" s="210"/>
      <c r="R656" s="210"/>
      <c r="S656" s="210"/>
      <c r="T656" s="211"/>
      <c r="AT656" s="212" t="s">
        <v>151</v>
      </c>
      <c r="AU656" s="212" t="s">
        <v>82</v>
      </c>
      <c r="AV656" s="13" t="s">
        <v>82</v>
      </c>
      <c r="AW656" s="13" t="s">
        <v>37</v>
      </c>
      <c r="AX656" s="13" t="s">
        <v>24</v>
      </c>
      <c r="AY656" s="212" t="s">
        <v>141</v>
      </c>
    </row>
    <row r="657" spans="2:65" s="1" customFormat="1" ht="22.5" customHeight="1">
      <c r="B657" s="181"/>
      <c r="C657" s="182" t="s">
        <v>1492</v>
      </c>
      <c r="D657" s="182" t="s">
        <v>144</v>
      </c>
      <c r="E657" s="183" t="s">
        <v>1493</v>
      </c>
      <c r="F657" s="184" t="s">
        <v>1494</v>
      </c>
      <c r="G657" s="185" t="s">
        <v>329</v>
      </c>
      <c r="H657" s="186">
        <v>2</v>
      </c>
      <c r="I657" s="187"/>
      <c r="J657" s="188">
        <f>ROUND(I657*H657,2)</f>
        <v>0</v>
      </c>
      <c r="K657" s="184" t="s">
        <v>148</v>
      </c>
      <c r="L657" s="41"/>
      <c r="M657" s="189" t="s">
        <v>5</v>
      </c>
      <c r="N657" s="190" t="s">
        <v>45</v>
      </c>
      <c r="O657" s="42"/>
      <c r="P657" s="191">
        <f>O657*H657</f>
        <v>0</v>
      </c>
      <c r="Q657" s="191">
        <v>0</v>
      </c>
      <c r="R657" s="191">
        <f>Q657*H657</f>
        <v>0</v>
      </c>
      <c r="S657" s="191">
        <v>5.0000000000000001E-3</v>
      </c>
      <c r="T657" s="192">
        <f>S657*H657</f>
        <v>0.01</v>
      </c>
      <c r="AR657" s="24" t="s">
        <v>160</v>
      </c>
      <c r="AT657" s="24" t="s">
        <v>144</v>
      </c>
      <c r="AU657" s="24" t="s">
        <v>82</v>
      </c>
      <c r="AY657" s="24" t="s">
        <v>141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24" t="s">
        <v>24</v>
      </c>
      <c r="BK657" s="193">
        <f>ROUND(I657*H657,2)</f>
        <v>0</v>
      </c>
      <c r="BL657" s="24" t="s">
        <v>160</v>
      </c>
      <c r="BM657" s="24" t="s">
        <v>1495</v>
      </c>
    </row>
    <row r="658" spans="2:65" s="1" customFormat="1" ht="22.5" customHeight="1">
      <c r="B658" s="181"/>
      <c r="C658" s="182" t="s">
        <v>1496</v>
      </c>
      <c r="D658" s="182" t="s">
        <v>144</v>
      </c>
      <c r="E658" s="183" t="s">
        <v>1497</v>
      </c>
      <c r="F658" s="184" t="s">
        <v>1498</v>
      </c>
      <c r="G658" s="185" t="s">
        <v>335</v>
      </c>
      <c r="H658" s="186">
        <v>185.3</v>
      </c>
      <c r="I658" s="187"/>
      <c r="J658" s="188">
        <f>ROUND(I658*H658,2)</f>
        <v>0</v>
      </c>
      <c r="K658" s="184" t="s">
        <v>148</v>
      </c>
      <c r="L658" s="41"/>
      <c r="M658" s="189" t="s">
        <v>5</v>
      </c>
      <c r="N658" s="190" t="s">
        <v>45</v>
      </c>
      <c r="O658" s="42"/>
      <c r="P658" s="191">
        <f>O658*H658</f>
        <v>0</v>
      </c>
      <c r="Q658" s="191">
        <v>8.0000000000000007E-5</v>
      </c>
      <c r="R658" s="191">
        <f>Q658*H658</f>
        <v>1.4824000000000002E-2</v>
      </c>
      <c r="S658" s="191">
        <v>1.7999999999999999E-2</v>
      </c>
      <c r="T658" s="192">
        <f>S658*H658</f>
        <v>3.3353999999999999</v>
      </c>
      <c r="AR658" s="24" t="s">
        <v>160</v>
      </c>
      <c r="AT658" s="24" t="s">
        <v>144</v>
      </c>
      <c r="AU658" s="24" t="s">
        <v>82</v>
      </c>
      <c r="AY658" s="24" t="s">
        <v>141</v>
      </c>
      <c r="BE658" s="193">
        <f>IF(N658="základní",J658,0)</f>
        <v>0</v>
      </c>
      <c r="BF658" s="193">
        <f>IF(N658="snížená",J658,0)</f>
        <v>0</v>
      </c>
      <c r="BG658" s="193">
        <f>IF(N658="zákl. přenesená",J658,0)</f>
        <v>0</v>
      </c>
      <c r="BH658" s="193">
        <f>IF(N658="sníž. přenesená",J658,0)</f>
        <v>0</v>
      </c>
      <c r="BI658" s="193">
        <f>IF(N658="nulová",J658,0)</f>
        <v>0</v>
      </c>
      <c r="BJ658" s="24" t="s">
        <v>24</v>
      </c>
      <c r="BK658" s="193">
        <f>ROUND(I658*H658,2)</f>
        <v>0</v>
      </c>
      <c r="BL658" s="24" t="s">
        <v>160</v>
      </c>
      <c r="BM658" s="24" t="s">
        <v>1499</v>
      </c>
    </row>
    <row r="659" spans="2:65" s="12" customFormat="1">
      <c r="B659" s="194"/>
      <c r="D659" s="195" t="s">
        <v>151</v>
      </c>
      <c r="E659" s="196" t="s">
        <v>5</v>
      </c>
      <c r="F659" s="197" t="s">
        <v>649</v>
      </c>
      <c r="H659" s="198" t="s">
        <v>5</v>
      </c>
      <c r="I659" s="199"/>
      <c r="L659" s="194"/>
      <c r="M659" s="200"/>
      <c r="N659" s="201"/>
      <c r="O659" s="201"/>
      <c r="P659" s="201"/>
      <c r="Q659" s="201"/>
      <c r="R659" s="201"/>
      <c r="S659" s="201"/>
      <c r="T659" s="202"/>
      <c r="AT659" s="198" t="s">
        <v>151</v>
      </c>
      <c r="AU659" s="198" t="s">
        <v>82</v>
      </c>
      <c r="AV659" s="12" t="s">
        <v>24</v>
      </c>
      <c r="AW659" s="12" t="s">
        <v>37</v>
      </c>
      <c r="AX659" s="12" t="s">
        <v>74</v>
      </c>
      <c r="AY659" s="198" t="s">
        <v>141</v>
      </c>
    </row>
    <row r="660" spans="2:65" s="13" customFormat="1">
      <c r="B660" s="203"/>
      <c r="D660" s="204" t="s">
        <v>151</v>
      </c>
      <c r="E660" s="205" t="s">
        <v>5</v>
      </c>
      <c r="F660" s="206" t="s">
        <v>1180</v>
      </c>
      <c r="H660" s="207">
        <v>185.3</v>
      </c>
      <c r="I660" s="208"/>
      <c r="L660" s="203"/>
      <c r="M660" s="209"/>
      <c r="N660" s="210"/>
      <c r="O660" s="210"/>
      <c r="P660" s="210"/>
      <c r="Q660" s="210"/>
      <c r="R660" s="210"/>
      <c r="S660" s="210"/>
      <c r="T660" s="211"/>
      <c r="AT660" s="212" t="s">
        <v>151</v>
      </c>
      <c r="AU660" s="212" t="s">
        <v>82</v>
      </c>
      <c r="AV660" s="13" t="s">
        <v>82</v>
      </c>
      <c r="AW660" s="13" t="s">
        <v>37</v>
      </c>
      <c r="AX660" s="13" t="s">
        <v>24</v>
      </c>
      <c r="AY660" s="212" t="s">
        <v>141</v>
      </c>
    </row>
    <row r="661" spans="2:65" s="1" customFormat="1" ht="22.5" customHeight="1">
      <c r="B661" s="181"/>
      <c r="C661" s="182" t="s">
        <v>1500</v>
      </c>
      <c r="D661" s="182" t="s">
        <v>144</v>
      </c>
      <c r="E661" s="183" t="s">
        <v>350</v>
      </c>
      <c r="F661" s="184" t="s">
        <v>351</v>
      </c>
      <c r="G661" s="185" t="s">
        <v>335</v>
      </c>
      <c r="H661" s="186">
        <v>52.8</v>
      </c>
      <c r="I661" s="187"/>
      <c r="J661" s="188">
        <f>ROUND(I661*H661,2)</f>
        <v>0</v>
      </c>
      <c r="K661" s="184" t="s">
        <v>148</v>
      </c>
      <c r="L661" s="41"/>
      <c r="M661" s="189" t="s">
        <v>5</v>
      </c>
      <c r="N661" s="190" t="s">
        <v>45</v>
      </c>
      <c r="O661" s="42"/>
      <c r="P661" s="191">
        <f>O661*H661</f>
        <v>0</v>
      </c>
      <c r="Q661" s="191">
        <v>2.9E-4</v>
      </c>
      <c r="R661" s="191">
        <f>Q661*H661</f>
        <v>1.5311999999999999E-2</v>
      </c>
      <c r="S661" s="191">
        <v>5.3999999999999999E-2</v>
      </c>
      <c r="T661" s="192">
        <f>S661*H661</f>
        <v>2.8512</v>
      </c>
      <c r="AR661" s="24" t="s">
        <v>160</v>
      </c>
      <c r="AT661" s="24" t="s">
        <v>144</v>
      </c>
      <c r="AU661" s="24" t="s">
        <v>82</v>
      </c>
      <c r="AY661" s="24" t="s">
        <v>141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24" t="s">
        <v>24</v>
      </c>
      <c r="BK661" s="193">
        <f>ROUND(I661*H661,2)</f>
        <v>0</v>
      </c>
      <c r="BL661" s="24" t="s">
        <v>160</v>
      </c>
      <c r="BM661" s="24" t="s">
        <v>1501</v>
      </c>
    </row>
    <row r="662" spans="2:65" s="12" customFormat="1">
      <c r="B662" s="194"/>
      <c r="D662" s="195" t="s">
        <v>151</v>
      </c>
      <c r="E662" s="196" t="s">
        <v>5</v>
      </c>
      <c r="F662" s="197" t="s">
        <v>649</v>
      </c>
      <c r="H662" s="198" t="s">
        <v>5</v>
      </c>
      <c r="I662" s="199"/>
      <c r="L662" s="194"/>
      <c r="M662" s="200"/>
      <c r="N662" s="201"/>
      <c r="O662" s="201"/>
      <c r="P662" s="201"/>
      <c r="Q662" s="201"/>
      <c r="R662" s="201"/>
      <c r="S662" s="201"/>
      <c r="T662" s="202"/>
      <c r="AT662" s="198" t="s">
        <v>151</v>
      </c>
      <c r="AU662" s="198" t="s">
        <v>82</v>
      </c>
      <c r="AV662" s="12" t="s">
        <v>24</v>
      </c>
      <c r="AW662" s="12" t="s">
        <v>37</v>
      </c>
      <c r="AX662" s="12" t="s">
        <v>74</v>
      </c>
      <c r="AY662" s="198" t="s">
        <v>141</v>
      </c>
    </row>
    <row r="663" spans="2:65" s="13" customFormat="1">
      <c r="B663" s="203"/>
      <c r="D663" s="195" t="s">
        <v>151</v>
      </c>
      <c r="E663" s="212" t="s">
        <v>5</v>
      </c>
      <c r="F663" s="213" t="s">
        <v>1180</v>
      </c>
      <c r="H663" s="214">
        <v>185.3</v>
      </c>
      <c r="I663" s="208"/>
      <c r="L663" s="203"/>
      <c r="M663" s="209"/>
      <c r="N663" s="210"/>
      <c r="O663" s="210"/>
      <c r="P663" s="210"/>
      <c r="Q663" s="210"/>
      <c r="R663" s="210"/>
      <c r="S663" s="210"/>
      <c r="T663" s="211"/>
      <c r="AT663" s="212" t="s">
        <v>151</v>
      </c>
      <c r="AU663" s="212" t="s">
        <v>82</v>
      </c>
      <c r="AV663" s="13" t="s">
        <v>82</v>
      </c>
      <c r="AW663" s="13" t="s">
        <v>37</v>
      </c>
      <c r="AX663" s="13" t="s">
        <v>74</v>
      </c>
      <c r="AY663" s="212" t="s">
        <v>141</v>
      </c>
    </row>
    <row r="664" spans="2:65" s="12" customFormat="1">
      <c r="B664" s="194"/>
      <c r="D664" s="195" t="s">
        <v>151</v>
      </c>
      <c r="E664" s="196" t="s">
        <v>5</v>
      </c>
      <c r="F664" s="197" t="s">
        <v>1083</v>
      </c>
      <c r="H664" s="198" t="s">
        <v>5</v>
      </c>
      <c r="I664" s="199"/>
      <c r="L664" s="194"/>
      <c r="M664" s="200"/>
      <c r="N664" s="201"/>
      <c r="O664" s="201"/>
      <c r="P664" s="201"/>
      <c r="Q664" s="201"/>
      <c r="R664" s="201"/>
      <c r="S664" s="201"/>
      <c r="T664" s="202"/>
      <c r="AT664" s="198" t="s">
        <v>151</v>
      </c>
      <c r="AU664" s="198" t="s">
        <v>82</v>
      </c>
      <c r="AV664" s="12" t="s">
        <v>24</v>
      </c>
      <c r="AW664" s="12" t="s">
        <v>37</v>
      </c>
      <c r="AX664" s="12" t="s">
        <v>74</v>
      </c>
      <c r="AY664" s="198" t="s">
        <v>141</v>
      </c>
    </row>
    <row r="665" spans="2:65" s="13" customFormat="1">
      <c r="B665" s="203"/>
      <c r="D665" s="204" t="s">
        <v>151</v>
      </c>
      <c r="E665" s="205" t="s">
        <v>5</v>
      </c>
      <c r="F665" s="206" t="s">
        <v>1502</v>
      </c>
      <c r="H665" s="207">
        <v>52.8</v>
      </c>
      <c r="I665" s="208"/>
      <c r="L665" s="203"/>
      <c r="M665" s="209"/>
      <c r="N665" s="210"/>
      <c r="O665" s="210"/>
      <c r="P665" s="210"/>
      <c r="Q665" s="210"/>
      <c r="R665" s="210"/>
      <c r="S665" s="210"/>
      <c r="T665" s="211"/>
      <c r="AT665" s="212" t="s">
        <v>151</v>
      </c>
      <c r="AU665" s="212" t="s">
        <v>82</v>
      </c>
      <c r="AV665" s="13" t="s">
        <v>82</v>
      </c>
      <c r="AW665" s="13" t="s">
        <v>37</v>
      </c>
      <c r="AX665" s="13" t="s">
        <v>24</v>
      </c>
      <c r="AY665" s="212" t="s">
        <v>141</v>
      </c>
    </row>
    <row r="666" spans="2:65" s="1" customFormat="1" ht="22.5" customHeight="1">
      <c r="B666" s="181"/>
      <c r="C666" s="182" t="s">
        <v>1503</v>
      </c>
      <c r="D666" s="182" t="s">
        <v>144</v>
      </c>
      <c r="E666" s="183" t="s">
        <v>1504</v>
      </c>
      <c r="F666" s="184" t="s">
        <v>1505</v>
      </c>
      <c r="G666" s="185" t="s">
        <v>329</v>
      </c>
      <c r="H666" s="186">
        <v>20</v>
      </c>
      <c r="I666" s="187"/>
      <c r="J666" s="188">
        <f>ROUND(I666*H666,2)</f>
        <v>0</v>
      </c>
      <c r="K666" s="184" t="s">
        <v>148</v>
      </c>
      <c r="L666" s="41"/>
      <c r="M666" s="189" t="s">
        <v>5</v>
      </c>
      <c r="N666" s="190" t="s">
        <v>45</v>
      </c>
      <c r="O666" s="42"/>
      <c r="P666" s="191">
        <f>O666*H666</f>
        <v>0</v>
      </c>
      <c r="Q666" s="191">
        <v>2.9E-4</v>
      </c>
      <c r="R666" s="191">
        <f>Q666*H666</f>
        <v>5.7999999999999996E-3</v>
      </c>
      <c r="S666" s="191">
        <v>0.375</v>
      </c>
      <c r="T666" s="192">
        <f>S666*H666</f>
        <v>7.5</v>
      </c>
      <c r="AR666" s="24" t="s">
        <v>160</v>
      </c>
      <c r="AT666" s="24" t="s">
        <v>144</v>
      </c>
      <c r="AU666" s="24" t="s">
        <v>82</v>
      </c>
      <c r="AY666" s="24" t="s">
        <v>141</v>
      </c>
      <c r="BE666" s="193">
        <f>IF(N666="základní",J666,0)</f>
        <v>0</v>
      </c>
      <c r="BF666" s="193">
        <f>IF(N666="snížená",J666,0)</f>
        <v>0</v>
      </c>
      <c r="BG666" s="193">
        <f>IF(N666="zákl. přenesená",J666,0)</f>
        <v>0</v>
      </c>
      <c r="BH666" s="193">
        <f>IF(N666="sníž. přenesená",J666,0)</f>
        <v>0</v>
      </c>
      <c r="BI666" s="193">
        <f>IF(N666="nulová",J666,0)</f>
        <v>0</v>
      </c>
      <c r="BJ666" s="24" t="s">
        <v>24</v>
      </c>
      <c r="BK666" s="193">
        <f>ROUND(I666*H666,2)</f>
        <v>0</v>
      </c>
      <c r="BL666" s="24" t="s">
        <v>160</v>
      </c>
      <c r="BM666" s="24" t="s">
        <v>1506</v>
      </c>
    </row>
    <row r="667" spans="2:65" s="12" customFormat="1">
      <c r="B667" s="194"/>
      <c r="D667" s="195" t="s">
        <v>151</v>
      </c>
      <c r="E667" s="196" t="s">
        <v>5</v>
      </c>
      <c r="F667" s="197" t="s">
        <v>1507</v>
      </c>
      <c r="H667" s="198" t="s">
        <v>5</v>
      </c>
      <c r="I667" s="199"/>
      <c r="L667" s="194"/>
      <c r="M667" s="200"/>
      <c r="N667" s="201"/>
      <c r="O667" s="201"/>
      <c r="P667" s="201"/>
      <c r="Q667" s="201"/>
      <c r="R667" s="201"/>
      <c r="S667" s="201"/>
      <c r="T667" s="202"/>
      <c r="AT667" s="198" t="s">
        <v>151</v>
      </c>
      <c r="AU667" s="198" t="s">
        <v>82</v>
      </c>
      <c r="AV667" s="12" t="s">
        <v>24</v>
      </c>
      <c r="AW667" s="12" t="s">
        <v>37</v>
      </c>
      <c r="AX667" s="12" t="s">
        <v>74</v>
      </c>
      <c r="AY667" s="198" t="s">
        <v>141</v>
      </c>
    </row>
    <row r="668" spans="2:65" s="13" customFormat="1">
      <c r="B668" s="203"/>
      <c r="D668" s="204" t="s">
        <v>151</v>
      </c>
      <c r="E668" s="205" t="s">
        <v>5</v>
      </c>
      <c r="F668" s="206" t="s">
        <v>1006</v>
      </c>
      <c r="H668" s="207">
        <v>20</v>
      </c>
      <c r="I668" s="208"/>
      <c r="L668" s="203"/>
      <c r="M668" s="209"/>
      <c r="N668" s="210"/>
      <c r="O668" s="210"/>
      <c r="P668" s="210"/>
      <c r="Q668" s="210"/>
      <c r="R668" s="210"/>
      <c r="S668" s="210"/>
      <c r="T668" s="211"/>
      <c r="AT668" s="212" t="s">
        <v>151</v>
      </c>
      <c r="AU668" s="212" t="s">
        <v>82</v>
      </c>
      <c r="AV668" s="13" t="s">
        <v>82</v>
      </c>
      <c r="AW668" s="13" t="s">
        <v>37</v>
      </c>
      <c r="AX668" s="13" t="s">
        <v>24</v>
      </c>
      <c r="AY668" s="212" t="s">
        <v>141</v>
      </c>
    </row>
    <row r="669" spans="2:65" s="1" customFormat="1" ht="22.5" customHeight="1">
      <c r="B669" s="181"/>
      <c r="C669" s="182" t="s">
        <v>1508</v>
      </c>
      <c r="D669" s="182" t="s">
        <v>144</v>
      </c>
      <c r="E669" s="183" t="s">
        <v>1509</v>
      </c>
      <c r="F669" s="184" t="s">
        <v>1510</v>
      </c>
      <c r="G669" s="185" t="s">
        <v>329</v>
      </c>
      <c r="H669" s="186">
        <v>3</v>
      </c>
      <c r="I669" s="187"/>
      <c r="J669" s="188">
        <f>ROUND(I669*H669,2)</f>
        <v>0</v>
      </c>
      <c r="K669" s="184" t="s">
        <v>148</v>
      </c>
      <c r="L669" s="41"/>
      <c r="M669" s="189" t="s">
        <v>5</v>
      </c>
      <c r="N669" s="190" t="s">
        <v>45</v>
      </c>
      <c r="O669" s="42"/>
      <c r="P669" s="191">
        <f>O669*H669</f>
        <v>0</v>
      </c>
      <c r="Q669" s="191">
        <v>0</v>
      </c>
      <c r="R669" s="191">
        <f>Q669*H669</f>
        <v>0</v>
      </c>
      <c r="S669" s="191">
        <v>0.1</v>
      </c>
      <c r="T669" s="192">
        <f>S669*H669</f>
        <v>0.30000000000000004</v>
      </c>
      <c r="AR669" s="24" t="s">
        <v>160</v>
      </c>
      <c r="AT669" s="24" t="s">
        <v>144</v>
      </c>
      <c r="AU669" s="24" t="s">
        <v>82</v>
      </c>
      <c r="AY669" s="24" t="s">
        <v>141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24" t="s">
        <v>24</v>
      </c>
      <c r="BK669" s="193">
        <f>ROUND(I669*H669,2)</f>
        <v>0</v>
      </c>
      <c r="BL669" s="24" t="s">
        <v>160</v>
      </c>
      <c r="BM669" s="24" t="s">
        <v>1511</v>
      </c>
    </row>
    <row r="670" spans="2:65" s="1" customFormat="1" ht="22.5" customHeight="1">
      <c r="B670" s="181"/>
      <c r="C670" s="182" t="s">
        <v>1512</v>
      </c>
      <c r="D670" s="182" t="s">
        <v>144</v>
      </c>
      <c r="E670" s="183" t="s">
        <v>1513</v>
      </c>
      <c r="F670" s="184" t="s">
        <v>1514</v>
      </c>
      <c r="G670" s="185" t="s">
        <v>277</v>
      </c>
      <c r="H670" s="186">
        <v>1814.4</v>
      </c>
      <c r="I670" s="187"/>
      <c r="J670" s="188">
        <f>ROUND(I670*H670,2)</f>
        <v>0</v>
      </c>
      <c r="K670" s="184" t="s">
        <v>148</v>
      </c>
      <c r="L670" s="41"/>
      <c r="M670" s="189" t="s">
        <v>5</v>
      </c>
      <c r="N670" s="190" t="s">
        <v>45</v>
      </c>
      <c r="O670" s="42"/>
      <c r="P670" s="191">
        <f>O670*H670</f>
        <v>0</v>
      </c>
      <c r="Q670" s="191">
        <v>0</v>
      </c>
      <c r="R670" s="191">
        <f>Q670*H670</f>
        <v>0</v>
      </c>
      <c r="S670" s="191">
        <v>7.2999999999999995E-2</v>
      </c>
      <c r="T670" s="192">
        <f>S670*H670</f>
        <v>132.4512</v>
      </c>
      <c r="AR670" s="24" t="s">
        <v>160</v>
      </c>
      <c r="AT670" s="24" t="s">
        <v>144</v>
      </c>
      <c r="AU670" s="24" t="s">
        <v>82</v>
      </c>
      <c r="AY670" s="24" t="s">
        <v>141</v>
      </c>
      <c r="BE670" s="193">
        <f>IF(N670="základní",J670,0)</f>
        <v>0</v>
      </c>
      <c r="BF670" s="193">
        <f>IF(N670="snížená",J670,0)</f>
        <v>0</v>
      </c>
      <c r="BG670" s="193">
        <f>IF(N670="zákl. přenesená",J670,0)</f>
        <v>0</v>
      </c>
      <c r="BH670" s="193">
        <f>IF(N670="sníž. přenesená",J670,0)</f>
        <v>0</v>
      </c>
      <c r="BI670" s="193">
        <f>IF(N670="nulová",J670,0)</f>
        <v>0</v>
      </c>
      <c r="BJ670" s="24" t="s">
        <v>24</v>
      </c>
      <c r="BK670" s="193">
        <f>ROUND(I670*H670,2)</f>
        <v>0</v>
      </c>
      <c r="BL670" s="24" t="s">
        <v>160</v>
      </c>
      <c r="BM670" s="24" t="s">
        <v>1515</v>
      </c>
    </row>
    <row r="671" spans="2:65" s="12" customFormat="1">
      <c r="B671" s="194"/>
      <c r="D671" s="195" t="s">
        <v>151</v>
      </c>
      <c r="E671" s="196" t="s">
        <v>5</v>
      </c>
      <c r="F671" s="197" t="s">
        <v>1516</v>
      </c>
      <c r="H671" s="198" t="s">
        <v>5</v>
      </c>
      <c r="I671" s="199"/>
      <c r="L671" s="194"/>
      <c r="M671" s="200"/>
      <c r="N671" s="201"/>
      <c r="O671" s="201"/>
      <c r="P671" s="201"/>
      <c r="Q671" s="201"/>
      <c r="R671" s="201"/>
      <c r="S671" s="201"/>
      <c r="T671" s="202"/>
      <c r="AT671" s="198" t="s">
        <v>151</v>
      </c>
      <c r="AU671" s="198" t="s">
        <v>82</v>
      </c>
      <c r="AV671" s="12" t="s">
        <v>24</v>
      </c>
      <c r="AW671" s="12" t="s">
        <v>37</v>
      </c>
      <c r="AX671" s="12" t="s">
        <v>74</v>
      </c>
      <c r="AY671" s="198" t="s">
        <v>141</v>
      </c>
    </row>
    <row r="672" spans="2:65" s="13" customFormat="1">
      <c r="B672" s="203"/>
      <c r="D672" s="204" t="s">
        <v>151</v>
      </c>
      <c r="E672" s="205" t="s">
        <v>5</v>
      </c>
      <c r="F672" s="206" t="s">
        <v>1517</v>
      </c>
      <c r="H672" s="207">
        <v>1814.4</v>
      </c>
      <c r="I672" s="208"/>
      <c r="L672" s="203"/>
      <c r="M672" s="209"/>
      <c r="N672" s="210"/>
      <c r="O672" s="210"/>
      <c r="P672" s="210"/>
      <c r="Q672" s="210"/>
      <c r="R672" s="210"/>
      <c r="S672" s="210"/>
      <c r="T672" s="211"/>
      <c r="AT672" s="212" t="s">
        <v>151</v>
      </c>
      <c r="AU672" s="212" t="s">
        <v>82</v>
      </c>
      <c r="AV672" s="13" t="s">
        <v>82</v>
      </c>
      <c r="AW672" s="13" t="s">
        <v>37</v>
      </c>
      <c r="AX672" s="13" t="s">
        <v>24</v>
      </c>
      <c r="AY672" s="212" t="s">
        <v>141</v>
      </c>
    </row>
    <row r="673" spans="2:65" s="1" customFormat="1" ht="22.5" customHeight="1">
      <c r="B673" s="181"/>
      <c r="C673" s="182" t="s">
        <v>1518</v>
      </c>
      <c r="D673" s="182" t="s">
        <v>144</v>
      </c>
      <c r="E673" s="183" t="s">
        <v>1519</v>
      </c>
      <c r="F673" s="184" t="s">
        <v>1520</v>
      </c>
      <c r="G673" s="185" t="s">
        <v>277</v>
      </c>
      <c r="H673" s="186">
        <v>2746.88</v>
      </c>
      <c r="I673" s="187"/>
      <c r="J673" s="188">
        <f>ROUND(I673*H673,2)</f>
        <v>0</v>
      </c>
      <c r="K673" s="184" t="s">
        <v>148</v>
      </c>
      <c r="L673" s="41"/>
      <c r="M673" s="189" t="s">
        <v>5</v>
      </c>
      <c r="N673" s="190" t="s">
        <v>45</v>
      </c>
      <c r="O673" s="42"/>
      <c r="P673" s="191">
        <f>O673*H673</f>
        <v>0</v>
      </c>
      <c r="Q673" s="191">
        <v>0</v>
      </c>
      <c r="R673" s="191">
        <f>Q673*H673</f>
        <v>0</v>
      </c>
      <c r="S673" s="191">
        <v>7.0000000000000007E-2</v>
      </c>
      <c r="T673" s="192">
        <f>S673*H673</f>
        <v>192.28160000000003</v>
      </c>
      <c r="AR673" s="24" t="s">
        <v>160</v>
      </c>
      <c r="AT673" s="24" t="s">
        <v>144</v>
      </c>
      <c r="AU673" s="24" t="s">
        <v>82</v>
      </c>
      <c r="AY673" s="24" t="s">
        <v>141</v>
      </c>
      <c r="BE673" s="193">
        <f>IF(N673="základní",J673,0)</f>
        <v>0</v>
      </c>
      <c r="BF673" s="193">
        <f>IF(N673="snížená",J673,0)</f>
        <v>0</v>
      </c>
      <c r="BG673" s="193">
        <f>IF(N673="zákl. přenesená",J673,0)</f>
        <v>0</v>
      </c>
      <c r="BH673" s="193">
        <f>IF(N673="sníž. přenesená",J673,0)</f>
        <v>0</v>
      </c>
      <c r="BI673" s="193">
        <f>IF(N673="nulová",J673,0)</f>
        <v>0</v>
      </c>
      <c r="BJ673" s="24" t="s">
        <v>24</v>
      </c>
      <c r="BK673" s="193">
        <f>ROUND(I673*H673,2)</f>
        <v>0</v>
      </c>
      <c r="BL673" s="24" t="s">
        <v>160</v>
      </c>
      <c r="BM673" s="24" t="s">
        <v>1521</v>
      </c>
    </row>
    <row r="674" spans="2:65" s="12" customFormat="1">
      <c r="B674" s="194"/>
      <c r="D674" s="195" t="s">
        <v>151</v>
      </c>
      <c r="E674" s="196" t="s">
        <v>5</v>
      </c>
      <c r="F674" s="197" t="s">
        <v>1522</v>
      </c>
      <c r="H674" s="198" t="s">
        <v>5</v>
      </c>
      <c r="I674" s="199"/>
      <c r="L674" s="194"/>
      <c r="M674" s="200"/>
      <c r="N674" s="201"/>
      <c r="O674" s="201"/>
      <c r="P674" s="201"/>
      <c r="Q674" s="201"/>
      <c r="R674" s="201"/>
      <c r="S674" s="201"/>
      <c r="T674" s="202"/>
      <c r="AT674" s="198" t="s">
        <v>151</v>
      </c>
      <c r="AU674" s="198" t="s">
        <v>82</v>
      </c>
      <c r="AV674" s="12" t="s">
        <v>24</v>
      </c>
      <c r="AW674" s="12" t="s">
        <v>37</v>
      </c>
      <c r="AX674" s="12" t="s">
        <v>74</v>
      </c>
      <c r="AY674" s="198" t="s">
        <v>141</v>
      </c>
    </row>
    <row r="675" spans="2:65" s="12" customFormat="1">
      <c r="B675" s="194"/>
      <c r="D675" s="195" t="s">
        <v>151</v>
      </c>
      <c r="E675" s="196" t="s">
        <v>5</v>
      </c>
      <c r="F675" s="197" t="s">
        <v>1523</v>
      </c>
      <c r="H675" s="198" t="s">
        <v>5</v>
      </c>
      <c r="I675" s="199"/>
      <c r="L675" s="194"/>
      <c r="M675" s="200"/>
      <c r="N675" s="201"/>
      <c r="O675" s="201"/>
      <c r="P675" s="201"/>
      <c r="Q675" s="201"/>
      <c r="R675" s="201"/>
      <c r="S675" s="201"/>
      <c r="T675" s="202"/>
      <c r="AT675" s="198" t="s">
        <v>151</v>
      </c>
      <c r="AU675" s="198" t="s">
        <v>82</v>
      </c>
      <c r="AV675" s="12" t="s">
        <v>24</v>
      </c>
      <c r="AW675" s="12" t="s">
        <v>37</v>
      </c>
      <c r="AX675" s="12" t="s">
        <v>74</v>
      </c>
      <c r="AY675" s="198" t="s">
        <v>141</v>
      </c>
    </row>
    <row r="676" spans="2:65" s="13" customFormat="1">
      <c r="B676" s="203"/>
      <c r="D676" s="195" t="s">
        <v>151</v>
      </c>
      <c r="E676" s="212" t="s">
        <v>5</v>
      </c>
      <c r="F676" s="213" t="s">
        <v>1524</v>
      </c>
      <c r="H676" s="214">
        <v>1703.24</v>
      </c>
      <c r="I676" s="208"/>
      <c r="L676" s="203"/>
      <c r="M676" s="209"/>
      <c r="N676" s="210"/>
      <c r="O676" s="210"/>
      <c r="P676" s="210"/>
      <c r="Q676" s="210"/>
      <c r="R676" s="210"/>
      <c r="S676" s="210"/>
      <c r="T676" s="211"/>
      <c r="AT676" s="212" t="s">
        <v>151</v>
      </c>
      <c r="AU676" s="212" t="s">
        <v>82</v>
      </c>
      <c r="AV676" s="13" t="s">
        <v>82</v>
      </c>
      <c r="AW676" s="13" t="s">
        <v>37</v>
      </c>
      <c r="AX676" s="13" t="s">
        <v>74</v>
      </c>
      <c r="AY676" s="212" t="s">
        <v>141</v>
      </c>
    </row>
    <row r="677" spans="2:65" s="12" customFormat="1">
      <c r="B677" s="194"/>
      <c r="D677" s="195" t="s">
        <v>151</v>
      </c>
      <c r="E677" s="196" t="s">
        <v>5</v>
      </c>
      <c r="F677" s="197" t="s">
        <v>1525</v>
      </c>
      <c r="H677" s="198" t="s">
        <v>5</v>
      </c>
      <c r="I677" s="199"/>
      <c r="L677" s="194"/>
      <c r="M677" s="200"/>
      <c r="N677" s="201"/>
      <c r="O677" s="201"/>
      <c r="P677" s="201"/>
      <c r="Q677" s="201"/>
      <c r="R677" s="201"/>
      <c r="S677" s="201"/>
      <c r="T677" s="202"/>
      <c r="AT677" s="198" t="s">
        <v>151</v>
      </c>
      <c r="AU677" s="198" t="s">
        <v>82</v>
      </c>
      <c r="AV677" s="12" t="s">
        <v>24</v>
      </c>
      <c r="AW677" s="12" t="s">
        <v>37</v>
      </c>
      <c r="AX677" s="12" t="s">
        <v>74</v>
      </c>
      <c r="AY677" s="198" t="s">
        <v>141</v>
      </c>
    </row>
    <row r="678" spans="2:65" s="13" customFormat="1">
      <c r="B678" s="203"/>
      <c r="D678" s="195" t="s">
        <v>151</v>
      </c>
      <c r="E678" s="212" t="s">
        <v>5</v>
      </c>
      <c r="F678" s="213" t="s">
        <v>1526</v>
      </c>
      <c r="H678" s="214">
        <v>159.63999999999999</v>
      </c>
      <c r="I678" s="208"/>
      <c r="L678" s="203"/>
      <c r="M678" s="209"/>
      <c r="N678" s="210"/>
      <c r="O678" s="210"/>
      <c r="P678" s="210"/>
      <c r="Q678" s="210"/>
      <c r="R678" s="210"/>
      <c r="S678" s="210"/>
      <c r="T678" s="211"/>
      <c r="AT678" s="212" t="s">
        <v>151</v>
      </c>
      <c r="AU678" s="212" t="s">
        <v>82</v>
      </c>
      <c r="AV678" s="13" t="s">
        <v>82</v>
      </c>
      <c r="AW678" s="13" t="s">
        <v>37</v>
      </c>
      <c r="AX678" s="13" t="s">
        <v>74</v>
      </c>
      <c r="AY678" s="212" t="s">
        <v>141</v>
      </c>
    </row>
    <row r="679" spans="2:65" s="12" customFormat="1">
      <c r="B679" s="194"/>
      <c r="D679" s="195" t="s">
        <v>151</v>
      </c>
      <c r="E679" s="196" t="s">
        <v>5</v>
      </c>
      <c r="F679" s="197" t="s">
        <v>1527</v>
      </c>
      <c r="H679" s="198" t="s">
        <v>5</v>
      </c>
      <c r="I679" s="199"/>
      <c r="L679" s="194"/>
      <c r="M679" s="200"/>
      <c r="N679" s="201"/>
      <c r="O679" s="201"/>
      <c r="P679" s="201"/>
      <c r="Q679" s="201"/>
      <c r="R679" s="201"/>
      <c r="S679" s="201"/>
      <c r="T679" s="202"/>
      <c r="AT679" s="198" t="s">
        <v>151</v>
      </c>
      <c r="AU679" s="198" t="s">
        <v>82</v>
      </c>
      <c r="AV679" s="12" t="s">
        <v>24</v>
      </c>
      <c r="AW679" s="12" t="s">
        <v>37</v>
      </c>
      <c r="AX679" s="12" t="s">
        <v>74</v>
      </c>
      <c r="AY679" s="198" t="s">
        <v>141</v>
      </c>
    </row>
    <row r="680" spans="2:65" s="13" customFormat="1">
      <c r="B680" s="203"/>
      <c r="D680" s="195" t="s">
        <v>151</v>
      </c>
      <c r="E680" s="212" t="s">
        <v>5</v>
      </c>
      <c r="F680" s="213" t="s">
        <v>1528</v>
      </c>
      <c r="H680" s="214">
        <v>884</v>
      </c>
      <c r="I680" s="208"/>
      <c r="L680" s="203"/>
      <c r="M680" s="209"/>
      <c r="N680" s="210"/>
      <c r="O680" s="210"/>
      <c r="P680" s="210"/>
      <c r="Q680" s="210"/>
      <c r="R680" s="210"/>
      <c r="S680" s="210"/>
      <c r="T680" s="211"/>
      <c r="AT680" s="212" t="s">
        <v>151</v>
      </c>
      <c r="AU680" s="212" t="s">
        <v>82</v>
      </c>
      <c r="AV680" s="13" t="s">
        <v>82</v>
      </c>
      <c r="AW680" s="13" t="s">
        <v>37</v>
      </c>
      <c r="AX680" s="13" t="s">
        <v>74</v>
      </c>
      <c r="AY680" s="212" t="s">
        <v>141</v>
      </c>
    </row>
    <row r="681" spans="2:65" s="14" customFormat="1">
      <c r="B681" s="232"/>
      <c r="D681" s="204" t="s">
        <v>151</v>
      </c>
      <c r="E681" s="233" t="s">
        <v>5</v>
      </c>
      <c r="F681" s="234" t="s">
        <v>427</v>
      </c>
      <c r="H681" s="235">
        <v>2746.88</v>
      </c>
      <c r="I681" s="236"/>
      <c r="L681" s="232"/>
      <c r="M681" s="237"/>
      <c r="N681" s="238"/>
      <c r="O681" s="238"/>
      <c r="P681" s="238"/>
      <c r="Q681" s="238"/>
      <c r="R681" s="238"/>
      <c r="S681" s="238"/>
      <c r="T681" s="239"/>
      <c r="AT681" s="240" t="s">
        <v>151</v>
      </c>
      <c r="AU681" s="240" t="s">
        <v>82</v>
      </c>
      <c r="AV681" s="14" t="s">
        <v>160</v>
      </c>
      <c r="AW681" s="14" t="s">
        <v>37</v>
      </c>
      <c r="AX681" s="14" t="s">
        <v>24</v>
      </c>
      <c r="AY681" s="240" t="s">
        <v>141</v>
      </c>
    </row>
    <row r="682" spans="2:65" s="1" customFormat="1" ht="22.5" customHeight="1">
      <c r="B682" s="181"/>
      <c r="C682" s="182" t="s">
        <v>1529</v>
      </c>
      <c r="D682" s="182" t="s">
        <v>144</v>
      </c>
      <c r="E682" s="183" t="s">
        <v>1530</v>
      </c>
      <c r="F682" s="184" t="s">
        <v>1531</v>
      </c>
      <c r="G682" s="185" t="s">
        <v>277</v>
      </c>
      <c r="H682" s="186">
        <v>4081.09</v>
      </c>
      <c r="I682" s="187"/>
      <c r="J682" s="188">
        <f>ROUND(I682*H682,2)</f>
        <v>0</v>
      </c>
      <c r="K682" s="184" t="s">
        <v>148</v>
      </c>
      <c r="L682" s="41"/>
      <c r="M682" s="189" t="s">
        <v>5</v>
      </c>
      <c r="N682" s="190" t="s">
        <v>45</v>
      </c>
      <c r="O682" s="42"/>
      <c r="P682" s="191">
        <f>O682*H682</f>
        <v>0</v>
      </c>
      <c r="Q682" s="191">
        <v>0</v>
      </c>
      <c r="R682" s="191">
        <f>Q682*H682</f>
        <v>0</v>
      </c>
      <c r="S682" s="191">
        <v>7.0000000000000007E-2</v>
      </c>
      <c r="T682" s="192">
        <f>S682*H682</f>
        <v>285.67630000000003</v>
      </c>
      <c r="AR682" s="24" t="s">
        <v>160</v>
      </c>
      <c r="AT682" s="24" t="s">
        <v>144</v>
      </c>
      <c r="AU682" s="24" t="s">
        <v>82</v>
      </c>
      <c r="AY682" s="24" t="s">
        <v>141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24" t="s">
        <v>24</v>
      </c>
      <c r="BK682" s="193">
        <f>ROUND(I682*H682,2)</f>
        <v>0</v>
      </c>
      <c r="BL682" s="24" t="s">
        <v>160</v>
      </c>
      <c r="BM682" s="24" t="s">
        <v>1532</v>
      </c>
    </row>
    <row r="683" spans="2:65" s="12" customFormat="1">
      <c r="B683" s="194"/>
      <c r="D683" s="195" t="s">
        <v>151</v>
      </c>
      <c r="E683" s="196" t="s">
        <v>5</v>
      </c>
      <c r="F683" s="197" t="s">
        <v>1533</v>
      </c>
      <c r="H683" s="198" t="s">
        <v>5</v>
      </c>
      <c r="I683" s="199"/>
      <c r="L683" s="194"/>
      <c r="M683" s="200"/>
      <c r="N683" s="201"/>
      <c r="O683" s="201"/>
      <c r="P683" s="201"/>
      <c r="Q683" s="201"/>
      <c r="R683" s="201"/>
      <c r="S683" s="201"/>
      <c r="T683" s="202"/>
      <c r="AT683" s="198" t="s">
        <v>151</v>
      </c>
      <c r="AU683" s="198" t="s">
        <v>82</v>
      </c>
      <c r="AV683" s="12" t="s">
        <v>24</v>
      </c>
      <c r="AW683" s="12" t="s">
        <v>37</v>
      </c>
      <c r="AX683" s="12" t="s">
        <v>74</v>
      </c>
      <c r="AY683" s="198" t="s">
        <v>141</v>
      </c>
    </row>
    <row r="684" spans="2:65" s="12" customFormat="1">
      <c r="B684" s="194"/>
      <c r="D684" s="195" t="s">
        <v>151</v>
      </c>
      <c r="E684" s="196" t="s">
        <v>5</v>
      </c>
      <c r="F684" s="197" t="s">
        <v>664</v>
      </c>
      <c r="H684" s="198" t="s">
        <v>5</v>
      </c>
      <c r="I684" s="199"/>
      <c r="L684" s="194"/>
      <c r="M684" s="200"/>
      <c r="N684" s="201"/>
      <c r="O684" s="201"/>
      <c r="P684" s="201"/>
      <c r="Q684" s="201"/>
      <c r="R684" s="201"/>
      <c r="S684" s="201"/>
      <c r="T684" s="202"/>
      <c r="AT684" s="198" t="s">
        <v>151</v>
      </c>
      <c r="AU684" s="198" t="s">
        <v>82</v>
      </c>
      <c r="AV684" s="12" t="s">
        <v>24</v>
      </c>
      <c r="AW684" s="12" t="s">
        <v>37</v>
      </c>
      <c r="AX684" s="12" t="s">
        <v>74</v>
      </c>
      <c r="AY684" s="198" t="s">
        <v>141</v>
      </c>
    </row>
    <row r="685" spans="2:65" s="13" customFormat="1">
      <c r="B685" s="203"/>
      <c r="D685" s="195" t="s">
        <v>151</v>
      </c>
      <c r="E685" s="212" t="s">
        <v>5</v>
      </c>
      <c r="F685" s="213" t="s">
        <v>1534</v>
      </c>
      <c r="H685" s="214">
        <v>41.24</v>
      </c>
      <c r="I685" s="208"/>
      <c r="L685" s="203"/>
      <c r="M685" s="209"/>
      <c r="N685" s="210"/>
      <c r="O685" s="210"/>
      <c r="P685" s="210"/>
      <c r="Q685" s="210"/>
      <c r="R685" s="210"/>
      <c r="S685" s="210"/>
      <c r="T685" s="211"/>
      <c r="AT685" s="212" t="s">
        <v>151</v>
      </c>
      <c r="AU685" s="212" t="s">
        <v>82</v>
      </c>
      <c r="AV685" s="13" t="s">
        <v>82</v>
      </c>
      <c r="AW685" s="13" t="s">
        <v>37</v>
      </c>
      <c r="AX685" s="13" t="s">
        <v>74</v>
      </c>
      <c r="AY685" s="212" t="s">
        <v>141</v>
      </c>
    </row>
    <row r="686" spans="2:65" s="12" customFormat="1">
      <c r="B686" s="194"/>
      <c r="D686" s="195" t="s">
        <v>151</v>
      </c>
      <c r="E686" s="196" t="s">
        <v>5</v>
      </c>
      <c r="F686" s="197" t="s">
        <v>666</v>
      </c>
      <c r="H686" s="198" t="s">
        <v>5</v>
      </c>
      <c r="I686" s="199"/>
      <c r="L686" s="194"/>
      <c r="M686" s="200"/>
      <c r="N686" s="201"/>
      <c r="O686" s="201"/>
      <c r="P686" s="201"/>
      <c r="Q686" s="201"/>
      <c r="R686" s="201"/>
      <c r="S686" s="201"/>
      <c r="T686" s="202"/>
      <c r="AT686" s="198" t="s">
        <v>151</v>
      </c>
      <c r="AU686" s="198" t="s">
        <v>82</v>
      </c>
      <c r="AV686" s="12" t="s">
        <v>24</v>
      </c>
      <c r="AW686" s="12" t="s">
        <v>37</v>
      </c>
      <c r="AX686" s="12" t="s">
        <v>74</v>
      </c>
      <c r="AY686" s="198" t="s">
        <v>141</v>
      </c>
    </row>
    <row r="687" spans="2:65" s="13" customFormat="1">
      <c r="B687" s="203"/>
      <c r="D687" s="195" t="s">
        <v>151</v>
      </c>
      <c r="E687" s="212" t="s">
        <v>5</v>
      </c>
      <c r="F687" s="213" t="s">
        <v>1535</v>
      </c>
      <c r="H687" s="214">
        <v>61.71</v>
      </c>
      <c r="I687" s="208"/>
      <c r="L687" s="203"/>
      <c r="M687" s="209"/>
      <c r="N687" s="210"/>
      <c r="O687" s="210"/>
      <c r="P687" s="210"/>
      <c r="Q687" s="210"/>
      <c r="R687" s="210"/>
      <c r="S687" s="210"/>
      <c r="T687" s="211"/>
      <c r="AT687" s="212" t="s">
        <v>151</v>
      </c>
      <c r="AU687" s="212" t="s">
        <v>82</v>
      </c>
      <c r="AV687" s="13" t="s">
        <v>82</v>
      </c>
      <c r="AW687" s="13" t="s">
        <v>37</v>
      </c>
      <c r="AX687" s="13" t="s">
        <v>74</v>
      </c>
      <c r="AY687" s="212" t="s">
        <v>141</v>
      </c>
    </row>
    <row r="688" spans="2:65" s="12" customFormat="1">
      <c r="B688" s="194"/>
      <c r="D688" s="195" t="s">
        <v>151</v>
      </c>
      <c r="E688" s="196" t="s">
        <v>5</v>
      </c>
      <c r="F688" s="197" t="s">
        <v>1536</v>
      </c>
      <c r="H688" s="198" t="s">
        <v>5</v>
      </c>
      <c r="I688" s="199"/>
      <c r="L688" s="194"/>
      <c r="M688" s="200"/>
      <c r="N688" s="201"/>
      <c r="O688" s="201"/>
      <c r="P688" s="201"/>
      <c r="Q688" s="201"/>
      <c r="R688" s="201"/>
      <c r="S688" s="201"/>
      <c r="T688" s="202"/>
      <c r="AT688" s="198" t="s">
        <v>151</v>
      </c>
      <c r="AU688" s="198" t="s">
        <v>82</v>
      </c>
      <c r="AV688" s="12" t="s">
        <v>24</v>
      </c>
      <c r="AW688" s="12" t="s">
        <v>37</v>
      </c>
      <c r="AX688" s="12" t="s">
        <v>74</v>
      </c>
      <c r="AY688" s="198" t="s">
        <v>141</v>
      </c>
    </row>
    <row r="689" spans="2:65" s="13" customFormat="1">
      <c r="B689" s="203"/>
      <c r="D689" s="195" t="s">
        <v>151</v>
      </c>
      <c r="E689" s="212" t="s">
        <v>5</v>
      </c>
      <c r="F689" s="213" t="s">
        <v>1537</v>
      </c>
      <c r="H689" s="214">
        <v>663.3</v>
      </c>
      <c r="I689" s="208"/>
      <c r="L689" s="203"/>
      <c r="M689" s="209"/>
      <c r="N689" s="210"/>
      <c r="O689" s="210"/>
      <c r="P689" s="210"/>
      <c r="Q689" s="210"/>
      <c r="R689" s="210"/>
      <c r="S689" s="210"/>
      <c r="T689" s="211"/>
      <c r="AT689" s="212" t="s">
        <v>151</v>
      </c>
      <c r="AU689" s="212" t="s">
        <v>82</v>
      </c>
      <c r="AV689" s="13" t="s">
        <v>82</v>
      </c>
      <c r="AW689" s="13" t="s">
        <v>37</v>
      </c>
      <c r="AX689" s="13" t="s">
        <v>74</v>
      </c>
      <c r="AY689" s="212" t="s">
        <v>141</v>
      </c>
    </row>
    <row r="690" spans="2:65" s="12" customFormat="1">
      <c r="B690" s="194"/>
      <c r="D690" s="195" t="s">
        <v>151</v>
      </c>
      <c r="E690" s="196" t="s">
        <v>5</v>
      </c>
      <c r="F690" s="197" t="s">
        <v>1538</v>
      </c>
      <c r="H690" s="198" t="s">
        <v>5</v>
      </c>
      <c r="I690" s="199"/>
      <c r="L690" s="194"/>
      <c r="M690" s="200"/>
      <c r="N690" s="201"/>
      <c r="O690" s="201"/>
      <c r="P690" s="201"/>
      <c r="Q690" s="201"/>
      <c r="R690" s="201"/>
      <c r="S690" s="201"/>
      <c r="T690" s="202"/>
      <c r="AT690" s="198" t="s">
        <v>151</v>
      </c>
      <c r="AU690" s="198" t="s">
        <v>82</v>
      </c>
      <c r="AV690" s="12" t="s">
        <v>24</v>
      </c>
      <c r="AW690" s="12" t="s">
        <v>37</v>
      </c>
      <c r="AX690" s="12" t="s">
        <v>74</v>
      </c>
      <c r="AY690" s="198" t="s">
        <v>141</v>
      </c>
    </row>
    <row r="691" spans="2:65" s="13" customFormat="1">
      <c r="B691" s="203"/>
      <c r="D691" s="195" t="s">
        <v>151</v>
      </c>
      <c r="E691" s="212" t="s">
        <v>5</v>
      </c>
      <c r="F691" s="213" t="s">
        <v>1539</v>
      </c>
      <c r="H691" s="214">
        <v>3314.84</v>
      </c>
      <c r="I691" s="208"/>
      <c r="L691" s="203"/>
      <c r="M691" s="209"/>
      <c r="N691" s="210"/>
      <c r="O691" s="210"/>
      <c r="P691" s="210"/>
      <c r="Q691" s="210"/>
      <c r="R691" s="210"/>
      <c r="S691" s="210"/>
      <c r="T691" s="211"/>
      <c r="AT691" s="212" t="s">
        <v>151</v>
      </c>
      <c r="AU691" s="212" t="s">
        <v>82</v>
      </c>
      <c r="AV691" s="13" t="s">
        <v>82</v>
      </c>
      <c r="AW691" s="13" t="s">
        <v>37</v>
      </c>
      <c r="AX691" s="13" t="s">
        <v>74</v>
      </c>
      <c r="AY691" s="212" t="s">
        <v>141</v>
      </c>
    </row>
    <row r="692" spans="2:65" s="14" customFormat="1">
      <c r="B692" s="232"/>
      <c r="D692" s="204" t="s">
        <v>151</v>
      </c>
      <c r="E692" s="233" t="s">
        <v>5</v>
      </c>
      <c r="F692" s="234" t="s">
        <v>427</v>
      </c>
      <c r="H692" s="235">
        <v>4081.09</v>
      </c>
      <c r="I692" s="236"/>
      <c r="L692" s="232"/>
      <c r="M692" s="237"/>
      <c r="N692" s="238"/>
      <c r="O692" s="238"/>
      <c r="P692" s="238"/>
      <c r="Q692" s="238"/>
      <c r="R692" s="238"/>
      <c r="S692" s="238"/>
      <c r="T692" s="239"/>
      <c r="AT692" s="240" t="s">
        <v>151</v>
      </c>
      <c r="AU692" s="240" t="s">
        <v>82</v>
      </c>
      <c r="AV692" s="14" t="s">
        <v>160</v>
      </c>
      <c r="AW692" s="14" t="s">
        <v>37</v>
      </c>
      <c r="AX692" s="14" t="s">
        <v>24</v>
      </c>
      <c r="AY692" s="240" t="s">
        <v>141</v>
      </c>
    </row>
    <row r="693" spans="2:65" s="1" customFormat="1" ht="22.5" customHeight="1">
      <c r="B693" s="181"/>
      <c r="C693" s="182" t="s">
        <v>1540</v>
      </c>
      <c r="D693" s="182" t="s">
        <v>144</v>
      </c>
      <c r="E693" s="183" t="s">
        <v>1541</v>
      </c>
      <c r="F693" s="184" t="s">
        <v>1542</v>
      </c>
      <c r="G693" s="185" t="s">
        <v>277</v>
      </c>
      <c r="H693" s="186">
        <v>192.065</v>
      </c>
      <c r="I693" s="187"/>
      <c r="J693" s="188">
        <f>ROUND(I693*H693,2)</f>
        <v>0</v>
      </c>
      <c r="K693" s="184" t="s">
        <v>148</v>
      </c>
      <c r="L693" s="41"/>
      <c r="M693" s="189" t="s">
        <v>5</v>
      </c>
      <c r="N693" s="190" t="s">
        <v>45</v>
      </c>
      <c r="O693" s="42"/>
      <c r="P693" s="191">
        <f>O693*H693</f>
        <v>0</v>
      </c>
      <c r="Q693" s="191">
        <v>3.8850000000000003E-2</v>
      </c>
      <c r="R693" s="191">
        <f>Q693*H693</f>
        <v>7.4617252500000006</v>
      </c>
      <c r="S693" s="191">
        <v>0</v>
      </c>
      <c r="T693" s="192">
        <f>S693*H693</f>
        <v>0</v>
      </c>
      <c r="AR693" s="24" t="s">
        <v>160</v>
      </c>
      <c r="AT693" s="24" t="s">
        <v>144</v>
      </c>
      <c r="AU693" s="24" t="s">
        <v>82</v>
      </c>
      <c r="AY693" s="24" t="s">
        <v>141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24" t="s">
        <v>24</v>
      </c>
      <c r="BK693" s="193">
        <f>ROUND(I693*H693,2)</f>
        <v>0</v>
      </c>
      <c r="BL693" s="24" t="s">
        <v>160</v>
      </c>
      <c r="BM693" s="24" t="s">
        <v>1543</v>
      </c>
    </row>
    <row r="694" spans="2:65" s="12" customFormat="1">
      <c r="B694" s="194"/>
      <c r="D694" s="195" t="s">
        <v>151</v>
      </c>
      <c r="E694" s="196" t="s">
        <v>5</v>
      </c>
      <c r="F694" s="197" t="s">
        <v>1544</v>
      </c>
      <c r="H694" s="198" t="s">
        <v>5</v>
      </c>
      <c r="I694" s="199"/>
      <c r="L694" s="194"/>
      <c r="M694" s="200"/>
      <c r="N694" s="201"/>
      <c r="O694" s="201"/>
      <c r="P694" s="201"/>
      <c r="Q694" s="201"/>
      <c r="R694" s="201"/>
      <c r="S694" s="201"/>
      <c r="T694" s="202"/>
      <c r="AT694" s="198" t="s">
        <v>151</v>
      </c>
      <c r="AU694" s="198" t="s">
        <v>82</v>
      </c>
      <c r="AV694" s="12" t="s">
        <v>24</v>
      </c>
      <c r="AW694" s="12" t="s">
        <v>37</v>
      </c>
      <c r="AX694" s="12" t="s">
        <v>74</v>
      </c>
      <c r="AY694" s="198" t="s">
        <v>141</v>
      </c>
    </row>
    <row r="695" spans="2:65" s="12" customFormat="1">
      <c r="B695" s="194"/>
      <c r="D695" s="195" t="s">
        <v>151</v>
      </c>
      <c r="E695" s="196" t="s">
        <v>5</v>
      </c>
      <c r="F695" s="197" t="s">
        <v>1545</v>
      </c>
      <c r="H695" s="198" t="s">
        <v>5</v>
      </c>
      <c r="I695" s="199"/>
      <c r="L695" s="194"/>
      <c r="M695" s="200"/>
      <c r="N695" s="201"/>
      <c r="O695" s="201"/>
      <c r="P695" s="201"/>
      <c r="Q695" s="201"/>
      <c r="R695" s="201"/>
      <c r="S695" s="201"/>
      <c r="T695" s="202"/>
      <c r="AT695" s="198" t="s">
        <v>151</v>
      </c>
      <c r="AU695" s="198" t="s">
        <v>82</v>
      </c>
      <c r="AV695" s="12" t="s">
        <v>24</v>
      </c>
      <c r="AW695" s="12" t="s">
        <v>37</v>
      </c>
      <c r="AX695" s="12" t="s">
        <v>74</v>
      </c>
      <c r="AY695" s="198" t="s">
        <v>141</v>
      </c>
    </row>
    <row r="696" spans="2:65" s="13" customFormat="1">
      <c r="B696" s="203"/>
      <c r="D696" s="195" t="s">
        <v>151</v>
      </c>
      <c r="E696" s="212" t="s">
        <v>5</v>
      </c>
      <c r="F696" s="213" t="s">
        <v>1546</v>
      </c>
      <c r="H696" s="214">
        <v>72.064999999999998</v>
      </c>
      <c r="I696" s="208"/>
      <c r="L696" s="203"/>
      <c r="M696" s="209"/>
      <c r="N696" s="210"/>
      <c r="O696" s="210"/>
      <c r="P696" s="210"/>
      <c r="Q696" s="210"/>
      <c r="R696" s="210"/>
      <c r="S696" s="210"/>
      <c r="T696" s="211"/>
      <c r="AT696" s="212" t="s">
        <v>151</v>
      </c>
      <c r="AU696" s="212" t="s">
        <v>82</v>
      </c>
      <c r="AV696" s="13" t="s">
        <v>82</v>
      </c>
      <c r="AW696" s="13" t="s">
        <v>37</v>
      </c>
      <c r="AX696" s="13" t="s">
        <v>74</v>
      </c>
      <c r="AY696" s="212" t="s">
        <v>141</v>
      </c>
    </row>
    <row r="697" spans="2:65" s="12" customFormat="1">
      <c r="B697" s="194"/>
      <c r="D697" s="195" t="s">
        <v>151</v>
      </c>
      <c r="E697" s="196" t="s">
        <v>5</v>
      </c>
      <c r="F697" s="197" t="s">
        <v>1547</v>
      </c>
      <c r="H697" s="198" t="s">
        <v>5</v>
      </c>
      <c r="I697" s="199"/>
      <c r="L697" s="194"/>
      <c r="M697" s="200"/>
      <c r="N697" s="201"/>
      <c r="O697" s="201"/>
      <c r="P697" s="201"/>
      <c r="Q697" s="201"/>
      <c r="R697" s="201"/>
      <c r="S697" s="201"/>
      <c r="T697" s="202"/>
      <c r="AT697" s="198" t="s">
        <v>151</v>
      </c>
      <c r="AU697" s="198" t="s">
        <v>82</v>
      </c>
      <c r="AV697" s="12" t="s">
        <v>24</v>
      </c>
      <c r="AW697" s="12" t="s">
        <v>37</v>
      </c>
      <c r="AX697" s="12" t="s">
        <v>74</v>
      </c>
      <c r="AY697" s="198" t="s">
        <v>141</v>
      </c>
    </row>
    <row r="698" spans="2:65" s="13" customFormat="1">
      <c r="B698" s="203"/>
      <c r="D698" s="195" t="s">
        <v>151</v>
      </c>
      <c r="E698" s="212" t="s">
        <v>5</v>
      </c>
      <c r="F698" s="213" t="s">
        <v>1548</v>
      </c>
      <c r="H698" s="214">
        <v>120</v>
      </c>
      <c r="I698" s="208"/>
      <c r="L698" s="203"/>
      <c r="M698" s="209"/>
      <c r="N698" s="210"/>
      <c r="O698" s="210"/>
      <c r="P698" s="210"/>
      <c r="Q698" s="210"/>
      <c r="R698" s="210"/>
      <c r="S698" s="210"/>
      <c r="T698" s="211"/>
      <c r="AT698" s="212" t="s">
        <v>151</v>
      </c>
      <c r="AU698" s="212" t="s">
        <v>82</v>
      </c>
      <c r="AV698" s="13" t="s">
        <v>82</v>
      </c>
      <c r="AW698" s="13" t="s">
        <v>37</v>
      </c>
      <c r="AX698" s="13" t="s">
        <v>74</v>
      </c>
      <c r="AY698" s="212" t="s">
        <v>141</v>
      </c>
    </row>
    <row r="699" spans="2:65" s="14" customFormat="1">
      <c r="B699" s="232"/>
      <c r="D699" s="204" t="s">
        <v>151</v>
      </c>
      <c r="E699" s="233" t="s">
        <v>5</v>
      </c>
      <c r="F699" s="234" t="s">
        <v>427</v>
      </c>
      <c r="H699" s="235">
        <v>192.065</v>
      </c>
      <c r="I699" s="236"/>
      <c r="L699" s="232"/>
      <c r="M699" s="237"/>
      <c r="N699" s="238"/>
      <c r="O699" s="238"/>
      <c r="P699" s="238"/>
      <c r="Q699" s="238"/>
      <c r="R699" s="238"/>
      <c r="S699" s="238"/>
      <c r="T699" s="239"/>
      <c r="AT699" s="240" t="s">
        <v>151</v>
      </c>
      <c r="AU699" s="240" t="s">
        <v>82</v>
      </c>
      <c r="AV699" s="14" t="s">
        <v>160</v>
      </c>
      <c r="AW699" s="14" t="s">
        <v>37</v>
      </c>
      <c r="AX699" s="14" t="s">
        <v>24</v>
      </c>
      <c r="AY699" s="240" t="s">
        <v>141</v>
      </c>
    </row>
    <row r="700" spans="2:65" s="1" customFormat="1" ht="22.5" customHeight="1">
      <c r="B700" s="181"/>
      <c r="C700" s="182" t="s">
        <v>1549</v>
      </c>
      <c r="D700" s="182" t="s">
        <v>144</v>
      </c>
      <c r="E700" s="183" t="s">
        <v>1550</v>
      </c>
      <c r="F700" s="184" t="s">
        <v>1551</v>
      </c>
      <c r="G700" s="185" t="s">
        <v>277</v>
      </c>
      <c r="H700" s="186">
        <v>50.59</v>
      </c>
      <c r="I700" s="187"/>
      <c r="J700" s="188">
        <f>ROUND(I700*H700,2)</f>
        <v>0</v>
      </c>
      <c r="K700" s="184" t="s">
        <v>148</v>
      </c>
      <c r="L700" s="41"/>
      <c r="M700" s="189" t="s">
        <v>5</v>
      </c>
      <c r="N700" s="190" t="s">
        <v>45</v>
      </c>
      <c r="O700" s="42"/>
      <c r="P700" s="191">
        <f>O700*H700</f>
        <v>0</v>
      </c>
      <c r="Q700" s="191">
        <v>9.9750000000000005E-2</v>
      </c>
      <c r="R700" s="191">
        <f>Q700*H700</f>
        <v>5.0463525000000002</v>
      </c>
      <c r="S700" s="191">
        <v>0</v>
      </c>
      <c r="T700" s="192">
        <f>S700*H700</f>
        <v>0</v>
      </c>
      <c r="AR700" s="24" t="s">
        <v>160</v>
      </c>
      <c r="AT700" s="24" t="s">
        <v>144</v>
      </c>
      <c r="AU700" s="24" t="s">
        <v>82</v>
      </c>
      <c r="AY700" s="24" t="s">
        <v>141</v>
      </c>
      <c r="BE700" s="193">
        <f>IF(N700="základní",J700,0)</f>
        <v>0</v>
      </c>
      <c r="BF700" s="193">
        <f>IF(N700="snížená",J700,0)</f>
        <v>0</v>
      </c>
      <c r="BG700" s="193">
        <f>IF(N700="zákl. přenesená",J700,0)</f>
        <v>0</v>
      </c>
      <c r="BH700" s="193">
        <f>IF(N700="sníž. přenesená",J700,0)</f>
        <v>0</v>
      </c>
      <c r="BI700" s="193">
        <f>IF(N700="nulová",J700,0)</f>
        <v>0</v>
      </c>
      <c r="BJ700" s="24" t="s">
        <v>24</v>
      </c>
      <c r="BK700" s="193">
        <f>ROUND(I700*H700,2)</f>
        <v>0</v>
      </c>
      <c r="BL700" s="24" t="s">
        <v>160</v>
      </c>
      <c r="BM700" s="24" t="s">
        <v>1552</v>
      </c>
    </row>
    <row r="701" spans="2:65" s="12" customFormat="1">
      <c r="B701" s="194"/>
      <c r="D701" s="195" t="s">
        <v>151</v>
      </c>
      <c r="E701" s="196" t="s">
        <v>5</v>
      </c>
      <c r="F701" s="197" t="s">
        <v>1544</v>
      </c>
      <c r="H701" s="198" t="s">
        <v>5</v>
      </c>
      <c r="I701" s="199"/>
      <c r="L701" s="194"/>
      <c r="M701" s="200"/>
      <c r="N701" s="201"/>
      <c r="O701" s="201"/>
      <c r="P701" s="201"/>
      <c r="Q701" s="201"/>
      <c r="R701" s="201"/>
      <c r="S701" s="201"/>
      <c r="T701" s="202"/>
      <c r="AT701" s="198" t="s">
        <v>151</v>
      </c>
      <c r="AU701" s="198" t="s">
        <v>82</v>
      </c>
      <c r="AV701" s="12" t="s">
        <v>24</v>
      </c>
      <c r="AW701" s="12" t="s">
        <v>37</v>
      </c>
      <c r="AX701" s="12" t="s">
        <v>74</v>
      </c>
      <c r="AY701" s="198" t="s">
        <v>141</v>
      </c>
    </row>
    <row r="702" spans="2:65" s="12" customFormat="1">
      <c r="B702" s="194"/>
      <c r="D702" s="195" t="s">
        <v>151</v>
      </c>
      <c r="E702" s="196" t="s">
        <v>5</v>
      </c>
      <c r="F702" s="197" t="s">
        <v>1545</v>
      </c>
      <c r="H702" s="198" t="s">
        <v>5</v>
      </c>
      <c r="I702" s="199"/>
      <c r="L702" s="194"/>
      <c r="M702" s="200"/>
      <c r="N702" s="201"/>
      <c r="O702" s="201"/>
      <c r="P702" s="201"/>
      <c r="Q702" s="201"/>
      <c r="R702" s="201"/>
      <c r="S702" s="201"/>
      <c r="T702" s="202"/>
      <c r="AT702" s="198" t="s">
        <v>151</v>
      </c>
      <c r="AU702" s="198" t="s">
        <v>82</v>
      </c>
      <c r="AV702" s="12" t="s">
        <v>24</v>
      </c>
      <c r="AW702" s="12" t="s">
        <v>37</v>
      </c>
      <c r="AX702" s="12" t="s">
        <v>74</v>
      </c>
      <c r="AY702" s="198" t="s">
        <v>141</v>
      </c>
    </row>
    <row r="703" spans="2:65" s="13" customFormat="1">
      <c r="B703" s="203"/>
      <c r="D703" s="195" t="s">
        <v>151</v>
      </c>
      <c r="E703" s="212" t="s">
        <v>5</v>
      </c>
      <c r="F703" s="213" t="s">
        <v>1553</v>
      </c>
      <c r="H703" s="214">
        <v>20.59</v>
      </c>
      <c r="I703" s="208"/>
      <c r="L703" s="203"/>
      <c r="M703" s="209"/>
      <c r="N703" s="210"/>
      <c r="O703" s="210"/>
      <c r="P703" s="210"/>
      <c r="Q703" s="210"/>
      <c r="R703" s="210"/>
      <c r="S703" s="210"/>
      <c r="T703" s="211"/>
      <c r="AT703" s="212" t="s">
        <v>151</v>
      </c>
      <c r="AU703" s="212" t="s">
        <v>82</v>
      </c>
      <c r="AV703" s="13" t="s">
        <v>82</v>
      </c>
      <c r="AW703" s="13" t="s">
        <v>37</v>
      </c>
      <c r="AX703" s="13" t="s">
        <v>74</v>
      </c>
      <c r="AY703" s="212" t="s">
        <v>141</v>
      </c>
    </row>
    <row r="704" spans="2:65" s="12" customFormat="1">
      <c r="B704" s="194"/>
      <c r="D704" s="195" t="s">
        <v>151</v>
      </c>
      <c r="E704" s="196" t="s">
        <v>5</v>
      </c>
      <c r="F704" s="197" t="s">
        <v>1547</v>
      </c>
      <c r="H704" s="198" t="s">
        <v>5</v>
      </c>
      <c r="I704" s="199"/>
      <c r="L704" s="194"/>
      <c r="M704" s="200"/>
      <c r="N704" s="201"/>
      <c r="O704" s="201"/>
      <c r="P704" s="201"/>
      <c r="Q704" s="201"/>
      <c r="R704" s="201"/>
      <c r="S704" s="201"/>
      <c r="T704" s="202"/>
      <c r="AT704" s="198" t="s">
        <v>151</v>
      </c>
      <c r="AU704" s="198" t="s">
        <v>82</v>
      </c>
      <c r="AV704" s="12" t="s">
        <v>24</v>
      </c>
      <c r="AW704" s="12" t="s">
        <v>37</v>
      </c>
      <c r="AX704" s="12" t="s">
        <v>74</v>
      </c>
      <c r="AY704" s="198" t="s">
        <v>141</v>
      </c>
    </row>
    <row r="705" spans="2:65" s="13" customFormat="1">
      <c r="B705" s="203"/>
      <c r="D705" s="195" t="s">
        <v>151</v>
      </c>
      <c r="E705" s="212" t="s">
        <v>5</v>
      </c>
      <c r="F705" s="213" t="s">
        <v>1554</v>
      </c>
      <c r="H705" s="214">
        <v>30</v>
      </c>
      <c r="I705" s="208"/>
      <c r="L705" s="203"/>
      <c r="M705" s="209"/>
      <c r="N705" s="210"/>
      <c r="O705" s="210"/>
      <c r="P705" s="210"/>
      <c r="Q705" s="210"/>
      <c r="R705" s="210"/>
      <c r="S705" s="210"/>
      <c r="T705" s="211"/>
      <c r="AT705" s="212" t="s">
        <v>151</v>
      </c>
      <c r="AU705" s="212" t="s">
        <v>82</v>
      </c>
      <c r="AV705" s="13" t="s">
        <v>82</v>
      </c>
      <c r="AW705" s="13" t="s">
        <v>37</v>
      </c>
      <c r="AX705" s="13" t="s">
        <v>74</v>
      </c>
      <c r="AY705" s="212" t="s">
        <v>141</v>
      </c>
    </row>
    <row r="706" spans="2:65" s="14" customFormat="1">
      <c r="B706" s="232"/>
      <c r="D706" s="204" t="s">
        <v>151</v>
      </c>
      <c r="E706" s="233" t="s">
        <v>5</v>
      </c>
      <c r="F706" s="234" t="s">
        <v>427</v>
      </c>
      <c r="H706" s="235">
        <v>50.59</v>
      </c>
      <c r="I706" s="236"/>
      <c r="L706" s="232"/>
      <c r="M706" s="237"/>
      <c r="N706" s="238"/>
      <c r="O706" s="238"/>
      <c r="P706" s="238"/>
      <c r="Q706" s="238"/>
      <c r="R706" s="238"/>
      <c r="S706" s="238"/>
      <c r="T706" s="239"/>
      <c r="AT706" s="240" t="s">
        <v>151</v>
      </c>
      <c r="AU706" s="240" t="s">
        <v>82</v>
      </c>
      <c r="AV706" s="14" t="s">
        <v>160</v>
      </c>
      <c r="AW706" s="14" t="s">
        <v>37</v>
      </c>
      <c r="AX706" s="14" t="s">
        <v>24</v>
      </c>
      <c r="AY706" s="240" t="s">
        <v>141</v>
      </c>
    </row>
    <row r="707" spans="2:65" s="1" customFormat="1" ht="22.5" customHeight="1">
      <c r="B707" s="181"/>
      <c r="C707" s="182" t="s">
        <v>1555</v>
      </c>
      <c r="D707" s="182" t="s">
        <v>144</v>
      </c>
      <c r="E707" s="183" t="s">
        <v>1556</v>
      </c>
      <c r="F707" s="184" t="s">
        <v>1557</v>
      </c>
      <c r="G707" s="185" t="s">
        <v>277</v>
      </c>
      <c r="H707" s="186">
        <v>10.295</v>
      </c>
      <c r="I707" s="187"/>
      <c r="J707" s="188">
        <f>ROUND(I707*H707,2)</f>
        <v>0</v>
      </c>
      <c r="K707" s="184" t="s">
        <v>148</v>
      </c>
      <c r="L707" s="41"/>
      <c r="M707" s="189" t="s">
        <v>5</v>
      </c>
      <c r="N707" s="190" t="s">
        <v>45</v>
      </c>
      <c r="O707" s="42"/>
      <c r="P707" s="191">
        <f>O707*H707</f>
        <v>0</v>
      </c>
      <c r="Q707" s="191">
        <v>0.19950000000000001</v>
      </c>
      <c r="R707" s="191">
        <f>Q707*H707</f>
        <v>2.0538525000000001</v>
      </c>
      <c r="S707" s="191">
        <v>0</v>
      </c>
      <c r="T707" s="192">
        <f>S707*H707</f>
        <v>0</v>
      </c>
      <c r="AR707" s="24" t="s">
        <v>160</v>
      </c>
      <c r="AT707" s="24" t="s">
        <v>144</v>
      </c>
      <c r="AU707" s="24" t="s">
        <v>82</v>
      </c>
      <c r="AY707" s="24" t="s">
        <v>141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4" t="s">
        <v>24</v>
      </c>
      <c r="BK707" s="193">
        <f>ROUND(I707*H707,2)</f>
        <v>0</v>
      </c>
      <c r="BL707" s="24" t="s">
        <v>160</v>
      </c>
      <c r="BM707" s="24" t="s">
        <v>1558</v>
      </c>
    </row>
    <row r="708" spans="2:65" s="12" customFormat="1">
      <c r="B708" s="194"/>
      <c r="D708" s="195" t="s">
        <v>151</v>
      </c>
      <c r="E708" s="196" t="s">
        <v>5</v>
      </c>
      <c r="F708" s="197" t="s">
        <v>1544</v>
      </c>
      <c r="H708" s="198" t="s">
        <v>5</v>
      </c>
      <c r="I708" s="199"/>
      <c r="L708" s="194"/>
      <c r="M708" s="200"/>
      <c r="N708" s="201"/>
      <c r="O708" s="201"/>
      <c r="P708" s="201"/>
      <c r="Q708" s="201"/>
      <c r="R708" s="201"/>
      <c r="S708" s="201"/>
      <c r="T708" s="202"/>
      <c r="AT708" s="198" t="s">
        <v>151</v>
      </c>
      <c r="AU708" s="198" t="s">
        <v>82</v>
      </c>
      <c r="AV708" s="12" t="s">
        <v>24</v>
      </c>
      <c r="AW708" s="12" t="s">
        <v>37</v>
      </c>
      <c r="AX708" s="12" t="s">
        <v>74</v>
      </c>
      <c r="AY708" s="198" t="s">
        <v>141</v>
      </c>
    </row>
    <row r="709" spans="2:65" s="12" customFormat="1">
      <c r="B709" s="194"/>
      <c r="D709" s="195" t="s">
        <v>151</v>
      </c>
      <c r="E709" s="196" t="s">
        <v>5</v>
      </c>
      <c r="F709" s="197" t="s">
        <v>1545</v>
      </c>
      <c r="H709" s="198" t="s">
        <v>5</v>
      </c>
      <c r="I709" s="199"/>
      <c r="L709" s="194"/>
      <c r="M709" s="200"/>
      <c r="N709" s="201"/>
      <c r="O709" s="201"/>
      <c r="P709" s="201"/>
      <c r="Q709" s="201"/>
      <c r="R709" s="201"/>
      <c r="S709" s="201"/>
      <c r="T709" s="202"/>
      <c r="AT709" s="198" t="s">
        <v>151</v>
      </c>
      <c r="AU709" s="198" t="s">
        <v>82</v>
      </c>
      <c r="AV709" s="12" t="s">
        <v>24</v>
      </c>
      <c r="AW709" s="12" t="s">
        <v>37</v>
      </c>
      <c r="AX709" s="12" t="s">
        <v>74</v>
      </c>
      <c r="AY709" s="198" t="s">
        <v>141</v>
      </c>
    </row>
    <row r="710" spans="2:65" s="13" customFormat="1">
      <c r="B710" s="203"/>
      <c r="D710" s="195" t="s">
        <v>151</v>
      </c>
      <c r="E710" s="212" t="s">
        <v>5</v>
      </c>
      <c r="F710" s="213" t="s">
        <v>1559</v>
      </c>
      <c r="H710" s="214">
        <v>10.295</v>
      </c>
      <c r="I710" s="208"/>
      <c r="L710" s="203"/>
      <c r="M710" s="209"/>
      <c r="N710" s="210"/>
      <c r="O710" s="210"/>
      <c r="P710" s="210"/>
      <c r="Q710" s="210"/>
      <c r="R710" s="210"/>
      <c r="S710" s="210"/>
      <c r="T710" s="211"/>
      <c r="AT710" s="212" t="s">
        <v>151</v>
      </c>
      <c r="AU710" s="212" t="s">
        <v>82</v>
      </c>
      <c r="AV710" s="13" t="s">
        <v>82</v>
      </c>
      <c r="AW710" s="13" t="s">
        <v>37</v>
      </c>
      <c r="AX710" s="13" t="s">
        <v>74</v>
      </c>
      <c r="AY710" s="212" t="s">
        <v>141</v>
      </c>
    </row>
    <row r="711" spans="2:65" s="14" customFormat="1">
      <c r="B711" s="232"/>
      <c r="D711" s="204" t="s">
        <v>151</v>
      </c>
      <c r="E711" s="233" t="s">
        <v>5</v>
      </c>
      <c r="F711" s="234" t="s">
        <v>427</v>
      </c>
      <c r="H711" s="235">
        <v>10.295</v>
      </c>
      <c r="I711" s="236"/>
      <c r="L711" s="232"/>
      <c r="M711" s="237"/>
      <c r="N711" s="238"/>
      <c r="O711" s="238"/>
      <c r="P711" s="238"/>
      <c r="Q711" s="238"/>
      <c r="R711" s="238"/>
      <c r="S711" s="238"/>
      <c r="T711" s="239"/>
      <c r="AT711" s="240" t="s">
        <v>151</v>
      </c>
      <c r="AU711" s="240" t="s">
        <v>82</v>
      </c>
      <c r="AV711" s="14" t="s">
        <v>160</v>
      </c>
      <c r="AW711" s="14" t="s">
        <v>37</v>
      </c>
      <c r="AX711" s="14" t="s">
        <v>24</v>
      </c>
      <c r="AY711" s="240" t="s">
        <v>141</v>
      </c>
    </row>
    <row r="712" spans="2:65" s="1" customFormat="1" ht="22.5" customHeight="1">
      <c r="B712" s="181"/>
      <c r="C712" s="182" t="s">
        <v>1560</v>
      </c>
      <c r="D712" s="182" t="s">
        <v>144</v>
      </c>
      <c r="E712" s="183" t="s">
        <v>1561</v>
      </c>
      <c r="F712" s="184" t="s">
        <v>1562</v>
      </c>
      <c r="G712" s="185" t="s">
        <v>277</v>
      </c>
      <c r="H712" s="186">
        <v>24</v>
      </c>
      <c r="I712" s="187"/>
      <c r="J712" s="188">
        <f>ROUND(I712*H712,2)</f>
        <v>0</v>
      </c>
      <c r="K712" s="184" t="s">
        <v>148</v>
      </c>
      <c r="L712" s="41"/>
      <c r="M712" s="189" t="s">
        <v>5</v>
      </c>
      <c r="N712" s="190" t="s">
        <v>45</v>
      </c>
      <c r="O712" s="42"/>
      <c r="P712" s="191">
        <f>O712*H712</f>
        <v>0</v>
      </c>
      <c r="Q712" s="191">
        <v>3.9899999999999998E-2</v>
      </c>
      <c r="R712" s="191">
        <f>Q712*H712</f>
        <v>0.95760000000000001</v>
      </c>
      <c r="S712" s="191">
        <v>0</v>
      </c>
      <c r="T712" s="192">
        <f>S712*H712</f>
        <v>0</v>
      </c>
      <c r="AR712" s="24" t="s">
        <v>160</v>
      </c>
      <c r="AT712" s="24" t="s">
        <v>144</v>
      </c>
      <c r="AU712" s="24" t="s">
        <v>82</v>
      </c>
      <c r="AY712" s="24" t="s">
        <v>141</v>
      </c>
      <c r="BE712" s="193">
        <f>IF(N712="základní",J712,0)</f>
        <v>0</v>
      </c>
      <c r="BF712" s="193">
        <f>IF(N712="snížená",J712,0)</f>
        <v>0</v>
      </c>
      <c r="BG712" s="193">
        <f>IF(N712="zákl. přenesená",J712,0)</f>
        <v>0</v>
      </c>
      <c r="BH712" s="193">
        <f>IF(N712="sníž. přenesená",J712,0)</f>
        <v>0</v>
      </c>
      <c r="BI712" s="193">
        <f>IF(N712="nulová",J712,0)</f>
        <v>0</v>
      </c>
      <c r="BJ712" s="24" t="s">
        <v>24</v>
      </c>
      <c r="BK712" s="193">
        <f>ROUND(I712*H712,2)</f>
        <v>0</v>
      </c>
      <c r="BL712" s="24" t="s">
        <v>160</v>
      </c>
      <c r="BM712" s="24" t="s">
        <v>1563</v>
      </c>
    </row>
    <row r="713" spans="2:65" s="12" customFormat="1">
      <c r="B713" s="194"/>
      <c r="D713" s="195" t="s">
        <v>151</v>
      </c>
      <c r="E713" s="196" t="s">
        <v>5</v>
      </c>
      <c r="F713" s="197" t="s">
        <v>1544</v>
      </c>
      <c r="H713" s="198" t="s">
        <v>5</v>
      </c>
      <c r="I713" s="199"/>
      <c r="L713" s="194"/>
      <c r="M713" s="200"/>
      <c r="N713" s="201"/>
      <c r="O713" s="201"/>
      <c r="P713" s="201"/>
      <c r="Q713" s="201"/>
      <c r="R713" s="201"/>
      <c r="S713" s="201"/>
      <c r="T713" s="202"/>
      <c r="AT713" s="198" t="s">
        <v>151</v>
      </c>
      <c r="AU713" s="198" t="s">
        <v>82</v>
      </c>
      <c r="AV713" s="12" t="s">
        <v>24</v>
      </c>
      <c r="AW713" s="12" t="s">
        <v>37</v>
      </c>
      <c r="AX713" s="12" t="s">
        <v>74</v>
      </c>
      <c r="AY713" s="198" t="s">
        <v>141</v>
      </c>
    </row>
    <row r="714" spans="2:65" s="12" customFormat="1">
      <c r="B714" s="194"/>
      <c r="D714" s="195" t="s">
        <v>151</v>
      </c>
      <c r="E714" s="196" t="s">
        <v>5</v>
      </c>
      <c r="F714" s="197" t="s">
        <v>1564</v>
      </c>
      <c r="H714" s="198" t="s">
        <v>5</v>
      </c>
      <c r="I714" s="199"/>
      <c r="L714" s="194"/>
      <c r="M714" s="200"/>
      <c r="N714" s="201"/>
      <c r="O714" s="201"/>
      <c r="P714" s="201"/>
      <c r="Q714" s="201"/>
      <c r="R714" s="201"/>
      <c r="S714" s="201"/>
      <c r="T714" s="202"/>
      <c r="AT714" s="198" t="s">
        <v>151</v>
      </c>
      <c r="AU714" s="198" t="s">
        <v>82</v>
      </c>
      <c r="AV714" s="12" t="s">
        <v>24</v>
      </c>
      <c r="AW714" s="12" t="s">
        <v>37</v>
      </c>
      <c r="AX714" s="12" t="s">
        <v>74</v>
      </c>
      <c r="AY714" s="198" t="s">
        <v>141</v>
      </c>
    </row>
    <row r="715" spans="2:65" s="13" customFormat="1">
      <c r="B715" s="203"/>
      <c r="D715" s="195" t="s">
        <v>151</v>
      </c>
      <c r="E715" s="212" t="s">
        <v>5</v>
      </c>
      <c r="F715" s="213" t="s">
        <v>1565</v>
      </c>
      <c r="H715" s="214">
        <v>24</v>
      </c>
      <c r="I715" s="208"/>
      <c r="L715" s="203"/>
      <c r="M715" s="209"/>
      <c r="N715" s="210"/>
      <c r="O715" s="210"/>
      <c r="P715" s="210"/>
      <c r="Q715" s="210"/>
      <c r="R715" s="210"/>
      <c r="S715" s="210"/>
      <c r="T715" s="211"/>
      <c r="AT715" s="212" t="s">
        <v>151</v>
      </c>
      <c r="AU715" s="212" t="s">
        <v>82</v>
      </c>
      <c r="AV715" s="13" t="s">
        <v>82</v>
      </c>
      <c r="AW715" s="13" t="s">
        <v>37</v>
      </c>
      <c r="AX715" s="13" t="s">
        <v>74</v>
      </c>
      <c r="AY715" s="212" t="s">
        <v>141</v>
      </c>
    </row>
    <row r="716" spans="2:65" s="14" customFormat="1">
      <c r="B716" s="232"/>
      <c r="D716" s="204" t="s">
        <v>151</v>
      </c>
      <c r="E716" s="233" t="s">
        <v>5</v>
      </c>
      <c r="F716" s="234" t="s">
        <v>427</v>
      </c>
      <c r="H716" s="235">
        <v>24</v>
      </c>
      <c r="I716" s="236"/>
      <c r="L716" s="232"/>
      <c r="M716" s="237"/>
      <c r="N716" s="238"/>
      <c r="O716" s="238"/>
      <c r="P716" s="238"/>
      <c r="Q716" s="238"/>
      <c r="R716" s="238"/>
      <c r="S716" s="238"/>
      <c r="T716" s="239"/>
      <c r="AT716" s="240" t="s">
        <v>151</v>
      </c>
      <c r="AU716" s="240" t="s">
        <v>82</v>
      </c>
      <c r="AV716" s="14" t="s">
        <v>160</v>
      </c>
      <c r="AW716" s="14" t="s">
        <v>37</v>
      </c>
      <c r="AX716" s="14" t="s">
        <v>24</v>
      </c>
      <c r="AY716" s="240" t="s">
        <v>141</v>
      </c>
    </row>
    <row r="717" spans="2:65" s="1" customFormat="1" ht="22.5" customHeight="1">
      <c r="B717" s="181"/>
      <c r="C717" s="182" t="s">
        <v>1566</v>
      </c>
      <c r="D717" s="182" t="s">
        <v>144</v>
      </c>
      <c r="E717" s="183" t="s">
        <v>1567</v>
      </c>
      <c r="F717" s="184" t="s">
        <v>1568</v>
      </c>
      <c r="G717" s="185" t="s">
        <v>277</v>
      </c>
      <c r="H717" s="186">
        <v>6</v>
      </c>
      <c r="I717" s="187"/>
      <c r="J717" s="188">
        <f>ROUND(I717*H717,2)</f>
        <v>0</v>
      </c>
      <c r="K717" s="184" t="s">
        <v>148</v>
      </c>
      <c r="L717" s="41"/>
      <c r="M717" s="189" t="s">
        <v>5</v>
      </c>
      <c r="N717" s="190" t="s">
        <v>45</v>
      </c>
      <c r="O717" s="42"/>
      <c r="P717" s="191">
        <f>O717*H717</f>
        <v>0</v>
      </c>
      <c r="Q717" s="191">
        <v>9.9750000000000005E-2</v>
      </c>
      <c r="R717" s="191">
        <f>Q717*H717</f>
        <v>0.59850000000000003</v>
      </c>
      <c r="S717" s="191">
        <v>0</v>
      </c>
      <c r="T717" s="192">
        <f>S717*H717</f>
        <v>0</v>
      </c>
      <c r="AR717" s="24" t="s">
        <v>160</v>
      </c>
      <c r="AT717" s="24" t="s">
        <v>144</v>
      </c>
      <c r="AU717" s="24" t="s">
        <v>82</v>
      </c>
      <c r="AY717" s="24" t="s">
        <v>141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24" t="s">
        <v>24</v>
      </c>
      <c r="BK717" s="193">
        <f>ROUND(I717*H717,2)</f>
        <v>0</v>
      </c>
      <c r="BL717" s="24" t="s">
        <v>160</v>
      </c>
      <c r="BM717" s="24" t="s">
        <v>1569</v>
      </c>
    </row>
    <row r="718" spans="2:65" s="12" customFormat="1">
      <c r="B718" s="194"/>
      <c r="D718" s="195" t="s">
        <v>151</v>
      </c>
      <c r="E718" s="196" t="s">
        <v>5</v>
      </c>
      <c r="F718" s="197" t="s">
        <v>1544</v>
      </c>
      <c r="H718" s="198" t="s">
        <v>5</v>
      </c>
      <c r="I718" s="199"/>
      <c r="L718" s="194"/>
      <c r="M718" s="200"/>
      <c r="N718" s="201"/>
      <c r="O718" s="201"/>
      <c r="P718" s="201"/>
      <c r="Q718" s="201"/>
      <c r="R718" s="201"/>
      <c r="S718" s="201"/>
      <c r="T718" s="202"/>
      <c r="AT718" s="198" t="s">
        <v>151</v>
      </c>
      <c r="AU718" s="198" t="s">
        <v>82</v>
      </c>
      <c r="AV718" s="12" t="s">
        <v>24</v>
      </c>
      <c r="AW718" s="12" t="s">
        <v>37</v>
      </c>
      <c r="AX718" s="12" t="s">
        <v>74</v>
      </c>
      <c r="AY718" s="198" t="s">
        <v>141</v>
      </c>
    </row>
    <row r="719" spans="2:65" s="12" customFormat="1">
      <c r="B719" s="194"/>
      <c r="D719" s="195" t="s">
        <v>151</v>
      </c>
      <c r="E719" s="196" t="s">
        <v>5</v>
      </c>
      <c r="F719" s="197" t="s">
        <v>1564</v>
      </c>
      <c r="H719" s="198" t="s">
        <v>5</v>
      </c>
      <c r="I719" s="199"/>
      <c r="L719" s="194"/>
      <c r="M719" s="200"/>
      <c r="N719" s="201"/>
      <c r="O719" s="201"/>
      <c r="P719" s="201"/>
      <c r="Q719" s="201"/>
      <c r="R719" s="201"/>
      <c r="S719" s="201"/>
      <c r="T719" s="202"/>
      <c r="AT719" s="198" t="s">
        <v>151</v>
      </c>
      <c r="AU719" s="198" t="s">
        <v>82</v>
      </c>
      <c r="AV719" s="12" t="s">
        <v>24</v>
      </c>
      <c r="AW719" s="12" t="s">
        <v>37</v>
      </c>
      <c r="AX719" s="12" t="s">
        <v>74</v>
      </c>
      <c r="AY719" s="198" t="s">
        <v>141</v>
      </c>
    </row>
    <row r="720" spans="2:65" s="13" customFormat="1">
      <c r="B720" s="203"/>
      <c r="D720" s="195" t="s">
        <v>151</v>
      </c>
      <c r="E720" s="212" t="s">
        <v>5</v>
      </c>
      <c r="F720" s="213" t="s">
        <v>1570</v>
      </c>
      <c r="H720" s="214">
        <v>6</v>
      </c>
      <c r="I720" s="208"/>
      <c r="L720" s="203"/>
      <c r="M720" s="209"/>
      <c r="N720" s="210"/>
      <c r="O720" s="210"/>
      <c r="P720" s="210"/>
      <c r="Q720" s="210"/>
      <c r="R720" s="210"/>
      <c r="S720" s="210"/>
      <c r="T720" s="211"/>
      <c r="AT720" s="212" t="s">
        <v>151</v>
      </c>
      <c r="AU720" s="212" t="s">
        <v>82</v>
      </c>
      <c r="AV720" s="13" t="s">
        <v>82</v>
      </c>
      <c r="AW720" s="13" t="s">
        <v>37</v>
      </c>
      <c r="AX720" s="13" t="s">
        <v>74</v>
      </c>
      <c r="AY720" s="212" t="s">
        <v>141</v>
      </c>
    </row>
    <row r="721" spans="2:65" s="14" customFormat="1">
      <c r="B721" s="232"/>
      <c r="D721" s="204" t="s">
        <v>151</v>
      </c>
      <c r="E721" s="233" t="s">
        <v>5</v>
      </c>
      <c r="F721" s="234" t="s">
        <v>427</v>
      </c>
      <c r="H721" s="235">
        <v>6</v>
      </c>
      <c r="I721" s="236"/>
      <c r="L721" s="232"/>
      <c r="M721" s="237"/>
      <c r="N721" s="238"/>
      <c r="O721" s="238"/>
      <c r="P721" s="238"/>
      <c r="Q721" s="238"/>
      <c r="R721" s="238"/>
      <c r="S721" s="238"/>
      <c r="T721" s="239"/>
      <c r="AT721" s="240" t="s">
        <v>151</v>
      </c>
      <c r="AU721" s="240" t="s">
        <v>82</v>
      </c>
      <c r="AV721" s="14" t="s">
        <v>160</v>
      </c>
      <c r="AW721" s="14" t="s">
        <v>37</v>
      </c>
      <c r="AX721" s="14" t="s">
        <v>24</v>
      </c>
      <c r="AY721" s="240" t="s">
        <v>141</v>
      </c>
    </row>
    <row r="722" spans="2:65" s="1" customFormat="1" ht="22.5" customHeight="1">
      <c r="B722" s="181"/>
      <c r="C722" s="182" t="s">
        <v>1571</v>
      </c>
      <c r="D722" s="182" t="s">
        <v>144</v>
      </c>
      <c r="E722" s="183" t="s">
        <v>1572</v>
      </c>
      <c r="F722" s="184" t="s">
        <v>1573</v>
      </c>
      <c r="G722" s="185" t="s">
        <v>277</v>
      </c>
      <c r="H722" s="186">
        <v>2809.13</v>
      </c>
      <c r="I722" s="187"/>
      <c r="J722" s="188">
        <f>ROUND(I722*H722,2)</f>
        <v>0</v>
      </c>
      <c r="K722" s="184" t="s">
        <v>148</v>
      </c>
      <c r="L722" s="41"/>
      <c r="M722" s="189" t="s">
        <v>5</v>
      </c>
      <c r="N722" s="190" t="s">
        <v>45</v>
      </c>
      <c r="O722" s="42"/>
      <c r="P722" s="191">
        <f>O722*H722</f>
        <v>0</v>
      </c>
      <c r="Q722" s="191">
        <v>1.58E-3</v>
      </c>
      <c r="R722" s="191">
        <f>Q722*H722</f>
        <v>4.4384253999999999</v>
      </c>
      <c r="S722" s="191">
        <v>0</v>
      </c>
      <c r="T722" s="192">
        <f>S722*H722</f>
        <v>0</v>
      </c>
      <c r="AR722" s="24" t="s">
        <v>160</v>
      </c>
      <c r="AT722" s="24" t="s">
        <v>144</v>
      </c>
      <c r="AU722" s="24" t="s">
        <v>82</v>
      </c>
      <c r="AY722" s="24" t="s">
        <v>141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24" t="s">
        <v>24</v>
      </c>
      <c r="BK722" s="193">
        <f>ROUND(I722*H722,2)</f>
        <v>0</v>
      </c>
      <c r="BL722" s="24" t="s">
        <v>160</v>
      </c>
      <c r="BM722" s="24" t="s">
        <v>1574</v>
      </c>
    </row>
    <row r="723" spans="2:65" s="12" customFormat="1">
      <c r="B723" s="194"/>
      <c r="D723" s="195" t="s">
        <v>151</v>
      </c>
      <c r="E723" s="196" t="s">
        <v>5</v>
      </c>
      <c r="F723" s="197" t="s">
        <v>1575</v>
      </c>
      <c r="H723" s="198" t="s">
        <v>5</v>
      </c>
      <c r="I723" s="199"/>
      <c r="L723" s="194"/>
      <c r="M723" s="200"/>
      <c r="N723" s="201"/>
      <c r="O723" s="201"/>
      <c r="P723" s="201"/>
      <c r="Q723" s="201"/>
      <c r="R723" s="201"/>
      <c r="S723" s="201"/>
      <c r="T723" s="202"/>
      <c r="AT723" s="198" t="s">
        <v>151</v>
      </c>
      <c r="AU723" s="198" t="s">
        <v>82</v>
      </c>
      <c r="AV723" s="12" t="s">
        <v>24</v>
      </c>
      <c r="AW723" s="12" t="s">
        <v>37</v>
      </c>
      <c r="AX723" s="12" t="s">
        <v>74</v>
      </c>
      <c r="AY723" s="198" t="s">
        <v>141</v>
      </c>
    </row>
    <row r="724" spans="2:65" s="13" customFormat="1">
      <c r="B724" s="203"/>
      <c r="D724" s="195" t="s">
        <v>151</v>
      </c>
      <c r="E724" s="212" t="s">
        <v>5</v>
      </c>
      <c r="F724" s="213" t="s">
        <v>1576</v>
      </c>
      <c r="H724" s="214">
        <v>1703.24</v>
      </c>
      <c r="I724" s="208"/>
      <c r="L724" s="203"/>
      <c r="M724" s="209"/>
      <c r="N724" s="210"/>
      <c r="O724" s="210"/>
      <c r="P724" s="210"/>
      <c r="Q724" s="210"/>
      <c r="R724" s="210"/>
      <c r="S724" s="210"/>
      <c r="T724" s="211"/>
      <c r="AT724" s="212" t="s">
        <v>151</v>
      </c>
      <c r="AU724" s="212" t="s">
        <v>82</v>
      </c>
      <c r="AV724" s="13" t="s">
        <v>82</v>
      </c>
      <c r="AW724" s="13" t="s">
        <v>37</v>
      </c>
      <c r="AX724" s="13" t="s">
        <v>74</v>
      </c>
      <c r="AY724" s="212" t="s">
        <v>141</v>
      </c>
    </row>
    <row r="725" spans="2:65" s="12" customFormat="1">
      <c r="B725" s="194"/>
      <c r="D725" s="195" t="s">
        <v>151</v>
      </c>
      <c r="E725" s="196" t="s">
        <v>5</v>
      </c>
      <c r="F725" s="197" t="s">
        <v>1577</v>
      </c>
      <c r="H725" s="198" t="s">
        <v>5</v>
      </c>
      <c r="I725" s="199"/>
      <c r="L725" s="194"/>
      <c r="M725" s="200"/>
      <c r="N725" s="201"/>
      <c r="O725" s="201"/>
      <c r="P725" s="201"/>
      <c r="Q725" s="201"/>
      <c r="R725" s="201"/>
      <c r="S725" s="201"/>
      <c r="T725" s="202"/>
      <c r="AT725" s="198" t="s">
        <v>151</v>
      </c>
      <c r="AU725" s="198" t="s">
        <v>82</v>
      </c>
      <c r="AV725" s="12" t="s">
        <v>24</v>
      </c>
      <c r="AW725" s="12" t="s">
        <v>37</v>
      </c>
      <c r="AX725" s="12" t="s">
        <v>74</v>
      </c>
      <c r="AY725" s="198" t="s">
        <v>141</v>
      </c>
    </row>
    <row r="726" spans="2:65" s="13" customFormat="1">
      <c r="B726" s="203"/>
      <c r="D726" s="195" t="s">
        <v>151</v>
      </c>
      <c r="E726" s="212" t="s">
        <v>5</v>
      </c>
      <c r="F726" s="213" t="s">
        <v>1578</v>
      </c>
      <c r="H726" s="214">
        <v>159.63999999999999</v>
      </c>
      <c r="I726" s="208"/>
      <c r="L726" s="203"/>
      <c r="M726" s="209"/>
      <c r="N726" s="210"/>
      <c r="O726" s="210"/>
      <c r="P726" s="210"/>
      <c r="Q726" s="210"/>
      <c r="R726" s="210"/>
      <c r="S726" s="210"/>
      <c r="T726" s="211"/>
      <c r="AT726" s="212" t="s">
        <v>151</v>
      </c>
      <c r="AU726" s="212" t="s">
        <v>82</v>
      </c>
      <c r="AV726" s="13" t="s">
        <v>82</v>
      </c>
      <c r="AW726" s="13" t="s">
        <v>37</v>
      </c>
      <c r="AX726" s="13" t="s">
        <v>74</v>
      </c>
      <c r="AY726" s="212" t="s">
        <v>141</v>
      </c>
    </row>
    <row r="727" spans="2:65" s="12" customFormat="1">
      <c r="B727" s="194"/>
      <c r="D727" s="195" t="s">
        <v>151</v>
      </c>
      <c r="E727" s="196" t="s">
        <v>5</v>
      </c>
      <c r="F727" s="197" t="s">
        <v>1579</v>
      </c>
      <c r="H727" s="198" t="s">
        <v>5</v>
      </c>
      <c r="I727" s="199"/>
      <c r="L727" s="194"/>
      <c r="M727" s="200"/>
      <c r="N727" s="201"/>
      <c r="O727" s="201"/>
      <c r="P727" s="201"/>
      <c r="Q727" s="201"/>
      <c r="R727" s="201"/>
      <c r="S727" s="201"/>
      <c r="T727" s="202"/>
      <c r="AT727" s="198" t="s">
        <v>151</v>
      </c>
      <c r="AU727" s="198" t="s">
        <v>82</v>
      </c>
      <c r="AV727" s="12" t="s">
        <v>24</v>
      </c>
      <c r="AW727" s="12" t="s">
        <v>37</v>
      </c>
      <c r="AX727" s="12" t="s">
        <v>74</v>
      </c>
      <c r="AY727" s="198" t="s">
        <v>141</v>
      </c>
    </row>
    <row r="728" spans="2:65" s="13" customFormat="1">
      <c r="B728" s="203"/>
      <c r="D728" s="195" t="s">
        <v>151</v>
      </c>
      <c r="E728" s="212" t="s">
        <v>5</v>
      </c>
      <c r="F728" s="213" t="s">
        <v>1580</v>
      </c>
      <c r="H728" s="214">
        <v>663.3</v>
      </c>
      <c r="I728" s="208"/>
      <c r="L728" s="203"/>
      <c r="M728" s="209"/>
      <c r="N728" s="210"/>
      <c r="O728" s="210"/>
      <c r="P728" s="210"/>
      <c r="Q728" s="210"/>
      <c r="R728" s="210"/>
      <c r="S728" s="210"/>
      <c r="T728" s="211"/>
      <c r="AT728" s="212" t="s">
        <v>151</v>
      </c>
      <c r="AU728" s="212" t="s">
        <v>82</v>
      </c>
      <c r="AV728" s="13" t="s">
        <v>82</v>
      </c>
      <c r="AW728" s="13" t="s">
        <v>37</v>
      </c>
      <c r="AX728" s="13" t="s">
        <v>74</v>
      </c>
      <c r="AY728" s="212" t="s">
        <v>141</v>
      </c>
    </row>
    <row r="729" spans="2:65" s="12" customFormat="1">
      <c r="B729" s="194"/>
      <c r="D729" s="195" t="s">
        <v>151</v>
      </c>
      <c r="E729" s="196" t="s">
        <v>5</v>
      </c>
      <c r="F729" s="197" t="s">
        <v>1581</v>
      </c>
      <c r="H729" s="198" t="s">
        <v>5</v>
      </c>
      <c r="I729" s="199"/>
      <c r="L729" s="194"/>
      <c r="M729" s="200"/>
      <c r="N729" s="201"/>
      <c r="O729" s="201"/>
      <c r="P729" s="201"/>
      <c r="Q729" s="201"/>
      <c r="R729" s="201"/>
      <c r="S729" s="201"/>
      <c r="T729" s="202"/>
      <c r="AT729" s="198" t="s">
        <v>151</v>
      </c>
      <c r="AU729" s="198" t="s">
        <v>82</v>
      </c>
      <c r="AV729" s="12" t="s">
        <v>24</v>
      </c>
      <c r="AW729" s="12" t="s">
        <v>37</v>
      </c>
      <c r="AX729" s="12" t="s">
        <v>74</v>
      </c>
      <c r="AY729" s="198" t="s">
        <v>141</v>
      </c>
    </row>
    <row r="730" spans="2:65" s="13" customFormat="1">
      <c r="B730" s="203"/>
      <c r="D730" s="195" t="s">
        <v>151</v>
      </c>
      <c r="E730" s="212" t="s">
        <v>5</v>
      </c>
      <c r="F730" s="213" t="s">
        <v>1582</v>
      </c>
      <c r="H730" s="214">
        <v>282.95</v>
      </c>
      <c r="I730" s="208"/>
      <c r="L730" s="203"/>
      <c r="M730" s="209"/>
      <c r="N730" s="210"/>
      <c r="O730" s="210"/>
      <c r="P730" s="210"/>
      <c r="Q730" s="210"/>
      <c r="R730" s="210"/>
      <c r="S730" s="210"/>
      <c r="T730" s="211"/>
      <c r="AT730" s="212" t="s">
        <v>151</v>
      </c>
      <c r="AU730" s="212" t="s">
        <v>82</v>
      </c>
      <c r="AV730" s="13" t="s">
        <v>82</v>
      </c>
      <c r="AW730" s="13" t="s">
        <v>37</v>
      </c>
      <c r="AX730" s="13" t="s">
        <v>74</v>
      </c>
      <c r="AY730" s="212" t="s">
        <v>141</v>
      </c>
    </row>
    <row r="731" spans="2:65" s="14" customFormat="1">
      <c r="B731" s="232"/>
      <c r="D731" s="204" t="s">
        <v>151</v>
      </c>
      <c r="E731" s="233" t="s">
        <v>5</v>
      </c>
      <c r="F731" s="234" t="s">
        <v>427</v>
      </c>
      <c r="H731" s="235">
        <v>2809.13</v>
      </c>
      <c r="I731" s="236"/>
      <c r="L731" s="232"/>
      <c r="M731" s="237"/>
      <c r="N731" s="238"/>
      <c r="O731" s="238"/>
      <c r="P731" s="238"/>
      <c r="Q731" s="238"/>
      <c r="R731" s="238"/>
      <c r="S731" s="238"/>
      <c r="T731" s="239"/>
      <c r="AT731" s="240" t="s">
        <v>151</v>
      </c>
      <c r="AU731" s="240" t="s">
        <v>82</v>
      </c>
      <c r="AV731" s="14" t="s">
        <v>160</v>
      </c>
      <c r="AW731" s="14" t="s">
        <v>37</v>
      </c>
      <c r="AX731" s="14" t="s">
        <v>24</v>
      </c>
      <c r="AY731" s="240" t="s">
        <v>141</v>
      </c>
    </row>
    <row r="732" spans="2:65" s="1" customFormat="1" ht="31.5" customHeight="1">
      <c r="B732" s="181"/>
      <c r="C732" s="182" t="s">
        <v>531</v>
      </c>
      <c r="D732" s="182" t="s">
        <v>144</v>
      </c>
      <c r="E732" s="183" t="s">
        <v>1583</v>
      </c>
      <c r="F732" s="184" t="s">
        <v>1584</v>
      </c>
      <c r="G732" s="185" t="s">
        <v>335</v>
      </c>
      <c r="H732" s="186">
        <v>1193.94</v>
      </c>
      <c r="I732" s="187"/>
      <c r="J732" s="188">
        <f>ROUND(I732*H732,2)</f>
        <v>0</v>
      </c>
      <c r="K732" s="184" t="s">
        <v>148</v>
      </c>
      <c r="L732" s="41"/>
      <c r="M732" s="189" t="s">
        <v>5</v>
      </c>
      <c r="N732" s="190" t="s">
        <v>45</v>
      </c>
      <c r="O732" s="42"/>
      <c r="P732" s="191">
        <f>O732*H732</f>
        <v>0</v>
      </c>
      <c r="Q732" s="191">
        <v>5.1999999999999995E-4</v>
      </c>
      <c r="R732" s="191">
        <f>Q732*H732</f>
        <v>0.62084879999999998</v>
      </c>
      <c r="S732" s="191">
        <v>0</v>
      </c>
      <c r="T732" s="192">
        <f>S732*H732</f>
        <v>0</v>
      </c>
      <c r="AR732" s="24" t="s">
        <v>160</v>
      </c>
      <c r="AT732" s="24" t="s">
        <v>144</v>
      </c>
      <c r="AU732" s="24" t="s">
        <v>82</v>
      </c>
      <c r="AY732" s="24" t="s">
        <v>141</v>
      </c>
      <c r="BE732" s="193">
        <f>IF(N732="základní",J732,0)</f>
        <v>0</v>
      </c>
      <c r="BF732" s="193">
        <f>IF(N732="snížená",J732,0)</f>
        <v>0</v>
      </c>
      <c r="BG732" s="193">
        <f>IF(N732="zákl. přenesená",J732,0)</f>
        <v>0</v>
      </c>
      <c r="BH732" s="193">
        <f>IF(N732="sníž. přenesená",J732,0)</f>
        <v>0</v>
      </c>
      <c r="BI732" s="193">
        <f>IF(N732="nulová",J732,0)</f>
        <v>0</v>
      </c>
      <c r="BJ732" s="24" t="s">
        <v>24</v>
      </c>
      <c r="BK732" s="193">
        <f>ROUND(I732*H732,2)</f>
        <v>0</v>
      </c>
      <c r="BL732" s="24" t="s">
        <v>160</v>
      </c>
      <c r="BM732" s="24" t="s">
        <v>1585</v>
      </c>
    </row>
    <row r="733" spans="2:65" s="12" customFormat="1">
      <c r="B733" s="194"/>
      <c r="D733" s="195" t="s">
        <v>151</v>
      </c>
      <c r="E733" s="196" t="s">
        <v>5</v>
      </c>
      <c r="F733" s="197" t="s">
        <v>1586</v>
      </c>
      <c r="H733" s="198" t="s">
        <v>5</v>
      </c>
      <c r="I733" s="199"/>
      <c r="L733" s="194"/>
      <c r="M733" s="200"/>
      <c r="N733" s="201"/>
      <c r="O733" s="201"/>
      <c r="P733" s="201"/>
      <c r="Q733" s="201"/>
      <c r="R733" s="201"/>
      <c r="S733" s="201"/>
      <c r="T733" s="202"/>
      <c r="AT733" s="198" t="s">
        <v>151</v>
      </c>
      <c r="AU733" s="198" t="s">
        <v>82</v>
      </c>
      <c r="AV733" s="12" t="s">
        <v>24</v>
      </c>
      <c r="AW733" s="12" t="s">
        <v>37</v>
      </c>
      <c r="AX733" s="12" t="s">
        <v>74</v>
      </c>
      <c r="AY733" s="198" t="s">
        <v>141</v>
      </c>
    </row>
    <row r="734" spans="2:65" s="13" customFormat="1">
      <c r="B734" s="203"/>
      <c r="D734" s="204" t="s">
        <v>151</v>
      </c>
      <c r="E734" s="205" t="s">
        <v>5</v>
      </c>
      <c r="F734" s="206" t="s">
        <v>1587</v>
      </c>
      <c r="H734" s="207">
        <v>1193.94</v>
      </c>
      <c r="I734" s="208"/>
      <c r="L734" s="203"/>
      <c r="M734" s="209"/>
      <c r="N734" s="210"/>
      <c r="O734" s="210"/>
      <c r="P734" s="210"/>
      <c r="Q734" s="210"/>
      <c r="R734" s="210"/>
      <c r="S734" s="210"/>
      <c r="T734" s="211"/>
      <c r="AT734" s="212" t="s">
        <v>151</v>
      </c>
      <c r="AU734" s="212" t="s">
        <v>82</v>
      </c>
      <c r="AV734" s="13" t="s">
        <v>82</v>
      </c>
      <c r="AW734" s="13" t="s">
        <v>37</v>
      </c>
      <c r="AX734" s="13" t="s">
        <v>24</v>
      </c>
      <c r="AY734" s="212" t="s">
        <v>141</v>
      </c>
    </row>
    <row r="735" spans="2:65" s="1" customFormat="1" ht="31.5" customHeight="1">
      <c r="B735" s="181"/>
      <c r="C735" s="182" t="s">
        <v>1588</v>
      </c>
      <c r="D735" s="182" t="s">
        <v>144</v>
      </c>
      <c r="E735" s="183" t="s">
        <v>1589</v>
      </c>
      <c r="F735" s="184" t="s">
        <v>1590</v>
      </c>
      <c r="G735" s="185" t="s">
        <v>335</v>
      </c>
      <c r="H735" s="186">
        <v>632</v>
      </c>
      <c r="I735" s="187"/>
      <c r="J735" s="188">
        <f>ROUND(I735*H735,2)</f>
        <v>0</v>
      </c>
      <c r="K735" s="184" t="s">
        <v>148</v>
      </c>
      <c r="L735" s="41"/>
      <c r="M735" s="189" t="s">
        <v>5</v>
      </c>
      <c r="N735" s="190" t="s">
        <v>45</v>
      </c>
      <c r="O735" s="42"/>
      <c r="P735" s="191">
        <f>O735*H735</f>
        <v>0</v>
      </c>
      <c r="Q735" s="191">
        <v>6.4999999999999997E-4</v>
      </c>
      <c r="R735" s="191">
        <f>Q735*H735</f>
        <v>0.4108</v>
      </c>
      <c r="S735" s="191">
        <v>1E-3</v>
      </c>
      <c r="T735" s="192">
        <f>S735*H735</f>
        <v>0.63200000000000001</v>
      </c>
      <c r="AR735" s="24" t="s">
        <v>160</v>
      </c>
      <c r="AT735" s="24" t="s">
        <v>144</v>
      </c>
      <c r="AU735" s="24" t="s">
        <v>82</v>
      </c>
      <c r="AY735" s="24" t="s">
        <v>141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24" t="s">
        <v>24</v>
      </c>
      <c r="BK735" s="193">
        <f>ROUND(I735*H735,2)</f>
        <v>0</v>
      </c>
      <c r="BL735" s="24" t="s">
        <v>160</v>
      </c>
      <c r="BM735" s="24" t="s">
        <v>1591</v>
      </c>
    </row>
    <row r="736" spans="2:65" s="12" customFormat="1">
      <c r="B736" s="194"/>
      <c r="D736" s="195" t="s">
        <v>151</v>
      </c>
      <c r="E736" s="196" t="s">
        <v>5</v>
      </c>
      <c r="F736" s="197" t="s">
        <v>1592</v>
      </c>
      <c r="H736" s="198" t="s">
        <v>5</v>
      </c>
      <c r="I736" s="199"/>
      <c r="L736" s="194"/>
      <c r="M736" s="200"/>
      <c r="N736" s="201"/>
      <c r="O736" s="201"/>
      <c r="P736" s="201"/>
      <c r="Q736" s="201"/>
      <c r="R736" s="201"/>
      <c r="S736" s="201"/>
      <c r="T736" s="202"/>
      <c r="AT736" s="198" t="s">
        <v>151</v>
      </c>
      <c r="AU736" s="198" t="s">
        <v>82</v>
      </c>
      <c r="AV736" s="12" t="s">
        <v>24</v>
      </c>
      <c r="AW736" s="12" t="s">
        <v>37</v>
      </c>
      <c r="AX736" s="12" t="s">
        <v>74</v>
      </c>
      <c r="AY736" s="198" t="s">
        <v>141</v>
      </c>
    </row>
    <row r="737" spans="2:65" s="13" customFormat="1">
      <c r="B737" s="203"/>
      <c r="D737" s="204" t="s">
        <v>151</v>
      </c>
      <c r="E737" s="205" t="s">
        <v>5</v>
      </c>
      <c r="F737" s="206" t="s">
        <v>1593</v>
      </c>
      <c r="H737" s="207">
        <v>632</v>
      </c>
      <c r="I737" s="208"/>
      <c r="L737" s="203"/>
      <c r="M737" s="209"/>
      <c r="N737" s="210"/>
      <c r="O737" s="210"/>
      <c r="P737" s="210"/>
      <c r="Q737" s="210"/>
      <c r="R737" s="210"/>
      <c r="S737" s="210"/>
      <c r="T737" s="211"/>
      <c r="AT737" s="212" t="s">
        <v>151</v>
      </c>
      <c r="AU737" s="212" t="s">
        <v>82</v>
      </c>
      <c r="AV737" s="13" t="s">
        <v>82</v>
      </c>
      <c r="AW737" s="13" t="s">
        <v>37</v>
      </c>
      <c r="AX737" s="13" t="s">
        <v>24</v>
      </c>
      <c r="AY737" s="212" t="s">
        <v>141</v>
      </c>
    </row>
    <row r="738" spans="2:65" s="1" customFormat="1" ht="31.5" customHeight="1">
      <c r="B738" s="181"/>
      <c r="C738" s="182" t="s">
        <v>1594</v>
      </c>
      <c r="D738" s="182" t="s">
        <v>144</v>
      </c>
      <c r="E738" s="183" t="s">
        <v>1595</v>
      </c>
      <c r="F738" s="184" t="s">
        <v>1596</v>
      </c>
      <c r="G738" s="185" t="s">
        <v>335</v>
      </c>
      <c r="H738" s="186">
        <v>287.35199999999998</v>
      </c>
      <c r="I738" s="187"/>
      <c r="J738" s="188">
        <f>ROUND(I738*H738,2)</f>
        <v>0</v>
      </c>
      <c r="K738" s="184" t="s">
        <v>148</v>
      </c>
      <c r="L738" s="41"/>
      <c r="M738" s="189" t="s">
        <v>5</v>
      </c>
      <c r="N738" s="190" t="s">
        <v>45</v>
      </c>
      <c r="O738" s="42"/>
      <c r="P738" s="191">
        <f>O738*H738</f>
        <v>0</v>
      </c>
      <c r="Q738" s="191">
        <v>7.7999999999999999E-4</v>
      </c>
      <c r="R738" s="191">
        <f>Q738*H738</f>
        <v>0.22413455999999998</v>
      </c>
      <c r="S738" s="191">
        <v>1E-3</v>
      </c>
      <c r="T738" s="192">
        <f>S738*H738</f>
        <v>0.287352</v>
      </c>
      <c r="AR738" s="24" t="s">
        <v>160</v>
      </c>
      <c r="AT738" s="24" t="s">
        <v>144</v>
      </c>
      <c r="AU738" s="24" t="s">
        <v>82</v>
      </c>
      <c r="AY738" s="24" t="s">
        <v>141</v>
      </c>
      <c r="BE738" s="193">
        <f>IF(N738="základní",J738,0)</f>
        <v>0</v>
      </c>
      <c r="BF738" s="193">
        <f>IF(N738="snížená",J738,0)</f>
        <v>0</v>
      </c>
      <c r="BG738" s="193">
        <f>IF(N738="zákl. přenesená",J738,0)</f>
        <v>0</v>
      </c>
      <c r="BH738" s="193">
        <f>IF(N738="sníž. přenesená",J738,0)</f>
        <v>0</v>
      </c>
      <c r="BI738" s="193">
        <f>IF(N738="nulová",J738,0)</f>
        <v>0</v>
      </c>
      <c r="BJ738" s="24" t="s">
        <v>24</v>
      </c>
      <c r="BK738" s="193">
        <f>ROUND(I738*H738,2)</f>
        <v>0</v>
      </c>
      <c r="BL738" s="24" t="s">
        <v>160</v>
      </c>
      <c r="BM738" s="24" t="s">
        <v>1597</v>
      </c>
    </row>
    <row r="739" spans="2:65" s="12" customFormat="1">
      <c r="B739" s="194"/>
      <c r="D739" s="195" t="s">
        <v>151</v>
      </c>
      <c r="E739" s="196" t="s">
        <v>5</v>
      </c>
      <c r="F739" s="197" t="s">
        <v>1598</v>
      </c>
      <c r="H739" s="198" t="s">
        <v>5</v>
      </c>
      <c r="I739" s="199"/>
      <c r="L739" s="194"/>
      <c r="M739" s="200"/>
      <c r="N739" s="201"/>
      <c r="O739" s="201"/>
      <c r="P739" s="201"/>
      <c r="Q739" s="201"/>
      <c r="R739" s="201"/>
      <c r="S739" s="201"/>
      <c r="T739" s="202"/>
      <c r="AT739" s="198" t="s">
        <v>151</v>
      </c>
      <c r="AU739" s="198" t="s">
        <v>82</v>
      </c>
      <c r="AV739" s="12" t="s">
        <v>24</v>
      </c>
      <c r="AW739" s="12" t="s">
        <v>37</v>
      </c>
      <c r="AX739" s="12" t="s">
        <v>74</v>
      </c>
      <c r="AY739" s="198" t="s">
        <v>141</v>
      </c>
    </row>
    <row r="740" spans="2:65" s="13" customFormat="1">
      <c r="B740" s="203"/>
      <c r="D740" s="195" t="s">
        <v>151</v>
      </c>
      <c r="E740" s="212" t="s">
        <v>5</v>
      </c>
      <c r="F740" s="213" t="s">
        <v>1599</v>
      </c>
      <c r="H740" s="214">
        <v>287.35199999999998</v>
      </c>
      <c r="I740" s="208"/>
      <c r="L740" s="203"/>
      <c r="M740" s="209"/>
      <c r="N740" s="210"/>
      <c r="O740" s="210"/>
      <c r="P740" s="210"/>
      <c r="Q740" s="210"/>
      <c r="R740" s="210"/>
      <c r="S740" s="210"/>
      <c r="T740" s="211"/>
      <c r="AT740" s="212" t="s">
        <v>151</v>
      </c>
      <c r="AU740" s="212" t="s">
        <v>82</v>
      </c>
      <c r="AV740" s="13" t="s">
        <v>82</v>
      </c>
      <c r="AW740" s="13" t="s">
        <v>37</v>
      </c>
      <c r="AX740" s="13" t="s">
        <v>24</v>
      </c>
      <c r="AY740" s="212" t="s">
        <v>141</v>
      </c>
    </row>
    <row r="741" spans="2:65" s="11" customFormat="1" ht="29.85" customHeight="1">
      <c r="B741" s="167"/>
      <c r="D741" s="178" t="s">
        <v>73</v>
      </c>
      <c r="E741" s="179" t="s">
        <v>354</v>
      </c>
      <c r="F741" s="179" t="s">
        <v>355</v>
      </c>
      <c r="I741" s="170"/>
      <c r="J741" s="180">
        <f>BK741</f>
        <v>0</v>
      </c>
      <c r="L741" s="167"/>
      <c r="M741" s="172"/>
      <c r="N741" s="173"/>
      <c r="O741" s="173"/>
      <c r="P741" s="174">
        <f>SUM(P742:P791)</f>
        <v>0</v>
      </c>
      <c r="Q741" s="173"/>
      <c r="R741" s="174">
        <f>SUM(R742:R791)</f>
        <v>0</v>
      </c>
      <c r="S741" s="173"/>
      <c r="T741" s="175">
        <f>SUM(T742:T791)</f>
        <v>0</v>
      </c>
      <c r="AR741" s="168" t="s">
        <v>24</v>
      </c>
      <c r="AT741" s="176" t="s">
        <v>73</v>
      </c>
      <c r="AU741" s="176" t="s">
        <v>24</v>
      </c>
      <c r="AY741" s="168" t="s">
        <v>141</v>
      </c>
      <c r="BK741" s="177">
        <f>SUM(BK742:BK791)</f>
        <v>0</v>
      </c>
    </row>
    <row r="742" spans="2:65" s="1" customFormat="1" ht="22.5" customHeight="1">
      <c r="B742" s="181"/>
      <c r="C742" s="182" t="s">
        <v>1600</v>
      </c>
      <c r="D742" s="182" t="s">
        <v>144</v>
      </c>
      <c r="E742" s="183" t="s">
        <v>356</v>
      </c>
      <c r="F742" s="184" t="s">
        <v>357</v>
      </c>
      <c r="G742" s="185" t="s">
        <v>303</v>
      </c>
      <c r="H742" s="186">
        <v>0.90900000000000003</v>
      </c>
      <c r="I742" s="187"/>
      <c r="J742" s="188">
        <f>ROUND(I742*H742,2)</f>
        <v>0</v>
      </c>
      <c r="K742" s="184" t="s">
        <v>148</v>
      </c>
      <c r="L742" s="41"/>
      <c r="M742" s="189" t="s">
        <v>5</v>
      </c>
      <c r="N742" s="190" t="s">
        <v>45</v>
      </c>
      <c r="O742" s="42"/>
      <c r="P742" s="191">
        <f>O742*H742</f>
        <v>0</v>
      </c>
      <c r="Q742" s="191">
        <v>0</v>
      </c>
      <c r="R742" s="191">
        <f>Q742*H742</f>
        <v>0</v>
      </c>
      <c r="S742" s="191">
        <v>0</v>
      </c>
      <c r="T742" s="192">
        <f>S742*H742</f>
        <v>0</v>
      </c>
      <c r="AR742" s="24" t="s">
        <v>160</v>
      </c>
      <c r="AT742" s="24" t="s">
        <v>144</v>
      </c>
      <c r="AU742" s="24" t="s">
        <v>82</v>
      </c>
      <c r="AY742" s="24" t="s">
        <v>141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24" t="s">
        <v>24</v>
      </c>
      <c r="BK742" s="193">
        <f>ROUND(I742*H742,2)</f>
        <v>0</v>
      </c>
      <c r="BL742" s="24" t="s">
        <v>160</v>
      </c>
      <c r="BM742" s="24" t="s">
        <v>1601</v>
      </c>
    </row>
    <row r="743" spans="2:65" s="12" customFormat="1">
      <c r="B743" s="194"/>
      <c r="D743" s="195" t="s">
        <v>151</v>
      </c>
      <c r="E743" s="196" t="s">
        <v>5</v>
      </c>
      <c r="F743" s="197" t="s">
        <v>1602</v>
      </c>
      <c r="H743" s="198" t="s">
        <v>5</v>
      </c>
      <c r="I743" s="199"/>
      <c r="L743" s="194"/>
      <c r="M743" s="200"/>
      <c r="N743" s="201"/>
      <c r="O743" s="201"/>
      <c r="P743" s="201"/>
      <c r="Q743" s="201"/>
      <c r="R743" s="201"/>
      <c r="S743" s="201"/>
      <c r="T743" s="202"/>
      <c r="AT743" s="198" t="s">
        <v>151</v>
      </c>
      <c r="AU743" s="198" t="s">
        <v>82</v>
      </c>
      <c r="AV743" s="12" t="s">
        <v>24</v>
      </c>
      <c r="AW743" s="12" t="s">
        <v>37</v>
      </c>
      <c r="AX743" s="12" t="s">
        <v>74</v>
      </c>
      <c r="AY743" s="198" t="s">
        <v>141</v>
      </c>
    </row>
    <row r="744" spans="2:65" s="13" customFormat="1">
      <c r="B744" s="203"/>
      <c r="D744" s="195" t="s">
        <v>151</v>
      </c>
      <c r="E744" s="212" t="s">
        <v>5</v>
      </c>
      <c r="F744" s="213" t="s">
        <v>1603</v>
      </c>
      <c r="H744" s="214">
        <v>0.45900000000000002</v>
      </c>
      <c r="I744" s="208"/>
      <c r="L744" s="203"/>
      <c r="M744" s="209"/>
      <c r="N744" s="210"/>
      <c r="O744" s="210"/>
      <c r="P744" s="210"/>
      <c r="Q744" s="210"/>
      <c r="R744" s="210"/>
      <c r="S744" s="210"/>
      <c r="T744" s="211"/>
      <c r="AT744" s="212" t="s">
        <v>151</v>
      </c>
      <c r="AU744" s="212" t="s">
        <v>82</v>
      </c>
      <c r="AV744" s="13" t="s">
        <v>82</v>
      </c>
      <c r="AW744" s="13" t="s">
        <v>37</v>
      </c>
      <c r="AX744" s="13" t="s">
        <v>74</v>
      </c>
      <c r="AY744" s="212" t="s">
        <v>141</v>
      </c>
    </row>
    <row r="745" spans="2:65" s="12" customFormat="1">
      <c r="B745" s="194"/>
      <c r="D745" s="195" t="s">
        <v>151</v>
      </c>
      <c r="E745" s="196" t="s">
        <v>5</v>
      </c>
      <c r="F745" s="197" t="s">
        <v>1604</v>
      </c>
      <c r="H745" s="198" t="s">
        <v>5</v>
      </c>
      <c r="I745" s="199"/>
      <c r="L745" s="194"/>
      <c r="M745" s="200"/>
      <c r="N745" s="201"/>
      <c r="O745" s="201"/>
      <c r="P745" s="201"/>
      <c r="Q745" s="201"/>
      <c r="R745" s="201"/>
      <c r="S745" s="201"/>
      <c r="T745" s="202"/>
      <c r="AT745" s="198" t="s">
        <v>151</v>
      </c>
      <c r="AU745" s="198" t="s">
        <v>82</v>
      </c>
      <c r="AV745" s="12" t="s">
        <v>24</v>
      </c>
      <c r="AW745" s="12" t="s">
        <v>37</v>
      </c>
      <c r="AX745" s="12" t="s">
        <v>74</v>
      </c>
      <c r="AY745" s="198" t="s">
        <v>141</v>
      </c>
    </row>
    <row r="746" spans="2:65" s="13" customFormat="1">
      <c r="B746" s="203"/>
      <c r="D746" s="195" t="s">
        <v>151</v>
      </c>
      <c r="E746" s="212" t="s">
        <v>5</v>
      </c>
      <c r="F746" s="213" t="s">
        <v>1605</v>
      </c>
      <c r="H746" s="214">
        <v>0.45</v>
      </c>
      <c r="I746" s="208"/>
      <c r="L746" s="203"/>
      <c r="M746" s="209"/>
      <c r="N746" s="210"/>
      <c r="O746" s="210"/>
      <c r="P746" s="210"/>
      <c r="Q746" s="210"/>
      <c r="R746" s="210"/>
      <c r="S746" s="210"/>
      <c r="T746" s="211"/>
      <c r="AT746" s="212" t="s">
        <v>151</v>
      </c>
      <c r="AU746" s="212" t="s">
        <v>82</v>
      </c>
      <c r="AV746" s="13" t="s">
        <v>82</v>
      </c>
      <c r="AW746" s="13" t="s">
        <v>37</v>
      </c>
      <c r="AX746" s="13" t="s">
        <v>74</v>
      </c>
      <c r="AY746" s="212" t="s">
        <v>141</v>
      </c>
    </row>
    <row r="747" spans="2:65" s="14" customFormat="1">
      <c r="B747" s="232"/>
      <c r="D747" s="204" t="s">
        <v>151</v>
      </c>
      <c r="E747" s="233" t="s">
        <v>5</v>
      </c>
      <c r="F747" s="234" t="s">
        <v>427</v>
      </c>
      <c r="H747" s="235">
        <v>0.90900000000000003</v>
      </c>
      <c r="I747" s="236"/>
      <c r="L747" s="232"/>
      <c r="M747" s="237"/>
      <c r="N747" s="238"/>
      <c r="O747" s="238"/>
      <c r="P747" s="238"/>
      <c r="Q747" s="238"/>
      <c r="R747" s="238"/>
      <c r="S747" s="238"/>
      <c r="T747" s="239"/>
      <c r="AT747" s="240" t="s">
        <v>151</v>
      </c>
      <c r="AU747" s="240" t="s">
        <v>82</v>
      </c>
      <c r="AV747" s="14" t="s">
        <v>160</v>
      </c>
      <c r="AW747" s="14" t="s">
        <v>37</v>
      </c>
      <c r="AX747" s="14" t="s">
        <v>24</v>
      </c>
      <c r="AY747" s="240" t="s">
        <v>141</v>
      </c>
    </row>
    <row r="748" spans="2:65" s="1" customFormat="1" ht="22.5" customHeight="1">
      <c r="B748" s="181"/>
      <c r="C748" s="182" t="s">
        <v>1606</v>
      </c>
      <c r="D748" s="182" t="s">
        <v>144</v>
      </c>
      <c r="E748" s="183" t="s">
        <v>1607</v>
      </c>
      <c r="F748" s="184" t="s">
        <v>1608</v>
      </c>
      <c r="G748" s="185" t="s">
        <v>303</v>
      </c>
      <c r="H748" s="186">
        <v>132.45099999999999</v>
      </c>
      <c r="I748" s="187"/>
      <c r="J748" s="188">
        <f>ROUND(I748*H748,2)</f>
        <v>0</v>
      </c>
      <c r="K748" s="184" t="s">
        <v>148</v>
      </c>
      <c r="L748" s="41"/>
      <c r="M748" s="189" t="s">
        <v>5</v>
      </c>
      <c r="N748" s="190" t="s">
        <v>45</v>
      </c>
      <c r="O748" s="42"/>
      <c r="P748" s="191">
        <f>O748*H748</f>
        <v>0</v>
      </c>
      <c r="Q748" s="191">
        <v>0</v>
      </c>
      <c r="R748" s="191">
        <f>Q748*H748</f>
        <v>0</v>
      </c>
      <c r="S748" s="191">
        <v>0</v>
      </c>
      <c r="T748" s="192">
        <f>S748*H748</f>
        <v>0</v>
      </c>
      <c r="AR748" s="24" t="s">
        <v>160</v>
      </c>
      <c r="AT748" s="24" t="s">
        <v>144</v>
      </c>
      <c r="AU748" s="24" t="s">
        <v>82</v>
      </c>
      <c r="AY748" s="24" t="s">
        <v>141</v>
      </c>
      <c r="BE748" s="193">
        <f>IF(N748="základní",J748,0)</f>
        <v>0</v>
      </c>
      <c r="BF748" s="193">
        <f>IF(N748="snížená",J748,0)</f>
        <v>0</v>
      </c>
      <c r="BG748" s="193">
        <f>IF(N748="zákl. přenesená",J748,0)</f>
        <v>0</v>
      </c>
      <c r="BH748" s="193">
        <f>IF(N748="sníž. přenesená",J748,0)</f>
        <v>0</v>
      </c>
      <c r="BI748" s="193">
        <f>IF(N748="nulová",J748,0)</f>
        <v>0</v>
      </c>
      <c r="BJ748" s="24" t="s">
        <v>24</v>
      </c>
      <c r="BK748" s="193">
        <f>ROUND(I748*H748,2)</f>
        <v>0</v>
      </c>
      <c r="BL748" s="24" t="s">
        <v>160</v>
      </c>
      <c r="BM748" s="24" t="s">
        <v>1609</v>
      </c>
    </row>
    <row r="749" spans="2:65" s="12" customFormat="1">
      <c r="B749" s="194"/>
      <c r="D749" s="195" t="s">
        <v>151</v>
      </c>
      <c r="E749" s="196" t="s">
        <v>5</v>
      </c>
      <c r="F749" s="197" t="s">
        <v>1610</v>
      </c>
      <c r="H749" s="198" t="s">
        <v>5</v>
      </c>
      <c r="I749" s="199"/>
      <c r="L749" s="194"/>
      <c r="M749" s="200"/>
      <c r="N749" s="201"/>
      <c r="O749" s="201"/>
      <c r="P749" s="201"/>
      <c r="Q749" s="201"/>
      <c r="R749" s="201"/>
      <c r="S749" s="201"/>
      <c r="T749" s="202"/>
      <c r="AT749" s="198" t="s">
        <v>151</v>
      </c>
      <c r="AU749" s="198" t="s">
        <v>82</v>
      </c>
      <c r="AV749" s="12" t="s">
        <v>24</v>
      </c>
      <c r="AW749" s="12" t="s">
        <v>37</v>
      </c>
      <c r="AX749" s="12" t="s">
        <v>74</v>
      </c>
      <c r="AY749" s="198" t="s">
        <v>141</v>
      </c>
    </row>
    <row r="750" spans="2:65" s="13" customFormat="1">
      <c r="B750" s="203"/>
      <c r="D750" s="204" t="s">
        <v>151</v>
      </c>
      <c r="E750" s="205" t="s">
        <v>5</v>
      </c>
      <c r="F750" s="206" t="s">
        <v>1611</v>
      </c>
      <c r="H750" s="207">
        <v>132.45099999999999</v>
      </c>
      <c r="I750" s="208"/>
      <c r="L750" s="203"/>
      <c r="M750" s="209"/>
      <c r="N750" s="210"/>
      <c r="O750" s="210"/>
      <c r="P750" s="210"/>
      <c r="Q750" s="210"/>
      <c r="R750" s="210"/>
      <c r="S750" s="210"/>
      <c r="T750" s="211"/>
      <c r="AT750" s="212" t="s">
        <v>151</v>
      </c>
      <c r="AU750" s="212" t="s">
        <v>82</v>
      </c>
      <c r="AV750" s="13" t="s">
        <v>82</v>
      </c>
      <c r="AW750" s="13" t="s">
        <v>37</v>
      </c>
      <c r="AX750" s="13" t="s">
        <v>24</v>
      </c>
      <c r="AY750" s="212" t="s">
        <v>141</v>
      </c>
    </row>
    <row r="751" spans="2:65" s="1" customFormat="1" ht="22.5" customHeight="1">
      <c r="B751" s="181"/>
      <c r="C751" s="182" t="s">
        <v>1612</v>
      </c>
      <c r="D751" s="182" t="s">
        <v>144</v>
      </c>
      <c r="E751" s="183" t="s">
        <v>1613</v>
      </c>
      <c r="F751" s="184" t="s">
        <v>1614</v>
      </c>
      <c r="G751" s="185" t="s">
        <v>303</v>
      </c>
      <c r="H751" s="186">
        <v>3866.904</v>
      </c>
      <c r="I751" s="187"/>
      <c r="J751" s="188">
        <f>ROUND(I751*H751,2)</f>
        <v>0</v>
      </c>
      <c r="K751" s="184" t="s">
        <v>148</v>
      </c>
      <c r="L751" s="41"/>
      <c r="M751" s="189" t="s">
        <v>5</v>
      </c>
      <c r="N751" s="190" t="s">
        <v>45</v>
      </c>
      <c r="O751" s="42"/>
      <c r="P751" s="191">
        <f>O751*H751</f>
        <v>0</v>
      </c>
      <c r="Q751" s="191">
        <v>0</v>
      </c>
      <c r="R751" s="191">
        <f>Q751*H751</f>
        <v>0</v>
      </c>
      <c r="S751" s="191">
        <v>0</v>
      </c>
      <c r="T751" s="192">
        <f>S751*H751</f>
        <v>0</v>
      </c>
      <c r="AR751" s="24" t="s">
        <v>160</v>
      </c>
      <c r="AT751" s="24" t="s">
        <v>144</v>
      </c>
      <c r="AU751" s="24" t="s">
        <v>82</v>
      </c>
      <c r="AY751" s="24" t="s">
        <v>141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24" t="s">
        <v>24</v>
      </c>
      <c r="BK751" s="193">
        <f>ROUND(I751*H751,2)</f>
        <v>0</v>
      </c>
      <c r="BL751" s="24" t="s">
        <v>160</v>
      </c>
      <c r="BM751" s="24" t="s">
        <v>1615</v>
      </c>
    </row>
    <row r="752" spans="2:65" s="12" customFormat="1">
      <c r="B752" s="194"/>
      <c r="D752" s="195" t="s">
        <v>151</v>
      </c>
      <c r="E752" s="196" t="s">
        <v>5</v>
      </c>
      <c r="F752" s="197" t="s">
        <v>1616</v>
      </c>
      <c r="H752" s="198" t="s">
        <v>5</v>
      </c>
      <c r="I752" s="199"/>
      <c r="L752" s="194"/>
      <c r="M752" s="200"/>
      <c r="N752" s="201"/>
      <c r="O752" s="201"/>
      <c r="P752" s="201"/>
      <c r="Q752" s="201"/>
      <c r="R752" s="201"/>
      <c r="S752" s="201"/>
      <c r="T752" s="202"/>
      <c r="AT752" s="198" t="s">
        <v>151</v>
      </c>
      <c r="AU752" s="198" t="s">
        <v>82</v>
      </c>
      <c r="AV752" s="12" t="s">
        <v>24</v>
      </c>
      <c r="AW752" s="12" t="s">
        <v>37</v>
      </c>
      <c r="AX752" s="12" t="s">
        <v>74</v>
      </c>
      <c r="AY752" s="198" t="s">
        <v>141</v>
      </c>
    </row>
    <row r="753" spans="2:65" s="13" customFormat="1">
      <c r="B753" s="203"/>
      <c r="D753" s="195" t="s">
        <v>151</v>
      </c>
      <c r="E753" s="212" t="s">
        <v>5</v>
      </c>
      <c r="F753" s="213" t="s">
        <v>1617</v>
      </c>
      <c r="H753" s="214">
        <v>1719.0360000000001</v>
      </c>
      <c r="I753" s="208"/>
      <c r="L753" s="203"/>
      <c r="M753" s="209"/>
      <c r="N753" s="210"/>
      <c r="O753" s="210"/>
      <c r="P753" s="210"/>
      <c r="Q753" s="210"/>
      <c r="R753" s="210"/>
      <c r="S753" s="210"/>
      <c r="T753" s="211"/>
      <c r="AT753" s="212" t="s">
        <v>151</v>
      </c>
      <c r="AU753" s="212" t="s">
        <v>82</v>
      </c>
      <c r="AV753" s="13" t="s">
        <v>82</v>
      </c>
      <c r="AW753" s="13" t="s">
        <v>37</v>
      </c>
      <c r="AX753" s="13" t="s">
        <v>74</v>
      </c>
      <c r="AY753" s="212" t="s">
        <v>141</v>
      </c>
    </row>
    <row r="754" spans="2:65" s="12" customFormat="1">
      <c r="B754" s="194"/>
      <c r="D754" s="195" t="s">
        <v>151</v>
      </c>
      <c r="E754" s="196" t="s">
        <v>5</v>
      </c>
      <c r="F754" s="197" t="s">
        <v>1618</v>
      </c>
      <c r="H754" s="198" t="s">
        <v>5</v>
      </c>
      <c r="I754" s="199"/>
      <c r="L754" s="194"/>
      <c r="M754" s="200"/>
      <c r="N754" s="201"/>
      <c r="O754" s="201"/>
      <c r="P754" s="201"/>
      <c r="Q754" s="201"/>
      <c r="R754" s="201"/>
      <c r="S754" s="201"/>
      <c r="T754" s="202"/>
      <c r="AT754" s="198" t="s">
        <v>151</v>
      </c>
      <c r="AU754" s="198" t="s">
        <v>82</v>
      </c>
      <c r="AV754" s="12" t="s">
        <v>24</v>
      </c>
      <c r="AW754" s="12" t="s">
        <v>37</v>
      </c>
      <c r="AX754" s="12" t="s">
        <v>74</v>
      </c>
      <c r="AY754" s="198" t="s">
        <v>141</v>
      </c>
    </row>
    <row r="755" spans="2:65" s="13" customFormat="1">
      <c r="B755" s="203"/>
      <c r="D755" s="195" t="s">
        <v>151</v>
      </c>
      <c r="E755" s="212" t="s">
        <v>5</v>
      </c>
      <c r="F755" s="213" t="s">
        <v>1619</v>
      </c>
      <c r="H755" s="214">
        <v>644.32600000000002</v>
      </c>
      <c r="I755" s="208"/>
      <c r="L755" s="203"/>
      <c r="M755" s="209"/>
      <c r="N755" s="210"/>
      <c r="O755" s="210"/>
      <c r="P755" s="210"/>
      <c r="Q755" s="210"/>
      <c r="R755" s="210"/>
      <c r="S755" s="210"/>
      <c r="T755" s="211"/>
      <c r="AT755" s="212" t="s">
        <v>151</v>
      </c>
      <c r="AU755" s="212" t="s">
        <v>82</v>
      </c>
      <c r="AV755" s="13" t="s">
        <v>82</v>
      </c>
      <c r="AW755" s="13" t="s">
        <v>37</v>
      </c>
      <c r="AX755" s="13" t="s">
        <v>74</v>
      </c>
      <c r="AY755" s="212" t="s">
        <v>141</v>
      </c>
    </row>
    <row r="756" spans="2:65" s="12" customFormat="1">
      <c r="B756" s="194"/>
      <c r="D756" s="195" t="s">
        <v>151</v>
      </c>
      <c r="E756" s="196" t="s">
        <v>5</v>
      </c>
      <c r="F756" s="197" t="s">
        <v>1620</v>
      </c>
      <c r="H756" s="198" t="s">
        <v>5</v>
      </c>
      <c r="I756" s="199"/>
      <c r="L756" s="194"/>
      <c r="M756" s="200"/>
      <c r="N756" s="201"/>
      <c r="O756" s="201"/>
      <c r="P756" s="201"/>
      <c r="Q756" s="201"/>
      <c r="R756" s="201"/>
      <c r="S756" s="201"/>
      <c r="T756" s="202"/>
      <c r="AT756" s="198" t="s">
        <v>151</v>
      </c>
      <c r="AU756" s="198" t="s">
        <v>82</v>
      </c>
      <c r="AV756" s="12" t="s">
        <v>24</v>
      </c>
      <c r="AW756" s="12" t="s">
        <v>37</v>
      </c>
      <c r="AX756" s="12" t="s">
        <v>74</v>
      </c>
      <c r="AY756" s="198" t="s">
        <v>141</v>
      </c>
    </row>
    <row r="757" spans="2:65" s="13" customFormat="1">
      <c r="B757" s="203"/>
      <c r="D757" s="195" t="s">
        <v>151</v>
      </c>
      <c r="E757" s="212" t="s">
        <v>5</v>
      </c>
      <c r="F757" s="213" t="s">
        <v>1621</v>
      </c>
      <c r="H757" s="214">
        <v>1193.492</v>
      </c>
      <c r="I757" s="208"/>
      <c r="L757" s="203"/>
      <c r="M757" s="209"/>
      <c r="N757" s="210"/>
      <c r="O757" s="210"/>
      <c r="P757" s="210"/>
      <c r="Q757" s="210"/>
      <c r="R757" s="210"/>
      <c r="S757" s="210"/>
      <c r="T757" s="211"/>
      <c r="AT757" s="212" t="s">
        <v>151</v>
      </c>
      <c r="AU757" s="212" t="s">
        <v>82</v>
      </c>
      <c r="AV757" s="13" t="s">
        <v>82</v>
      </c>
      <c r="AW757" s="13" t="s">
        <v>37</v>
      </c>
      <c r="AX757" s="13" t="s">
        <v>74</v>
      </c>
      <c r="AY757" s="212" t="s">
        <v>141</v>
      </c>
    </row>
    <row r="758" spans="2:65" s="12" customFormat="1">
      <c r="B758" s="194"/>
      <c r="D758" s="195" t="s">
        <v>151</v>
      </c>
      <c r="E758" s="196" t="s">
        <v>5</v>
      </c>
      <c r="F758" s="197" t="s">
        <v>1622</v>
      </c>
      <c r="H758" s="198" t="s">
        <v>5</v>
      </c>
      <c r="I758" s="199"/>
      <c r="L758" s="194"/>
      <c r="M758" s="200"/>
      <c r="N758" s="201"/>
      <c r="O758" s="201"/>
      <c r="P758" s="201"/>
      <c r="Q758" s="201"/>
      <c r="R758" s="201"/>
      <c r="S758" s="201"/>
      <c r="T758" s="202"/>
      <c r="AT758" s="198" t="s">
        <v>151</v>
      </c>
      <c r="AU758" s="198" t="s">
        <v>82</v>
      </c>
      <c r="AV758" s="12" t="s">
        <v>24</v>
      </c>
      <c r="AW758" s="12" t="s">
        <v>37</v>
      </c>
      <c r="AX758" s="12" t="s">
        <v>74</v>
      </c>
      <c r="AY758" s="198" t="s">
        <v>141</v>
      </c>
    </row>
    <row r="759" spans="2:65" s="13" customFormat="1">
      <c r="B759" s="203"/>
      <c r="D759" s="195" t="s">
        <v>151</v>
      </c>
      <c r="E759" s="212" t="s">
        <v>5</v>
      </c>
      <c r="F759" s="213" t="s">
        <v>1623</v>
      </c>
      <c r="H759" s="214">
        <v>177.6</v>
      </c>
      <c r="I759" s="208"/>
      <c r="L759" s="203"/>
      <c r="M759" s="209"/>
      <c r="N759" s="210"/>
      <c r="O759" s="210"/>
      <c r="P759" s="210"/>
      <c r="Q759" s="210"/>
      <c r="R759" s="210"/>
      <c r="S759" s="210"/>
      <c r="T759" s="211"/>
      <c r="AT759" s="212" t="s">
        <v>151</v>
      </c>
      <c r="AU759" s="212" t="s">
        <v>82</v>
      </c>
      <c r="AV759" s="13" t="s">
        <v>82</v>
      </c>
      <c r="AW759" s="13" t="s">
        <v>37</v>
      </c>
      <c r="AX759" s="13" t="s">
        <v>74</v>
      </c>
      <c r="AY759" s="212" t="s">
        <v>141</v>
      </c>
    </row>
    <row r="760" spans="2:65" s="12" customFormat="1">
      <c r="B760" s="194"/>
      <c r="D760" s="195" t="s">
        <v>151</v>
      </c>
      <c r="E760" s="196" t="s">
        <v>5</v>
      </c>
      <c r="F760" s="197" t="s">
        <v>1624</v>
      </c>
      <c r="H760" s="198" t="s">
        <v>5</v>
      </c>
      <c r="I760" s="199"/>
      <c r="L760" s="194"/>
      <c r="M760" s="200"/>
      <c r="N760" s="201"/>
      <c r="O760" s="201"/>
      <c r="P760" s="201"/>
      <c r="Q760" s="201"/>
      <c r="R760" s="201"/>
      <c r="S760" s="201"/>
      <c r="T760" s="202"/>
      <c r="AT760" s="198" t="s">
        <v>151</v>
      </c>
      <c r="AU760" s="198" t="s">
        <v>82</v>
      </c>
      <c r="AV760" s="12" t="s">
        <v>24</v>
      </c>
      <c r="AW760" s="12" t="s">
        <v>37</v>
      </c>
      <c r="AX760" s="12" t="s">
        <v>74</v>
      </c>
      <c r="AY760" s="198" t="s">
        <v>141</v>
      </c>
    </row>
    <row r="761" spans="2:65" s="13" customFormat="1">
      <c r="B761" s="203"/>
      <c r="D761" s="195" t="s">
        <v>151</v>
      </c>
      <c r="E761" s="212" t="s">
        <v>5</v>
      </c>
      <c r="F761" s="213" t="s">
        <v>1625</v>
      </c>
      <c r="H761" s="214">
        <v>132.44999999999999</v>
      </c>
      <c r="I761" s="208"/>
      <c r="L761" s="203"/>
      <c r="M761" s="209"/>
      <c r="N761" s="210"/>
      <c r="O761" s="210"/>
      <c r="P761" s="210"/>
      <c r="Q761" s="210"/>
      <c r="R761" s="210"/>
      <c r="S761" s="210"/>
      <c r="T761" s="211"/>
      <c r="AT761" s="212" t="s">
        <v>151</v>
      </c>
      <c r="AU761" s="212" t="s">
        <v>82</v>
      </c>
      <c r="AV761" s="13" t="s">
        <v>82</v>
      </c>
      <c r="AW761" s="13" t="s">
        <v>37</v>
      </c>
      <c r="AX761" s="13" t="s">
        <v>74</v>
      </c>
      <c r="AY761" s="212" t="s">
        <v>141</v>
      </c>
    </row>
    <row r="762" spans="2:65" s="14" customFormat="1">
      <c r="B762" s="232"/>
      <c r="D762" s="204" t="s">
        <v>151</v>
      </c>
      <c r="E762" s="233" t="s">
        <v>5</v>
      </c>
      <c r="F762" s="234" t="s">
        <v>427</v>
      </c>
      <c r="H762" s="235">
        <v>3866.904</v>
      </c>
      <c r="I762" s="236"/>
      <c r="L762" s="232"/>
      <c r="M762" s="237"/>
      <c r="N762" s="238"/>
      <c r="O762" s="238"/>
      <c r="P762" s="238"/>
      <c r="Q762" s="238"/>
      <c r="R762" s="238"/>
      <c r="S762" s="238"/>
      <c r="T762" s="239"/>
      <c r="AT762" s="240" t="s">
        <v>151</v>
      </c>
      <c r="AU762" s="240" t="s">
        <v>82</v>
      </c>
      <c r="AV762" s="14" t="s">
        <v>160</v>
      </c>
      <c r="AW762" s="14" t="s">
        <v>37</v>
      </c>
      <c r="AX762" s="14" t="s">
        <v>24</v>
      </c>
      <c r="AY762" s="240" t="s">
        <v>141</v>
      </c>
    </row>
    <row r="763" spans="2:65" s="1" customFormat="1" ht="22.5" customHeight="1">
      <c r="B763" s="181"/>
      <c r="C763" s="182" t="s">
        <v>1626</v>
      </c>
      <c r="D763" s="182" t="s">
        <v>144</v>
      </c>
      <c r="E763" s="183" t="s">
        <v>1627</v>
      </c>
      <c r="F763" s="184" t="s">
        <v>1628</v>
      </c>
      <c r="G763" s="185" t="s">
        <v>303</v>
      </c>
      <c r="H763" s="186">
        <v>34802.135999999999</v>
      </c>
      <c r="I763" s="187"/>
      <c r="J763" s="188">
        <f>ROUND(I763*H763,2)</f>
        <v>0</v>
      </c>
      <c r="K763" s="184" t="s">
        <v>148</v>
      </c>
      <c r="L763" s="41"/>
      <c r="M763" s="189" t="s">
        <v>5</v>
      </c>
      <c r="N763" s="190" t="s">
        <v>45</v>
      </c>
      <c r="O763" s="42"/>
      <c r="P763" s="191">
        <f>O763*H763</f>
        <v>0</v>
      </c>
      <c r="Q763" s="191">
        <v>0</v>
      </c>
      <c r="R763" s="191">
        <f>Q763*H763</f>
        <v>0</v>
      </c>
      <c r="S763" s="191">
        <v>0</v>
      </c>
      <c r="T763" s="192">
        <f>S763*H763</f>
        <v>0</v>
      </c>
      <c r="AR763" s="24" t="s">
        <v>160</v>
      </c>
      <c r="AT763" s="24" t="s">
        <v>144</v>
      </c>
      <c r="AU763" s="24" t="s">
        <v>82</v>
      </c>
      <c r="AY763" s="24" t="s">
        <v>141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24" t="s">
        <v>24</v>
      </c>
      <c r="BK763" s="193">
        <f>ROUND(I763*H763,2)</f>
        <v>0</v>
      </c>
      <c r="BL763" s="24" t="s">
        <v>160</v>
      </c>
      <c r="BM763" s="24" t="s">
        <v>1629</v>
      </c>
    </row>
    <row r="764" spans="2:65" s="12" customFormat="1">
      <c r="B764" s="194"/>
      <c r="D764" s="195" t="s">
        <v>151</v>
      </c>
      <c r="E764" s="196" t="s">
        <v>5</v>
      </c>
      <c r="F764" s="197" t="s">
        <v>368</v>
      </c>
      <c r="H764" s="198" t="s">
        <v>5</v>
      </c>
      <c r="I764" s="199"/>
      <c r="L764" s="194"/>
      <c r="M764" s="200"/>
      <c r="N764" s="201"/>
      <c r="O764" s="201"/>
      <c r="P764" s="201"/>
      <c r="Q764" s="201"/>
      <c r="R764" s="201"/>
      <c r="S764" s="201"/>
      <c r="T764" s="202"/>
      <c r="AT764" s="198" t="s">
        <v>151</v>
      </c>
      <c r="AU764" s="198" t="s">
        <v>82</v>
      </c>
      <c r="AV764" s="12" t="s">
        <v>24</v>
      </c>
      <c r="AW764" s="12" t="s">
        <v>37</v>
      </c>
      <c r="AX764" s="12" t="s">
        <v>74</v>
      </c>
      <c r="AY764" s="198" t="s">
        <v>141</v>
      </c>
    </row>
    <row r="765" spans="2:65" s="13" customFormat="1">
      <c r="B765" s="203"/>
      <c r="D765" s="204" t="s">
        <v>151</v>
      </c>
      <c r="E765" s="205" t="s">
        <v>5</v>
      </c>
      <c r="F765" s="206" t="s">
        <v>1630</v>
      </c>
      <c r="H765" s="207">
        <v>34802.135999999999</v>
      </c>
      <c r="I765" s="208"/>
      <c r="L765" s="203"/>
      <c r="M765" s="209"/>
      <c r="N765" s="210"/>
      <c r="O765" s="210"/>
      <c r="P765" s="210"/>
      <c r="Q765" s="210"/>
      <c r="R765" s="210"/>
      <c r="S765" s="210"/>
      <c r="T765" s="211"/>
      <c r="AT765" s="212" t="s">
        <v>151</v>
      </c>
      <c r="AU765" s="212" t="s">
        <v>82</v>
      </c>
      <c r="AV765" s="13" t="s">
        <v>82</v>
      </c>
      <c r="AW765" s="13" t="s">
        <v>37</v>
      </c>
      <c r="AX765" s="13" t="s">
        <v>24</v>
      </c>
      <c r="AY765" s="212" t="s">
        <v>141</v>
      </c>
    </row>
    <row r="766" spans="2:65" s="1" customFormat="1" ht="22.5" customHeight="1">
      <c r="B766" s="181"/>
      <c r="C766" s="182" t="s">
        <v>1631</v>
      </c>
      <c r="D766" s="182" t="s">
        <v>144</v>
      </c>
      <c r="E766" s="183" t="s">
        <v>360</v>
      </c>
      <c r="F766" s="184" t="s">
        <v>361</v>
      </c>
      <c r="G766" s="185" t="s">
        <v>303</v>
      </c>
      <c r="H766" s="186">
        <v>241.529</v>
      </c>
      <c r="I766" s="187"/>
      <c r="J766" s="188">
        <f>ROUND(I766*H766,2)</f>
        <v>0</v>
      </c>
      <c r="K766" s="184" t="s">
        <v>148</v>
      </c>
      <c r="L766" s="41"/>
      <c r="M766" s="189" t="s">
        <v>5</v>
      </c>
      <c r="N766" s="190" t="s">
        <v>45</v>
      </c>
      <c r="O766" s="42"/>
      <c r="P766" s="191">
        <f>O766*H766</f>
        <v>0</v>
      </c>
      <c r="Q766" s="191">
        <v>0</v>
      </c>
      <c r="R766" s="191">
        <f>Q766*H766</f>
        <v>0</v>
      </c>
      <c r="S766" s="191">
        <v>0</v>
      </c>
      <c r="T766" s="192">
        <f>S766*H766</f>
        <v>0</v>
      </c>
      <c r="AR766" s="24" t="s">
        <v>160</v>
      </c>
      <c r="AT766" s="24" t="s">
        <v>144</v>
      </c>
      <c r="AU766" s="24" t="s">
        <v>82</v>
      </c>
      <c r="AY766" s="24" t="s">
        <v>141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24" t="s">
        <v>24</v>
      </c>
      <c r="BK766" s="193">
        <f>ROUND(I766*H766,2)</f>
        <v>0</v>
      </c>
      <c r="BL766" s="24" t="s">
        <v>160</v>
      </c>
      <c r="BM766" s="24" t="s">
        <v>1632</v>
      </c>
    </row>
    <row r="767" spans="2:65" s="12" customFormat="1">
      <c r="B767" s="194"/>
      <c r="D767" s="195" t="s">
        <v>151</v>
      </c>
      <c r="E767" s="196" t="s">
        <v>5</v>
      </c>
      <c r="F767" s="197" t="s">
        <v>1633</v>
      </c>
      <c r="H767" s="198" t="s">
        <v>5</v>
      </c>
      <c r="I767" s="199"/>
      <c r="L767" s="194"/>
      <c r="M767" s="200"/>
      <c r="N767" s="201"/>
      <c r="O767" s="201"/>
      <c r="P767" s="201"/>
      <c r="Q767" s="201"/>
      <c r="R767" s="201"/>
      <c r="S767" s="201"/>
      <c r="T767" s="202"/>
      <c r="AT767" s="198" t="s">
        <v>151</v>
      </c>
      <c r="AU767" s="198" t="s">
        <v>82</v>
      </c>
      <c r="AV767" s="12" t="s">
        <v>24</v>
      </c>
      <c r="AW767" s="12" t="s">
        <v>37</v>
      </c>
      <c r="AX767" s="12" t="s">
        <v>74</v>
      </c>
      <c r="AY767" s="198" t="s">
        <v>141</v>
      </c>
    </row>
    <row r="768" spans="2:65" s="13" customFormat="1">
      <c r="B768" s="203"/>
      <c r="D768" s="195" t="s">
        <v>151</v>
      </c>
      <c r="E768" s="212" t="s">
        <v>5</v>
      </c>
      <c r="F768" s="213" t="s">
        <v>1634</v>
      </c>
      <c r="H768" s="214">
        <v>8.0619999999999994</v>
      </c>
      <c r="I768" s="208"/>
      <c r="L768" s="203"/>
      <c r="M768" s="209"/>
      <c r="N768" s="210"/>
      <c r="O768" s="210"/>
      <c r="P768" s="210"/>
      <c r="Q768" s="210"/>
      <c r="R768" s="210"/>
      <c r="S768" s="210"/>
      <c r="T768" s="211"/>
      <c r="AT768" s="212" t="s">
        <v>151</v>
      </c>
      <c r="AU768" s="212" t="s">
        <v>82</v>
      </c>
      <c r="AV768" s="13" t="s">
        <v>82</v>
      </c>
      <c r="AW768" s="13" t="s">
        <v>37</v>
      </c>
      <c r="AX768" s="13" t="s">
        <v>74</v>
      </c>
      <c r="AY768" s="212" t="s">
        <v>141</v>
      </c>
    </row>
    <row r="769" spans="2:65" s="12" customFormat="1">
      <c r="B769" s="194"/>
      <c r="D769" s="195" t="s">
        <v>151</v>
      </c>
      <c r="E769" s="196" t="s">
        <v>5</v>
      </c>
      <c r="F769" s="197" t="s">
        <v>1635</v>
      </c>
      <c r="H769" s="198" t="s">
        <v>5</v>
      </c>
      <c r="I769" s="199"/>
      <c r="L769" s="194"/>
      <c r="M769" s="200"/>
      <c r="N769" s="201"/>
      <c r="O769" s="201"/>
      <c r="P769" s="201"/>
      <c r="Q769" s="201"/>
      <c r="R769" s="201"/>
      <c r="S769" s="201"/>
      <c r="T769" s="202"/>
      <c r="AT769" s="198" t="s">
        <v>151</v>
      </c>
      <c r="AU769" s="198" t="s">
        <v>82</v>
      </c>
      <c r="AV769" s="12" t="s">
        <v>24</v>
      </c>
      <c r="AW769" s="12" t="s">
        <v>37</v>
      </c>
      <c r="AX769" s="12" t="s">
        <v>74</v>
      </c>
      <c r="AY769" s="198" t="s">
        <v>141</v>
      </c>
    </row>
    <row r="770" spans="2:65" s="13" customFormat="1">
      <c r="B770" s="203"/>
      <c r="D770" s="195" t="s">
        <v>151</v>
      </c>
      <c r="E770" s="212" t="s">
        <v>5</v>
      </c>
      <c r="F770" s="213" t="s">
        <v>1636</v>
      </c>
      <c r="H770" s="214">
        <v>6.1859999999999999</v>
      </c>
      <c r="I770" s="208"/>
      <c r="L770" s="203"/>
      <c r="M770" s="209"/>
      <c r="N770" s="210"/>
      <c r="O770" s="210"/>
      <c r="P770" s="210"/>
      <c r="Q770" s="210"/>
      <c r="R770" s="210"/>
      <c r="S770" s="210"/>
      <c r="T770" s="211"/>
      <c r="AT770" s="212" t="s">
        <v>151</v>
      </c>
      <c r="AU770" s="212" t="s">
        <v>82</v>
      </c>
      <c r="AV770" s="13" t="s">
        <v>82</v>
      </c>
      <c r="AW770" s="13" t="s">
        <v>37</v>
      </c>
      <c r="AX770" s="13" t="s">
        <v>74</v>
      </c>
      <c r="AY770" s="212" t="s">
        <v>141</v>
      </c>
    </row>
    <row r="771" spans="2:65" s="12" customFormat="1">
      <c r="B771" s="194"/>
      <c r="D771" s="195" t="s">
        <v>151</v>
      </c>
      <c r="E771" s="196" t="s">
        <v>5</v>
      </c>
      <c r="F771" s="197" t="s">
        <v>1637</v>
      </c>
      <c r="H771" s="198" t="s">
        <v>5</v>
      </c>
      <c r="I771" s="199"/>
      <c r="L771" s="194"/>
      <c r="M771" s="200"/>
      <c r="N771" s="201"/>
      <c r="O771" s="201"/>
      <c r="P771" s="201"/>
      <c r="Q771" s="201"/>
      <c r="R771" s="201"/>
      <c r="S771" s="201"/>
      <c r="T771" s="202"/>
      <c r="AT771" s="198" t="s">
        <v>151</v>
      </c>
      <c r="AU771" s="198" t="s">
        <v>82</v>
      </c>
      <c r="AV771" s="12" t="s">
        <v>24</v>
      </c>
      <c r="AW771" s="12" t="s">
        <v>37</v>
      </c>
      <c r="AX771" s="12" t="s">
        <v>74</v>
      </c>
      <c r="AY771" s="198" t="s">
        <v>141</v>
      </c>
    </row>
    <row r="772" spans="2:65" s="13" customFormat="1">
      <c r="B772" s="203"/>
      <c r="D772" s="195" t="s">
        <v>151</v>
      </c>
      <c r="E772" s="212" t="s">
        <v>5</v>
      </c>
      <c r="F772" s="213" t="s">
        <v>1638</v>
      </c>
      <c r="H772" s="214">
        <v>7.8</v>
      </c>
      <c r="I772" s="208"/>
      <c r="L772" s="203"/>
      <c r="M772" s="209"/>
      <c r="N772" s="210"/>
      <c r="O772" s="210"/>
      <c r="P772" s="210"/>
      <c r="Q772" s="210"/>
      <c r="R772" s="210"/>
      <c r="S772" s="210"/>
      <c r="T772" s="211"/>
      <c r="AT772" s="212" t="s">
        <v>151</v>
      </c>
      <c r="AU772" s="212" t="s">
        <v>82</v>
      </c>
      <c r="AV772" s="13" t="s">
        <v>82</v>
      </c>
      <c r="AW772" s="13" t="s">
        <v>37</v>
      </c>
      <c r="AX772" s="13" t="s">
        <v>74</v>
      </c>
      <c r="AY772" s="212" t="s">
        <v>141</v>
      </c>
    </row>
    <row r="773" spans="2:65" s="12" customFormat="1">
      <c r="B773" s="194"/>
      <c r="D773" s="195" t="s">
        <v>151</v>
      </c>
      <c r="E773" s="196" t="s">
        <v>5</v>
      </c>
      <c r="F773" s="197" t="s">
        <v>1639</v>
      </c>
      <c r="H773" s="198" t="s">
        <v>5</v>
      </c>
      <c r="I773" s="199"/>
      <c r="L773" s="194"/>
      <c r="M773" s="200"/>
      <c r="N773" s="201"/>
      <c r="O773" s="201"/>
      <c r="P773" s="201"/>
      <c r="Q773" s="201"/>
      <c r="R773" s="201"/>
      <c r="S773" s="201"/>
      <c r="T773" s="202"/>
      <c r="AT773" s="198" t="s">
        <v>151</v>
      </c>
      <c r="AU773" s="198" t="s">
        <v>82</v>
      </c>
      <c r="AV773" s="12" t="s">
        <v>24</v>
      </c>
      <c r="AW773" s="12" t="s">
        <v>37</v>
      </c>
      <c r="AX773" s="12" t="s">
        <v>74</v>
      </c>
      <c r="AY773" s="198" t="s">
        <v>141</v>
      </c>
    </row>
    <row r="774" spans="2:65" s="13" customFormat="1">
      <c r="B774" s="203"/>
      <c r="D774" s="195" t="s">
        <v>151</v>
      </c>
      <c r="E774" s="212" t="s">
        <v>5</v>
      </c>
      <c r="F774" s="213" t="s">
        <v>1640</v>
      </c>
      <c r="H774" s="214">
        <v>219.45500000000001</v>
      </c>
      <c r="I774" s="208"/>
      <c r="L774" s="203"/>
      <c r="M774" s="209"/>
      <c r="N774" s="210"/>
      <c r="O774" s="210"/>
      <c r="P774" s="210"/>
      <c r="Q774" s="210"/>
      <c r="R774" s="210"/>
      <c r="S774" s="210"/>
      <c r="T774" s="211"/>
      <c r="AT774" s="212" t="s">
        <v>151</v>
      </c>
      <c r="AU774" s="212" t="s">
        <v>82</v>
      </c>
      <c r="AV774" s="13" t="s">
        <v>82</v>
      </c>
      <c r="AW774" s="13" t="s">
        <v>37</v>
      </c>
      <c r="AX774" s="13" t="s">
        <v>74</v>
      </c>
      <c r="AY774" s="212" t="s">
        <v>141</v>
      </c>
    </row>
    <row r="775" spans="2:65" s="12" customFormat="1">
      <c r="B775" s="194"/>
      <c r="D775" s="195" t="s">
        <v>151</v>
      </c>
      <c r="E775" s="196" t="s">
        <v>5</v>
      </c>
      <c r="F775" s="197" t="s">
        <v>1641</v>
      </c>
      <c r="H775" s="198" t="s">
        <v>5</v>
      </c>
      <c r="I775" s="199"/>
      <c r="L775" s="194"/>
      <c r="M775" s="200"/>
      <c r="N775" s="201"/>
      <c r="O775" s="201"/>
      <c r="P775" s="201"/>
      <c r="Q775" s="201"/>
      <c r="R775" s="201"/>
      <c r="S775" s="201"/>
      <c r="T775" s="202"/>
      <c r="AT775" s="198" t="s">
        <v>151</v>
      </c>
      <c r="AU775" s="198" t="s">
        <v>82</v>
      </c>
      <c r="AV775" s="12" t="s">
        <v>24</v>
      </c>
      <c r="AW775" s="12" t="s">
        <v>37</v>
      </c>
      <c r="AX775" s="12" t="s">
        <v>74</v>
      </c>
      <c r="AY775" s="198" t="s">
        <v>141</v>
      </c>
    </row>
    <row r="776" spans="2:65" s="13" customFormat="1">
      <c r="B776" s="203"/>
      <c r="D776" s="195" t="s">
        <v>151</v>
      </c>
      <c r="E776" s="212" t="s">
        <v>5</v>
      </c>
      <c r="F776" s="213" t="s">
        <v>1642</v>
      </c>
      <c r="H776" s="214">
        <v>2.5999999999999999E-2</v>
      </c>
      <c r="I776" s="208"/>
      <c r="L776" s="203"/>
      <c r="M776" s="209"/>
      <c r="N776" s="210"/>
      <c r="O776" s="210"/>
      <c r="P776" s="210"/>
      <c r="Q776" s="210"/>
      <c r="R776" s="210"/>
      <c r="S776" s="210"/>
      <c r="T776" s="211"/>
      <c r="AT776" s="212" t="s">
        <v>151</v>
      </c>
      <c r="AU776" s="212" t="s">
        <v>82</v>
      </c>
      <c r="AV776" s="13" t="s">
        <v>82</v>
      </c>
      <c r="AW776" s="13" t="s">
        <v>37</v>
      </c>
      <c r="AX776" s="13" t="s">
        <v>74</v>
      </c>
      <c r="AY776" s="212" t="s">
        <v>141</v>
      </c>
    </row>
    <row r="777" spans="2:65" s="14" customFormat="1">
      <c r="B777" s="232"/>
      <c r="D777" s="204" t="s">
        <v>151</v>
      </c>
      <c r="E777" s="233" t="s">
        <v>5</v>
      </c>
      <c r="F777" s="234" t="s">
        <v>427</v>
      </c>
      <c r="H777" s="235">
        <v>241.529</v>
      </c>
      <c r="I777" s="236"/>
      <c r="L777" s="232"/>
      <c r="M777" s="237"/>
      <c r="N777" s="238"/>
      <c r="O777" s="238"/>
      <c r="P777" s="238"/>
      <c r="Q777" s="238"/>
      <c r="R777" s="238"/>
      <c r="S777" s="238"/>
      <c r="T777" s="239"/>
      <c r="AT777" s="240" t="s">
        <v>151</v>
      </c>
      <c r="AU777" s="240" t="s">
        <v>82</v>
      </c>
      <c r="AV777" s="14" t="s">
        <v>160</v>
      </c>
      <c r="AW777" s="14" t="s">
        <v>37</v>
      </c>
      <c r="AX777" s="14" t="s">
        <v>24</v>
      </c>
      <c r="AY777" s="240" t="s">
        <v>141</v>
      </c>
    </row>
    <row r="778" spans="2:65" s="1" customFormat="1" ht="22.5" customHeight="1">
      <c r="B778" s="181"/>
      <c r="C778" s="182" t="s">
        <v>1643</v>
      </c>
      <c r="D778" s="182" t="s">
        <v>144</v>
      </c>
      <c r="E778" s="183" t="s">
        <v>365</v>
      </c>
      <c r="F778" s="184" t="s">
        <v>366</v>
      </c>
      <c r="G778" s="185" t="s">
        <v>303</v>
      </c>
      <c r="H778" s="186">
        <v>2173.761</v>
      </c>
      <c r="I778" s="187"/>
      <c r="J778" s="188">
        <f>ROUND(I778*H778,2)</f>
        <v>0</v>
      </c>
      <c r="K778" s="184" t="s">
        <v>148</v>
      </c>
      <c r="L778" s="41"/>
      <c r="M778" s="189" t="s">
        <v>5</v>
      </c>
      <c r="N778" s="190" t="s">
        <v>45</v>
      </c>
      <c r="O778" s="42"/>
      <c r="P778" s="191">
        <f>O778*H778</f>
        <v>0</v>
      </c>
      <c r="Q778" s="191">
        <v>0</v>
      </c>
      <c r="R778" s="191">
        <f>Q778*H778</f>
        <v>0</v>
      </c>
      <c r="S778" s="191">
        <v>0</v>
      </c>
      <c r="T778" s="192">
        <f>S778*H778</f>
        <v>0</v>
      </c>
      <c r="AR778" s="24" t="s">
        <v>160</v>
      </c>
      <c r="AT778" s="24" t="s">
        <v>144</v>
      </c>
      <c r="AU778" s="24" t="s">
        <v>82</v>
      </c>
      <c r="AY778" s="24" t="s">
        <v>141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24" t="s">
        <v>24</v>
      </c>
      <c r="BK778" s="193">
        <f>ROUND(I778*H778,2)</f>
        <v>0</v>
      </c>
      <c r="BL778" s="24" t="s">
        <v>160</v>
      </c>
      <c r="BM778" s="24" t="s">
        <v>1644</v>
      </c>
    </row>
    <row r="779" spans="2:65" s="12" customFormat="1">
      <c r="B779" s="194"/>
      <c r="D779" s="195" t="s">
        <v>151</v>
      </c>
      <c r="E779" s="196" t="s">
        <v>5</v>
      </c>
      <c r="F779" s="197" t="s">
        <v>368</v>
      </c>
      <c r="H779" s="198" t="s">
        <v>5</v>
      </c>
      <c r="I779" s="199"/>
      <c r="L779" s="194"/>
      <c r="M779" s="200"/>
      <c r="N779" s="201"/>
      <c r="O779" s="201"/>
      <c r="P779" s="201"/>
      <c r="Q779" s="201"/>
      <c r="R779" s="201"/>
      <c r="S779" s="201"/>
      <c r="T779" s="202"/>
      <c r="AT779" s="198" t="s">
        <v>151</v>
      </c>
      <c r="AU779" s="198" t="s">
        <v>82</v>
      </c>
      <c r="AV779" s="12" t="s">
        <v>24</v>
      </c>
      <c r="AW779" s="12" t="s">
        <v>37</v>
      </c>
      <c r="AX779" s="12" t="s">
        <v>74</v>
      </c>
      <c r="AY779" s="198" t="s">
        <v>141</v>
      </c>
    </row>
    <row r="780" spans="2:65" s="13" customFormat="1">
      <c r="B780" s="203"/>
      <c r="D780" s="204" t="s">
        <v>151</v>
      </c>
      <c r="E780" s="205" t="s">
        <v>5</v>
      </c>
      <c r="F780" s="206" t="s">
        <v>1645</v>
      </c>
      <c r="H780" s="207">
        <v>2173.761</v>
      </c>
      <c r="I780" s="208"/>
      <c r="L780" s="203"/>
      <c r="M780" s="209"/>
      <c r="N780" s="210"/>
      <c r="O780" s="210"/>
      <c r="P780" s="210"/>
      <c r="Q780" s="210"/>
      <c r="R780" s="210"/>
      <c r="S780" s="210"/>
      <c r="T780" s="211"/>
      <c r="AT780" s="212" t="s">
        <v>151</v>
      </c>
      <c r="AU780" s="212" t="s">
        <v>82</v>
      </c>
      <c r="AV780" s="13" t="s">
        <v>82</v>
      </c>
      <c r="AW780" s="13" t="s">
        <v>37</v>
      </c>
      <c r="AX780" s="13" t="s">
        <v>24</v>
      </c>
      <c r="AY780" s="212" t="s">
        <v>141</v>
      </c>
    </row>
    <row r="781" spans="2:65" s="1" customFormat="1" ht="22.5" customHeight="1">
      <c r="B781" s="181"/>
      <c r="C781" s="182" t="s">
        <v>1646</v>
      </c>
      <c r="D781" s="182" t="s">
        <v>144</v>
      </c>
      <c r="E781" s="183" t="s">
        <v>370</v>
      </c>
      <c r="F781" s="184" t="s">
        <v>371</v>
      </c>
      <c r="G781" s="185" t="s">
        <v>303</v>
      </c>
      <c r="H781" s="186">
        <v>4061.0529999999999</v>
      </c>
      <c r="I781" s="187"/>
      <c r="J781" s="188">
        <f>ROUND(I781*H781,2)</f>
        <v>0</v>
      </c>
      <c r="K781" s="184" t="s">
        <v>148</v>
      </c>
      <c r="L781" s="41"/>
      <c r="M781" s="189" t="s">
        <v>5</v>
      </c>
      <c r="N781" s="190" t="s">
        <v>45</v>
      </c>
      <c r="O781" s="42"/>
      <c r="P781" s="191">
        <f>O781*H781</f>
        <v>0</v>
      </c>
      <c r="Q781" s="191">
        <v>0</v>
      </c>
      <c r="R781" s="191">
        <f>Q781*H781</f>
        <v>0</v>
      </c>
      <c r="S781" s="191">
        <v>0</v>
      </c>
      <c r="T781" s="192">
        <f>S781*H781</f>
        <v>0</v>
      </c>
      <c r="AR781" s="24" t="s">
        <v>160</v>
      </c>
      <c r="AT781" s="24" t="s">
        <v>144</v>
      </c>
      <c r="AU781" s="24" t="s">
        <v>82</v>
      </c>
      <c r="AY781" s="24" t="s">
        <v>141</v>
      </c>
      <c r="BE781" s="193">
        <f>IF(N781="základní",J781,0)</f>
        <v>0</v>
      </c>
      <c r="BF781" s="193">
        <f>IF(N781="snížená",J781,0)</f>
        <v>0</v>
      </c>
      <c r="BG781" s="193">
        <f>IF(N781="zákl. přenesená",J781,0)</f>
        <v>0</v>
      </c>
      <c r="BH781" s="193">
        <f>IF(N781="sníž. přenesená",J781,0)</f>
        <v>0</v>
      </c>
      <c r="BI781" s="193">
        <f>IF(N781="nulová",J781,0)</f>
        <v>0</v>
      </c>
      <c r="BJ781" s="24" t="s">
        <v>24</v>
      </c>
      <c r="BK781" s="193">
        <f>ROUND(I781*H781,2)</f>
        <v>0</v>
      </c>
      <c r="BL781" s="24" t="s">
        <v>160</v>
      </c>
      <c r="BM781" s="24" t="s">
        <v>1647</v>
      </c>
    </row>
    <row r="782" spans="2:65" s="13" customFormat="1">
      <c r="B782" s="203"/>
      <c r="D782" s="204" t="s">
        <v>151</v>
      </c>
      <c r="E782" s="205" t="s">
        <v>5</v>
      </c>
      <c r="F782" s="206" t="s">
        <v>1648</v>
      </c>
      <c r="H782" s="207">
        <v>4061.0529999999999</v>
      </c>
      <c r="I782" s="208"/>
      <c r="L782" s="203"/>
      <c r="M782" s="209"/>
      <c r="N782" s="210"/>
      <c r="O782" s="210"/>
      <c r="P782" s="210"/>
      <c r="Q782" s="210"/>
      <c r="R782" s="210"/>
      <c r="S782" s="210"/>
      <c r="T782" s="211"/>
      <c r="AT782" s="212" t="s">
        <v>151</v>
      </c>
      <c r="AU782" s="212" t="s">
        <v>82</v>
      </c>
      <c r="AV782" s="13" t="s">
        <v>82</v>
      </c>
      <c r="AW782" s="13" t="s">
        <v>37</v>
      </c>
      <c r="AX782" s="13" t="s">
        <v>24</v>
      </c>
      <c r="AY782" s="212" t="s">
        <v>141</v>
      </c>
    </row>
    <row r="783" spans="2:65" s="1" customFormat="1" ht="22.5" customHeight="1">
      <c r="B783" s="181"/>
      <c r="C783" s="182" t="s">
        <v>1649</v>
      </c>
      <c r="D783" s="182" t="s">
        <v>144</v>
      </c>
      <c r="E783" s="183" t="s">
        <v>1650</v>
      </c>
      <c r="F783" s="184" t="s">
        <v>1651</v>
      </c>
      <c r="G783" s="185" t="s">
        <v>303</v>
      </c>
      <c r="H783" s="186">
        <v>871.84299999999996</v>
      </c>
      <c r="I783" s="187"/>
      <c r="J783" s="188">
        <f>ROUND(I783*H783,2)</f>
        <v>0</v>
      </c>
      <c r="K783" s="184" t="s">
        <v>148</v>
      </c>
      <c r="L783" s="41"/>
      <c r="M783" s="189" t="s">
        <v>5</v>
      </c>
      <c r="N783" s="190" t="s">
        <v>45</v>
      </c>
      <c r="O783" s="42"/>
      <c r="P783" s="191">
        <f>O783*H783</f>
        <v>0</v>
      </c>
      <c r="Q783" s="191">
        <v>0</v>
      </c>
      <c r="R783" s="191">
        <f>Q783*H783</f>
        <v>0</v>
      </c>
      <c r="S783" s="191">
        <v>0</v>
      </c>
      <c r="T783" s="192">
        <f>S783*H783</f>
        <v>0</v>
      </c>
      <c r="AR783" s="24" t="s">
        <v>160</v>
      </c>
      <c r="AT783" s="24" t="s">
        <v>144</v>
      </c>
      <c r="AU783" s="24" t="s">
        <v>82</v>
      </c>
      <c r="AY783" s="24" t="s">
        <v>141</v>
      </c>
      <c r="BE783" s="193">
        <f>IF(N783="základní",J783,0)</f>
        <v>0</v>
      </c>
      <c r="BF783" s="193">
        <f>IF(N783="snížená",J783,0)</f>
        <v>0</v>
      </c>
      <c r="BG783" s="193">
        <f>IF(N783="zákl. přenesená",J783,0)</f>
        <v>0</v>
      </c>
      <c r="BH783" s="193">
        <f>IF(N783="sníž. přenesená",J783,0)</f>
        <v>0</v>
      </c>
      <c r="BI783" s="193">
        <f>IF(N783="nulová",J783,0)</f>
        <v>0</v>
      </c>
      <c r="BJ783" s="24" t="s">
        <v>24</v>
      </c>
      <c r="BK783" s="193">
        <f>ROUND(I783*H783,2)</f>
        <v>0</v>
      </c>
      <c r="BL783" s="24" t="s">
        <v>160</v>
      </c>
      <c r="BM783" s="24" t="s">
        <v>1652</v>
      </c>
    </row>
    <row r="784" spans="2:65" s="12" customFormat="1">
      <c r="B784" s="194"/>
      <c r="D784" s="195" t="s">
        <v>151</v>
      </c>
      <c r="E784" s="196" t="s">
        <v>5</v>
      </c>
      <c r="F784" s="197" t="s">
        <v>1653</v>
      </c>
      <c r="H784" s="198" t="s">
        <v>5</v>
      </c>
      <c r="I784" s="199"/>
      <c r="L784" s="194"/>
      <c r="M784" s="200"/>
      <c r="N784" s="201"/>
      <c r="O784" s="201"/>
      <c r="P784" s="201"/>
      <c r="Q784" s="201"/>
      <c r="R784" s="201"/>
      <c r="S784" s="201"/>
      <c r="T784" s="202"/>
      <c r="AT784" s="198" t="s">
        <v>151</v>
      </c>
      <c r="AU784" s="198" t="s">
        <v>82</v>
      </c>
      <c r="AV784" s="12" t="s">
        <v>24</v>
      </c>
      <c r="AW784" s="12" t="s">
        <v>37</v>
      </c>
      <c r="AX784" s="12" t="s">
        <v>74</v>
      </c>
      <c r="AY784" s="198" t="s">
        <v>141</v>
      </c>
    </row>
    <row r="785" spans="2:65" s="13" customFormat="1">
      <c r="B785" s="203"/>
      <c r="D785" s="204" t="s">
        <v>151</v>
      </c>
      <c r="E785" s="205" t="s">
        <v>5</v>
      </c>
      <c r="F785" s="206" t="s">
        <v>1654</v>
      </c>
      <c r="H785" s="207">
        <v>871.84299999999996</v>
      </c>
      <c r="I785" s="208"/>
      <c r="L785" s="203"/>
      <c r="M785" s="209"/>
      <c r="N785" s="210"/>
      <c r="O785" s="210"/>
      <c r="P785" s="210"/>
      <c r="Q785" s="210"/>
      <c r="R785" s="210"/>
      <c r="S785" s="210"/>
      <c r="T785" s="211"/>
      <c r="AT785" s="212" t="s">
        <v>151</v>
      </c>
      <c r="AU785" s="212" t="s">
        <v>82</v>
      </c>
      <c r="AV785" s="13" t="s">
        <v>82</v>
      </c>
      <c r="AW785" s="13" t="s">
        <v>37</v>
      </c>
      <c r="AX785" s="13" t="s">
        <v>24</v>
      </c>
      <c r="AY785" s="212" t="s">
        <v>141</v>
      </c>
    </row>
    <row r="786" spans="2:65" s="1" customFormat="1" ht="22.5" customHeight="1">
      <c r="B786" s="181"/>
      <c r="C786" s="182" t="s">
        <v>1655</v>
      </c>
      <c r="D786" s="182" t="s">
        <v>144</v>
      </c>
      <c r="E786" s="183" t="s">
        <v>1656</v>
      </c>
      <c r="F786" s="184" t="s">
        <v>1657</v>
      </c>
      <c r="G786" s="185" t="s">
        <v>303</v>
      </c>
      <c r="H786" s="186">
        <v>1719.0360000000001</v>
      </c>
      <c r="I786" s="187"/>
      <c r="J786" s="188">
        <f>ROUND(I786*H786,2)</f>
        <v>0</v>
      </c>
      <c r="K786" s="184" t="s">
        <v>148</v>
      </c>
      <c r="L786" s="41"/>
      <c r="M786" s="189" t="s">
        <v>5</v>
      </c>
      <c r="N786" s="190" t="s">
        <v>45</v>
      </c>
      <c r="O786" s="42"/>
      <c r="P786" s="191">
        <f>O786*H786</f>
        <v>0</v>
      </c>
      <c r="Q786" s="191">
        <v>0</v>
      </c>
      <c r="R786" s="191">
        <f>Q786*H786</f>
        <v>0</v>
      </c>
      <c r="S786" s="191">
        <v>0</v>
      </c>
      <c r="T786" s="192">
        <f>S786*H786</f>
        <v>0</v>
      </c>
      <c r="AR786" s="24" t="s">
        <v>160</v>
      </c>
      <c r="AT786" s="24" t="s">
        <v>144</v>
      </c>
      <c r="AU786" s="24" t="s">
        <v>82</v>
      </c>
      <c r="AY786" s="24" t="s">
        <v>141</v>
      </c>
      <c r="BE786" s="193">
        <f>IF(N786="základní",J786,0)</f>
        <v>0</v>
      </c>
      <c r="BF786" s="193">
        <f>IF(N786="snížená",J786,0)</f>
        <v>0</v>
      </c>
      <c r="BG786" s="193">
        <f>IF(N786="zákl. přenesená",J786,0)</f>
        <v>0</v>
      </c>
      <c r="BH786" s="193">
        <f>IF(N786="sníž. přenesená",J786,0)</f>
        <v>0</v>
      </c>
      <c r="BI786" s="193">
        <f>IF(N786="nulová",J786,0)</f>
        <v>0</v>
      </c>
      <c r="BJ786" s="24" t="s">
        <v>24</v>
      </c>
      <c r="BK786" s="193">
        <f>ROUND(I786*H786,2)</f>
        <v>0</v>
      </c>
      <c r="BL786" s="24" t="s">
        <v>160</v>
      </c>
      <c r="BM786" s="24" t="s">
        <v>1658</v>
      </c>
    </row>
    <row r="787" spans="2:65" s="12" customFormat="1">
      <c r="B787" s="194"/>
      <c r="D787" s="195" t="s">
        <v>151</v>
      </c>
      <c r="E787" s="196" t="s">
        <v>5</v>
      </c>
      <c r="F787" s="197" t="s">
        <v>1653</v>
      </c>
      <c r="H787" s="198" t="s">
        <v>5</v>
      </c>
      <c r="I787" s="199"/>
      <c r="L787" s="194"/>
      <c r="M787" s="200"/>
      <c r="N787" s="201"/>
      <c r="O787" s="201"/>
      <c r="P787" s="201"/>
      <c r="Q787" s="201"/>
      <c r="R787" s="201"/>
      <c r="S787" s="201"/>
      <c r="T787" s="202"/>
      <c r="AT787" s="198" t="s">
        <v>151</v>
      </c>
      <c r="AU787" s="198" t="s">
        <v>82</v>
      </c>
      <c r="AV787" s="12" t="s">
        <v>24</v>
      </c>
      <c r="AW787" s="12" t="s">
        <v>37</v>
      </c>
      <c r="AX787" s="12" t="s">
        <v>74</v>
      </c>
      <c r="AY787" s="198" t="s">
        <v>141</v>
      </c>
    </row>
    <row r="788" spans="2:65" s="13" customFormat="1">
      <c r="B788" s="203"/>
      <c r="D788" s="204" t="s">
        <v>151</v>
      </c>
      <c r="E788" s="205" t="s">
        <v>5</v>
      </c>
      <c r="F788" s="206" t="s">
        <v>1659</v>
      </c>
      <c r="H788" s="207">
        <v>1719.0360000000001</v>
      </c>
      <c r="I788" s="208"/>
      <c r="L788" s="203"/>
      <c r="M788" s="209"/>
      <c r="N788" s="210"/>
      <c r="O788" s="210"/>
      <c r="P788" s="210"/>
      <c r="Q788" s="210"/>
      <c r="R788" s="210"/>
      <c r="S788" s="210"/>
      <c r="T788" s="211"/>
      <c r="AT788" s="212" t="s">
        <v>151</v>
      </c>
      <c r="AU788" s="212" t="s">
        <v>82</v>
      </c>
      <c r="AV788" s="13" t="s">
        <v>82</v>
      </c>
      <c r="AW788" s="13" t="s">
        <v>37</v>
      </c>
      <c r="AX788" s="13" t="s">
        <v>24</v>
      </c>
      <c r="AY788" s="212" t="s">
        <v>141</v>
      </c>
    </row>
    <row r="789" spans="2:65" s="1" customFormat="1" ht="22.5" customHeight="1">
      <c r="B789" s="181"/>
      <c r="C789" s="182" t="s">
        <v>1660</v>
      </c>
      <c r="D789" s="182" t="s">
        <v>144</v>
      </c>
      <c r="E789" s="183" t="s">
        <v>1661</v>
      </c>
      <c r="F789" s="184" t="s">
        <v>1662</v>
      </c>
      <c r="G789" s="185" t="s">
        <v>303</v>
      </c>
      <c r="H789" s="186">
        <v>177.6</v>
      </c>
      <c r="I789" s="187"/>
      <c r="J789" s="188">
        <f>ROUND(I789*H789,2)</f>
        <v>0</v>
      </c>
      <c r="K789" s="184" t="s">
        <v>148</v>
      </c>
      <c r="L789" s="41"/>
      <c r="M789" s="189" t="s">
        <v>5</v>
      </c>
      <c r="N789" s="190" t="s">
        <v>45</v>
      </c>
      <c r="O789" s="42"/>
      <c r="P789" s="191">
        <f>O789*H789</f>
        <v>0</v>
      </c>
      <c r="Q789" s="191">
        <v>0</v>
      </c>
      <c r="R789" s="191">
        <f>Q789*H789</f>
        <v>0</v>
      </c>
      <c r="S789" s="191">
        <v>0</v>
      </c>
      <c r="T789" s="192">
        <f>S789*H789</f>
        <v>0</v>
      </c>
      <c r="AR789" s="24" t="s">
        <v>160</v>
      </c>
      <c r="AT789" s="24" t="s">
        <v>144</v>
      </c>
      <c r="AU789" s="24" t="s">
        <v>82</v>
      </c>
      <c r="AY789" s="24" t="s">
        <v>141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4" t="s">
        <v>24</v>
      </c>
      <c r="BK789" s="193">
        <f>ROUND(I789*H789,2)</f>
        <v>0</v>
      </c>
      <c r="BL789" s="24" t="s">
        <v>160</v>
      </c>
      <c r="BM789" s="24" t="s">
        <v>1663</v>
      </c>
    </row>
    <row r="790" spans="2:65" s="12" customFormat="1">
      <c r="B790" s="194"/>
      <c r="D790" s="195" t="s">
        <v>151</v>
      </c>
      <c r="E790" s="196" t="s">
        <v>5</v>
      </c>
      <c r="F790" s="197" t="s">
        <v>1653</v>
      </c>
      <c r="H790" s="198" t="s">
        <v>5</v>
      </c>
      <c r="I790" s="199"/>
      <c r="L790" s="194"/>
      <c r="M790" s="200"/>
      <c r="N790" s="201"/>
      <c r="O790" s="201"/>
      <c r="P790" s="201"/>
      <c r="Q790" s="201"/>
      <c r="R790" s="201"/>
      <c r="S790" s="201"/>
      <c r="T790" s="202"/>
      <c r="AT790" s="198" t="s">
        <v>151</v>
      </c>
      <c r="AU790" s="198" t="s">
        <v>82</v>
      </c>
      <c r="AV790" s="12" t="s">
        <v>24</v>
      </c>
      <c r="AW790" s="12" t="s">
        <v>37</v>
      </c>
      <c r="AX790" s="12" t="s">
        <v>74</v>
      </c>
      <c r="AY790" s="198" t="s">
        <v>141</v>
      </c>
    </row>
    <row r="791" spans="2:65" s="13" customFormat="1">
      <c r="B791" s="203"/>
      <c r="D791" s="195" t="s">
        <v>151</v>
      </c>
      <c r="E791" s="212" t="s">
        <v>5</v>
      </c>
      <c r="F791" s="213" t="s">
        <v>1623</v>
      </c>
      <c r="H791" s="214">
        <v>177.6</v>
      </c>
      <c r="I791" s="208"/>
      <c r="L791" s="203"/>
      <c r="M791" s="209"/>
      <c r="N791" s="210"/>
      <c r="O791" s="210"/>
      <c r="P791" s="210"/>
      <c r="Q791" s="210"/>
      <c r="R791" s="210"/>
      <c r="S791" s="210"/>
      <c r="T791" s="211"/>
      <c r="AT791" s="212" t="s">
        <v>151</v>
      </c>
      <c r="AU791" s="212" t="s">
        <v>82</v>
      </c>
      <c r="AV791" s="13" t="s">
        <v>82</v>
      </c>
      <c r="AW791" s="13" t="s">
        <v>37</v>
      </c>
      <c r="AX791" s="13" t="s">
        <v>24</v>
      </c>
      <c r="AY791" s="212" t="s">
        <v>141</v>
      </c>
    </row>
    <row r="792" spans="2:65" s="11" customFormat="1" ht="29.85" customHeight="1">
      <c r="B792" s="167"/>
      <c r="D792" s="178" t="s">
        <v>73</v>
      </c>
      <c r="E792" s="179" t="s">
        <v>373</v>
      </c>
      <c r="F792" s="179" t="s">
        <v>374</v>
      </c>
      <c r="I792" s="170"/>
      <c r="J792" s="180">
        <f>BK792</f>
        <v>0</v>
      </c>
      <c r="L792" s="167"/>
      <c r="M792" s="172"/>
      <c r="N792" s="173"/>
      <c r="O792" s="173"/>
      <c r="P792" s="174">
        <f>P793</f>
        <v>0</v>
      </c>
      <c r="Q792" s="173"/>
      <c r="R792" s="174">
        <f>R793</f>
        <v>0</v>
      </c>
      <c r="S792" s="173"/>
      <c r="T792" s="175">
        <f>T793</f>
        <v>0</v>
      </c>
      <c r="AR792" s="168" t="s">
        <v>24</v>
      </c>
      <c r="AT792" s="176" t="s">
        <v>73</v>
      </c>
      <c r="AU792" s="176" t="s">
        <v>24</v>
      </c>
      <c r="AY792" s="168" t="s">
        <v>141</v>
      </c>
      <c r="BK792" s="177">
        <f>BK793</f>
        <v>0</v>
      </c>
    </row>
    <row r="793" spans="2:65" s="1" customFormat="1" ht="22.5" customHeight="1">
      <c r="B793" s="181"/>
      <c r="C793" s="182" t="s">
        <v>1664</v>
      </c>
      <c r="D793" s="182" t="s">
        <v>144</v>
      </c>
      <c r="E793" s="183" t="s">
        <v>1665</v>
      </c>
      <c r="F793" s="184" t="s">
        <v>1666</v>
      </c>
      <c r="G793" s="185" t="s">
        <v>303</v>
      </c>
      <c r="H793" s="186">
        <v>3519.4290000000001</v>
      </c>
      <c r="I793" s="187"/>
      <c r="J793" s="188">
        <f>ROUND(I793*H793,2)</f>
        <v>0</v>
      </c>
      <c r="K793" s="184" t="s">
        <v>148</v>
      </c>
      <c r="L793" s="41"/>
      <c r="M793" s="189" t="s">
        <v>5</v>
      </c>
      <c r="N793" s="190" t="s">
        <v>45</v>
      </c>
      <c r="O793" s="42"/>
      <c r="P793" s="191">
        <f>O793*H793</f>
        <v>0</v>
      </c>
      <c r="Q793" s="191">
        <v>0</v>
      </c>
      <c r="R793" s="191">
        <f>Q793*H793</f>
        <v>0</v>
      </c>
      <c r="S793" s="191">
        <v>0</v>
      </c>
      <c r="T793" s="192">
        <f>S793*H793</f>
        <v>0</v>
      </c>
      <c r="AR793" s="24" t="s">
        <v>160</v>
      </c>
      <c r="AT793" s="24" t="s">
        <v>144</v>
      </c>
      <c r="AU793" s="24" t="s">
        <v>82</v>
      </c>
      <c r="AY793" s="24" t="s">
        <v>141</v>
      </c>
      <c r="BE793" s="193">
        <f>IF(N793="základní",J793,0)</f>
        <v>0</v>
      </c>
      <c r="BF793" s="193">
        <f>IF(N793="snížená",J793,0)</f>
        <v>0</v>
      </c>
      <c r="BG793" s="193">
        <f>IF(N793="zákl. přenesená",J793,0)</f>
        <v>0</v>
      </c>
      <c r="BH793" s="193">
        <f>IF(N793="sníž. přenesená",J793,0)</f>
        <v>0</v>
      </c>
      <c r="BI793" s="193">
        <f>IF(N793="nulová",J793,0)</f>
        <v>0</v>
      </c>
      <c r="BJ793" s="24" t="s">
        <v>24</v>
      </c>
      <c r="BK793" s="193">
        <f>ROUND(I793*H793,2)</f>
        <v>0</v>
      </c>
      <c r="BL793" s="24" t="s">
        <v>160</v>
      </c>
      <c r="BM793" s="24" t="s">
        <v>1667</v>
      </c>
    </row>
    <row r="794" spans="2:65" s="11" customFormat="1" ht="37.35" customHeight="1">
      <c r="B794" s="167"/>
      <c r="D794" s="168" t="s">
        <v>73</v>
      </c>
      <c r="E794" s="169" t="s">
        <v>1668</v>
      </c>
      <c r="F794" s="169" t="s">
        <v>1669</v>
      </c>
      <c r="I794" s="170"/>
      <c r="J794" s="171">
        <f>BK794</f>
        <v>0</v>
      </c>
      <c r="L794" s="167"/>
      <c r="M794" s="172"/>
      <c r="N794" s="173"/>
      <c r="O794" s="173"/>
      <c r="P794" s="174">
        <f>P795+P826</f>
        <v>0</v>
      </c>
      <c r="Q794" s="173"/>
      <c r="R794" s="174">
        <f>R795+R826</f>
        <v>0.92100000000000004</v>
      </c>
      <c r="S794" s="173"/>
      <c r="T794" s="175">
        <f>T795+T826</f>
        <v>0</v>
      </c>
      <c r="AR794" s="168" t="s">
        <v>82</v>
      </c>
      <c r="AT794" s="176" t="s">
        <v>73</v>
      </c>
      <c r="AU794" s="176" t="s">
        <v>74</v>
      </c>
      <c r="AY794" s="168" t="s">
        <v>141</v>
      </c>
      <c r="BK794" s="177">
        <f>BK795+BK826</f>
        <v>0</v>
      </c>
    </row>
    <row r="795" spans="2:65" s="11" customFormat="1" ht="19.899999999999999" customHeight="1">
      <c r="B795" s="167"/>
      <c r="D795" s="178" t="s">
        <v>73</v>
      </c>
      <c r="E795" s="179" t="s">
        <v>1670</v>
      </c>
      <c r="F795" s="179" t="s">
        <v>1671</v>
      </c>
      <c r="I795" s="170"/>
      <c r="J795" s="180">
        <f>BK795</f>
        <v>0</v>
      </c>
      <c r="L795" s="167"/>
      <c r="M795" s="172"/>
      <c r="N795" s="173"/>
      <c r="O795" s="173"/>
      <c r="P795" s="174">
        <f>SUM(P796:P825)</f>
        <v>0</v>
      </c>
      <c r="Q795" s="173"/>
      <c r="R795" s="174">
        <f>SUM(R796:R825)</f>
        <v>0.92100000000000004</v>
      </c>
      <c r="S795" s="173"/>
      <c r="T795" s="175">
        <f>SUM(T796:T825)</f>
        <v>0</v>
      </c>
      <c r="AR795" s="168" t="s">
        <v>82</v>
      </c>
      <c r="AT795" s="176" t="s">
        <v>73</v>
      </c>
      <c r="AU795" s="176" t="s">
        <v>24</v>
      </c>
      <c r="AY795" s="168" t="s">
        <v>141</v>
      </c>
      <c r="BK795" s="177">
        <f>SUM(BK796:BK825)</f>
        <v>0</v>
      </c>
    </row>
    <row r="796" spans="2:65" s="1" customFormat="1" ht="22.5" customHeight="1">
      <c r="B796" s="181"/>
      <c r="C796" s="182" t="s">
        <v>1672</v>
      </c>
      <c r="D796" s="182" t="s">
        <v>144</v>
      </c>
      <c r="E796" s="183" t="s">
        <v>1673</v>
      </c>
      <c r="F796" s="184" t="s">
        <v>1674</v>
      </c>
      <c r="G796" s="185" t="s">
        <v>277</v>
      </c>
      <c r="H796" s="186">
        <v>930.60299999999995</v>
      </c>
      <c r="I796" s="187"/>
      <c r="J796" s="188">
        <f>ROUND(I796*H796,2)</f>
        <v>0</v>
      </c>
      <c r="K796" s="184" t="s">
        <v>148</v>
      </c>
      <c r="L796" s="41"/>
      <c r="M796" s="189" t="s">
        <v>5</v>
      </c>
      <c r="N796" s="190" t="s">
        <v>45</v>
      </c>
      <c r="O796" s="42"/>
      <c r="P796" s="191">
        <f>O796*H796</f>
        <v>0</v>
      </c>
      <c r="Q796" s="191">
        <v>0</v>
      </c>
      <c r="R796" s="191">
        <f>Q796*H796</f>
        <v>0</v>
      </c>
      <c r="S796" s="191">
        <v>0</v>
      </c>
      <c r="T796" s="192">
        <f>S796*H796</f>
        <v>0</v>
      </c>
      <c r="AR796" s="24" t="s">
        <v>199</v>
      </c>
      <c r="AT796" s="24" t="s">
        <v>144</v>
      </c>
      <c r="AU796" s="24" t="s">
        <v>82</v>
      </c>
      <c r="AY796" s="24" t="s">
        <v>141</v>
      </c>
      <c r="BE796" s="193">
        <f>IF(N796="základní",J796,0)</f>
        <v>0</v>
      </c>
      <c r="BF796" s="193">
        <f>IF(N796="snížená",J796,0)</f>
        <v>0</v>
      </c>
      <c r="BG796" s="193">
        <f>IF(N796="zákl. přenesená",J796,0)</f>
        <v>0</v>
      </c>
      <c r="BH796" s="193">
        <f>IF(N796="sníž. přenesená",J796,0)</f>
        <v>0</v>
      </c>
      <c r="BI796" s="193">
        <f>IF(N796="nulová",J796,0)</f>
        <v>0</v>
      </c>
      <c r="BJ796" s="24" t="s">
        <v>24</v>
      </c>
      <c r="BK796" s="193">
        <f>ROUND(I796*H796,2)</f>
        <v>0</v>
      </c>
      <c r="BL796" s="24" t="s">
        <v>199</v>
      </c>
      <c r="BM796" s="24" t="s">
        <v>1675</v>
      </c>
    </row>
    <row r="797" spans="2:65" s="12" customFormat="1">
      <c r="B797" s="194"/>
      <c r="D797" s="195" t="s">
        <v>151</v>
      </c>
      <c r="E797" s="196" t="s">
        <v>5</v>
      </c>
      <c r="F797" s="197" t="s">
        <v>1676</v>
      </c>
      <c r="H797" s="198" t="s">
        <v>5</v>
      </c>
      <c r="I797" s="199"/>
      <c r="L797" s="194"/>
      <c r="M797" s="200"/>
      <c r="N797" s="201"/>
      <c r="O797" s="201"/>
      <c r="P797" s="201"/>
      <c r="Q797" s="201"/>
      <c r="R797" s="201"/>
      <c r="S797" s="201"/>
      <c r="T797" s="202"/>
      <c r="AT797" s="198" t="s">
        <v>151</v>
      </c>
      <c r="AU797" s="198" t="s">
        <v>82</v>
      </c>
      <c r="AV797" s="12" t="s">
        <v>24</v>
      </c>
      <c r="AW797" s="12" t="s">
        <v>37</v>
      </c>
      <c r="AX797" s="12" t="s">
        <v>74</v>
      </c>
      <c r="AY797" s="198" t="s">
        <v>141</v>
      </c>
    </row>
    <row r="798" spans="2:65" s="12" customFormat="1">
      <c r="B798" s="194"/>
      <c r="D798" s="195" t="s">
        <v>151</v>
      </c>
      <c r="E798" s="196" t="s">
        <v>5</v>
      </c>
      <c r="F798" s="197" t="s">
        <v>1485</v>
      </c>
      <c r="H798" s="198" t="s">
        <v>5</v>
      </c>
      <c r="I798" s="199"/>
      <c r="L798" s="194"/>
      <c r="M798" s="200"/>
      <c r="N798" s="201"/>
      <c r="O798" s="201"/>
      <c r="P798" s="201"/>
      <c r="Q798" s="201"/>
      <c r="R798" s="201"/>
      <c r="S798" s="201"/>
      <c r="T798" s="202"/>
      <c r="AT798" s="198" t="s">
        <v>151</v>
      </c>
      <c r="AU798" s="198" t="s">
        <v>82</v>
      </c>
      <c r="AV798" s="12" t="s">
        <v>24</v>
      </c>
      <c r="AW798" s="12" t="s">
        <v>37</v>
      </c>
      <c r="AX798" s="12" t="s">
        <v>74</v>
      </c>
      <c r="AY798" s="198" t="s">
        <v>141</v>
      </c>
    </row>
    <row r="799" spans="2:65" s="13" customFormat="1">
      <c r="B799" s="203"/>
      <c r="D799" s="195" t="s">
        <v>151</v>
      </c>
      <c r="E799" s="212" t="s">
        <v>5</v>
      </c>
      <c r="F799" s="213" t="s">
        <v>1677</v>
      </c>
      <c r="H799" s="214">
        <v>227.91</v>
      </c>
      <c r="I799" s="208"/>
      <c r="L799" s="203"/>
      <c r="M799" s="209"/>
      <c r="N799" s="210"/>
      <c r="O799" s="210"/>
      <c r="P799" s="210"/>
      <c r="Q799" s="210"/>
      <c r="R799" s="210"/>
      <c r="S799" s="210"/>
      <c r="T799" s="211"/>
      <c r="AT799" s="212" t="s">
        <v>151</v>
      </c>
      <c r="AU799" s="212" t="s">
        <v>82</v>
      </c>
      <c r="AV799" s="13" t="s">
        <v>82</v>
      </c>
      <c r="AW799" s="13" t="s">
        <v>37</v>
      </c>
      <c r="AX799" s="13" t="s">
        <v>74</v>
      </c>
      <c r="AY799" s="212" t="s">
        <v>141</v>
      </c>
    </row>
    <row r="800" spans="2:65" s="12" customFormat="1">
      <c r="B800" s="194"/>
      <c r="D800" s="195" t="s">
        <v>151</v>
      </c>
      <c r="E800" s="196" t="s">
        <v>5</v>
      </c>
      <c r="F800" s="197" t="s">
        <v>1678</v>
      </c>
      <c r="H800" s="198" t="s">
        <v>5</v>
      </c>
      <c r="I800" s="199"/>
      <c r="L800" s="194"/>
      <c r="M800" s="200"/>
      <c r="N800" s="201"/>
      <c r="O800" s="201"/>
      <c r="P800" s="201"/>
      <c r="Q800" s="201"/>
      <c r="R800" s="201"/>
      <c r="S800" s="201"/>
      <c r="T800" s="202"/>
      <c r="AT800" s="198" t="s">
        <v>151</v>
      </c>
      <c r="AU800" s="198" t="s">
        <v>82</v>
      </c>
      <c r="AV800" s="12" t="s">
        <v>24</v>
      </c>
      <c r="AW800" s="12" t="s">
        <v>37</v>
      </c>
      <c r="AX800" s="12" t="s">
        <v>74</v>
      </c>
      <c r="AY800" s="198" t="s">
        <v>141</v>
      </c>
    </row>
    <row r="801" spans="2:65" s="13" customFormat="1">
      <c r="B801" s="203"/>
      <c r="D801" s="195" t="s">
        <v>151</v>
      </c>
      <c r="E801" s="212" t="s">
        <v>5</v>
      </c>
      <c r="F801" s="213" t="s">
        <v>1679</v>
      </c>
      <c r="H801" s="214">
        <v>447.94299999999998</v>
      </c>
      <c r="I801" s="208"/>
      <c r="L801" s="203"/>
      <c r="M801" s="209"/>
      <c r="N801" s="210"/>
      <c r="O801" s="210"/>
      <c r="P801" s="210"/>
      <c r="Q801" s="210"/>
      <c r="R801" s="210"/>
      <c r="S801" s="210"/>
      <c r="T801" s="211"/>
      <c r="AT801" s="212" t="s">
        <v>151</v>
      </c>
      <c r="AU801" s="212" t="s">
        <v>82</v>
      </c>
      <c r="AV801" s="13" t="s">
        <v>82</v>
      </c>
      <c r="AW801" s="13" t="s">
        <v>37</v>
      </c>
      <c r="AX801" s="13" t="s">
        <v>74</v>
      </c>
      <c r="AY801" s="212" t="s">
        <v>141</v>
      </c>
    </row>
    <row r="802" spans="2:65" s="12" customFormat="1">
      <c r="B802" s="194"/>
      <c r="D802" s="195" t="s">
        <v>151</v>
      </c>
      <c r="E802" s="196" t="s">
        <v>5</v>
      </c>
      <c r="F802" s="197" t="s">
        <v>1680</v>
      </c>
      <c r="H802" s="198" t="s">
        <v>5</v>
      </c>
      <c r="I802" s="199"/>
      <c r="L802" s="194"/>
      <c r="M802" s="200"/>
      <c r="N802" s="201"/>
      <c r="O802" s="201"/>
      <c r="P802" s="201"/>
      <c r="Q802" s="201"/>
      <c r="R802" s="201"/>
      <c r="S802" s="201"/>
      <c r="T802" s="202"/>
      <c r="AT802" s="198" t="s">
        <v>151</v>
      </c>
      <c r="AU802" s="198" t="s">
        <v>82</v>
      </c>
      <c r="AV802" s="12" t="s">
        <v>24</v>
      </c>
      <c r="AW802" s="12" t="s">
        <v>37</v>
      </c>
      <c r="AX802" s="12" t="s">
        <v>74</v>
      </c>
      <c r="AY802" s="198" t="s">
        <v>141</v>
      </c>
    </row>
    <row r="803" spans="2:65" s="13" customFormat="1">
      <c r="B803" s="203"/>
      <c r="D803" s="195" t="s">
        <v>151</v>
      </c>
      <c r="E803" s="212" t="s">
        <v>5</v>
      </c>
      <c r="F803" s="213" t="s">
        <v>1681</v>
      </c>
      <c r="H803" s="214">
        <v>102.95</v>
      </c>
      <c r="I803" s="208"/>
      <c r="L803" s="203"/>
      <c r="M803" s="209"/>
      <c r="N803" s="210"/>
      <c r="O803" s="210"/>
      <c r="P803" s="210"/>
      <c r="Q803" s="210"/>
      <c r="R803" s="210"/>
      <c r="S803" s="210"/>
      <c r="T803" s="211"/>
      <c r="AT803" s="212" t="s">
        <v>151</v>
      </c>
      <c r="AU803" s="212" t="s">
        <v>82</v>
      </c>
      <c r="AV803" s="13" t="s">
        <v>82</v>
      </c>
      <c r="AW803" s="13" t="s">
        <v>37</v>
      </c>
      <c r="AX803" s="13" t="s">
        <v>74</v>
      </c>
      <c r="AY803" s="212" t="s">
        <v>141</v>
      </c>
    </row>
    <row r="804" spans="2:65" s="12" customFormat="1">
      <c r="B804" s="194"/>
      <c r="D804" s="195" t="s">
        <v>151</v>
      </c>
      <c r="E804" s="196" t="s">
        <v>5</v>
      </c>
      <c r="F804" s="197" t="s">
        <v>1682</v>
      </c>
      <c r="H804" s="198" t="s">
        <v>5</v>
      </c>
      <c r="I804" s="199"/>
      <c r="L804" s="194"/>
      <c r="M804" s="200"/>
      <c r="N804" s="201"/>
      <c r="O804" s="201"/>
      <c r="P804" s="201"/>
      <c r="Q804" s="201"/>
      <c r="R804" s="201"/>
      <c r="S804" s="201"/>
      <c r="T804" s="202"/>
      <c r="AT804" s="198" t="s">
        <v>151</v>
      </c>
      <c r="AU804" s="198" t="s">
        <v>82</v>
      </c>
      <c r="AV804" s="12" t="s">
        <v>24</v>
      </c>
      <c r="AW804" s="12" t="s">
        <v>37</v>
      </c>
      <c r="AX804" s="12" t="s">
        <v>74</v>
      </c>
      <c r="AY804" s="198" t="s">
        <v>141</v>
      </c>
    </row>
    <row r="805" spans="2:65" s="13" customFormat="1">
      <c r="B805" s="203"/>
      <c r="D805" s="204" t="s">
        <v>151</v>
      </c>
      <c r="E805" s="205" t="s">
        <v>5</v>
      </c>
      <c r="F805" s="206" t="s">
        <v>1683</v>
      </c>
      <c r="H805" s="207">
        <v>151.80000000000001</v>
      </c>
      <c r="I805" s="208"/>
      <c r="L805" s="203"/>
      <c r="M805" s="209"/>
      <c r="N805" s="210"/>
      <c r="O805" s="210"/>
      <c r="P805" s="210"/>
      <c r="Q805" s="210"/>
      <c r="R805" s="210"/>
      <c r="S805" s="210"/>
      <c r="T805" s="211"/>
      <c r="AT805" s="212" t="s">
        <v>151</v>
      </c>
      <c r="AU805" s="212" t="s">
        <v>82</v>
      </c>
      <c r="AV805" s="13" t="s">
        <v>82</v>
      </c>
      <c r="AW805" s="13" t="s">
        <v>37</v>
      </c>
      <c r="AX805" s="13" t="s">
        <v>74</v>
      </c>
      <c r="AY805" s="212" t="s">
        <v>141</v>
      </c>
    </row>
    <row r="806" spans="2:65" s="1" customFormat="1" ht="22.5" customHeight="1">
      <c r="B806" s="181"/>
      <c r="C806" s="219" t="s">
        <v>1684</v>
      </c>
      <c r="D806" s="219" t="s">
        <v>311</v>
      </c>
      <c r="E806" s="220" t="s">
        <v>1685</v>
      </c>
      <c r="F806" s="221" t="s">
        <v>1686</v>
      </c>
      <c r="G806" s="222" t="s">
        <v>303</v>
      </c>
      <c r="H806" s="223">
        <v>0.307</v>
      </c>
      <c r="I806" s="224"/>
      <c r="J806" s="225">
        <f>ROUND(I806*H806,2)</f>
        <v>0</v>
      </c>
      <c r="K806" s="221" t="s">
        <v>148</v>
      </c>
      <c r="L806" s="226"/>
      <c r="M806" s="227" t="s">
        <v>5</v>
      </c>
      <c r="N806" s="228" t="s">
        <v>45</v>
      </c>
      <c r="O806" s="42"/>
      <c r="P806" s="191">
        <f>O806*H806</f>
        <v>0</v>
      </c>
      <c r="Q806" s="191">
        <v>1</v>
      </c>
      <c r="R806" s="191">
        <f>Q806*H806</f>
        <v>0.307</v>
      </c>
      <c r="S806" s="191">
        <v>0</v>
      </c>
      <c r="T806" s="192">
        <f>S806*H806</f>
        <v>0</v>
      </c>
      <c r="AR806" s="24" t="s">
        <v>736</v>
      </c>
      <c r="AT806" s="24" t="s">
        <v>311</v>
      </c>
      <c r="AU806" s="24" t="s">
        <v>82</v>
      </c>
      <c r="AY806" s="24" t="s">
        <v>141</v>
      </c>
      <c r="BE806" s="193">
        <f>IF(N806="základní",J806,0)</f>
        <v>0</v>
      </c>
      <c r="BF806" s="193">
        <f>IF(N806="snížená",J806,0)</f>
        <v>0</v>
      </c>
      <c r="BG806" s="193">
        <f>IF(N806="zákl. přenesená",J806,0)</f>
        <v>0</v>
      </c>
      <c r="BH806" s="193">
        <f>IF(N806="sníž. přenesená",J806,0)</f>
        <v>0</v>
      </c>
      <c r="BI806" s="193">
        <f>IF(N806="nulová",J806,0)</f>
        <v>0</v>
      </c>
      <c r="BJ806" s="24" t="s">
        <v>24</v>
      </c>
      <c r="BK806" s="193">
        <f>ROUND(I806*H806,2)</f>
        <v>0</v>
      </c>
      <c r="BL806" s="24" t="s">
        <v>199</v>
      </c>
      <c r="BM806" s="24" t="s">
        <v>1687</v>
      </c>
    </row>
    <row r="807" spans="2:65" s="12" customFormat="1">
      <c r="B807" s="194"/>
      <c r="D807" s="195" t="s">
        <v>151</v>
      </c>
      <c r="E807" s="196" t="s">
        <v>5</v>
      </c>
      <c r="F807" s="197" t="s">
        <v>1688</v>
      </c>
      <c r="H807" s="198" t="s">
        <v>5</v>
      </c>
      <c r="I807" s="199"/>
      <c r="L807" s="194"/>
      <c r="M807" s="200"/>
      <c r="N807" s="201"/>
      <c r="O807" s="201"/>
      <c r="P807" s="201"/>
      <c r="Q807" s="201"/>
      <c r="R807" s="201"/>
      <c r="S807" s="201"/>
      <c r="T807" s="202"/>
      <c r="AT807" s="198" t="s">
        <v>151</v>
      </c>
      <c r="AU807" s="198" t="s">
        <v>82</v>
      </c>
      <c r="AV807" s="12" t="s">
        <v>24</v>
      </c>
      <c r="AW807" s="12" t="s">
        <v>37</v>
      </c>
      <c r="AX807" s="12" t="s">
        <v>74</v>
      </c>
      <c r="AY807" s="198" t="s">
        <v>141</v>
      </c>
    </row>
    <row r="808" spans="2:65" s="13" customFormat="1">
      <c r="B808" s="203"/>
      <c r="D808" s="204" t="s">
        <v>151</v>
      </c>
      <c r="E808" s="205" t="s">
        <v>5</v>
      </c>
      <c r="F808" s="206" t="s">
        <v>1689</v>
      </c>
      <c r="H808" s="207">
        <v>0.307</v>
      </c>
      <c r="I808" s="208"/>
      <c r="L808" s="203"/>
      <c r="M808" s="209"/>
      <c r="N808" s="210"/>
      <c r="O808" s="210"/>
      <c r="P808" s="210"/>
      <c r="Q808" s="210"/>
      <c r="R808" s="210"/>
      <c r="S808" s="210"/>
      <c r="T808" s="211"/>
      <c r="AT808" s="212" t="s">
        <v>151</v>
      </c>
      <c r="AU808" s="212" t="s">
        <v>82</v>
      </c>
      <c r="AV808" s="13" t="s">
        <v>82</v>
      </c>
      <c r="AW808" s="13" t="s">
        <v>37</v>
      </c>
      <c r="AX808" s="13" t="s">
        <v>24</v>
      </c>
      <c r="AY808" s="212" t="s">
        <v>141</v>
      </c>
    </row>
    <row r="809" spans="2:65" s="1" customFormat="1" ht="22.5" customHeight="1">
      <c r="B809" s="181"/>
      <c r="C809" s="182" t="s">
        <v>1690</v>
      </c>
      <c r="D809" s="182" t="s">
        <v>144</v>
      </c>
      <c r="E809" s="183" t="s">
        <v>1691</v>
      </c>
      <c r="F809" s="184" t="s">
        <v>1692</v>
      </c>
      <c r="G809" s="185" t="s">
        <v>277</v>
      </c>
      <c r="H809" s="186">
        <v>1861.2059999999999</v>
      </c>
      <c r="I809" s="187"/>
      <c r="J809" s="188">
        <f>ROUND(I809*H809,2)</f>
        <v>0</v>
      </c>
      <c r="K809" s="184" t="s">
        <v>148</v>
      </c>
      <c r="L809" s="41"/>
      <c r="M809" s="189" t="s">
        <v>5</v>
      </c>
      <c r="N809" s="190" t="s">
        <v>45</v>
      </c>
      <c r="O809" s="42"/>
      <c r="P809" s="191">
        <f>O809*H809</f>
        <v>0</v>
      </c>
      <c r="Q809" s="191">
        <v>0</v>
      </c>
      <c r="R809" s="191">
        <f>Q809*H809</f>
        <v>0</v>
      </c>
      <c r="S809" s="191">
        <v>0</v>
      </c>
      <c r="T809" s="192">
        <f>S809*H809</f>
        <v>0</v>
      </c>
      <c r="AR809" s="24" t="s">
        <v>199</v>
      </c>
      <c r="AT809" s="24" t="s">
        <v>144</v>
      </c>
      <c r="AU809" s="24" t="s">
        <v>82</v>
      </c>
      <c r="AY809" s="24" t="s">
        <v>141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24" t="s">
        <v>24</v>
      </c>
      <c r="BK809" s="193">
        <f>ROUND(I809*H809,2)</f>
        <v>0</v>
      </c>
      <c r="BL809" s="24" t="s">
        <v>199</v>
      </c>
      <c r="BM809" s="24" t="s">
        <v>1693</v>
      </c>
    </row>
    <row r="810" spans="2:65" s="12" customFormat="1">
      <c r="B810" s="194"/>
      <c r="D810" s="195" t="s">
        <v>151</v>
      </c>
      <c r="E810" s="196" t="s">
        <v>5</v>
      </c>
      <c r="F810" s="197" t="s">
        <v>1694</v>
      </c>
      <c r="H810" s="198" t="s">
        <v>5</v>
      </c>
      <c r="I810" s="199"/>
      <c r="L810" s="194"/>
      <c r="M810" s="200"/>
      <c r="N810" s="201"/>
      <c r="O810" s="201"/>
      <c r="P810" s="201"/>
      <c r="Q810" s="201"/>
      <c r="R810" s="201"/>
      <c r="S810" s="201"/>
      <c r="T810" s="202"/>
      <c r="AT810" s="198" t="s">
        <v>151</v>
      </c>
      <c r="AU810" s="198" t="s">
        <v>82</v>
      </c>
      <c r="AV810" s="12" t="s">
        <v>24</v>
      </c>
      <c r="AW810" s="12" t="s">
        <v>37</v>
      </c>
      <c r="AX810" s="12" t="s">
        <v>74</v>
      </c>
      <c r="AY810" s="198" t="s">
        <v>141</v>
      </c>
    </row>
    <row r="811" spans="2:65" s="12" customFormat="1">
      <c r="B811" s="194"/>
      <c r="D811" s="195" t="s">
        <v>151</v>
      </c>
      <c r="E811" s="196" t="s">
        <v>5</v>
      </c>
      <c r="F811" s="197" t="s">
        <v>1695</v>
      </c>
      <c r="H811" s="198" t="s">
        <v>5</v>
      </c>
      <c r="I811" s="199"/>
      <c r="L811" s="194"/>
      <c r="M811" s="200"/>
      <c r="N811" s="201"/>
      <c r="O811" s="201"/>
      <c r="P811" s="201"/>
      <c r="Q811" s="201"/>
      <c r="R811" s="201"/>
      <c r="S811" s="201"/>
      <c r="T811" s="202"/>
      <c r="AT811" s="198" t="s">
        <v>151</v>
      </c>
      <c r="AU811" s="198" t="s">
        <v>82</v>
      </c>
      <c r="AV811" s="12" t="s">
        <v>24</v>
      </c>
      <c r="AW811" s="12" t="s">
        <v>37</v>
      </c>
      <c r="AX811" s="12" t="s">
        <v>74</v>
      </c>
      <c r="AY811" s="198" t="s">
        <v>141</v>
      </c>
    </row>
    <row r="812" spans="2:65" s="13" customFormat="1">
      <c r="B812" s="203"/>
      <c r="D812" s="195" t="s">
        <v>151</v>
      </c>
      <c r="E812" s="212" t="s">
        <v>5</v>
      </c>
      <c r="F812" s="213" t="s">
        <v>1696</v>
      </c>
      <c r="H812" s="214">
        <v>1861.2059999999999</v>
      </c>
      <c r="I812" s="208"/>
      <c r="L812" s="203"/>
      <c r="M812" s="209"/>
      <c r="N812" s="210"/>
      <c r="O812" s="210"/>
      <c r="P812" s="210"/>
      <c r="Q812" s="210"/>
      <c r="R812" s="210"/>
      <c r="S812" s="210"/>
      <c r="T812" s="211"/>
      <c r="AT812" s="212" t="s">
        <v>151</v>
      </c>
      <c r="AU812" s="212" t="s">
        <v>82</v>
      </c>
      <c r="AV812" s="13" t="s">
        <v>82</v>
      </c>
      <c r="AW812" s="13" t="s">
        <v>37</v>
      </c>
      <c r="AX812" s="13" t="s">
        <v>74</v>
      </c>
      <c r="AY812" s="212" t="s">
        <v>141</v>
      </c>
    </row>
    <row r="813" spans="2:65" s="14" customFormat="1">
      <c r="B813" s="232"/>
      <c r="D813" s="204" t="s">
        <v>151</v>
      </c>
      <c r="E813" s="233" t="s">
        <v>5</v>
      </c>
      <c r="F813" s="234" t="s">
        <v>427</v>
      </c>
      <c r="H813" s="235">
        <v>1861.2059999999999</v>
      </c>
      <c r="I813" s="236"/>
      <c r="L813" s="232"/>
      <c r="M813" s="237"/>
      <c r="N813" s="238"/>
      <c r="O813" s="238"/>
      <c r="P813" s="238"/>
      <c r="Q813" s="238"/>
      <c r="R813" s="238"/>
      <c r="S813" s="238"/>
      <c r="T813" s="239"/>
      <c r="AT813" s="240" t="s">
        <v>151</v>
      </c>
      <c r="AU813" s="240" t="s">
        <v>82</v>
      </c>
      <c r="AV813" s="14" t="s">
        <v>160</v>
      </c>
      <c r="AW813" s="14" t="s">
        <v>37</v>
      </c>
      <c r="AX813" s="14" t="s">
        <v>24</v>
      </c>
      <c r="AY813" s="240" t="s">
        <v>141</v>
      </c>
    </row>
    <row r="814" spans="2:65" s="1" customFormat="1" ht="22.5" customHeight="1">
      <c r="B814" s="181"/>
      <c r="C814" s="219" t="s">
        <v>1697</v>
      </c>
      <c r="D814" s="219" t="s">
        <v>311</v>
      </c>
      <c r="E814" s="220" t="s">
        <v>1698</v>
      </c>
      <c r="F814" s="221" t="s">
        <v>1686</v>
      </c>
      <c r="G814" s="222" t="s">
        <v>303</v>
      </c>
      <c r="H814" s="223">
        <v>0.61399999999999999</v>
      </c>
      <c r="I814" s="224"/>
      <c r="J814" s="225">
        <f>ROUND(I814*H814,2)</f>
        <v>0</v>
      </c>
      <c r="K814" s="221" t="s">
        <v>148</v>
      </c>
      <c r="L814" s="226"/>
      <c r="M814" s="227" t="s">
        <v>5</v>
      </c>
      <c r="N814" s="228" t="s">
        <v>45</v>
      </c>
      <c r="O814" s="42"/>
      <c r="P814" s="191">
        <f>O814*H814</f>
        <v>0</v>
      </c>
      <c r="Q814" s="191">
        <v>1</v>
      </c>
      <c r="R814" s="191">
        <f>Q814*H814</f>
        <v>0.61399999999999999</v>
      </c>
      <c r="S814" s="191">
        <v>0</v>
      </c>
      <c r="T814" s="192">
        <f>S814*H814</f>
        <v>0</v>
      </c>
      <c r="AR814" s="24" t="s">
        <v>736</v>
      </c>
      <c r="AT814" s="24" t="s">
        <v>311</v>
      </c>
      <c r="AU814" s="24" t="s">
        <v>82</v>
      </c>
      <c r="AY814" s="24" t="s">
        <v>141</v>
      </c>
      <c r="BE814" s="193">
        <f>IF(N814="základní",J814,0)</f>
        <v>0</v>
      </c>
      <c r="BF814" s="193">
        <f>IF(N814="snížená",J814,0)</f>
        <v>0</v>
      </c>
      <c r="BG814" s="193">
        <f>IF(N814="zákl. přenesená",J814,0)</f>
        <v>0</v>
      </c>
      <c r="BH814" s="193">
        <f>IF(N814="sníž. přenesená",J814,0)</f>
        <v>0</v>
      </c>
      <c r="BI814" s="193">
        <f>IF(N814="nulová",J814,0)</f>
        <v>0</v>
      </c>
      <c r="BJ814" s="24" t="s">
        <v>24</v>
      </c>
      <c r="BK814" s="193">
        <f>ROUND(I814*H814,2)</f>
        <v>0</v>
      </c>
      <c r="BL814" s="24" t="s">
        <v>199</v>
      </c>
      <c r="BM814" s="24" t="s">
        <v>1699</v>
      </c>
    </row>
    <row r="815" spans="2:65" s="12" customFormat="1">
      <c r="B815" s="194"/>
      <c r="D815" s="195" t="s">
        <v>151</v>
      </c>
      <c r="E815" s="196" t="s">
        <v>5</v>
      </c>
      <c r="F815" s="197" t="s">
        <v>1700</v>
      </c>
      <c r="H815" s="198" t="s">
        <v>5</v>
      </c>
      <c r="I815" s="199"/>
      <c r="L815" s="194"/>
      <c r="M815" s="200"/>
      <c r="N815" s="201"/>
      <c r="O815" s="201"/>
      <c r="P815" s="201"/>
      <c r="Q815" s="201"/>
      <c r="R815" s="201"/>
      <c r="S815" s="201"/>
      <c r="T815" s="202"/>
      <c r="AT815" s="198" t="s">
        <v>151</v>
      </c>
      <c r="AU815" s="198" t="s">
        <v>82</v>
      </c>
      <c r="AV815" s="12" t="s">
        <v>24</v>
      </c>
      <c r="AW815" s="12" t="s">
        <v>37</v>
      </c>
      <c r="AX815" s="12" t="s">
        <v>74</v>
      </c>
      <c r="AY815" s="198" t="s">
        <v>141</v>
      </c>
    </row>
    <row r="816" spans="2:65" s="12" customFormat="1">
      <c r="B816" s="194"/>
      <c r="D816" s="195" t="s">
        <v>151</v>
      </c>
      <c r="E816" s="196" t="s">
        <v>5</v>
      </c>
      <c r="F816" s="197" t="s">
        <v>1688</v>
      </c>
      <c r="H816" s="198" t="s">
        <v>5</v>
      </c>
      <c r="I816" s="199"/>
      <c r="L816" s="194"/>
      <c r="M816" s="200"/>
      <c r="N816" s="201"/>
      <c r="O816" s="201"/>
      <c r="P816" s="201"/>
      <c r="Q816" s="201"/>
      <c r="R816" s="201"/>
      <c r="S816" s="201"/>
      <c r="T816" s="202"/>
      <c r="AT816" s="198" t="s">
        <v>151</v>
      </c>
      <c r="AU816" s="198" t="s">
        <v>82</v>
      </c>
      <c r="AV816" s="12" t="s">
        <v>24</v>
      </c>
      <c r="AW816" s="12" t="s">
        <v>37</v>
      </c>
      <c r="AX816" s="12" t="s">
        <v>74</v>
      </c>
      <c r="AY816" s="198" t="s">
        <v>141</v>
      </c>
    </row>
    <row r="817" spans="2:65" s="13" customFormat="1">
      <c r="B817" s="203"/>
      <c r="D817" s="204" t="s">
        <v>151</v>
      </c>
      <c r="E817" s="205" t="s">
        <v>5</v>
      </c>
      <c r="F817" s="206" t="s">
        <v>1701</v>
      </c>
      <c r="H817" s="207">
        <v>0.61399999999999999</v>
      </c>
      <c r="I817" s="208"/>
      <c r="L817" s="203"/>
      <c r="M817" s="209"/>
      <c r="N817" s="210"/>
      <c r="O817" s="210"/>
      <c r="P817" s="210"/>
      <c r="Q817" s="210"/>
      <c r="R817" s="210"/>
      <c r="S817" s="210"/>
      <c r="T817" s="211"/>
      <c r="AT817" s="212" t="s">
        <v>151</v>
      </c>
      <c r="AU817" s="212" t="s">
        <v>82</v>
      </c>
      <c r="AV817" s="13" t="s">
        <v>82</v>
      </c>
      <c r="AW817" s="13" t="s">
        <v>37</v>
      </c>
      <c r="AX817" s="13" t="s">
        <v>24</v>
      </c>
      <c r="AY817" s="212" t="s">
        <v>141</v>
      </c>
    </row>
    <row r="818" spans="2:65" s="1" customFormat="1" ht="22.5" customHeight="1">
      <c r="B818" s="181"/>
      <c r="C818" s="182" t="s">
        <v>1702</v>
      </c>
      <c r="D818" s="182" t="s">
        <v>144</v>
      </c>
      <c r="E818" s="183" t="s">
        <v>1703</v>
      </c>
      <c r="F818" s="184" t="s">
        <v>1704</v>
      </c>
      <c r="G818" s="185" t="s">
        <v>277</v>
      </c>
      <c r="H818" s="186">
        <v>288.72000000000003</v>
      </c>
      <c r="I818" s="187"/>
      <c r="J818" s="188">
        <f>ROUND(I818*H818,2)</f>
        <v>0</v>
      </c>
      <c r="K818" s="184" t="s">
        <v>5</v>
      </c>
      <c r="L818" s="41"/>
      <c r="M818" s="189" t="s">
        <v>5</v>
      </c>
      <c r="N818" s="190" t="s">
        <v>45</v>
      </c>
      <c r="O818" s="42"/>
      <c r="P818" s="191">
        <f>O818*H818</f>
        <v>0</v>
      </c>
      <c r="Q818" s="191">
        <v>0</v>
      </c>
      <c r="R818" s="191">
        <f>Q818*H818</f>
        <v>0</v>
      </c>
      <c r="S818" s="191">
        <v>0</v>
      </c>
      <c r="T818" s="192">
        <f>S818*H818</f>
        <v>0</v>
      </c>
      <c r="AR818" s="24" t="s">
        <v>199</v>
      </c>
      <c r="AT818" s="24" t="s">
        <v>144</v>
      </c>
      <c r="AU818" s="24" t="s">
        <v>82</v>
      </c>
      <c r="AY818" s="24" t="s">
        <v>141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24" t="s">
        <v>24</v>
      </c>
      <c r="BK818" s="193">
        <f>ROUND(I818*H818,2)</f>
        <v>0</v>
      </c>
      <c r="BL818" s="24" t="s">
        <v>199</v>
      </c>
      <c r="BM818" s="24" t="s">
        <v>1705</v>
      </c>
    </row>
    <row r="819" spans="2:65" s="12" customFormat="1">
      <c r="B819" s="194"/>
      <c r="D819" s="195" t="s">
        <v>151</v>
      </c>
      <c r="E819" s="196" t="s">
        <v>5</v>
      </c>
      <c r="F819" s="197" t="s">
        <v>1706</v>
      </c>
      <c r="H819" s="198" t="s">
        <v>5</v>
      </c>
      <c r="I819" s="199"/>
      <c r="L819" s="194"/>
      <c r="M819" s="200"/>
      <c r="N819" s="201"/>
      <c r="O819" s="201"/>
      <c r="P819" s="201"/>
      <c r="Q819" s="201"/>
      <c r="R819" s="201"/>
      <c r="S819" s="201"/>
      <c r="T819" s="202"/>
      <c r="AT819" s="198" t="s">
        <v>151</v>
      </c>
      <c r="AU819" s="198" t="s">
        <v>82</v>
      </c>
      <c r="AV819" s="12" t="s">
        <v>24</v>
      </c>
      <c r="AW819" s="12" t="s">
        <v>37</v>
      </c>
      <c r="AX819" s="12" t="s">
        <v>74</v>
      </c>
      <c r="AY819" s="198" t="s">
        <v>141</v>
      </c>
    </row>
    <row r="820" spans="2:65" s="13" customFormat="1">
      <c r="B820" s="203"/>
      <c r="D820" s="204" t="s">
        <v>151</v>
      </c>
      <c r="E820" s="205" t="s">
        <v>5</v>
      </c>
      <c r="F820" s="206" t="s">
        <v>1707</v>
      </c>
      <c r="H820" s="207">
        <v>288.72000000000003</v>
      </c>
      <c r="I820" s="208"/>
      <c r="L820" s="203"/>
      <c r="M820" s="209"/>
      <c r="N820" s="210"/>
      <c r="O820" s="210"/>
      <c r="P820" s="210"/>
      <c r="Q820" s="210"/>
      <c r="R820" s="210"/>
      <c r="S820" s="210"/>
      <c r="T820" s="211"/>
      <c r="AT820" s="212" t="s">
        <v>151</v>
      </c>
      <c r="AU820" s="212" t="s">
        <v>82</v>
      </c>
      <c r="AV820" s="13" t="s">
        <v>82</v>
      </c>
      <c r="AW820" s="13" t="s">
        <v>37</v>
      </c>
      <c r="AX820" s="13" t="s">
        <v>24</v>
      </c>
      <c r="AY820" s="212" t="s">
        <v>141</v>
      </c>
    </row>
    <row r="821" spans="2:65" s="1" customFormat="1" ht="22.5" customHeight="1">
      <c r="B821" s="181"/>
      <c r="C821" s="182" t="s">
        <v>1708</v>
      </c>
      <c r="D821" s="182" t="s">
        <v>144</v>
      </c>
      <c r="E821" s="183" t="s">
        <v>1709</v>
      </c>
      <c r="F821" s="184" t="s">
        <v>1710</v>
      </c>
      <c r="G821" s="185" t="s">
        <v>277</v>
      </c>
      <c r="H821" s="186">
        <v>1811.04</v>
      </c>
      <c r="I821" s="187"/>
      <c r="J821" s="188">
        <f>ROUND(I821*H821,2)</f>
        <v>0</v>
      </c>
      <c r="K821" s="184" t="s">
        <v>5</v>
      </c>
      <c r="L821" s="41"/>
      <c r="M821" s="189" t="s">
        <v>5</v>
      </c>
      <c r="N821" s="190" t="s">
        <v>45</v>
      </c>
      <c r="O821" s="42"/>
      <c r="P821" s="191">
        <f>O821*H821</f>
        <v>0</v>
      </c>
      <c r="Q821" s="191">
        <v>0</v>
      </c>
      <c r="R821" s="191">
        <f>Q821*H821</f>
        <v>0</v>
      </c>
      <c r="S821" s="191">
        <v>0</v>
      </c>
      <c r="T821" s="192">
        <f>S821*H821</f>
        <v>0</v>
      </c>
      <c r="AR821" s="24" t="s">
        <v>199</v>
      </c>
      <c r="AT821" s="24" t="s">
        <v>144</v>
      </c>
      <c r="AU821" s="24" t="s">
        <v>82</v>
      </c>
      <c r="AY821" s="24" t="s">
        <v>141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24" t="s">
        <v>24</v>
      </c>
      <c r="BK821" s="193">
        <f>ROUND(I821*H821,2)</f>
        <v>0</v>
      </c>
      <c r="BL821" s="24" t="s">
        <v>199</v>
      </c>
      <c r="BM821" s="24" t="s">
        <v>1711</v>
      </c>
    </row>
    <row r="822" spans="2:65" s="12" customFormat="1" ht="27">
      <c r="B822" s="194"/>
      <c r="D822" s="195" t="s">
        <v>151</v>
      </c>
      <c r="E822" s="196" t="s">
        <v>5</v>
      </c>
      <c r="F822" s="197" t="s">
        <v>1712</v>
      </c>
      <c r="H822" s="198" t="s">
        <v>5</v>
      </c>
      <c r="I822" s="199"/>
      <c r="L822" s="194"/>
      <c r="M822" s="200"/>
      <c r="N822" s="201"/>
      <c r="O822" s="201"/>
      <c r="P822" s="201"/>
      <c r="Q822" s="201"/>
      <c r="R822" s="201"/>
      <c r="S822" s="201"/>
      <c r="T822" s="202"/>
      <c r="AT822" s="198" t="s">
        <v>151</v>
      </c>
      <c r="AU822" s="198" t="s">
        <v>82</v>
      </c>
      <c r="AV822" s="12" t="s">
        <v>24</v>
      </c>
      <c r="AW822" s="12" t="s">
        <v>37</v>
      </c>
      <c r="AX822" s="12" t="s">
        <v>74</v>
      </c>
      <c r="AY822" s="198" t="s">
        <v>141</v>
      </c>
    </row>
    <row r="823" spans="2:65" s="12" customFormat="1">
      <c r="B823" s="194"/>
      <c r="D823" s="195" t="s">
        <v>151</v>
      </c>
      <c r="E823" s="196" t="s">
        <v>5</v>
      </c>
      <c r="F823" s="197" t="s">
        <v>1713</v>
      </c>
      <c r="H823" s="198" t="s">
        <v>5</v>
      </c>
      <c r="I823" s="199"/>
      <c r="L823" s="194"/>
      <c r="M823" s="200"/>
      <c r="N823" s="201"/>
      <c r="O823" s="201"/>
      <c r="P823" s="201"/>
      <c r="Q823" s="201"/>
      <c r="R823" s="201"/>
      <c r="S823" s="201"/>
      <c r="T823" s="202"/>
      <c r="AT823" s="198" t="s">
        <v>151</v>
      </c>
      <c r="AU823" s="198" t="s">
        <v>82</v>
      </c>
      <c r="AV823" s="12" t="s">
        <v>24</v>
      </c>
      <c r="AW823" s="12" t="s">
        <v>37</v>
      </c>
      <c r="AX823" s="12" t="s">
        <v>74</v>
      </c>
      <c r="AY823" s="198" t="s">
        <v>141</v>
      </c>
    </row>
    <row r="824" spans="2:65" s="13" customFormat="1">
      <c r="B824" s="203"/>
      <c r="D824" s="204" t="s">
        <v>151</v>
      </c>
      <c r="E824" s="205" t="s">
        <v>5</v>
      </c>
      <c r="F824" s="206" t="s">
        <v>1714</v>
      </c>
      <c r="H824" s="207">
        <v>1811.04</v>
      </c>
      <c r="I824" s="208"/>
      <c r="L824" s="203"/>
      <c r="M824" s="209"/>
      <c r="N824" s="210"/>
      <c r="O824" s="210"/>
      <c r="P824" s="210"/>
      <c r="Q824" s="210"/>
      <c r="R824" s="210"/>
      <c r="S824" s="210"/>
      <c r="T824" s="211"/>
      <c r="AT824" s="212" t="s">
        <v>151</v>
      </c>
      <c r="AU824" s="212" t="s">
        <v>82</v>
      </c>
      <c r="AV824" s="13" t="s">
        <v>82</v>
      </c>
      <c r="AW824" s="13" t="s">
        <v>37</v>
      </c>
      <c r="AX824" s="13" t="s">
        <v>24</v>
      </c>
      <c r="AY824" s="212" t="s">
        <v>141</v>
      </c>
    </row>
    <row r="825" spans="2:65" s="1" customFormat="1" ht="22.5" customHeight="1">
      <c r="B825" s="181"/>
      <c r="C825" s="182" t="s">
        <v>1715</v>
      </c>
      <c r="D825" s="182" t="s">
        <v>144</v>
      </c>
      <c r="E825" s="183" t="s">
        <v>1716</v>
      </c>
      <c r="F825" s="184" t="s">
        <v>1717</v>
      </c>
      <c r="G825" s="185" t="s">
        <v>303</v>
      </c>
      <c r="H825" s="186">
        <v>1.661</v>
      </c>
      <c r="I825" s="187"/>
      <c r="J825" s="188">
        <f>ROUND(I825*H825,2)</f>
        <v>0</v>
      </c>
      <c r="K825" s="184" t="s">
        <v>148</v>
      </c>
      <c r="L825" s="41"/>
      <c r="M825" s="189" t="s">
        <v>5</v>
      </c>
      <c r="N825" s="190" t="s">
        <v>45</v>
      </c>
      <c r="O825" s="42"/>
      <c r="P825" s="191">
        <f>O825*H825</f>
        <v>0</v>
      </c>
      <c r="Q825" s="191">
        <v>0</v>
      </c>
      <c r="R825" s="191">
        <f>Q825*H825</f>
        <v>0</v>
      </c>
      <c r="S825" s="191">
        <v>0</v>
      </c>
      <c r="T825" s="192">
        <f>S825*H825</f>
        <v>0</v>
      </c>
      <c r="AR825" s="24" t="s">
        <v>199</v>
      </c>
      <c r="AT825" s="24" t="s">
        <v>144</v>
      </c>
      <c r="AU825" s="24" t="s">
        <v>82</v>
      </c>
      <c r="AY825" s="24" t="s">
        <v>141</v>
      </c>
      <c r="BE825" s="193">
        <f>IF(N825="základní",J825,0)</f>
        <v>0</v>
      </c>
      <c r="BF825" s="193">
        <f>IF(N825="snížená",J825,0)</f>
        <v>0</v>
      </c>
      <c r="BG825" s="193">
        <f>IF(N825="zákl. přenesená",J825,0)</f>
        <v>0</v>
      </c>
      <c r="BH825" s="193">
        <f>IF(N825="sníž. přenesená",J825,0)</f>
        <v>0</v>
      </c>
      <c r="BI825" s="193">
        <f>IF(N825="nulová",J825,0)</f>
        <v>0</v>
      </c>
      <c r="BJ825" s="24" t="s">
        <v>24</v>
      </c>
      <c r="BK825" s="193">
        <f>ROUND(I825*H825,2)</f>
        <v>0</v>
      </c>
      <c r="BL825" s="24" t="s">
        <v>199</v>
      </c>
      <c r="BM825" s="24" t="s">
        <v>1718</v>
      </c>
    </row>
    <row r="826" spans="2:65" s="11" customFormat="1" ht="29.85" customHeight="1">
      <c r="B826" s="167"/>
      <c r="D826" s="178" t="s">
        <v>73</v>
      </c>
      <c r="E826" s="179" t="s">
        <v>1719</v>
      </c>
      <c r="F826" s="179" t="s">
        <v>1720</v>
      </c>
      <c r="I826" s="170"/>
      <c r="J826" s="180">
        <f>BK826</f>
        <v>0</v>
      </c>
      <c r="L826" s="167"/>
      <c r="M826" s="172"/>
      <c r="N826" s="173"/>
      <c r="O826" s="173"/>
      <c r="P826" s="174">
        <f>SUM(P827:P828)</f>
        <v>0</v>
      </c>
      <c r="Q826" s="173"/>
      <c r="R826" s="174">
        <f>SUM(R827:R828)</f>
        <v>0</v>
      </c>
      <c r="S826" s="173"/>
      <c r="T826" s="175">
        <f>SUM(T827:T828)</f>
        <v>0</v>
      </c>
      <c r="AR826" s="168" t="s">
        <v>82</v>
      </c>
      <c r="AT826" s="176" t="s">
        <v>73</v>
      </c>
      <c r="AU826" s="176" t="s">
        <v>24</v>
      </c>
      <c r="AY826" s="168" t="s">
        <v>141</v>
      </c>
      <c r="BK826" s="177">
        <f>SUM(BK827:BK828)</f>
        <v>0</v>
      </c>
    </row>
    <row r="827" spans="2:65" s="1" customFormat="1" ht="22.5" customHeight="1">
      <c r="B827" s="181"/>
      <c r="C827" s="182" t="s">
        <v>1721</v>
      </c>
      <c r="D827" s="182" t="s">
        <v>144</v>
      </c>
      <c r="E827" s="183" t="s">
        <v>1722</v>
      </c>
      <c r="F827" s="184" t="s">
        <v>1723</v>
      </c>
      <c r="G827" s="185" t="s">
        <v>335</v>
      </c>
      <c r="H827" s="186">
        <v>59.5</v>
      </c>
      <c r="I827" s="187"/>
      <c r="J827" s="188">
        <f>ROUND(I827*H827,2)</f>
        <v>0</v>
      </c>
      <c r="K827" s="184" t="s">
        <v>148</v>
      </c>
      <c r="L827" s="41"/>
      <c r="M827" s="189" t="s">
        <v>5</v>
      </c>
      <c r="N827" s="190" t="s">
        <v>45</v>
      </c>
      <c r="O827" s="42"/>
      <c r="P827" s="191">
        <f>O827*H827</f>
        <v>0</v>
      </c>
      <c r="Q827" s="191">
        <v>0</v>
      </c>
      <c r="R827" s="191">
        <f>Q827*H827</f>
        <v>0</v>
      </c>
      <c r="S827" s="191">
        <v>0</v>
      </c>
      <c r="T827" s="192">
        <f>S827*H827</f>
        <v>0</v>
      </c>
      <c r="AR827" s="24" t="s">
        <v>199</v>
      </c>
      <c r="AT827" s="24" t="s">
        <v>144</v>
      </c>
      <c r="AU827" s="24" t="s">
        <v>82</v>
      </c>
      <c r="AY827" s="24" t="s">
        <v>141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24" t="s">
        <v>24</v>
      </c>
      <c r="BK827" s="193">
        <f>ROUND(I827*H827,2)</f>
        <v>0</v>
      </c>
      <c r="BL827" s="24" t="s">
        <v>199</v>
      </c>
      <c r="BM827" s="24" t="s">
        <v>1724</v>
      </c>
    </row>
    <row r="828" spans="2:65" s="13" customFormat="1">
      <c r="B828" s="203"/>
      <c r="D828" s="195" t="s">
        <v>151</v>
      </c>
      <c r="E828" s="212" t="s">
        <v>5</v>
      </c>
      <c r="F828" s="213" t="s">
        <v>1725</v>
      </c>
      <c r="H828" s="214">
        <v>59.5</v>
      </c>
      <c r="I828" s="208"/>
      <c r="L828" s="203"/>
      <c r="M828" s="209"/>
      <c r="N828" s="210"/>
      <c r="O828" s="210"/>
      <c r="P828" s="210"/>
      <c r="Q828" s="210"/>
      <c r="R828" s="210"/>
      <c r="S828" s="210"/>
      <c r="T828" s="211"/>
      <c r="AT828" s="212" t="s">
        <v>151</v>
      </c>
      <c r="AU828" s="212" t="s">
        <v>82</v>
      </c>
      <c r="AV828" s="13" t="s">
        <v>82</v>
      </c>
      <c r="AW828" s="13" t="s">
        <v>37</v>
      </c>
      <c r="AX828" s="13" t="s">
        <v>24</v>
      </c>
      <c r="AY828" s="212" t="s">
        <v>141</v>
      </c>
    </row>
    <row r="829" spans="2:65" s="11" customFormat="1" ht="37.35" customHeight="1">
      <c r="B829" s="167"/>
      <c r="D829" s="168" t="s">
        <v>73</v>
      </c>
      <c r="E829" s="169" t="s">
        <v>311</v>
      </c>
      <c r="F829" s="169" t="s">
        <v>1726</v>
      </c>
      <c r="I829" s="170"/>
      <c r="J829" s="171">
        <f>BK829</f>
        <v>0</v>
      </c>
      <c r="L829" s="167"/>
      <c r="M829" s="172"/>
      <c r="N829" s="173"/>
      <c r="O829" s="173"/>
      <c r="P829" s="174">
        <f>P830</f>
        <v>0</v>
      </c>
      <c r="Q829" s="173"/>
      <c r="R829" s="174">
        <f>R830</f>
        <v>0</v>
      </c>
      <c r="S829" s="173"/>
      <c r="T829" s="175">
        <f>T830</f>
        <v>0</v>
      </c>
      <c r="AR829" s="168" t="s">
        <v>157</v>
      </c>
      <c r="AT829" s="176" t="s">
        <v>73</v>
      </c>
      <c r="AU829" s="176" t="s">
        <v>74</v>
      </c>
      <c r="AY829" s="168" t="s">
        <v>141</v>
      </c>
      <c r="BK829" s="177">
        <f>BK830</f>
        <v>0</v>
      </c>
    </row>
    <row r="830" spans="2:65" s="11" customFormat="1" ht="19.899999999999999" customHeight="1">
      <c r="B830" s="167"/>
      <c r="D830" s="178" t="s">
        <v>73</v>
      </c>
      <c r="E830" s="179" t="s">
        <v>1727</v>
      </c>
      <c r="F830" s="179" t="s">
        <v>1728</v>
      </c>
      <c r="I830" s="170"/>
      <c r="J830" s="180">
        <f>BK830</f>
        <v>0</v>
      </c>
      <c r="L830" s="167"/>
      <c r="M830" s="172"/>
      <c r="N830" s="173"/>
      <c r="O830" s="173"/>
      <c r="P830" s="174">
        <f>SUM(P831:P833)</f>
        <v>0</v>
      </c>
      <c r="Q830" s="173"/>
      <c r="R830" s="174">
        <f>SUM(R831:R833)</f>
        <v>0</v>
      </c>
      <c r="S830" s="173"/>
      <c r="T830" s="175">
        <f>SUM(T831:T833)</f>
        <v>0</v>
      </c>
      <c r="AR830" s="168" t="s">
        <v>157</v>
      </c>
      <c r="AT830" s="176" t="s">
        <v>73</v>
      </c>
      <c r="AU830" s="176" t="s">
        <v>24</v>
      </c>
      <c r="AY830" s="168" t="s">
        <v>141</v>
      </c>
      <c r="BK830" s="177">
        <f>SUM(BK831:BK833)</f>
        <v>0</v>
      </c>
    </row>
    <row r="831" spans="2:65" s="1" customFormat="1" ht="22.5" customHeight="1">
      <c r="B831" s="181"/>
      <c r="C831" s="182" t="s">
        <v>391</v>
      </c>
      <c r="D831" s="182" t="s">
        <v>144</v>
      </c>
      <c r="E831" s="183" t="s">
        <v>1729</v>
      </c>
      <c r="F831" s="184" t="s">
        <v>1730</v>
      </c>
      <c r="G831" s="185" t="s">
        <v>277</v>
      </c>
      <c r="H831" s="186">
        <v>60</v>
      </c>
      <c r="I831" s="187"/>
      <c r="J831" s="188">
        <f>ROUND(I831*H831,2)</f>
        <v>0</v>
      </c>
      <c r="K831" s="184" t="s">
        <v>148</v>
      </c>
      <c r="L831" s="41"/>
      <c r="M831" s="189" t="s">
        <v>5</v>
      </c>
      <c r="N831" s="190" t="s">
        <v>45</v>
      </c>
      <c r="O831" s="42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AR831" s="24" t="s">
        <v>919</v>
      </c>
      <c r="AT831" s="24" t="s">
        <v>144</v>
      </c>
      <c r="AU831" s="24" t="s">
        <v>82</v>
      </c>
      <c r="AY831" s="24" t="s">
        <v>141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24" t="s">
        <v>24</v>
      </c>
      <c r="BK831" s="193">
        <f>ROUND(I831*H831,2)</f>
        <v>0</v>
      </c>
      <c r="BL831" s="24" t="s">
        <v>919</v>
      </c>
      <c r="BM831" s="24" t="s">
        <v>1731</v>
      </c>
    </row>
    <row r="832" spans="2:65" s="12" customFormat="1">
      <c r="B832" s="194"/>
      <c r="D832" s="195" t="s">
        <v>151</v>
      </c>
      <c r="E832" s="196" t="s">
        <v>5</v>
      </c>
      <c r="F832" s="197" t="s">
        <v>1732</v>
      </c>
      <c r="H832" s="198" t="s">
        <v>5</v>
      </c>
      <c r="I832" s="199"/>
      <c r="L832" s="194"/>
      <c r="M832" s="200"/>
      <c r="N832" s="201"/>
      <c r="O832" s="201"/>
      <c r="P832" s="201"/>
      <c r="Q832" s="201"/>
      <c r="R832" s="201"/>
      <c r="S832" s="201"/>
      <c r="T832" s="202"/>
      <c r="AT832" s="198" t="s">
        <v>151</v>
      </c>
      <c r="AU832" s="198" t="s">
        <v>82</v>
      </c>
      <c r="AV832" s="12" t="s">
        <v>24</v>
      </c>
      <c r="AW832" s="12" t="s">
        <v>37</v>
      </c>
      <c r="AX832" s="12" t="s">
        <v>74</v>
      </c>
      <c r="AY832" s="198" t="s">
        <v>141</v>
      </c>
    </row>
    <row r="833" spans="2:51" s="13" customFormat="1">
      <c r="B833" s="203"/>
      <c r="D833" s="195" t="s">
        <v>151</v>
      </c>
      <c r="E833" s="212" t="s">
        <v>5</v>
      </c>
      <c r="F833" s="213" t="s">
        <v>1733</v>
      </c>
      <c r="H833" s="214">
        <v>60</v>
      </c>
      <c r="I833" s="208"/>
      <c r="L833" s="203"/>
      <c r="M833" s="247"/>
      <c r="N833" s="248"/>
      <c r="O833" s="248"/>
      <c r="P833" s="248"/>
      <c r="Q833" s="248"/>
      <c r="R833" s="248"/>
      <c r="S833" s="248"/>
      <c r="T833" s="249"/>
      <c r="AT833" s="212" t="s">
        <v>151</v>
      </c>
      <c r="AU833" s="212" t="s">
        <v>82</v>
      </c>
      <c r="AV833" s="13" t="s">
        <v>82</v>
      </c>
      <c r="AW833" s="13" t="s">
        <v>37</v>
      </c>
      <c r="AX833" s="13" t="s">
        <v>24</v>
      </c>
      <c r="AY833" s="212" t="s">
        <v>141</v>
      </c>
    </row>
    <row r="834" spans="2:51" s="1" customFormat="1" ht="6.95" customHeight="1">
      <c r="B834" s="56"/>
      <c r="C834" s="57"/>
      <c r="D834" s="57"/>
      <c r="E834" s="57"/>
      <c r="F834" s="57"/>
      <c r="G834" s="57"/>
      <c r="H834" s="57"/>
      <c r="I834" s="134"/>
      <c r="J834" s="57"/>
      <c r="K834" s="57"/>
      <c r="L834" s="41"/>
    </row>
  </sheetData>
  <autoFilter ref="C96:K833"/>
  <mergeCells count="12">
    <mergeCell ref="E87:H87"/>
    <mergeCell ref="E89:H89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5:H85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104</v>
      </c>
      <c r="G1" s="371" t="s">
        <v>105</v>
      </c>
      <c r="H1" s="371"/>
      <c r="I1" s="110"/>
      <c r="J1" s="109" t="s">
        <v>106</v>
      </c>
      <c r="K1" s="108" t="s">
        <v>107</v>
      </c>
      <c r="L1" s="109" t="s">
        <v>108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32" t="s">
        <v>8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24" t="s">
        <v>103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109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22.5" customHeight="1">
      <c r="B7" s="28"/>
      <c r="C7" s="29"/>
      <c r="D7" s="29"/>
      <c r="E7" s="372" t="str">
        <f>'Rekapitulace stavby'!K6</f>
        <v>II/330 Poříčany, most přes D11 ev.č.330-001</v>
      </c>
      <c r="F7" s="378"/>
      <c r="G7" s="378"/>
      <c r="H7" s="378"/>
      <c r="I7" s="112"/>
      <c r="J7" s="29"/>
      <c r="K7" s="31"/>
    </row>
    <row r="8" spans="1:70" ht="15">
      <c r="B8" s="28"/>
      <c r="C8" s="29"/>
      <c r="D8" s="37" t="s">
        <v>110</v>
      </c>
      <c r="E8" s="29"/>
      <c r="F8" s="29"/>
      <c r="G8" s="29"/>
      <c r="H8" s="29"/>
      <c r="I8" s="112"/>
      <c r="J8" s="29"/>
      <c r="K8" s="31"/>
    </row>
    <row r="9" spans="1:70" s="1" customFormat="1" ht="22.5" customHeight="1">
      <c r="B9" s="41"/>
      <c r="C9" s="42"/>
      <c r="D9" s="42"/>
      <c r="E9" s="372" t="s">
        <v>1734</v>
      </c>
      <c r="F9" s="373"/>
      <c r="G9" s="373"/>
      <c r="H9" s="373"/>
      <c r="I9" s="113"/>
      <c r="J9" s="42"/>
      <c r="K9" s="45"/>
    </row>
    <row r="10" spans="1:70" s="1" customFormat="1" ht="15">
      <c r="B10" s="41"/>
      <c r="C10" s="42"/>
      <c r="D10" s="37" t="s">
        <v>112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74" t="s">
        <v>1734</v>
      </c>
      <c r="F11" s="373"/>
      <c r="G11" s="373"/>
      <c r="H11" s="373"/>
      <c r="I11" s="113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22</v>
      </c>
      <c r="E13" s="42"/>
      <c r="F13" s="35" t="s">
        <v>5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14" t="s">
        <v>27</v>
      </c>
      <c r="J14" s="115" t="str">
        <f>'Rekapitulace stavby'!AN8</f>
        <v>24. 1. 2017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14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14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14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14" t="s">
        <v>32</v>
      </c>
      <c r="J22" s="35" t="str">
        <f>IF('Rekapitulace stavby'!AN16="","",'Rekapitulace stavby'!AN16)</f>
        <v/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 xml:space="preserve"> </v>
      </c>
      <c r="F23" s="42"/>
      <c r="G23" s="42"/>
      <c r="H23" s="42"/>
      <c r="I23" s="114" t="s">
        <v>33</v>
      </c>
      <c r="J23" s="35" t="str">
        <f>IF('Rekapitulace stavby'!AN17="","",'Rekapitulace stavby'!AN17)</f>
        <v/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38</v>
      </c>
      <c r="E25" s="42"/>
      <c r="F25" s="42"/>
      <c r="G25" s="42"/>
      <c r="H25" s="42"/>
      <c r="I25" s="113"/>
      <c r="J25" s="42"/>
      <c r="K25" s="45"/>
    </row>
    <row r="26" spans="2:11" s="7" customFormat="1" ht="22.5" customHeight="1">
      <c r="B26" s="116"/>
      <c r="C26" s="117"/>
      <c r="D26" s="117"/>
      <c r="E26" s="367" t="s">
        <v>5</v>
      </c>
      <c r="F26" s="367"/>
      <c r="G26" s="367"/>
      <c r="H26" s="367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40</v>
      </c>
      <c r="E29" s="42"/>
      <c r="F29" s="42"/>
      <c r="G29" s="42"/>
      <c r="H29" s="42"/>
      <c r="I29" s="113"/>
      <c r="J29" s="123">
        <f>ROUND(J90,2)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42</v>
      </c>
      <c r="G31" s="42"/>
      <c r="H31" s="42"/>
      <c r="I31" s="124" t="s">
        <v>41</v>
      </c>
      <c r="J31" s="46" t="s">
        <v>43</v>
      </c>
      <c r="K31" s="45"/>
    </row>
    <row r="32" spans="2:11" s="1" customFormat="1" ht="14.45" customHeight="1">
      <c r="B32" s="41"/>
      <c r="C32" s="42"/>
      <c r="D32" s="49" t="s">
        <v>44</v>
      </c>
      <c r="E32" s="49" t="s">
        <v>45</v>
      </c>
      <c r="F32" s="125">
        <f>ROUND(SUM(BE90:BE130), 2)</f>
        <v>0</v>
      </c>
      <c r="G32" s="42"/>
      <c r="H32" s="42"/>
      <c r="I32" s="126">
        <v>0.21</v>
      </c>
      <c r="J32" s="125">
        <f>ROUND(ROUND((SUM(BE90:BE130)),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46</v>
      </c>
      <c r="F33" s="125">
        <f>ROUND(SUM(BF90:BF130), 2)</f>
        <v>0</v>
      </c>
      <c r="G33" s="42"/>
      <c r="H33" s="42"/>
      <c r="I33" s="126">
        <v>0.15</v>
      </c>
      <c r="J33" s="125">
        <f>ROUND(ROUND((SUM(BF90:BF130)),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25">
        <f>ROUND(SUM(BG90:BG130),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48</v>
      </c>
      <c r="F35" s="125">
        <f>ROUND(SUM(BH90:BH130),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</v>
      </c>
      <c r="F36" s="125">
        <f>ROUND(SUM(BI90:BI130),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50</v>
      </c>
      <c r="E38" s="71"/>
      <c r="F38" s="71"/>
      <c r="G38" s="129" t="s">
        <v>51</v>
      </c>
      <c r="H38" s="130" t="s">
        <v>52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113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22.5" customHeight="1">
      <c r="B47" s="41"/>
      <c r="C47" s="42"/>
      <c r="D47" s="42"/>
      <c r="E47" s="372" t="str">
        <f>E7</f>
        <v>II/330 Poříčany, most přes D11 ev.č.330-001</v>
      </c>
      <c r="F47" s="378"/>
      <c r="G47" s="378"/>
      <c r="H47" s="378"/>
      <c r="I47" s="113"/>
      <c r="J47" s="42"/>
      <c r="K47" s="45"/>
    </row>
    <row r="48" spans="2:11" ht="15">
      <c r="B48" s="28"/>
      <c r="C48" s="37" t="s">
        <v>110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22.5" customHeight="1">
      <c r="B49" s="41"/>
      <c r="C49" s="42"/>
      <c r="D49" s="42"/>
      <c r="E49" s="372" t="s">
        <v>1734</v>
      </c>
      <c r="F49" s="373"/>
      <c r="G49" s="373"/>
      <c r="H49" s="373"/>
      <c r="I49" s="113"/>
      <c r="J49" s="42"/>
      <c r="K49" s="45"/>
    </row>
    <row r="50" spans="2:47" s="1" customFormat="1" ht="14.45" customHeight="1">
      <c r="B50" s="41"/>
      <c r="C50" s="37" t="s">
        <v>112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23.25" customHeight="1">
      <c r="B51" s="41"/>
      <c r="C51" s="42"/>
      <c r="D51" s="42"/>
      <c r="E51" s="374" t="str">
        <f>E11</f>
        <v>SO 431 - SO 431 Ochrana kabelu NN ŘSD</v>
      </c>
      <c r="F51" s="373"/>
      <c r="G51" s="373"/>
      <c r="H51" s="373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14" t="s">
        <v>27</v>
      </c>
      <c r="J53" s="115" t="str">
        <f>IF(J14="","",J14)</f>
        <v>24. 1. 2017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14" t="s">
        <v>36</v>
      </c>
      <c r="J55" s="35" t="str">
        <f>E23</f>
        <v xml:space="preserve"> 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13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114</v>
      </c>
      <c r="D58" s="127"/>
      <c r="E58" s="127"/>
      <c r="F58" s="127"/>
      <c r="G58" s="127"/>
      <c r="H58" s="127"/>
      <c r="I58" s="138"/>
      <c r="J58" s="139" t="s">
        <v>115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116</v>
      </c>
      <c r="D60" s="42"/>
      <c r="E60" s="42"/>
      <c r="F60" s="42"/>
      <c r="G60" s="42"/>
      <c r="H60" s="42"/>
      <c r="I60" s="113"/>
      <c r="J60" s="123">
        <f>J90</f>
        <v>0</v>
      </c>
      <c r="K60" s="45"/>
      <c r="AU60" s="24" t="s">
        <v>117</v>
      </c>
    </row>
    <row r="61" spans="2:47" s="8" customFormat="1" ht="24.95" customHeight="1">
      <c r="B61" s="142"/>
      <c r="C61" s="143"/>
      <c r="D61" s="144" t="s">
        <v>265</v>
      </c>
      <c r="E61" s="145"/>
      <c r="F61" s="145"/>
      <c r="G61" s="145"/>
      <c r="H61" s="145"/>
      <c r="I61" s="146"/>
      <c r="J61" s="147">
        <f>J91</f>
        <v>0</v>
      </c>
      <c r="K61" s="148"/>
    </row>
    <row r="62" spans="2:47" s="8" customFormat="1" ht="24.95" customHeight="1">
      <c r="B62" s="142"/>
      <c r="C62" s="143"/>
      <c r="D62" s="144" t="s">
        <v>1735</v>
      </c>
      <c r="E62" s="145"/>
      <c r="F62" s="145"/>
      <c r="G62" s="145"/>
      <c r="H62" s="145"/>
      <c r="I62" s="146"/>
      <c r="J62" s="147">
        <f>J92</f>
        <v>0</v>
      </c>
      <c r="K62" s="148"/>
    </row>
    <row r="63" spans="2:47" s="8" customFormat="1" ht="24.95" customHeight="1">
      <c r="B63" s="142"/>
      <c r="C63" s="143"/>
      <c r="D63" s="144" t="s">
        <v>608</v>
      </c>
      <c r="E63" s="145"/>
      <c r="F63" s="145"/>
      <c r="G63" s="145"/>
      <c r="H63" s="145"/>
      <c r="I63" s="146"/>
      <c r="J63" s="147">
        <f>J95</f>
        <v>0</v>
      </c>
      <c r="K63" s="148"/>
    </row>
    <row r="64" spans="2:47" s="9" customFormat="1" ht="19.899999999999999" customHeight="1">
      <c r="B64" s="149"/>
      <c r="C64" s="150"/>
      <c r="D64" s="151" t="s">
        <v>1736</v>
      </c>
      <c r="E64" s="152"/>
      <c r="F64" s="152"/>
      <c r="G64" s="152"/>
      <c r="H64" s="152"/>
      <c r="I64" s="153"/>
      <c r="J64" s="154">
        <f>J96</f>
        <v>0</v>
      </c>
      <c r="K64" s="155"/>
    </row>
    <row r="65" spans="2:12" s="8" customFormat="1" ht="24.95" customHeight="1">
      <c r="B65" s="142"/>
      <c r="C65" s="143"/>
      <c r="D65" s="144" t="s">
        <v>1737</v>
      </c>
      <c r="E65" s="145"/>
      <c r="F65" s="145"/>
      <c r="G65" s="145"/>
      <c r="H65" s="145"/>
      <c r="I65" s="146"/>
      <c r="J65" s="147">
        <f>J100</f>
        <v>0</v>
      </c>
      <c r="K65" s="148"/>
    </row>
    <row r="66" spans="2:12" s="8" customFormat="1" ht="24.95" customHeight="1">
      <c r="B66" s="142"/>
      <c r="C66" s="143"/>
      <c r="D66" s="144" t="s">
        <v>1738</v>
      </c>
      <c r="E66" s="145"/>
      <c r="F66" s="145"/>
      <c r="G66" s="145"/>
      <c r="H66" s="145"/>
      <c r="I66" s="146"/>
      <c r="J66" s="147">
        <f>J103</f>
        <v>0</v>
      </c>
      <c r="K66" s="148"/>
    </row>
    <row r="67" spans="2:12" s="8" customFormat="1" ht="24.95" customHeight="1">
      <c r="B67" s="142"/>
      <c r="C67" s="143"/>
      <c r="D67" s="144" t="s">
        <v>118</v>
      </c>
      <c r="E67" s="145"/>
      <c r="F67" s="145"/>
      <c r="G67" s="145"/>
      <c r="H67" s="145"/>
      <c r="I67" s="146"/>
      <c r="J67" s="147">
        <f>J123</f>
        <v>0</v>
      </c>
      <c r="K67" s="148"/>
    </row>
    <row r="68" spans="2:12" s="9" customFormat="1" ht="19.899999999999999" customHeight="1">
      <c r="B68" s="149"/>
      <c r="C68" s="150"/>
      <c r="D68" s="151" t="s">
        <v>119</v>
      </c>
      <c r="E68" s="152"/>
      <c r="F68" s="152"/>
      <c r="G68" s="152"/>
      <c r="H68" s="152"/>
      <c r="I68" s="153"/>
      <c r="J68" s="154">
        <f>J124</f>
        <v>0</v>
      </c>
      <c r="K68" s="155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13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34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35"/>
      <c r="J74" s="60"/>
      <c r="K74" s="60"/>
      <c r="L74" s="41"/>
    </row>
    <row r="75" spans="2:12" s="1" customFormat="1" ht="36.950000000000003" customHeight="1">
      <c r="B75" s="41"/>
      <c r="C75" s="61" t="s">
        <v>124</v>
      </c>
      <c r="L75" s="41"/>
    </row>
    <row r="76" spans="2:12" s="1" customFormat="1" ht="6.95" customHeight="1">
      <c r="B76" s="41"/>
      <c r="L76" s="41"/>
    </row>
    <row r="77" spans="2:12" s="1" customFormat="1" ht="14.45" customHeight="1">
      <c r="B77" s="41"/>
      <c r="C77" s="63" t="s">
        <v>19</v>
      </c>
      <c r="L77" s="41"/>
    </row>
    <row r="78" spans="2:12" s="1" customFormat="1" ht="22.5" customHeight="1">
      <c r="B78" s="41"/>
      <c r="E78" s="375" t="str">
        <f>E7</f>
        <v>II/330 Poříčany, most přes D11 ev.č.330-001</v>
      </c>
      <c r="F78" s="376"/>
      <c r="G78" s="376"/>
      <c r="H78" s="376"/>
      <c r="L78" s="41"/>
    </row>
    <row r="79" spans="2:12" ht="15">
      <c r="B79" s="28"/>
      <c r="C79" s="63" t="s">
        <v>110</v>
      </c>
      <c r="L79" s="28"/>
    </row>
    <row r="80" spans="2:12" s="1" customFormat="1" ht="22.5" customHeight="1">
      <c r="B80" s="41"/>
      <c r="E80" s="375" t="s">
        <v>1734</v>
      </c>
      <c r="F80" s="377"/>
      <c r="G80" s="377"/>
      <c r="H80" s="377"/>
      <c r="L80" s="41"/>
    </row>
    <row r="81" spans="2:65" s="1" customFormat="1" ht="14.45" customHeight="1">
      <c r="B81" s="41"/>
      <c r="C81" s="63" t="s">
        <v>112</v>
      </c>
      <c r="L81" s="41"/>
    </row>
    <row r="82" spans="2:65" s="1" customFormat="1" ht="23.25" customHeight="1">
      <c r="B82" s="41"/>
      <c r="E82" s="341" t="str">
        <f>E11</f>
        <v>SO 431 - SO 431 Ochrana kabelu NN ŘSD</v>
      </c>
      <c r="F82" s="377"/>
      <c r="G82" s="377"/>
      <c r="H82" s="377"/>
      <c r="L82" s="41"/>
    </row>
    <row r="83" spans="2:65" s="1" customFormat="1" ht="6.95" customHeight="1">
      <c r="B83" s="41"/>
      <c r="L83" s="41"/>
    </row>
    <row r="84" spans="2:65" s="1" customFormat="1" ht="18" customHeight="1">
      <c r="B84" s="41"/>
      <c r="C84" s="63" t="s">
        <v>25</v>
      </c>
      <c r="F84" s="156" t="str">
        <f>F14</f>
        <v xml:space="preserve"> </v>
      </c>
      <c r="I84" s="157" t="s">
        <v>27</v>
      </c>
      <c r="J84" s="67" t="str">
        <f>IF(J14="","",J14)</f>
        <v>24. 1. 2017</v>
      </c>
      <c r="L84" s="41"/>
    </row>
    <row r="85" spans="2:65" s="1" customFormat="1" ht="6.95" customHeight="1">
      <c r="B85" s="41"/>
      <c r="L85" s="41"/>
    </row>
    <row r="86" spans="2:65" s="1" customFormat="1" ht="15">
      <c r="B86" s="41"/>
      <c r="C86" s="63" t="s">
        <v>31</v>
      </c>
      <c r="F86" s="156" t="str">
        <f>E17</f>
        <v xml:space="preserve"> </v>
      </c>
      <c r="I86" s="157" t="s">
        <v>36</v>
      </c>
      <c r="J86" s="156" t="str">
        <f>E23</f>
        <v xml:space="preserve"> </v>
      </c>
      <c r="L86" s="41"/>
    </row>
    <row r="87" spans="2:65" s="1" customFormat="1" ht="14.45" customHeight="1">
      <c r="B87" s="41"/>
      <c r="C87" s="63" t="s">
        <v>34</v>
      </c>
      <c r="F87" s="156" t="str">
        <f>IF(E20="","",E20)</f>
        <v/>
      </c>
      <c r="L87" s="41"/>
    </row>
    <row r="88" spans="2:65" s="1" customFormat="1" ht="10.35" customHeight="1">
      <c r="B88" s="41"/>
      <c r="L88" s="41"/>
    </row>
    <row r="89" spans="2:65" s="10" customFormat="1" ht="29.25" customHeight="1">
      <c r="B89" s="158"/>
      <c r="C89" s="159" t="s">
        <v>125</v>
      </c>
      <c r="D89" s="160" t="s">
        <v>59</v>
      </c>
      <c r="E89" s="160" t="s">
        <v>55</v>
      </c>
      <c r="F89" s="160" t="s">
        <v>126</v>
      </c>
      <c r="G89" s="160" t="s">
        <v>127</v>
      </c>
      <c r="H89" s="160" t="s">
        <v>128</v>
      </c>
      <c r="I89" s="161" t="s">
        <v>129</v>
      </c>
      <c r="J89" s="160" t="s">
        <v>115</v>
      </c>
      <c r="K89" s="162" t="s">
        <v>130</v>
      </c>
      <c r="L89" s="158"/>
      <c r="M89" s="73" t="s">
        <v>131</v>
      </c>
      <c r="N89" s="74" t="s">
        <v>44</v>
      </c>
      <c r="O89" s="74" t="s">
        <v>132</v>
      </c>
      <c r="P89" s="74" t="s">
        <v>133</v>
      </c>
      <c r="Q89" s="74" t="s">
        <v>134</v>
      </c>
      <c r="R89" s="74" t="s">
        <v>135</v>
      </c>
      <c r="S89" s="74" t="s">
        <v>136</v>
      </c>
      <c r="T89" s="75" t="s">
        <v>137</v>
      </c>
    </row>
    <row r="90" spans="2:65" s="1" customFormat="1" ht="29.25" customHeight="1">
      <c r="B90" s="41"/>
      <c r="C90" s="77" t="s">
        <v>116</v>
      </c>
      <c r="J90" s="163">
        <f>BK90</f>
        <v>0</v>
      </c>
      <c r="L90" s="41"/>
      <c r="M90" s="76"/>
      <c r="N90" s="68"/>
      <c r="O90" s="68"/>
      <c r="P90" s="164">
        <f>P91+P92+P95+P100+P103+P123</f>
        <v>0</v>
      </c>
      <c r="Q90" s="68"/>
      <c r="R90" s="164">
        <f>R91+R92+R95+R100+R103+R123</f>
        <v>5.6339166699999996</v>
      </c>
      <c r="S90" s="68"/>
      <c r="T90" s="165">
        <f>T91+T92+T95+T100+T103+T123</f>
        <v>0</v>
      </c>
      <c r="AT90" s="24" t="s">
        <v>73</v>
      </c>
      <c r="AU90" s="24" t="s">
        <v>117</v>
      </c>
      <c r="BK90" s="166">
        <f>BK91+BK92+BK95+BK100+BK103+BK123</f>
        <v>0</v>
      </c>
    </row>
    <row r="91" spans="2:65" s="11" customFormat="1" ht="37.35" customHeight="1">
      <c r="B91" s="167"/>
      <c r="D91" s="168" t="s">
        <v>73</v>
      </c>
      <c r="E91" s="169" t="s">
        <v>272</v>
      </c>
      <c r="F91" s="169" t="s">
        <v>273</v>
      </c>
      <c r="I91" s="170"/>
      <c r="J91" s="171">
        <f>BK91</f>
        <v>0</v>
      </c>
      <c r="L91" s="167"/>
      <c r="M91" s="172"/>
      <c r="N91" s="173"/>
      <c r="O91" s="173"/>
      <c r="P91" s="174">
        <v>0</v>
      </c>
      <c r="Q91" s="173"/>
      <c r="R91" s="174">
        <v>0</v>
      </c>
      <c r="S91" s="173"/>
      <c r="T91" s="175">
        <v>0</v>
      </c>
      <c r="AR91" s="168" t="s">
        <v>24</v>
      </c>
      <c r="AT91" s="176" t="s">
        <v>73</v>
      </c>
      <c r="AU91" s="176" t="s">
        <v>74</v>
      </c>
      <c r="AY91" s="168" t="s">
        <v>141</v>
      </c>
      <c r="BK91" s="177">
        <v>0</v>
      </c>
    </row>
    <row r="92" spans="2:65" s="11" customFormat="1" ht="24.95" customHeight="1">
      <c r="B92" s="167"/>
      <c r="D92" s="178" t="s">
        <v>73</v>
      </c>
      <c r="E92" s="250" t="s">
        <v>24</v>
      </c>
      <c r="F92" s="250" t="s">
        <v>274</v>
      </c>
      <c r="I92" s="170"/>
      <c r="J92" s="251">
        <f>BK92</f>
        <v>0</v>
      </c>
      <c r="L92" s="167"/>
      <c r="M92" s="172"/>
      <c r="N92" s="173"/>
      <c r="O92" s="173"/>
      <c r="P92" s="174">
        <f>SUM(P93:P94)</f>
        <v>0</v>
      </c>
      <c r="Q92" s="173"/>
      <c r="R92" s="174">
        <f>SUM(R93:R94)</f>
        <v>0</v>
      </c>
      <c r="S92" s="173"/>
      <c r="T92" s="175">
        <f>SUM(T93:T94)</f>
        <v>0</v>
      </c>
      <c r="AR92" s="168" t="s">
        <v>24</v>
      </c>
      <c r="AT92" s="176" t="s">
        <v>73</v>
      </c>
      <c r="AU92" s="176" t="s">
        <v>74</v>
      </c>
      <c r="AY92" s="168" t="s">
        <v>141</v>
      </c>
      <c r="BK92" s="177">
        <f>SUM(BK93:BK94)</f>
        <v>0</v>
      </c>
    </row>
    <row r="93" spans="2:65" s="1" customFormat="1" ht="22.5" customHeight="1">
      <c r="B93" s="181"/>
      <c r="C93" s="182" t="s">
        <v>24</v>
      </c>
      <c r="D93" s="182" t="s">
        <v>144</v>
      </c>
      <c r="E93" s="183" t="s">
        <v>301</v>
      </c>
      <c r="F93" s="184" t="s">
        <v>302</v>
      </c>
      <c r="G93" s="185" t="s">
        <v>303</v>
      </c>
      <c r="H93" s="186">
        <v>2.3940000000000001</v>
      </c>
      <c r="I93" s="187"/>
      <c r="J93" s="188">
        <f>ROUND(I93*H93,2)</f>
        <v>0</v>
      </c>
      <c r="K93" s="184" t="s">
        <v>148</v>
      </c>
      <c r="L93" s="41"/>
      <c r="M93" s="189" t="s">
        <v>5</v>
      </c>
      <c r="N93" s="190" t="s">
        <v>45</v>
      </c>
      <c r="O93" s="42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4" t="s">
        <v>160</v>
      </c>
      <c r="AT93" s="24" t="s">
        <v>144</v>
      </c>
      <c r="AU93" s="24" t="s">
        <v>24</v>
      </c>
      <c r="AY93" s="24" t="s">
        <v>141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4" t="s">
        <v>24</v>
      </c>
      <c r="BK93" s="193">
        <f>ROUND(I93*H93,2)</f>
        <v>0</v>
      </c>
      <c r="BL93" s="24" t="s">
        <v>160</v>
      </c>
      <c r="BM93" s="24" t="s">
        <v>1739</v>
      </c>
    </row>
    <row r="94" spans="2:65" s="13" customFormat="1">
      <c r="B94" s="203"/>
      <c r="D94" s="195" t="s">
        <v>151</v>
      </c>
      <c r="E94" s="212" t="s">
        <v>5</v>
      </c>
      <c r="F94" s="213" t="s">
        <v>1740</v>
      </c>
      <c r="H94" s="214">
        <v>2.3940000000000001</v>
      </c>
      <c r="I94" s="208"/>
      <c r="L94" s="203"/>
      <c r="M94" s="209"/>
      <c r="N94" s="210"/>
      <c r="O94" s="210"/>
      <c r="P94" s="210"/>
      <c r="Q94" s="210"/>
      <c r="R94" s="210"/>
      <c r="S94" s="210"/>
      <c r="T94" s="211"/>
      <c r="AT94" s="212" t="s">
        <v>151</v>
      </c>
      <c r="AU94" s="212" t="s">
        <v>24</v>
      </c>
      <c r="AV94" s="13" t="s">
        <v>82</v>
      </c>
      <c r="AW94" s="13" t="s">
        <v>37</v>
      </c>
      <c r="AX94" s="13" t="s">
        <v>24</v>
      </c>
      <c r="AY94" s="212" t="s">
        <v>141</v>
      </c>
    </row>
    <row r="95" spans="2:65" s="11" customFormat="1" ht="37.35" customHeight="1">
      <c r="B95" s="167"/>
      <c r="D95" s="168" t="s">
        <v>73</v>
      </c>
      <c r="E95" s="169" t="s">
        <v>1668</v>
      </c>
      <c r="F95" s="169" t="s">
        <v>1669</v>
      </c>
      <c r="I95" s="170"/>
      <c r="J95" s="171">
        <f>BK95</f>
        <v>0</v>
      </c>
      <c r="L95" s="167"/>
      <c r="M95" s="172"/>
      <c r="N95" s="173"/>
      <c r="O95" s="173"/>
      <c r="P95" s="174">
        <f>P96</f>
        <v>0</v>
      </c>
      <c r="Q95" s="173"/>
      <c r="R95" s="174">
        <f>R96</f>
        <v>0</v>
      </c>
      <c r="S95" s="173"/>
      <c r="T95" s="175">
        <f>T96</f>
        <v>0</v>
      </c>
      <c r="AR95" s="168" t="s">
        <v>82</v>
      </c>
      <c r="AT95" s="176" t="s">
        <v>73</v>
      </c>
      <c r="AU95" s="176" t="s">
        <v>74</v>
      </c>
      <c r="AY95" s="168" t="s">
        <v>141</v>
      </c>
      <c r="BK95" s="177">
        <f>BK96</f>
        <v>0</v>
      </c>
    </row>
    <row r="96" spans="2:65" s="11" customFormat="1" ht="19.899999999999999" customHeight="1">
      <c r="B96" s="167"/>
      <c r="D96" s="178" t="s">
        <v>73</v>
      </c>
      <c r="E96" s="179" t="s">
        <v>1741</v>
      </c>
      <c r="F96" s="179" t="s">
        <v>1742</v>
      </c>
      <c r="I96" s="170"/>
      <c r="J96" s="180">
        <f>BK96</f>
        <v>0</v>
      </c>
      <c r="L96" s="167"/>
      <c r="M96" s="172"/>
      <c r="N96" s="173"/>
      <c r="O96" s="173"/>
      <c r="P96" s="174">
        <f>SUM(P97:P99)</f>
        <v>0</v>
      </c>
      <c r="Q96" s="173"/>
      <c r="R96" s="174">
        <f>SUM(R97:R99)</f>
        <v>0</v>
      </c>
      <c r="S96" s="173"/>
      <c r="T96" s="175">
        <f>SUM(T97:T99)</f>
        <v>0</v>
      </c>
      <c r="AR96" s="168" t="s">
        <v>82</v>
      </c>
      <c r="AT96" s="176" t="s">
        <v>73</v>
      </c>
      <c r="AU96" s="176" t="s">
        <v>24</v>
      </c>
      <c r="AY96" s="168" t="s">
        <v>141</v>
      </c>
      <c r="BK96" s="177">
        <f>SUM(BK97:BK99)</f>
        <v>0</v>
      </c>
    </row>
    <row r="97" spans="2:65" s="1" customFormat="1" ht="22.5" customHeight="1">
      <c r="B97" s="181"/>
      <c r="C97" s="182" t="s">
        <v>82</v>
      </c>
      <c r="D97" s="182" t="s">
        <v>144</v>
      </c>
      <c r="E97" s="183" t="s">
        <v>1743</v>
      </c>
      <c r="F97" s="184" t="s">
        <v>1744</v>
      </c>
      <c r="G97" s="185" t="s">
        <v>329</v>
      </c>
      <c r="H97" s="186">
        <v>2</v>
      </c>
      <c r="I97" s="187"/>
      <c r="J97" s="188">
        <f>ROUND(I97*H97,2)</f>
        <v>0</v>
      </c>
      <c r="K97" s="184" t="s">
        <v>148</v>
      </c>
      <c r="L97" s="41"/>
      <c r="M97" s="189" t="s">
        <v>5</v>
      </c>
      <c r="N97" s="190" t="s">
        <v>45</v>
      </c>
      <c r="O97" s="42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4" t="s">
        <v>199</v>
      </c>
      <c r="AT97" s="24" t="s">
        <v>144</v>
      </c>
      <c r="AU97" s="24" t="s">
        <v>82</v>
      </c>
      <c r="AY97" s="24" t="s">
        <v>141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4" t="s">
        <v>24</v>
      </c>
      <c r="BK97" s="193">
        <f>ROUND(I97*H97,2)</f>
        <v>0</v>
      </c>
      <c r="BL97" s="24" t="s">
        <v>199</v>
      </c>
      <c r="BM97" s="24" t="s">
        <v>1745</v>
      </c>
    </row>
    <row r="98" spans="2:65" s="13" customFormat="1">
      <c r="B98" s="203"/>
      <c r="D98" s="195" t="s">
        <v>151</v>
      </c>
      <c r="E98" s="212" t="s">
        <v>5</v>
      </c>
      <c r="F98" s="213" t="s">
        <v>82</v>
      </c>
      <c r="H98" s="214">
        <v>2</v>
      </c>
      <c r="I98" s="208"/>
      <c r="L98" s="203"/>
      <c r="M98" s="209"/>
      <c r="N98" s="210"/>
      <c r="O98" s="210"/>
      <c r="P98" s="210"/>
      <c r="Q98" s="210"/>
      <c r="R98" s="210"/>
      <c r="S98" s="210"/>
      <c r="T98" s="211"/>
      <c r="AT98" s="212" t="s">
        <v>151</v>
      </c>
      <c r="AU98" s="212" t="s">
        <v>82</v>
      </c>
      <c r="AV98" s="13" t="s">
        <v>82</v>
      </c>
      <c r="AW98" s="13" t="s">
        <v>37</v>
      </c>
      <c r="AX98" s="13" t="s">
        <v>24</v>
      </c>
      <c r="AY98" s="212" t="s">
        <v>141</v>
      </c>
    </row>
    <row r="99" spans="2:65" s="12" customFormat="1">
      <c r="B99" s="194"/>
      <c r="D99" s="195" t="s">
        <v>151</v>
      </c>
      <c r="E99" s="196" t="s">
        <v>5</v>
      </c>
      <c r="F99" s="197" t="s">
        <v>1746</v>
      </c>
      <c r="H99" s="198" t="s">
        <v>5</v>
      </c>
      <c r="I99" s="199"/>
      <c r="L99" s="194"/>
      <c r="M99" s="200"/>
      <c r="N99" s="201"/>
      <c r="O99" s="201"/>
      <c r="P99" s="201"/>
      <c r="Q99" s="201"/>
      <c r="R99" s="201"/>
      <c r="S99" s="201"/>
      <c r="T99" s="202"/>
      <c r="AT99" s="198" t="s">
        <v>151</v>
      </c>
      <c r="AU99" s="198" t="s">
        <v>82</v>
      </c>
      <c r="AV99" s="12" t="s">
        <v>24</v>
      </c>
      <c r="AW99" s="12" t="s">
        <v>37</v>
      </c>
      <c r="AX99" s="12" t="s">
        <v>74</v>
      </c>
      <c r="AY99" s="198" t="s">
        <v>141</v>
      </c>
    </row>
    <row r="100" spans="2:65" s="11" customFormat="1" ht="37.35" customHeight="1">
      <c r="B100" s="167"/>
      <c r="D100" s="178" t="s">
        <v>73</v>
      </c>
      <c r="E100" s="250" t="s">
        <v>1747</v>
      </c>
      <c r="F100" s="250" t="s">
        <v>1748</v>
      </c>
      <c r="I100" s="170"/>
      <c r="J100" s="251">
        <f>BK100</f>
        <v>0</v>
      </c>
      <c r="L100" s="167"/>
      <c r="M100" s="172"/>
      <c r="N100" s="173"/>
      <c r="O100" s="173"/>
      <c r="P100" s="174">
        <f>SUM(P101:P102)</f>
        <v>0</v>
      </c>
      <c r="Q100" s="173"/>
      <c r="R100" s="174">
        <f>SUM(R101:R102)</f>
        <v>0</v>
      </c>
      <c r="S100" s="173"/>
      <c r="T100" s="175">
        <f>SUM(T101:T102)</f>
        <v>0</v>
      </c>
      <c r="AR100" s="168" t="s">
        <v>157</v>
      </c>
      <c r="AT100" s="176" t="s">
        <v>73</v>
      </c>
      <c r="AU100" s="176" t="s">
        <v>74</v>
      </c>
      <c r="AY100" s="168" t="s">
        <v>141</v>
      </c>
      <c r="BK100" s="177">
        <f>SUM(BK101:BK102)</f>
        <v>0</v>
      </c>
    </row>
    <row r="101" spans="2:65" s="1" customFormat="1" ht="22.5" customHeight="1">
      <c r="B101" s="181"/>
      <c r="C101" s="182" t="s">
        <v>157</v>
      </c>
      <c r="D101" s="182" t="s">
        <v>144</v>
      </c>
      <c r="E101" s="183" t="s">
        <v>1749</v>
      </c>
      <c r="F101" s="184" t="s">
        <v>1750</v>
      </c>
      <c r="G101" s="185" t="s">
        <v>335</v>
      </c>
      <c r="H101" s="186">
        <v>19</v>
      </c>
      <c r="I101" s="187"/>
      <c r="J101" s="188">
        <f>ROUND(I101*H101,2)</f>
        <v>0</v>
      </c>
      <c r="K101" s="184" t="s">
        <v>148</v>
      </c>
      <c r="L101" s="41"/>
      <c r="M101" s="189" t="s">
        <v>5</v>
      </c>
      <c r="N101" s="190" t="s">
        <v>45</v>
      </c>
      <c r="O101" s="42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4" t="s">
        <v>919</v>
      </c>
      <c r="AT101" s="24" t="s">
        <v>144</v>
      </c>
      <c r="AU101" s="24" t="s">
        <v>24</v>
      </c>
      <c r="AY101" s="24" t="s">
        <v>141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4" t="s">
        <v>24</v>
      </c>
      <c r="BK101" s="193">
        <f>ROUND(I101*H101,2)</f>
        <v>0</v>
      </c>
      <c r="BL101" s="24" t="s">
        <v>919</v>
      </c>
      <c r="BM101" s="24" t="s">
        <v>1751</v>
      </c>
    </row>
    <row r="102" spans="2:65" s="1" customFormat="1" ht="22.5" customHeight="1">
      <c r="B102" s="181"/>
      <c r="C102" s="182" t="s">
        <v>160</v>
      </c>
      <c r="D102" s="182" t="s">
        <v>144</v>
      </c>
      <c r="E102" s="183" t="s">
        <v>1752</v>
      </c>
      <c r="F102" s="184" t="s">
        <v>1753</v>
      </c>
      <c r="G102" s="185" t="s">
        <v>335</v>
      </c>
      <c r="H102" s="186">
        <v>19</v>
      </c>
      <c r="I102" s="187"/>
      <c r="J102" s="188">
        <f>ROUND(I102*H102,2)</f>
        <v>0</v>
      </c>
      <c r="K102" s="184" t="s">
        <v>148</v>
      </c>
      <c r="L102" s="41"/>
      <c r="M102" s="189" t="s">
        <v>5</v>
      </c>
      <c r="N102" s="190" t="s">
        <v>45</v>
      </c>
      <c r="O102" s="42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24" t="s">
        <v>919</v>
      </c>
      <c r="AT102" s="24" t="s">
        <v>144</v>
      </c>
      <c r="AU102" s="24" t="s">
        <v>24</v>
      </c>
      <c r="AY102" s="24" t="s">
        <v>141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4" t="s">
        <v>24</v>
      </c>
      <c r="BK102" s="193">
        <f>ROUND(I102*H102,2)</f>
        <v>0</v>
      </c>
      <c r="BL102" s="24" t="s">
        <v>919</v>
      </c>
      <c r="BM102" s="24" t="s">
        <v>1754</v>
      </c>
    </row>
    <row r="103" spans="2:65" s="11" customFormat="1" ht="37.35" customHeight="1">
      <c r="B103" s="167"/>
      <c r="D103" s="178" t="s">
        <v>73</v>
      </c>
      <c r="E103" s="250" t="s">
        <v>1727</v>
      </c>
      <c r="F103" s="250" t="s">
        <v>1728</v>
      </c>
      <c r="I103" s="170"/>
      <c r="J103" s="251">
        <f>BK103</f>
        <v>0</v>
      </c>
      <c r="L103" s="167"/>
      <c r="M103" s="172"/>
      <c r="N103" s="173"/>
      <c r="O103" s="173"/>
      <c r="P103" s="174">
        <f>SUM(P104:P122)</f>
        <v>0</v>
      </c>
      <c r="Q103" s="173"/>
      <c r="R103" s="174">
        <f>SUM(R104:R122)</f>
        <v>5.6339166699999996</v>
      </c>
      <c r="S103" s="173"/>
      <c r="T103" s="175">
        <f>SUM(T104:T122)</f>
        <v>0</v>
      </c>
      <c r="AR103" s="168" t="s">
        <v>157</v>
      </c>
      <c r="AT103" s="176" t="s">
        <v>73</v>
      </c>
      <c r="AU103" s="176" t="s">
        <v>74</v>
      </c>
      <c r="AY103" s="168" t="s">
        <v>141</v>
      </c>
      <c r="BK103" s="177">
        <f>SUM(BK104:BK122)</f>
        <v>0</v>
      </c>
    </row>
    <row r="104" spans="2:65" s="1" customFormat="1" ht="22.5" customHeight="1">
      <c r="B104" s="181"/>
      <c r="C104" s="182" t="s">
        <v>140</v>
      </c>
      <c r="D104" s="182" t="s">
        <v>144</v>
      </c>
      <c r="E104" s="183" t="s">
        <v>1755</v>
      </c>
      <c r="F104" s="184" t="s">
        <v>1756</v>
      </c>
      <c r="G104" s="185" t="s">
        <v>1757</v>
      </c>
      <c r="H104" s="186">
        <v>1.9E-2</v>
      </c>
      <c r="I104" s="187"/>
      <c r="J104" s="188">
        <f>ROUND(I104*H104,2)</f>
        <v>0</v>
      </c>
      <c r="K104" s="184" t="s">
        <v>148</v>
      </c>
      <c r="L104" s="41"/>
      <c r="M104" s="189" t="s">
        <v>5</v>
      </c>
      <c r="N104" s="190" t="s">
        <v>45</v>
      </c>
      <c r="O104" s="42"/>
      <c r="P104" s="191">
        <f>O104*H104</f>
        <v>0</v>
      </c>
      <c r="Q104" s="191">
        <v>1.9300000000000001E-3</v>
      </c>
      <c r="R104" s="191">
        <f>Q104*H104</f>
        <v>3.667E-5</v>
      </c>
      <c r="S104" s="191">
        <v>0</v>
      </c>
      <c r="T104" s="192">
        <f>S104*H104</f>
        <v>0</v>
      </c>
      <c r="AR104" s="24" t="s">
        <v>919</v>
      </c>
      <c r="AT104" s="24" t="s">
        <v>144</v>
      </c>
      <c r="AU104" s="24" t="s">
        <v>24</v>
      </c>
      <c r="AY104" s="24" t="s">
        <v>141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4" t="s">
        <v>24</v>
      </c>
      <c r="BK104" s="193">
        <f>ROUND(I104*H104,2)</f>
        <v>0</v>
      </c>
      <c r="BL104" s="24" t="s">
        <v>919</v>
      </c>
      <c r="BM104" s="24" t="s">
        <v>1758</v>
      </c>
    </row>
    <row r="105" spans="2:65" s="13" customFormat="1">
      <c r="B105" s="203"/>
      <c r="D105" s="204" t="s">
        <v>151</v>
      </c>
      <c r="E105" s="205" t="s">
        <v>5</v>
      </c>
      <c r="F105" s="206" t="s">
        <v>1759</v>
      </c>
      <c r="H105" s="207">
        <v>1.9E-2</v>
      </c>
      <c r="I105" s="208"/>
      <c r="L105" s="203"/>
      <c r="M105" s="209"/>
      <c r="N105" s="210"/>
      <c r="O105" s="210"/>
      <c r="P105" s="210"/>
      <c r="Q105" s="210"/>
      <c r="R105" s="210"/>
      <c r="S105" s="210"/>
      <c r="T105" s="211"/>
      <c r="AT105" s="212" t="s">
        <v>151</v>
      </c>
      <c r="AU105" s="212" t="s">
        <v>24</v>
      </c>
      <c r="AV105" s="13" t="s">
        <v>82</v>
      </c>
      <c r="AW105" s="13" t="s">
        <v>37</v>
      </c>
      <c r="AX105" s="13" t="s">
        <v>24</v>
      </c>
      <c r="AY105" s="212" t="s">
        <v>141</v>
      </c>
    </row>
    <row r="106" spans="2:65" s="1" customFormat="1" ht="31.5" customHeight="1">
      <c r="B106" s="181"/>
      <c r="C106" s="182" t="s">
        <v>165</v>
      </c>
      <c r="D106" s="182" t="s">
        <v>144</v>
      </c>
      <c r="E106" s="183" t="s">
        <v>1760</v>
      </c>
      <c r="F106" s="184" t="s">
        <v>1761</v>
      </c>
      <c r="G106" s="185" t="s">
        <v>335</v>
      </c>
      <c r="H106" s="186">
        <v>19</v>
      </c>
      <c r="I106" s="187"/>
      <c r="J106" s="188">
        <f>ROUND(I106*H106,2)</f>
        <v>0</v>
      </c>
      <c r="K106" s="184" t="s">
        <v>148</v>
      </c>
      <c r="L106" s="41"/>
      <c r="M106" s="189" t="s">
        <v>5</v>
      </c>
      <c r="N106" s="190" t="s">
        <v>45</v>
      </c>
      <c r="O106" s="42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4" t="s">
        <v>919</v>
      </c>
      <c r="AT106" s="24" t="s">
        <v>144</v>
      </c>
      <c r="AU106" s="24" t="s">
        <v>24</v>
      </c>
      <c r="AY106" s="24" t="s">
        <v>141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4" t="s">
        <v>24</v>
      </c>
      <c r="BK106" s="193">
        <f>ROUND(I106*H106,2)</f>
        <v>0</v>
      </c>
      <c r="BL106" s="24" t="s">
        <v>919</v>
      </c>
      <c r="BM106" s="24" t="s">
        <v>1762</v>
      </c>
    </row>
    <row r="107" spans="2:65" s="1" customFormat="1" ht="31.5" customHeight="1">
      <c r="B107" s="181"/>
      <c r="C107" s="182" t="s">
        <v>168</v>
      </c>
      <c r="D107" s="182" t="s">
        <v>144</v>
      </c>
      <c r="E107" s="183" t="s">
        <v>1763</v>
      </c>
      <c r="F107" s="184" t="s">
        <v>1764</v>
      </c>
      <c r="G107" s="185" t="s">
        <v>335</v>
      </c>
      <c r="H107" s="186">
        <v>19</v>
      </c>
      <c r="I107" s="187"/>
      <c r="J107" s="188">
        <f>ROUND(I107*H107,2)</f>
        <v>0</v>
      </c>
      <c r="K107" s="184" t="s">
        <v>148</v>
      </c>
      <c r="L107" s="41"/>
      <c r="M107" s="189" t="s">
        <v>5</v>
      </c>
      <c r="N107" s="190" t="s">
        <v>45</v>
      </c>
      <c r="O107" s="42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4" t="s">
        <v>919</v>
      </c>
      <c r="AT107" s="24" t="s">
        <v>144</v>
      </c>
      <c r="AU107" s="24" t="s">
        <v>24</v>
      </c>
      <c r="AY107" s="24" t="s">
        <v>141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4" t="s">
        <v>24</v>
      </c>
      <c r="BK107" s="193">
        <f>ROUND(I107*H107,2)</f>
        <v>0</v>
      </c>
      <c r="BL107" s="24" t="s">
        <v>919</v>
      </c>
      <c r="BM107" s="24" t="s">
        <v>1765</v>
      </c>
    </row>
    <row r="108" spans="2:65" s="13" customFormat="1">
      <c r="B108" s="203"/>
      <c r="D108" s="204" t="s">
        <v>151</v>
      </c>
      <c r="E108" s="205" t="s">
        <v>5</v>
      </c>
      <c r="F108" s="206" t="s">
        <v>208</v>
      </c>
      <c r="H108" s="207">
        <v>19</v>
      </c>
      <c r="I108" s="208"/>
      <c r="L108" s="203"/>
      <c r="M108" s="209"/>
      <c r="N108" s="210"/>
      <c r="O108" s="210"/>
      <c r="P108" s="210"/>
      <c r="Q108" s="210"/>
      <c r="R108" s="210"/>
      <c r="S108" s="210"/>
      <c r="T108" s="211"/>
      <c r="AT108" s="212" t="s">
        <v>151</v>
      </c>
      <c r="AU108" s="212" t="s">
        <v>24</v>
      </c>
      <c r="AV108" s="13" t="s">
        <v>82</v>
      </c>
      <c r="AW108" s="13" t="s">
        <v>37</v>
      </c>
      <c r="AX108" s="13" t="s">
        <v>24</v>
      </c>
      <c r="AY108" s="212" t="s">
        <v>141</v>
      </c>
    </row>
    <row r="109" spans="2:65" s="1" customFormat="1" ht="31.5" customHeight="1">
      <c r="B109" s="181"/>
      <c r="C109" s="182" t="s">
        <v>171</v>
      </c>
      <c r="D109" s="182" t="s">
        <v>144</v>
      </c>
      <c r="E109" s="183" t="s">
        <v>1766</v>
      </c>
      <c r="F109" s="184" t="s">
        <v>1767</v>
      </c>
      <c r="G109" s="185" t="s">
        <v>335</v>
      </c>
      <c r="H109" s="186">
        <v>19</v>
      </c>
      <c r="I109" s="187"/>
      <c r="J109" s="188">
        <f>ROUND(I109*H109,2)</f>
        <v>0</v>
      </c>
      <c r="K109" s="184" t="s">
        <v>148</v>
      </c>
      <c r="L109" s="41"/>
      <c r="M109" s="189" t="s">
        <v>5</v>
      </c>
      <c r="N109" s="190" t="s">
        <v>45</v>
      </c>
      <c r="O109" s="42"/>
      <c r="P109" s="191">
        <f>O109*H109</f>
        <v>0</v>
      </c>
      <c r="Q109" s="191">
        <v>0.156</v>
      </c>
      <c r="R109" s="191">
        <f>Q109*H109</f>
        <v>2.964</v>
      </c>
      <c r="S109" s="191">
        <v>0</v>
      </c>
      <c r="T109" s="192">
        <f>S109*H109</f>
        <v>0</v>
      </c>
      <c r="AR109" s="24" t="s">
        <v>919</v>
      </c>
      <c r="AT109" s="24" t="s">
        <v>144</v>
      </c>
      <c r="AU109" s="24" t="s">
        <v>24</v>
      </c>
      <c r="AY109" s="24" t="s">
        <v>141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4" t="s">
        <v>24</v>
      </c>
      <c r="BK109" s="193">
        <f>ROUND(I109*H109,2)</f>
        <v>0</v>
      </c>
      <c r="BL109" s="24" t="s">
        <v>919</v>
      </c>
      <c r="BM109" s="24" t="s">
        <v>1768</v>
      </c>
    </row>
    <row r="110" spans="2:65" s="1" customFormat="1" ht="22.5" customHeight="1">
      <c r="B110" s="181"/>
      <c r="C110" s="219" t="s">
        <v>176</v>
      </c>
      <c r="D110" s="219" t="s">
        <v>311</v>
      </c>
      <c r="E110" s="220" t="s">
        <v>1769</v>
      </c>
      <c r="F110" s="221" t="s">
        <v>1770</v>
      </c>
      <c r="G110" s="222" t="s">
        <v>335</v>
      </c>
      <c r="H110" s="223">
        <v>19</v>
      </c>
      <c r="I110" s="224"/>
      <c r="J110" s="225">
        <f>ROUND(I110*H110,2)</f>
        <v>0</v>
      </c>
      <c r="K110" s="221" t="s">
        <v>148</v>
      </c>
      <c r="L110" s="226"/>
      <c r="M110" s="227" t="s">
        <v>5</v>
      </c>
      <c r="N110" s="228" t="s">
        <v>45</v>
      </c>
      <c r="O110" s="42"/>
      <c r="P110" s="191">
        <f>O110*H110</f>
        <v>0</v>
      </c>
      <c r="Q110" s="191">
        <v>5.1999999999999995E-4</v>
      </c>
      <c r="R110" s="191">
        <f>Q110*H110</f>
        <v>9.8799999999999999E-3</v>
      </c>
      <c r="S110" s="191">
        <v>0</v>
      </c>
      <c r="T110" s="192">
        <f>S110*H110</f>
        <v>0</v>
      </c>
      <c r="AR110" s="24" t="s">
        <v>1293</v>
      </c>
      <c r="AT110" s="24" t="s">
        <v>311</v>
      </c>
      <c r="AU110" s="24" t="s">
        <v>24</v>
      </c>
      <c r="AY110" s="24" t="s">
        <v>141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4" t="s">
        <v>24</v>
      </c>
      <c r="BK110" s="193">
        <f>ROUND(I110*H110,2)</f>
        <v>0</v>
      </c>
      <c r="BL110" s="24" t="s">
        <v>1293</v>
      </c>
      <c r="BM110" s="24" t="s">
        <v>1771</v>
      </c>
    </row>
    <row r="111" spans="2:65" s="1" customFormat="1" ht="22.5" customHeight="1">
      <c r="B111" s="181"/>
      <c r="C111" s="219" t="s">
        <v>29</v>
      </c>
      <c r="D111" s="219" t="s">
        <v>311</v>
      </c>
      <c r="E111" s="220" t="s">
        <v>1772</v>
      </c>
      <c r="F111" s="221" t="s">
        <v>1773</v>
      </c>
      <c r="G111" s="222" t="s">
        <v>303</v>
      </c>
      <c r="H111" s="223">
        <v>2.66</v>
      </c>
      <c r="I111" s="224"/>
      <c r="J111" s="225">
        <f>ROUND(I111*H111,2)</f>
        <v>0</v>
      </c>
      <c r="K111" s="221" t="s">
        <v>148</v>
      </c>
      <c r="L111" s="226"/>
      <c r="M111" s="227" t="s">
        <v>5</v>
      </c>
      <c r="N111" s="228" t="s">
        <v>45</v>
      </c>
      <c r="O111" s="42"/>
      <c r="P111" s="191">
        <f>O111*H111</f>
        <v>0</v>
      </c>
      <c r="Q111" s="191">
        <v>1</v>
      </c>
      <c r="R111" s="191">
        <f>Q111*H111</f>
        <v>2.66</v>
      </c>
      <c r="S111" s="191">
        <v>0</v>
      </c>
      <c r="T111" s="192">
        <f>S111*H111</f>
        <v>0</v>
      </c>
      <c r="AR111" s="24" t="s">
        <v>1293</v>
      </c>
      <c r="AT111" s="24" t="s">
        <v>311</v>
      </c>
      <c r="AU111" s="24" t="s">
        <v>24</v>
      </c>
      <c r="AY111" s="24" t="s">
        <v>141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4" t="s">
        <v>24</v>
      </c>
      <c r="BK111" s="193">
        <f>ROUND(I111*H111,2)</f>
        <v>0</v>
      </c>
      <c r="BL111" s="24" t="s">
        <v>1293</v>
      </c>
      <c r="BM111" s="24" t="s">
        <v>1774</v>
      </c>
    </row>
    <row r="112" spans="2:65" s="13" customFormat="1">
      <c r="B112" s="203"/>
      <c r="D112" s="204" t="s">
        <v>151</v>
      </c>
      <c r="E112" s="205" t="s">
        <v>5</v>
      </c>
      <c r="F112" s="206" t="s">
        <v>1775</v>
      </c>
      <c r="H112" s="207">
        <v>2.66</v>
      </c>
      <c r="I112" s="208"/>
      <c r="L112" s="203"/>
      <c r="M112" s="209"/>
      <c r="N112" s="210"/>
      <c r="O112" s="210"/>
      <c r="P112" s="210"/>
      <c r="Q112" s="210"/>
      <c r="R112" s="210"/>
      <c r="S112" s="210"/>
      <c r="T112" s="211"/>
      <c r="AT112" s="212" t="s">
        <v>151</v>
      </c>
      <c r="AU112" s="212" t="s">
        <v>24</v>
      </c>
      <c r="AV112" s="13" t="s">
        <v>82</v>
      </c>
      <c r="AW112" s="13" t="s">
        <v>37</v>
      </c>
      <c r="AX112" s="13" t="s">
        <v>74</v>
      </c>
      <c r="AY112" s="212" t="s">
        <v>141</v>
      </c>
    </row>
    <row r="113" spans="2:65" s="1" customFormat="1" ht="22.5" customHeight="1">
      <c r="B113" s="181"/>
      <c r="C113" s="182" t="s">
        <v>183</v>
      </c>
      <c r="D113" s="182" t="s">
        <v>144</v>
      </c>
      <c r="E113" s="183" t="s">
        <v>1776</v>
      </c>
      <c r="F113" s="184" t="s">
        <v>1777</v>
      </c>
      <c r="G113" s="185" t="s">
        <v>335</v>
      </c>
      <c r="H113" s="186">
        <v>38</v>
      </c>
      <c r="I113" s="187"/>
      <c r="J113" s="188">
        <f>ROUND(I113*H113,2)</f>
        <v>0</v>
      </c>
      <c r="K113" s="184" t="s">
        <v>148</v>
      </c>
      <c r="L113" s="41"/>
      <c r="M113" s="189" t="s">
        <v>5</v>
      </c>
      <c r="N113" s="190" t="s">
        <v>45</v>
      </c>
      <c r="O113" s="42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4" t="s">
        <v>919</v>
      </c>
      <c r="AT113" s="24" t="s">
        <v>144</v>
      </c>
      <c r="AU113" s="24" t="s">
        <v>24</v>
      </c>
      <c r="AY113" s="24" t="s">
        <v>141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4" t="s">
        <v>24</v>
      </c>
      <c r="BK113" s="193">
        <f>ROUND(I113*H113,2)</f>
        <v>0</v>
      </c>
      <c r="BL113" s="24" t="s">
        <v>919</v>
      </c>
      <c r="BM113" s="24" t="s">
        <v>1778</v>
      </c>
    </row>
    <row r="114" spans="2:65" s="13" customFormat="1">
      <c r="B114" s="203"/>
      <c r="D114" s="195" t="s">
        <v>151</v>
      </c>
      <c r="E114" s="212" t="s">
        <v>5</v>
      </c>
      <c r="F114" s="213" t="s">
        <v>208</v>
      </c>
      <c r="H114" s="214">
        <v>19</v>
      </c>
      <c r="I114" s="208"/>
      <c r="L114" s="203"/>
      <c r="M114" s="209"/>
      <c r="N114" s="210"/>
      <c r="O114" s="210"/>
      <c r="P114" s="210"/>
      <c r="Q114" s="210"/>
      <c r="R114" s="210"/>
      <c r="S114" s="210"/>
      <c r="T114" s="211"/>
      <c r="AT114" s="212" t="s">
        <v>151</v>
      </c>
      <c r="AU114" s="212" t="s">
        <v>24</v>
      </c>
      <c r="AV114" s="13" t="s">
        <v>82</v>
      </c>
      <c r="AW114" s="13" t="s">
        <v>37</v>
      </c>
      <c r="AX114" s="13" t="s">
        <v>74</v>
      </c>
      <c r="AY114" s="212" t="s">
        <v>141</v>
      </c>
    </row>
    <row r="115" spans="2:65" s="13" customFormat="1">
      <c r="B115" s="203"/>
      <c r="D115" s="195" t="s">
        <v>151</v>
      </c>
      <c r="E115" s="212" t="s">
        <v>5</v>
      </c>
      <c r="F115" s="213" t="s">
        <v>208</v>
      </c>
      <c r="H115" s="214">
        <v>19</v>
      </c>
      <c r="I115" s="208"/>
      <c r="L115" s="203"/>
      <c r="M115" s="209"/>
      <c r="N115" s="210"/>
      <c r="O115" s="210"/>
      <c r="P115" s="210"/>
      <c r="Q115" s="210"/>
      <c r="R115" s="210"/>
      <c r="S115" s="210"/>
      <c r="T115" s="211"/>
      <c r="AT115" s="212" t="s">
        <v>151</v>
      </c>
      <c r="AU115" s="212" t="s">
        <v>24</v>
      </c>
      <c r="AV115" s="13" t="s">
        <v>82</v>
      </c>
      <c r="AW115" s="13" t="s">
        <v>37</v>
      </c>
      <c r="AX115" s="13" t="s">
        <v>74</v>
      </c>
      <c r="AY115" s="212" t="s">
        <v>141</v>
      </c>
    </row>
    <row r="116" spans="2:65" s="14" customFormat="1">
      <c r="B116" s="232"/>
      <c r="D116" s="204" t="s">
        <v>151</v>
      </c>
      <c r="E116" s="233" t="s">
        <v>5</v>
      </c>
      <c r="F116" s="234" t="s">
        <v>427</v>
      </c>
      <c r="H116" s="235">
        <v>38</v>
      </c>
      <c r="I116" s="236"/>
      <c r="L116" s="232"/>
      <c r="M116" s="237"/>
      <c r="N116" s="238"/>
      <c r="O116" s="238"/>
      <c r="P116" s="238"/>
      <c r="Q116" s="238"/>
      <c r="R116" s="238"/>
      <c r="S116" s="238"/>
      <c r="T116" s="239"/>
      <c r="AT116" s="240" t="s">
        <v>151</v>
      </c>
      <c r="AU116" s="240" t="s">
        <v>24</v>
      </c>
      <c r="AV116" s="14" t="s">
        <v>160</v>
      </c>
      <c r="AW116" s="14" t="s">
        <v>37</v>
      </c>
      <c r="AX116" s="14" t="s">
        <v>24</v>
      </c>
      <c r="AY116" s="240" t="s">
        <v>141</v>
      </c>
    </row>
    <row r="117" spans="2:65" s="1" customFormat="1" ht="22.5" customHeight="1">
      <c r="B117" s="181"/>
      <c r="C117" s="182" t="s">
        <v>186</v>
      </c>
      <c r="D117" s="182" t="s">
        <v>144</v>
      </c>
      <c r="E117" s="183" t="s">
        <v>1779</v>
      </c>
      <c r="F117" s="184" t="s">
        <v>1780</v>
      </c>
      <c r="G117" s="185" t="s">
        <v>282</v>
      </c>
      <c r="H117" s="186">
        <v>1.33</v>
      </c>
      <c r="I117" s="187"/>
      <c r="J117" s="188">
        <f>ROUND(I117*H117,2)</f>
        <v>0</v>
      </c>
      <c r="K117" s="184" t="s">
        <v>148</v>
      </c>
      <c r="L117" s="41"/>
      <c r="M117" s="189" t="s">
        <v>5</v>
      </c>
      <c r="N117" s="190" t="s">
        <v>45</v>
      </c>
      <c r="O117" s="42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4" t="s">
        <v>919</v>
      </c>
      <c r="AT117" s="24" t="s">
        <v>144</v>
      </c>
      <c r="AU117" s="24" t="s">
        <v>24</v>
      </c>
      <c r="AY117" s="24" t="s">
        <v>141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4" t="s">
        <v>24</v>
      </c>
      <c r="BK117" s="193">
        <f>ROUND(I117*H117,2)</f>
        <v>0</v>
      </c>
      <c r="BL117" s="24" t="s">
        <v>919</v>
      </c>
      <c r="BM117" s="24" t="s">
        <v>1781</v>
      </c>
    </row>
    <row r="118" spans="2:65" s="13" customFormat="1">
      <c r="B118" s="203"/>
      <c r="D118" s="195" t="s">
        <v>151</v>
      </c>
      <c r="E118" s="212" t="s">
        <v>5</v>
      </c>
      <c r="F118" s="213" t="s">
        <v>1782</v>
      </c>
      <c r="H118" s="214">
        <v>1.33</v>
      </c>
      <c r="I118" s="208"/>
      <c r="L118" s="203"/>
      <c r="M118" s="209"/>
      <c r="N118" s="210"/>
      <c r="O118" s="210"/>
      <c r="P118" s="210"/>
      <c r="Q118" s="210"/>
      <c r="R118" s="210"/>
      <c r="S118" s="210"/>
      <c r="T118" s="211"/>
      <c r="AT118" s="212" t="s">
        <v>151</v>
      </c>
      <c r="AU118" s="212" t="s">
        <v>24</v>
      </c>
      <c r="AV118" s="13" t="s">
        <v>82</v>
      </c>
      <c r="AW118" s="13" t="s">
        <v>37</v>
      </c>
      <c r="AX118" s="13" t="s">
        <v>74</v>
      </c>
      <c r="AY118" s="212" t="s">
        <v>141</v>
      </c>
    </row>
    <row r="119" spans="2:65" s="14" customFormat="1">
      <c r="B119" s="232"/>
      <c r="D119" s="204" t="s">
        <v>151</v>
      </c>
      <c r="E119" s="233" t="s">
        <v>5</v>
      </c>
      <c r="F119" s="234" t="s">
        <v>427</v>
      </c>
      <c r="H119" s="235">
        <v>1.33</v>
      </c>
      <c r="I119" s="236"/>
      <c r="L119" s="232"/>
      <c r="M119" s="237"/>
      <c r="N119" s="238"/>
      <c r="O119" s="238"/>
      <c r="P119" s="238"/>
      <c r="Q119" s="238"/>
      <c r="R119" s="238"/>
      <c r="S119" s="238"/>
      <c r="T119" s="239"/>
      <c r="AT119" s="240" t="s">
        <v>151</v>
      </c>
      <c r="AU119" s="240" t="s">
        <v>24</v>
      </c>
      <c r="AV119" s="14" t="s">
        <v>160</v>
      </c>
      <c r="AW119" s="14" t="s">
        <v>37</v>
      </c>
      <c r="AX119" s="14" t="s">
        <v>24</v>
      </c>
      <c r="AY119" s="240" t="s">
        <v>141</v>
      </c>
    </row>
    <row r="120" spans="2:65" s="1" customFormat="1" ht="22.5" customHeight="1">
      <c r="B120" s="181"/>
      <c r="C120" s="182" t="s">
        <v>189</v>
      </c>
      <c r="D120" s="182" t="s">
        <v>144</v>
      </c>
      <c r="E120" s="183" t="s">
        <v>1783</v>
      </c>
      <c r="F120" s="184" t="s">
        <v>1784</v>
      </c>
      <c r="G120" s="185" t="s">
        <v>282</v>
      </c>
      <c r="H120" s="186">
        <v>25.27</v>
      </c>
      <c r="I120" s="187"/>
      <c r="J120" s="188">
        <f>ROUND(I120*H120,2)</f>
        <v>0</v>
      </c>
      <c r="K120" s="184" t="s">
        <v>148</v>
      </c>
      <c r="L120" s="41"/>
      <c r="M120" s="189" t="s">
        <v>5</v>
      </c>
      <c r="N120" s="190" t="s">
        <v>45</v>
      </c>
      <c r="O120" s="42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24" t="s">
        <v>919</v>
      </c>
      <c r="AT120" s="24" t="s">
        <v>144</v>
      </c>
      <c r="AU120" s="24" t="s">
        <v>24</v>
      </c>
      <c r="AY120" s="24" t="s">
        <v>141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4" t="s">
        <v>24</v>
      </c>
      <c r="BK120" s="193">
        <f>ROUND(I120*H120,2)</f>
        <v>0</v>
      </c>
      <c r="BL120" s="24" t="s">
        <v>919</v>
      </c>
      <c r="BM120" s="24" t="s">
        <v>1785</v>
      </c>
    </row>
    <row r="121" spans="2:65" s="12" customFormat="1">
      <c r="B121" s="194"/>
      <c r="D121" s="195" t="s">
        <v>151</v>
      </c>
      <c r="E121" s="196" t="s">
        <v>5</v>
      </c>
      <c r="F121" s="197" t="s">
        <v>1786</v>
      </c>
      <c r="H121" s="198" t="s">
        <v>5</v>
      </c>
      <c r="I121" s="199"/>
      <c r="L121" s="194"/>
      <c r="M121" s="200"/>
      <c r="N121" s="201"/>
      <c r="O121" s="201"/>
      <c r="P121" s="201"/>
      <c r="Q121" s="201"/>
      <c r="R121" s="201"/>
      <c r="S121" s="201"/>
      <c r="T121" s="202"/>
      <c r="AT121" s="198" t="s">
        <v>151</v>
      </c>
      <c r="AU121" s="198" t="s">
        <v>24</v>
      </c>
      <c r="AV121" s="12" t="s">
        <v>24</v>
      </c>
      <c r="AW121" s="12" t="s">
        <v>37</v>
      </c>
      <c r="AX121" s="12" t="s">
        <v>74</v>
      </c>
      <c r="AY121" s="198" t="s">
        <v>141</v>
      </c>
    </row>
    <row r="122" spans="2:65" s="13" customFormat="1">
      <c r="B122" s="203"/>
      <c r="D122" s="195" t="s">
        <v>151</v>
      </c>
      <c r="E122" s="212" t="s">
        <v>5</v>
      </c>
      <c r="F122" s="213" t="s">
        <v>1787</v>
      </c>
      <c r="H122" s="214">
        <v>25.27</v>
      </c>
      <c r="I122" s="208"/>
      <c r="L122" s="203"/>
      <c r="M122" s="209"/>
      <c r="N122" s="210"/>
      <c r="O122" s="210"/>
      <c r="P122" s="210"/>
      <c r="Q122" s="210"/>
      <c r="R122" s="210"/>
      <c r="S122" s="210"/>
      <c r="T122" s="211"/>
      <c r="AT122" s="212" t="s">
        <v>151</v>
      </c>
      <c r="AU122" s="212" t="s">
        <v>24</v>
      </c>
      <c r="AV122" s="13" t="s">
        <v>82</v>
      </c>
      <c r="AW122" s="13" t="s">
        <v>37</v>
      </c>
      <c r="AX122" s="13" t="s">
        <v>24</v>
      </c>
      <c r="AY122" s="212" t="s">
        <v>141</v>
      </c>
    </row>
    <row r="123" spans="2:65" s="11" customFormat="1" ht="37.35" customHeight="1">
      <c r="B123" s="167"/>
      <c r="D123" s="168" t="s">
        <v>73</v>
      </c>
      <c r="E123" s="169" t="s">
        <v>138</v>
      </c>
      <c r="F123" s="169" t="s">
        <v>139</v>
      </c>
      <c r="I123" s="170"/>
      <c r="J123" s="171">
        <f>BK123</f>
        <v>0</v>
      </c>
      <c r="L123" s="167"/>
      <c r="M123" s="172"/>
      <c r="N123" s="173"/>
      <c r="O123" s="173"/>
      <c r="P123" s="174">
        <f>P124</f>
        <v>0</v>
      </c>
      <c r="Q123" s="173"/>
      <c r="R123" s="174">
        <f>R124</f>
        <v>0</v>
      </c>
      <c r="S123" s="173"/>
      <c r="T123" s="175">
        <f>T124</f>
        <v>0</v>
      </c>
      <c r="AR123" s="168" t="s">
        <v>140</v>
      </c>
      <c r="AT123" s="176" t="s">
        <v>73</v>
      </c>
      <c r="AU123" s="176" t="s">
        <v>74</v>
      </c>
      <c r="AY123" s="168" t="s">
        <v>141</v>
      </c>
      <c r="BK123" s="177">
        <f>BK124</f>
        <v>0</v>
      </c>
    </row>
    <row r="124" spans="2:65" s="11" customFormat="1" ht="19.899999999999999" customHeight="1">
      <c r="B124" s="167"/>
      <c r="D124" s="178" t="s">
        <v>73</v>
      </c>
      <c r="E124" s="179" t="s">
        <v>142</v>
      </c>
      <c r="F124" s="179" t="s">
        <v>143</v>
      </c>
      <c r="I124" s="170"/>
      <c r="J124" s="180">
        <f>BK124</f>
        <v>0</v>
      </c>
      <c r="L124" s="167"/>
      <c r="M124" s="172"/>
      <c r="N124" s="173"/>
      <c r="O124" s="173"/>
      <c r="P124" s="174">
        <f>SUM(P125:P130)</f>
        <v>0</v>
      </c>
      <c r="Q124" s="173"/>
      <c r="R124" s="174">
        <f>SUM(R125:R130)</f>
        <v>0</v>
      </c>
      <c r="S124" s="173"/>
      <c r="T124" s="175">
        <f>SUM(T125:T130)</f>
        <v>0</v>
      </c>
      <c r="AR124" s="168" t="s">
        <v>140</v>
      </c>
      <c r="AT124" s="176" t="s">
        <v>73</v>
      </c>
      <c r="AU124" s="176" t="s">
        <v>24</v>
      </c>
      <c r="AY124" s="168" t="s">
        <v>141</v>
      </c>
      <c r="BK124" s="177">
        <f>SUM(BK125:BK130)</f>
        <v>0</v>
      </c>
    </row>
    <row r="125" spans="2:65" s="1" customFormat="1" ht="22.5" customHeight="1">
      <c r="B125" s="181"/>
      <c r="C125" s="182" t="s">
        <v>192</v>
      </c>
      <c r="D125" s="182" t="s">
        <v>144</v>
      </c>
      <c r="E125" s="183" t="s">
        <v>153</v>
      </c>
      <c r="F125" s="184" t="s">
        <v>154</v>
      </c>
      <c r="G125" s="185" t="s">
        <v>147</v>
      </c>
      <c r="H125" s="186">
        <v>1</v>
      </c>
      <c r="I125" s="187"/>
      <c r="J125" s="188">
        <f>ROUND(I125*H125,2)</f>
        <v>0</v>
      </c>
      <c r="K125" s="184" t="s">
        <v>381</v>
      </c>
      <c r="L125" s="41"/>
      <c r="M125" s="189" t="s">
        <v>5</v>
      </c>
      <c r="N125" s="190" t="s">
        <v>45</v>
      </c>
      <c r="O125" s="42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4" t="s">
        <v>149</v>
      </c>
      <c r="AT125" s="24" t="s">
        <v>144</v>
      </c>
      <c r="AU125" s="24" t="s">
        <v>82</v>
      </c>
      <c r="AY125" s="24" t="s">
        <v>141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4" t="s">
        <v>24</v>
      </c>
      <c r="BK125" s="193">
        <f>ROUND(I125*H125,2)</f>
        <v>0</v>
      </c>
      <c r="BL125" s="24" t="s">
        <v>149</v>
      </c>
      <c r="BM125" s="24" t="s">
        <v>1788</v>
      </c>
    </row>
    <row r="126" spans="2:65" s="1" customFormat="1" ht="22.5" customHeight="1">
      <c r="B126" s="181"/>
      <c r="C126" s="182" t="s">
        <v>11</v>
      </c>
      <c r="D126" s="182" t="s">
        <v>144</v>
      </c>
      <c r="E126" s="183" t="s">
        <v>172</v>
      </c>
      <c r="F126" s="184" t="s">
        <v>173</v>
      </c>
      <c r="G126" s="185" t="s">
        <v>147</v>
      </c>
      <c r="H126" s="186">
        <v>1</v>
      </c>
      <c r="I126" s="187"/>
      <c r="J126" s="188">
        <f>ROUND(I126*H126,2)</f>
        <v>0</v>
      </c>
      <c r="K126" s="184" t="s">
        <v>381</v>
      </c>
      <c r="L126" s="41"/>
      <c r="M126" s="189" t="s">
        <v>5</v>
      </c>
      <c r="N126" s="190" t="s">
        <v>45</v>
      </c>
      <c r="O126" s="4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24" t="s">
        <v>149</v>
      </c>
      <c r="AT126" s="24" t="s">
        <v>144</v>
      </c>
      <c r="AU126" s="24" t="s">
        <v>82</v>
      </c>
      <c r="AY126" s="24" t="s">
        <v>141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4" t="s">
        <v>24</v>
      </c>
      <c r="BK126" s="193">
        <f>ROUND(I126*H126,2)</f>
        <v>0</v>
      </c>
      <c r="BL126" s="24" t="s">
        <v>149</v>
      </c>
      <c r="BM126" s="24" t="s">
        <v>1789</v>
      </c>
    </row>
    <row r="127" spans="2:65" s="1" customFormat="1" ht="22.5" customHeight="1">
      <c r="B127" s="181"/>
      <c r="C127" s="182" t="s">
        <v>199</v>
      </c>
      <c r="D127" s="182" t="s">
        <v>144</v>
      </c>
      <c r="E127" s="183" t="s">
        <v>177</v>
      </c>
      <c r="F127" s="184" t="s">
        <v>178</v>
      </c>
      <c r="G127" s="185" t="s">
        <v>147</v>
      </c>
      <c r="H127" s="186">
        <v>1</v>
      </c>
      <c r="I127" s="187"/>
      <c r="J127" s="188">
        <f>ROUND(I127*H127,2)</f>
        <v>0</v>
      </c>
      <c r="K127" s="184" t="s">
        <v>381</v>
      </c>
      <c r="L127" s="41"/>
      <c r="M127" s="189" t="s">
        <v>5</v>
      </c>
      <c r="N127" s="190" t="s">
        <v>45</v>
      </c>
      <c r="O127" s="4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4" t="s">
        <v>149</v>
      </c>
      <c r="AT127" s="24" t="s">
        <v>144</v>
      </c>
      <c r="AU127" s="24" t="s">
        <v>82</v>
      </c>
      <c r="AY127" s="24" t="s">
        <v>141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4" t="s">
        <v>24</v>
      </c>
      <c r="BK127" s="193">
        <f>ROUND(I127*H127,2)</f>
        <v>0</v>
      </c>
      <c r="BL127" s="24" t="s">
        <v>149</v>
      </c>
      <c r="BM127" s="24" t="s">
        <v>1790</v>
      </c>
    </row>
    <row r="128" spans="2:65" s="13" customFormat="1">
      <c r="B128" s="203"/>
      <c r="D128" s="204" t="s">
        <v>151</v>
      </c>
      <c r="E128" s="205" t="s">
        <v>5</v>
      </c>
      <c r="F128" s="206" t="s">
        <v>24</v>
      </c>
      <c r="H128" s="207">
        <v>1</v>
      </c>
      <c r="I128" s="208"/>
      <c r="L128" s="203"/>
      <c r="M128" s="209"/>
      <c r="N128" s="210"/>
      <c r="O128" s="210"/>
      <c r="P128" s="210"/>
      <c r="Q128" s="210"/>
      <c r="R128" s="210"/>
      <c r="S128" s="210"/>
      <c r="T128" s="211"/>
      <c r="AT128" s="212" t="s">
        <v>151</v>
      </c>
      <c r="AU128" s="212" t="s">
        <v>82</v>
      </c>
      <c r="AV128" s="13" t="s">
        <v>82</v>
      </c>
      <c r="AW128" s="13" t="s">
        <v>37</v>
      </c>
      <c r="AX128" s="13" t="s">
        <v>24</v>
      </c>
      <c r="AY128" s="212" t="s">
        <v>141</v>
      </c>
    </row>
    <row r="129" spans="2:65" s="1" customFormat="1" ht="22.5" customHeight="1">
      <c r="B129" s="181"/>
      <c r="C129" s="182" t="s">
        <v>202</v>
      </c>
      <c r="D129" s="182" t="s">
        <v>144</v>
      </c>
      <c r="E129" s="183" t="s">
        <v>195</v>
      </c>
      <c r="F129" s="184" t="s">
        <v>196</v>
      </c>
      <c r="G129" s="185" t="s">
        <v>147</v>
      </c>
      <c r="H129" s="186">
        <v>1</v>
      </c>
      <c r="I129" s="187"/>
      <c r="J129" s="188">
        <f>ROUND(I129*H129,2)</f>
        <v>0</v>
      </c>
      <c r="K129" s="184" t="s">
        <v>381</v>
      </c>
      <c r="L129" s="41"/>
      <c r="M129" s="189" t="s">
        <v>5</v>
      </c>
      <c r="N129" s="190" t="s">
        <v>45</v>
      </c>
      <c r="O129" s="4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4" t="s">
        <v>149</v>
      </c>
      <c r="AT129" s="24" t="s">
        <v>144</v>
      </c>
      <c r="AU129" s="24" t="s">
        <v>82</v>
      </c>
      <c r="AY129" s="24" t="s">
        <v>141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4" t="s">
        <v>24</v>
      </c>
      <c r="BK129" s="193">
        <f>ROUND(I129*H129,2)</f>
        <v>0</v>
      </c>
      <c r="BL129" s="24" t="s">
        <v>149</v>
      </c>
      <c r="BM129" s="24" t="s">
        <v>1791</v>
      </c>
    </row>
    <row r="130" spans="2:65" s="1" customFormat="1" ht="22.5" customHeight="1">
      <c r="B130" s="181"/>
      <c r="C130" s="182" t="s">
        <v>205</v>
      </c>
      <c r="D130" s="182" t="s">
        <v>144</v>
      </c>
      <c r="E130" s="183" t="s">
        <v>1792</v>
      </c>
      <c r="F130" s="184" t="s">
        <v>1793</v>
      </c>
      <c r="G130" s="185" t="s">
        <v>147</v>
      </c>
      <c r="H130" s="186">
        <v>1</v>
      </c>
      <c r="I130" s="187"/>
      <c r="J130" s="188">
        <f>ROUND(I130*H130,2)</f>
        <v>0</v>
      </c>
      <c r="K130" s="184" t="s">
        <v>5</v>
      </c>
      <c r="L130" s="41"/>
      <c r="M130" s="189" t="s">
        <v>5</v>
      </c>
      <c r="N130" s="215" t="s">
        <v>45</v>
      </c>
      <c r="O130" s="21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AR130" s="24" t="s">
        <v>149</v>
      </c>
      <c r="AT130" s="24" t="s">
        <v>144</v>
      </c>
      <c r="AU130" s="24" t="s">
        <v>82</v>
      </c>
      <c r="AY130" s="24" t="s">
        <v>141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4" t="s">
        <v>24</v>
      </c>
      <c r="BK130" s="193">
        <f>ROUND(I130*H130,2)</f>
        <v>0</v>
      </c>
      <c r="BL130" s="24" t="s">
        <v>149</v>
      </c>
      <c r="BM130" s="24" t="s">
        <v>1794</v>
      </c>
    </row>
    <row r="131" spans="2:65" s="1" customFormat="1" ht="6.95" customHeight="1">
      <c r="B131" s="56"/>
      <c r="C131" s="57"/>
      <c r="D131" s="57"/>
      <c r="E131" s="57"/>
      <c r="F131" s="57"/>
      <c r="G131" s="57"/>
      <c r="H131" s="57"/>
      <c r="I131" s="134"/>
      <c r="J131" s="57"/>
      <c r="K131" s="57"/>
      <c r="L131" s="41"/>
    </row>
  </sheetData>
  <autoFilter ref="C89:K130"/>
  <mergeCells count="12">
    <mergeCell ref="E80:H80"/>
    <mergeCell ref="E82:H82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8:H78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ht="37.5" customHeight="1"/>
    <row r="2" spans="2:1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5" customFormat="1" ht="45" customHeight="1">
      <c r="B3" s="256"/>
      <c r="C3" s="380" t="s">
        <v>1795</v>
      </c>
      <c r="D3" s="380"/>
      <c r="E3" s="380"/>
      <c r="F3" s="380"/>
      <c r="G3" s="380"/>
      <c r="H3" s="380"/>
      <c r="I3" s="380"/>
      <c r="J3" s="380"/>
      <c r="K3" s="257"/>
    </row>
    <row r="4" spans="2:11" ht="25.5" customHeight="1">
      <c r="B4" s="258"/>
      <c r="C4" s="381" t="s">
        <v>1796</v>
      </c>
      <c r="D4" s="381"/>
      <c r="E4" s="381"/>
      <c r="F4" s="381"/>
      <c r="G4" s="381"/>
      <c r="H4" s="381"/>
      <c r="I4" s="381"/>
      <c r="J4" s="381"/>
      <c r="K4" s="259"/>
    </row>
    <row r="5" spans="2:1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ht="15" customHeight="1">
      <c r="B6" s="258"/>
      <c r="C6" s="379" t="s">
        <v>1797</v>
      </c>
      <c r="D6" s="379"/>
      <c r="E6" s="379"/>
      <c r="F6" s="379"/>
      <c r="G6" s="379"/>
      <c r="H6" s="379"/>
      <c r="I6" s="379"/>
      <c r="J6" s="379"/>
      <c r="K6" s="259"/>
    </row>
    <row r="7" spans="2:11" ht="15" customHeight="1">
      <c r="B7" s="262"/>
      <c r="C7" s="379" t="s">
        <v>1798</v>
      </c>
      <c r="D7" s="379"/>
      <c r="E7" s="379"/>
      <c r="F7" s="379"/>
      <c r="G7" s="379"/>
      <c r="H7" s="379"/>
      <c r="I7" s="379"/>
      <c r="J7" s="379"/>
      <c r="K7" s="259"/>
    </row>
    <row r="8" spans="2:1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ht="15" customHeight="1">
      <c r="B9" s="262"/>
      <c r="C9" s="379" t="s">
        <v>1799</v>
      </c>
      <c r="D9" s="379"/>
      <c r="E9" s="379"/>
      <c r="F9" s="379"/>
      <c r="G9" s="379"/>
      <c r="H9" s="379"/>
      <c r="I9" s="379"/>
      <c r="J9" s="379"/>
      <c r="K9" s="259"/>
    </row>
    <row r="10" spans="2:11" ht="15" customHeight="1">
      <c r="B10" s="262"/>
      <c r="C10" s="261"/>
      <c r="D10" s="379" t="s">
        <v>1800</v>
      </c>
      <c r="E10" s="379"/>
      <c r="F10" s="379"/>
      <c r="G10" s="379"/>
      <c r="H10" s="379"/>
      <c r="I10" s="379"/>
      <c r="J10" s="379"/>
      <c r="K10" s="259"/>
    </row>
    <row r="11" spans="2:11" ht="15" customHeight="1">
      <c r="B11" s="262"/>
      <c r="C11" s="263"/>
      <c r="D11" s="379" t="s">
        <v>1801</v>
      </c>
      <c r="E11" s="379"/>
      <c r="F11" s="379"/>
      <c r="G11" s="379"/>
      <c r="H11" s="379"/>
      <c r="I11" s="379"/>
      <c r="J11" s="379"/>
      <c r="K11" s="259"/>
    </row>
    <row r="12" spans="2:11" ht="12.75" customHeight="1">
      <c r="B12" s="262"/>
      <c r="C12" s="263"/>
      <c r="D12" s="263"/>
      <c r="E12" s="263"/>
      <c r="F12" s="263"/>
      <c r="G12" s="263"/>
      <c r="H12" s="263"/>
      <c r="I12" s="263"/>
      <c r="J12" s="263"/>
      <c r="K12" s="259"/>
    </row>
    <row r="13" spans="2:11" ht="15" customHeight="1">
      <c r="B13" s="262"/>
      <c r="C13" s="263"/>
      <c r="D13" s="379" t="s">
        <v>1802</v>
      </c>
      <c r="E13" s="379"/>
      <c r="F13" s="379"/>
      <c r="G13" s="379"/>
      <c r="H13" s="379"/>
      <c r="I13" s="379"/>
      <c r="J13" s="379"/>
      <c r="K13" s="259"/>
    </row>
    <row r="14" spans="2:11" ht="15" customHeight="1">
      <c r="B14" s="262"/>
      <c r="C14" s="263"/>
      <c r="D14" s="379" t="s">
        <v>1803</v>
      </c>
      <c r="E14" s="379"/>
      <c r="F14" s="379"/>
      <c r="G14" s="379"/>
      <c r="H14" s="379"/>
      <c r="I14" s="379"/>
      <c r="J14" s="379"/>
      <c r="K14" s="259"/>
    </row>
    <row r="15" spans="2:11" ht="15" customHeight="1">
      <c r="B15" s="262"/>
      <c r="C15" s="263"/>
      <c r="D15" s="379" t="s">
        <v>1804</v>
      </c>
      <c r="E15" s="379"/>
      <c r="F15" s="379"/>
      <c r="G15" s="379"/>
      <c r="H15" s="379"/>
      <c r="I15" s="379"/>
      <c r="J15" s="379"/>
      <c r="K15" s="259"/>
    </row>
    <row r="16" spans="2:11" ht="15" customHeight="1">
      <c r="B16" s="262"/>
      <c r="C16" s="263"/>
      <c r="D16" s="263"/>
      <c r="E16" s="264" t="s">
        <v>80</v>
      </c>
      <c r="F16" s="379" t="s">
        <v>1805</v>
      </c>
      <c r="G16" s="379"/>
      <c r="H16" s="379"/>
      <c r="I16" s="379"/>
      <c r="J16" s="379"/>
      <c r="K16" s="259"/>
    </row>
    <row r="17" spans="2:11" ht="15" customHeight="1">
      <c r="B17" s="262"/>
      <c r="C17" s="263"/>
      <c r="D17" s="263"/>
      <c r="E17" s="264" t="s">
        <v>1806</v>
      </c>
      <c r="F17" s="379" t="s">
        <v>1807</v>
      </c>
      <c r="G17" s="379"/>
      <c r="H17" s="379"/>
      <c r="I17" s="379"/>
      <c r="J17" s="379"/>
      <c r="K17" s="259"/>
    </row>
    <row r="18" spans="2:11" ht="15" customHeight="1">
      <c r="B18" s="262"/>
      <c r="C18" s="263"/>
      <c r="D18" s="263"/>
      <c r="E18" s="264" t="s">
        <v>1808</v>
      </c>
      <c r="F18" s="379" t="s">
        <v>1809</v>
      </c>
      <c r="G18" s="379"/>
      <c r="H18" s="379"/>
      <c r="I18" s="379"/>
      <c r="J18" s="379"/>
      <c r="K18" s="259"/>
    </row>
    <row r="19" spans="2:11" ht="15" customHeight="1">
      <c r="B19" s="262"/>
      <c r="C19" s="263"/>
      <c r="D19" s="263"/>
      <c r="E19" s="264" t="s">
        <v>1810</v>
      </c>
      <c r="F19" s="379" t="s">
        <v>1811</v>
      </c>
      <c r="G19" s="379"/>
      <c r="H19" s="379"/>
      <c r="I19" s="379"/>
      <c r="J19" s="379"/>
      <c r="K19" s="259"/>
    </row>
    <row r="20" spans="2:11" ht="15" customHeight="1">
      <c r="B20" s="262"/>
      <c r="C20" s="263"/>
      <c r="D20" s="263"/>
      <c r="E20" s="264" t="s">
        <v>1812</v>
      </c>
      <c r="F20" s="379" t="s">
        <v>1813</v>
      </c>
      <c r="G20" s="379"/>
      <c r="H20" s="379"/>
      <c r="I20" s="379"/>
      <c r="J20" s="379"/>
      <c r="K20" s="259"/>
    </row>
    <row r="21" spans="2:11" ht="15" customHeight="1">
      <c r="B21" s="262"/>
      <c r="C21" s="263"/>
      <c r="D21" s="263"/>
      <c r="E21" s="264" t="s">
        <v>84</v>
      </c>
      <c r="F21" s="379" t="s">
        <v>1814</v>
      </c>
      <c r="G21" s="379"/>
      <c r="H21" s="379"/>
      <c r="I21" s="379"/>
      <c r="J21" s="379"/>
      <c r="K21" s="259"/>
    </row>
    <row r="22" spans="2:11" ht="12.75" customHeight="1">
      <c r="B22" s="262"/>
      <c r="C22" s="263"/>
      <c r="D22" s="263"/>
      <c r="E22" s="263"/>
      <c r="F22" s="263"/>
      <c r="G22" s="263"/>
      <c r="H22" s="263"/>
      <c r="I22" s="263"/>
      <c r="J22" s="263"/>
      <c r="K22" s="259"/>
    </row>
    <row r="23" spans="2:11" ht="15" customHeight="1">
      <c r="B23" s="262"/>
      <c r="C23" s="379" t="s">
        <v>1815</v>
      </c>
      <c r="D23" s="379"/>
      <c r="E23" s="379"/>
      <c r="F23" s="379"/>
      <c r="G23" s="379"/>
      <c r="H23" s="379"/>
      <c r="I23" s="379"/>
      <c r="J23" s="379"/>
      <c r="K23" s="259"/>
    </row>
    <row r="24" spans="2:11" ht="15" customHeight="1">
      <c r="B24" s="262"/>
      <c r="C24" s="379" t="s">
        <v>1816</v>
      </c>
      <c r="D24" s="379"/>
      <c r="E24" s="379"/>
      <c r="F24" s="379"/>
      <c r="G24" s="379"/>
      <c r="H24" s="379"/>
      <c r="I24" s="379"/>
      <c r="J24" s="379"/>
      <c r="K24" s="259"/>
    </row>
    <row r="25" spans="2:11" ht="15" customHeight="1">
      <c r="B25" s="262"/>
      <c r="C25" s="261"/>
      <c r="D25" s="379" t="s">
        <v>1817</v>
      </c>
      <c r="E25" s="379"/>
      <c r="F25" s="379"/>
      <c r="G25" s="379"/>
      <c r="H25" s="379"/>
      <c r="I25" s="379"/>
      <c r="J25" s="379"/>
      <c r="K25" s="259"/>
    </row>
    <row r="26" spans="2:11" ht="15" customHeight="1">
      <c r="B26" s="262"/>
      <c r="C26" s="263"/>
      <c r="D26" s="379" t="s">
        <v>1818</v>
      </c>
      <c r="E26" s="379"/>
      <c r="F26" s="379"/>
      <c r="G26" s="379"/>
      <c r="H26" s="379"/>
      <c r="I26" s="379"/>
      <c r="J26" s="379"/>
      <c r="K26" s="259"/>
    </row>
    <row r="27" spans="2:11" ht="12.75" customHeight="1">
      <c r="B27" s="262"/>
      <c r="C27" s="263"/>
      <c r="D27" s="263"/>
      <c r="E27" s="263"/>
      <c r="F27" s="263"/>
      <c r="G27" s="263"/>
      <c r="H27" s="263"/>
      <c r="I27" s="263"/>
      <c r="J27" s="263"/>
      <c r="K27" s="259"/>
    </row>
    <row r="28" spans="2:11" ht="15" customHeight="1">
      <c r="B28" s="262"/>
      <c r="C28" s="263"/>
      <c r="D28" s="379" t="s">
        <v>1819</v>
      </c>
      <c r="E28" s="379"/>
      <c r="F28" s="379"/>
      <c r="G28" s="379"/>
      <c r="H28" s="379"/>
      <c r="I28" s="379"/>
      <c r="J28" s="379"/>
      <c r="K28" s="259"/>
    </row>
    <row r="29" spans="2:11" ht="15" customHeight="1">
      <c r="B29" s="262"/>
      <c r="C29" s="263"/>
      <c r="D29" s="379" t="s">
        <v>1820</v>
      </c>
      <c r="E29" s="379"/>
      <c r="F29" s="379"/>
      <c r="G29" s="379"/>
      <c r="H29" s="379"/>
      <c r="I29" s="379"/>
      <c r="J29" s="379"/>
      <c r="K29" s="259"/>
    </row>
    <row r="30" spans="2:11" ht="12.75" customHeight="1">
      <c r="B30" s="262"/>
      <c r="C30" s="263"/>
      <c r="D30" s="263"/>
      <c r="E30" s="263"/>
      <c r="F30" s="263"/>
      <c r="G30" s="263"/>
      <c r="H30" s="263"/>
      <c r="I30" s="263"/>
      <c r="J30" s="263"/>
      <c r="K30" s="259"/>
    </row>
    <row r="31" spans="2:11" ht="15" customHeight="1">
      <c r="B31" s="262"/>
      <c r="C31" s="263"/>
      <c r="D31" s="379" t="s">
        <v>1821</v>
      </c>
      <c r="E31" s="379"/>
      <c r="F31" s="379"/>
      <c r="G31" s="379"/>
      <c r="H31" s="379"/>
      <c r="I31" s="379"/>
      <c r="J31" s="379"/>
      <c r="K31" s="259"/>
    </row>
    <row r="32" spans="2:11" ht="15" customHeight="1">
      <c r="B32" s="262"/>
      <c r="C32" s="263"/>
      <c r="D32" s="379" t="s">
        <v>1822</v>
      </c>
      <c r="E32" s="379"/>
      <c r="F32" s="379"/>
      <c r="G32" s="379"/>
      <c r="H32" s="379"/>
      <c r="I32" s="379"/>
      <c r="J32" s="379"/>
      <c r="K32" s="259"/>
    </row>
    <row r="33" spans="2:11" ht="15" customHeight="1">
      <c r="B33" s="262"/>
      <c r="C33" s="263"/>
      <c r="D33" s="379" t="s">
        <v>1823</v>
      </c>
      <c r="E33" s="379"/>
      <c r="F33" s="379"/>
      <c r="G33" s="379"/>
      <c r="H33" s="379"/>
      <c r="I33" s="379"/>
      <c r="J33" s="379"/>
      <c r="K33" s="259"/>
    </row>
    <row r="34" spans="2:11" ht="15" customHeight="1">
      <c r="B34" s="262"/>
      <c r="C34" s="263"/>
      <c r="D34" s="261"/>
      <c r="E34" s="265" t="s">
        <v>125</v>
      </c>
      <c r="F34" s="261"/>
      <c r="G34" s="379" t="s">
        <v>1824</v>
      </c>
      <c r="H34" s="379"/>
      <c r="I34" s="379"/>
      <c r="J34" s="379"/>
      <c r="K34" s="259"/>
    </row>
    <row r="35" spans="2:11" ht="30.75" customHeight="1">
      <c r="B35" s="262"/>
      <c r="C35" s="263"/>
      <c r="D35" s="261"/>
      <c r="E35" s="265" t="s">
        <v>1825</v>
      </c>
      <c r="F35" s="261"/>
      <c r="G35" s="379" t="s">
        <v>1826</v>
      </c>
      <c r="H35" s="379"/>
      <c r="I35" s="379"/>
      <c r="J35" s="379"/>
      <c r="K35" s="259"/>
    </row>
    <row r="36" spans="2:11" ht="15" customHeight="1">
      <c r="B36" s="262"/>
      <c r="C36" s="263"/>
      <c r="D36" s="261"/>
      <c r="E36" s="265" t="s">
        <v>55</v>
      </c>
      <c r="F36" s="261"/>
      <c r="G36" s="379" t="s">
        <v>1827</v>
      </c>
      <c r="H36" s="379"/>
      <c r="I36" s="379"/>
      <c r="J36" s="379"/>
      <c r="K36" s="259"/>
    </row>
    <row r="37" spans="2:11" ht="15" customHeight="1">
      <c r="B37" s="262"/>
      <c r="C37" s="263"/>
      <c r="D37" s="261"/>
      <c r="E37" s="265" t="s">
        <v>126</v>
      </c>
      <c r="F37" s="261"/>
      <c r="G37" s="379" t="s">
        <v>1828</v>
      </c>
      <c r="H37" s="379"/>
      <c r="I37" s="379"/>
      <c r="J37" s="379"/>
      <c r="K37" s="259"/>
    </row>
    <row r="38" spans="2:11" ht="15" customHeight="1">
      <c r="B38" s="262"/>
      <c r="C38" s="263"/>
      <c r="D38" s="261"/>
      <c r="E38" s="265" t="s">
        <v>127</v>
      </c>
      <c r="F38" s="261"/>
      <c r="G38" s="379" t="s">
        <v>1829</v>
      </c>
      <c r="H38" s="379"/>
      <c r="I38" s="379"/>
      <c r="J38" s="379"/>
      <c r="K38" s="259"/>
    </row>
    <row r="39" spans="2:11" ht="15" customHeight="1">
      <c r="B39" s="262"/>
      <c r="C39" s="263"/>
      <c r="D39" s="261"/>
      <c r="E39" s="265" t="s">
        <v>128</v>
      </c>
      <c r="F39" s="261"/>
      <c r="G39" s="379" t="s">
        <v>1830</v>
      </c>
      <c r="H39" s="379"/>
      <c r="I39" s="379"/>
      <c r="J39" s="379"/>
      <c r="K39" s="259"/>
    </row>
    <row r="40" spans="2:11" ht="15" customHeight="1">
      <c r="B40" s="262"/>
      <c r="C40" s="263"/>
      <c r="D40" s="261"/>
      <c r="E40" s="265" t="s">
        <v>1831</v>
      </c>
      <c r="F40" s="261"/>
      <c r="G40" s="379" t="s">
        <v>1832</v>
      </c>
      <c r="H40" s="379"/>
      <c r="I40" s="379"/>
      <c r="J40" s="379"/>
      <c r="K40" s="259"/>
    </row>
    <row r="41" spans="2:11" ht="15" customHeight="1">
      <c r="B41" s="262"/>
      <c r="C41" s="263"/>
      <c r="D41" s="261"/>
      <c r="E41" s="265"/>
      <c r="F41" s="261"/>
      <c r="G41" s="379" t="s">
        <v>1833</v>
      </c>
      <c r="H41" s="379"/>
      <c r="I41" s="379"/>
      <c r="J41" s="379"/>
      <c r="K41" s="259"/>
    </row>
    <row r="42" spans="2:11" ht="15" customHeight="1">
      <c r="B42" s="262"/>
      <c r="C42" s="263"/>
      <c r="D42" s="261"/>
      <c r="E42" s="265" t="s">
        <v>1834</v>
      </c>
      <c r="F42" s="261"/>
      <c r="G42" s="379" t="s">
        <v>1835</v>
      </c>
      <c r="H42" s="379"/>
      <c r="I42" s="379"/>
      <c r="J42" s="379"/>
      <c r="K42" s="259"/>
    </row>
    <row r="43" spans="2:11" ht="15" customHeight="1">
      <c r="B43" s="262"/>
      <c r="C43" s="263"/>
      <c r="D43" s="261"/>
      <c r="E43" s="265" t="s">
        <v>130</v>
      </c>
      <c r="F43" s="261"/>
      <c r="G43" s="379" t="s">
        <v>1836</v>
      </c>
      <c r="H43" s="379"/>
      <c r="I43" s="379"/>
      <c r="J43" s="379"/>
      <c r="K43" s="259"/>
    </row>
    <row r="44" spans="2:11" ht="12.75" customHeight="1">
      <c r="B44" s="262"/>
      <c r="C44" s="263"/>
      <c r="D44" s="261"/>
      <c r="E44" s="261"/>
      <c r="F44" s="261"/>
      <c r="G44" s="261"/>
      <c r="H44" s="261"/>
      <c r="I44" s="261"/>
      <c r="J44" s="261"/>
      <c r="K44" s="259"/>
    </row>
    <row r="45" spans="2:11" ht="15" customHeight="1">
      <c r="B45" s="262"/>
      <c r="C45" s="263"/>
      <c r="D45" s="379" t="s">
        <v>1837</v>
      </c>
      <c r="E45" s="379"/>
      <c r="F45" s="379"/>
      <c r="G45" s="379"/>
      <c r="H45" s="379"/>
      <c r="I45" s="379"/>
      <c r="J45" s="379"/>
      <c r="K45" s="259"/>
    </row>
    <row r="46" spans="2:11" ht="15" customHeight="1">
      <c r="B46" s="262"/>
      <c r="C46" s="263"/>
      <c r="D46" s="263"/>
      <c r="E46" s="379" t="s">
        <v>1838</v>
      </c>
      <c r="F46" s="379"/>
      <c r="G46" s="379"/>
      <c r="H46" s="379"/>
      <c r="I46" s="379"/>
      <c r="J46" s="379"/>
      <c r="K46" s="259"/>
    </row>
    <row r="47" spans="2:11" ht="15" customHeight="1">
      <c r="B47" s="262"/>
      <c r="C47" s="263"/>
      <c r="D47" s="263"/>
      <c r="E47" s="379" t="s">
        <v>1839</v>
      </c>
      <c r="F47" s="379"/>
      <c r="G47" s="379"/>
      <c r="H47" s="379"/>
      <c r="I47" s="379"/>
      <c r="J47" s="379"/>
      <c r="K47" s="259"/>
    </row>
    <row r="48" spans="2:11" ht="15" customHeight="1">
      <c r="B48" s="262"/>
      <c r="C48" s="263"/>
      <c r="D48" s="263"/>
      <c r="E48" s="379" t="s">
        <v>1840</v>
      </c>
      <c r="F48" s="379"/>
      <c r="G48" s="379"/>
      <c r="H48" s="379"/>
      <c r="I48" s="379"/>
      <c r="J48" s="379"/>
      <c r="K48" s="259"/>
    </row>
    <row r="49" spans="2:11" ht="15" customHeight="1">
      <c r="B49" s="262"/>
      <c r="C49" s="263"/>
      <c r="D49" s="379" t="s">
        <v>1841</v>
      </c>
      <c r="E49" s="379"/>
      <c r="F49" s="379"/>
      <c r="G49" s="379"/>
      <c r="H49" s="379"/>
      <c r="I49" s="379"/>
      <c r="J49" s="379"/>
      <c r="K49" s="259"/>
    </row>
    <row r="50" spans="2:11" ht="25.5" customHeight="1">
      <c r="B50" s="258"/>
      <c r="C50" s="381" t="s">
        <v>1842</v>
      </c>
      <c r="D50" s="381"/>
      <c r="E50" s="381"/>
      <c r="F50" s="381"/>
      <c r="G50" s="381"/>
      <c r="H50" s="381"/>
      <c r="I50" s="381"/>
      <c r="J50" s="381"/>
      <c r="K50" s="259"/>
    </row>
    <row r="51" spans="2:11" ht="5.25" customHeight="1">
      <c r="B51" s="258"/>
      <c r="C51" s="260"/>
      <c r="D51" s="260"/>
      <c r="E51" s="260"/>
      <c r="F51" s="260"/>
      <c r="G51" s="260"/>
      <c r="H51" s="260"/>
      <c r="I51" s="260"/>
      <c r="J51" s="260"/>
      <c r="K51" s="259"/>
    </row>
    <row r="52" spans="2:11" ht="15" customHeight="1">
      <c r="B52" s="258"/>
      <c r="C52" s="379" t="s">
        <v>1843</v>
      </c>
      <c r="D52" s="379"/>
      <c r="E52" s="379"/>
      <c r="F52" s="379"/>
      <c r="G52" s="379"/>
      <c r="H52" s="379"/>
      <c r="I52" s="379"/>
      <c r="J52" s="379"/>
      <c r="K52" s="259"/>
    </row>
    <row r="53" spans="2:11" ht="15" customHeight="1">
      <c r="B53" s="258"/>
      <c r="C53" s="379" t="s">
        <v>1844</v>
      </c>
      <c r="D53" s="379"/>
      <c r="E53" s="379"/>
      <c r="F53" s="379"/>
      <c r="G53" s="379"/>
      <c r="H53" s="379"/>
      <c r="I53" s="379"/>
      <c r="J53" s="379"/>
      <c r="K53" s="259"/>
    </row>
    <row r="54" spans="2:11" ht="12.75" customHeight="1">
      <c r="B54" s="258"/>
      <c r="C54" s="261"/>
      <c r="D54" s="261"/>
      <c r="E54" s="261"/>
      <c r="F54" s="261"/>
      <c r="G54" s="261"/>
      <c r="H54" s="261"/>
      <c r="I54" s="261"/>
      <c r="J54" s="261"/>
      <c r="K54" s="259"/>
    </row>
    <row r="55" spans="2:11" ht="15" customHeight="1">
      <c r="B55" s="258"/>
      <c r="C55" s="379" t="s">
        <v>1845</v>
      </c>
      <c r="D55" s="379"/>
      <c r="E55" s="379"/>
      <c r="F55" s="379"/>
      <c r="G55" s="379"/>
      <c r="H55" s="379"/>
      <c r="I55" s="379"/>
      <c r="J55" s="379"/>
      <c r="K55" s="259"/>
    </row>
    <row r="56" spans="2:11" ht="15" customHeight="1">
      <c r="B56" s="258"/>
      <c r="C56" s="263"/>
      <c r="D56" s="379" t="s">
        <v>1846</v>
      </c>
      <c r="E56" s="379"/>
      <c r="F56" s="379"/>
      <c r="G56" s="379"/>
      <c r="H56" s="379"/>
      <c r="I56" s="379"/>
      <c r="J56" s="379"/>
      <c r="K56" s="259"/>
    </row>
    <row r="57" spans="2:11" ht="15" customHeight="1">
      <c r="B57" s="258"/>
      <c r="C57" s="263"/>
      <c r="D57" s="379" t="s">
        <v>1847</v>
      </c>
      <c r="E57" s="379"/>
      <c r="F57" s="379"/>
      <c r="G57" s="379"/>
      <c r="H57" s="379"/>
      <c r="I57" s="379"/>
      <c r="J57" s="379"/>
      <c r="K57" s="259"/>
    </row>
    <row r="58" spans="2:11" ht="15" customHeight="1">
      <c r="B58" s="258"/>
      <c r="C58" s="263"/>
      <c r="D58" s="379" t="s">
        <v>1848</v>
      </c>
      <c r="E58" s="379"/>
      <c r="F58" s="379"/>
      <c r="G58" s="379"/>
      <c r="H58" s="379"/>
      <c r="I58" s="379"/>
      <c r="J58" s="379"/>
      <c r="K58" s="259"/>
    </row>
    <row r="59" spans="2:11" ht="15" customHeight="1">
      <c r="B59" s="258"/>
      <c r="C59" s="263"/>
      <c r="D59" s="379" t="s">
        <v>1849</v>
      </c>
      <c r="E59" s="379"/>
      <c r="F59" s="379"/>
      <c r="G59" s="379"/>
      <c r="H59" s="379"/>
      <c r="I59" s="379"/>
      <c r="J59" s="379"/>
      <c r="K59" s="259"/>
    </row>
    <row r="60" spans="2:11" ht="15" customHeight="1">
      <c r="B60" s="258"/>
      <c r="C60" s="263"/>
      <c r="D60" s="383" t="s">
        <v>1850</v>
      </c>
      <c r="E60" s="383"/>
      <c r="F60" s="383"/>
      <c r="G60" s="383"/>
      <c r="H60" s="383"/>
      <c r="I60" s="383"/>
      <c r="J60" s="383"/>
      <c r="K60" s="259"/>
    </row>
    <row r="61" spans="2:11" ht="15" customHeight="1">
      <c r="B61" s="258"/>
      <c r="C61" s="263"/>
      <c r="D61" s="379" t="s">
        <v>1851</v>
      </c>
      <c r="E61" s="379"/>
      <c r="F61" s="379"/>
      <c r="G61" s="379"/>
      <c r="H61" s="379"/>
      <c r="I61" s="379"/>
      <c r="J61" s="379"/>
      <c r="K61" s="259"/>
    </row>
    <row r="62" spans="2:11" ht="12.75" customHeight="1">
      <c r="B62" s="258"/>
      <c r="C62" s="263"/>
      <c r="D62" s="263"/>
      <c r="E62" s="266"/>
      <c r="F62" s="263"/>
      <c r="G62" s="263"/>
      <c r="H62" s="263"/>
      <c r="I62" s="263"/>
      <c r="J62" s="263"/>
      <c r="K62" s="259"/>
    </row>
    <row r="63" spans="2:11" ht="15" customHeight="1">
      <c r="B63" s="258"/>
      <c r="C63" s="263"/>
      <c r="D63" s="379" t="s">
        <v>1852</v>
      </c>
      <c r="E63" s="379"/>
      <c r="F63" s="379"/>
      <c r="G63" s="379"/>
      <c r="H63" s="379"/>
      <c r="I63" s="379"/>
      <c r="J63" s="379"/>
      <c r="K63" s="259"/>
    </row>
    <row r="64" spans="2:11" ht="15" customHeight="1">
      <c r="B64" s="258"/>
      <c r="C64" s="263"/>
      <c r="D64" s="383" t="s">
        <v>1853</v>
      </c>
      <c r="E64" s="383"/>
      <c r="F64" s="383"/>
      <c r="G64" s="383"/>
      <c r="H64" s="383"/>
      <c r="I64" s="383"/>
      <c r="J64" s="383"/>
      <c r="K64" s="259"/>
    </row>
    <row r="65" spans="2:11" ht="15" customHeight="1">
      <c r="B65" s="258"/>
      <c r="C65" s="263"/>
      <c r="D65" s="379" t="s">
        <v>1854</v>
      </c>
      <c r="E65" s="379"/>
      <c r="F65" s="379"/>
      <c r="G65" s="379"/>
      <c r="H65" s="379"/>
      <c r="I65" s="379"/>
      <c r="J65" s="379"/>
      <c r="K65" s="259"/>
    </row>
    <row r="66" spans="2:11" ht="15" customHeight="1">
      <c r="B66" s="258"/>
      <c r="C66" s="263"/>
      <c r="D66" s="379" t="s">
        <v>1855</v>
      </c>
      <c r="E66" s="379"/>
      <c r="F66" s="379"/>
      <c r="G66" s="379"/>
      <c r="H66" s="379"/>
      <c r="I66" s="379"/>
      <c r="J66" s="379"/>
      <c r="K66" s="259"/>
    </row>
    <row r="67" spans="2:11" ht="15" customHeight="1">
      <c r="B67" s="258"/>
      <c r="C67" s="263"/>
      <c r="D67" s="379" t="s">
        <v>1856</v>
      </c>
      <c r="E67" s="379"/>
      <c r="F67" s="379"/>
      <c r="G67" s="379"/>
      <c r="H67" s="379"/>
      <c r="I67" s="379"/>
      <c r="J67" s="379"/>
      <c r="K67" s="259"/>
    </row>
    <row r="68" spans="2:11" ht="15" customHeight="1">
      <c r="B68" s="258"/>
      <c r="C68" s="263"/>
      <c r="D68" s="379" t="s">
        <v>1857</v>
      </c>
      <c r="E68" s="379"/>
      <c r="F68" s="379"/>
      <c r="G68" s="379"/>
      <c r="H68" s="379"/>
      <c r="I68" s="379"/>
      <c r="J68" s="379"/>
      <c r="K68" s="259"/>
    </row>
    <row r="69" spans="2:11" ht="12.75" customHeight="1">
      <c r="B69" s="267"/>
      <c r="C69" s="268"/>
      <c r="D69" s="268"/>
      <c r="E69" s="268"/>
      <c r="F69" s="268"/>
      <c r="G69" s="268"/>
      <c r="H69" s="268"/>
      <c r="I69" s="268"/>
      <c r="J69" s="268"/>
      <c r="K69" s="269"/>
    </row>
    <row r="70" spans="2:11" ht="18.75" customHeight="1">
      <c r="B70" s="270"/>
      <c r="C70" s="270"/>
      <c r="D70" s="270"/>
      <c r="E70" s="270"/>
      <c r="F70" s="270"/>
      <c r="G70" s="270"/>
      <c r="H70" s="270"/>
      <c r="I70" s="270"/>
      <c r="J70" s="270"/>
      <c r="K70" s="271"/>
    </row>
    <row r="71" spans="2:11" ht="18.75" customHeight="1">
      <c r="B71" s="271"/>
      <c r="C71" s="271"/>
      <c r="D71" s="271"/>
      <c r="E71" s="271"/>
      <c r="F71" s="271"/>
      <c r="G71" s="271"/>
      <c r="H71" s="271"/>
      <c r="I71" s="271"/>
      <c r="J71" s="271"/>
      <c r="K71" s="271"/>
    </row>
    <row r="72" spans="2:11" ht="7.5" customHeight="1">
      <c r="B72" s="272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ht="45" customHeight="1">
      <c r="B73" s="275"/>
      <c r="C73" s="384" t="s">
        <v>108</v>
      </c>
      <c r="D73" s="384"/>
      <c r="E73" s="384"/>
      <c r="F73" s="384"/>
      <c r="G73" s="384"/>
      <c r="H73" s="384"/>
      <c r="I73" s="384"/>
      <c r="J73" s="384"/>
      <c r="K73" s="276"/>
    </row>
    <row r="74" spans="2:11" ht="17.25" customHeight="1">
      <c r="B74" s="275"/>
      <c r="C74" s="277" t="s">
        <v>1858</v>
      </c>
      <c r="D74" s="277"/>
      <c r="E74" s="277"/>
      <c r="F74" s="277" t="s">
        <v>1859</v>
      </c>
      <c r="G74" s="278"/>
      <c r="H74" s="277" t="s">
        <v>126</v>
      </c>
      <c r="I74" s="277" t="s">
        <v>59</v>
      </c>
      <c r="J74" s="277" t="s">
        <v>1860</v>
      </c>
      <c r="K74" s="276"/>
    </row>
    <row r="75" spans="2:11" ht="17.25" customHeight="1">
      <c r="B75" s="275"/>
      <c r="C75" s="279" t="s">
        <v>1861</v>
      </c>
      <c r="D75" s="279"/>
      <c r="E75" s="279"/>
      <c r="F75" s="280" t="s">
        <v>1862</v>
      </c>
      <c r="G75" s="281"/>
      <c r="H75" s="279"/>
      <c r="I75" s="279"/>
      <c r="J75" s="279" t="s">
        <v>1863</v>
      </c>
      <c r="K75" s="276"/>
    </row>
    <row r="76" spans="2:11" ht="5.25" customHeight="1">
      <c r="B76" s="275"/>
      <c r="C76" s="282"/>
      <c r="D76" s="282"/>
      <c r="E76" s="282"/>
      <c r="F76" s="282"/>
      <c r="G76" s="283"/>
      <c r="H76" s="282"/>
      <c r="I76" s="282"/>
      <c r="J76" s="282"/>
      <c r="K76" s="276"/>
    </row>
    <row r="77" spans="2:11" ht="15" customHeight="1">
      <c r="B77" s="275"/>
      <c r="C77" s="265" t="s">
        <v>55</v>
      </c>
      <c r="D77" s="282"/>
      <c r="E77" s="282"/>
      <c r="F77" s="284" t="s">
        <v>1864</v>
      </c>
      <c r="G77" s="283"/>
      <c r="H77" s="265" t="s">
        <v>1865</v>
      </c>
      <c r="I77" s="265" t="s">
        <v>1866</v>
      </c>
      <c r="J77" s="265">
        <v>20</v>
      </c>
      <c r="K77" s="276"/>
    </row>
    <row r="78" spans="2:11" ht="15" customHeight="1">
      <c r="B78" s="275"/>
      <c r="C78" s="265" t="s">
        <v>1867</v>
      </c>
      <c r="D78" s="265"/>
      <c r="E78" s="265"/>
      <c r="F78" s="284" t="s">
        <v>1864</v>
      </c>
      <c r="G78" s="283"/>
      <c r="H78" s="265" t="s">
        <v>1868</v>
      </c>
      <c r="I78" s="265" t="s">
        <v>1866</v>
      </c>
      <c r="J78" s="265">
        <v>120</v>
      </c>
      <c r="K78" s="276"/>
    </row>
    <row r="79" spans="2:11" ht="15" customHeight="1">
      <c r="B79" s="285"/>
      <c r="C79" s="265" t="s">
        <v>1869</v>
      </c>
      <c r="D79" s="265"/>
      <c r="E79" s="265"/>
      <c r="F79" s="284" t="s">
        <v>1870</v>
      </c>
      <c r="G79" s="283"/>
      <c r="H79" s="265" t="s">
        <v>1871</v>
      </c>
      <c r="I79" s="265" t="s">
        <v>1866</v>
      </c>
      <c r="J79" s="265">
        <v>50</v>
      </c>
      <c r="K79" s="276"/>
    </row>
    <row r="80" spans="2:11" ht="15" customHeight="1">
      <c r="B80" s="285"/>
      <c r="C80" s="265" t="s">
        <v>1872</v>
      </c>
      <c r="D80" s="265"/>
      <c r="E80" s="265"/>
      <c r="F80" s="284" t="s">
        <v>1864</v>
      </c>
      <c r="G80" s="283"/>
      <c r="H80" s="265" t="s">
        <v>1873</v>
      </c>
      <c r="I80" s="265" t="s">
        <v>1874</v>
      </c>
      <c r="J80" s="265"/>
      <c r="K80" s="276"/>
    </row>
    <row r="81" spans="2:11" ht="15" customHeight="1">
      <c r="B81" s="285"/>
      <c r="C81" s="286" t="s">
        <v>1875</v>
      </c>
      <c r="D81" s="286"/>
      <c r="E81" s="286"/>
      <c r="F81" s="287" t="s">
        <v>1870</v>
      </c>
      <c r="G81" s="286"/>
      <c r="H81" s="286" t="s">
        <v>1876</v>
      </c>
      <c r="I81" s="286" t="s">
        <v>1866</v>
      </c>
      <c r="J81" s="286">
        <v>15</v>
      </c>
      <c r="K81" s="276"/>
    </row>
    <row r="82" spans="2:11" ht="15" customHeight="1">
      <c r="B82" s="285"/>
      <c r="C82" s="286" t="s">
        <v>1877</v>
      </c>
      <c r="D82" s="286"/>
      <c r="E82" s="286"/>
      <c r="F82" s="287" t="s">
        <v>1870</v>
      </c>
      <c r="G82" s="286"/>
      <c r="H82" s="286" t="s">
        <v>1878</v>
      </c>
      <c r="I82" s="286" t="s">
        <v>1866</v>
      </c>
      <c r="J82" s="286">
        <v>15</v>
      </c>
      <c r="K82" s="276"/>
    </row>
    <row r="83" spans="2:11" ht="15" customHeight="1">
      <c r="B83" s="285"/>
      <c r="C83" s="286" t="s">
        <v>1879</v>
      </c>
      <c r="D83" s="286"/>
      <c r="E83" s="286"/>
      <c r="F83" s="287" t="s">
        <v>1870</v>
      </c>
      <c r="G83" s="286"/>
      <c r="H83" s="286" t="s">
        <v>1880</v>
      </c>
      <c r="I83" s="286" t="s">
        <v>1866</v>
      </c>
      <c r="J83" s="286">
        <v>20</v>
      </c>
      <c r="K83" s="276"/>
    </row>
    <row r="84" spans="2:11" ht="15" customHeight="1">
      <c r="B84" s="285"/>
      <c r="C84" s="286" t="s">
        <v>1881</v>
      </c>
      <c r="D84" s="286"/>
      <c r="E84" s="286"/>
      <c r="F84" s="287" t="s">
        <v>1870</v>
      </c>
      <c r="G84" s="286"/>
      <c r="H84" s="286" t="s">
        <v>1882</v>
      </c>
      <c r="I84" s="286" t="s">
        <v>1866</v>
      </c>
      <c r="J84" s="286">
        <v>20</v>
      </c>
      <c r="K84" s="276"/>
    </row>
    <row r="85" spans="2:11" ht="15" customHeight="1">
      <c r="B85" s="285"/>
      <c r="C85" s="265" t="s">
        <v>1883</v>
      </c>
      <c r="D85" s="265"/>
      <c r="E85" s="265"/>
      <c r="F85" s="284" t="s">
        <v>1870</v>
      </c>
      <c r="G85" s="283"/>
      <c r="H85" s="265" t="s">
        <v>1884</v>
      </c>
      <c r="I85" s="265" t="s">
        <v>1866</v>
      </c>
      <c r="J85" s="265">
        <v>50</v>
      </c>
      <c r="K85" s="276"/>
    </row>
    <row r="86" spans="2:11" ht="15" customHeight="1">
      <c r="B86" s="285"/>
      <c r="C86" s="265" t="s">
        <v>1885</v>
      </c>
      <c r="D86" s="265"/>
      <c r="E86" s="265"/>
      <c r="F86" s="284" t="s">
        <v>1870</v>
      </c>
      <c r="G86" s="283"/>
      <c r="H86" s="265" t="s">
        <v>1886</v>
      </c>
      <c r="I86" s="265" t="s">
        <v>1866</v>
      </c>
      <c r="J86" s="265">
        <v>20</v>
      </c>
      <c r="K86" s="276"/>
    </row>
    <row r="87" spans="2:11" ht="15" customHeight="1">
      <c r="B87" s="285"/>
      <c r="C87" s="265" t="s">
        <v>1887</v>
      </c>
      <c r="D87" s="265"/>
      <c r="E87" s="265"/>
      <c r="F87" s="284" t="s">
        <v>1870</v>
      </c>
      <c r="G87" s="283"/>
      <c r="H87" s="265" t="s">
        <v>1888</v>
      </c>
      <c r="I87" s="265" t="s">
        <v>1866</v>
      </c>
      <c r="J87" s="265">
        <v>20</v>
      </c>
      <c r="K87" s="276"/>
    </row>
    <row r="88" spans="2:11" ht="15" customHeight="1">
      <c r="B88" s="285"/>
      <c r="C88" s="265" t="s">
        <v>1889</v>
      </c>
      <c r="D88" s="265"/>
      <c r="E88" s="265"/>
      <c r="F88" s="284" t="s">
        <v>1870</v>
      </c>
      <c r="G88" s="283"/>
      <c r="H88" s="265" t="s">
        <v>1890</v>
      </c>
      <c r="I88" s="265" t="s">
        <v>1866</v>
      </c>
      <c r="J88" s="265">
        <v>50</v>
      </c>
      <c r="K88" s="276"/>
    </row>
    <row r="89" spans="2:11" ht="15" customHeight="1">
      <c r="B89" s="285"/>
      <c r="C89" s="265" t="s">
        <v>1891</v>
      </c>
      <c r="D89" s="265"/>
      <c r="E89" s="265"/>
      <c r="F89" s="284" t="s">
        <v>1870</v>
      </c>
      <c r="G89" s="283"/>
      <c r="H89" s="265" t="s">
        <v>1891</v>
      </c>
      <c r="I89" s="265" t="s">
        <v>1866</v>
      </c>
      <c r="J89" s="265">
        <v>50</v>
      </c>
      <c r="K89" s="276"/>
    </row>
    <row r="90" spans="2:11" ht="15" customHeight="1">
      <c r="B90" s="285"/>
      <c r="C90" s="265" t="s">
        <v>131</v>
      </c>
      <c r="D90" s="265"/>
      <c r="E90" s="265"/>
      <c r="F90" s="284" t="s">
        <v>1870</v>
      </c>
      <c r="G90" s="283"/>
      <c r="H90" s="265" t="s">
        <v>1892</v>
      </c>
      <c r="I90" s="265" t="s">
        <v>1866</v>
      </c>
      <c r="J90" s="265">
        <v>255</v>
      </c>
      <c r="K90" s="276"/>
    </row>
    <row r="91" spans="2:11" ht="15" customHeight="1">
      <c r="B91" s="285"/>
      <c r="C91" s="265" t="s">
        <v>1893</v>
      </c>
      <c r="D91" s="265"/>
      <c r="E91" s="265"/>
      <c r="F91" s="284" t="s">
        <v>1864</v>
      </c>
      <c r="G91" s="283"/>
      <c r="H91" s="265" t="s">
        <v>1894</v>
      </c>
      <c r="I91" s="265" t="s">
        <v>1895</v>
      </c>
      <c r="J91" s="265"/>
      <c r="K91" s="276"/>
    </row>
    <row r="92" spans="2:11" ht="15" customHeight="1">
      <c r="B92" s="285"/>
      <c r="C92" s="265" t="s">
        <v>1896</v>
      </c>
      <c r="D92" s="265"/>
      <c r="E92" s="265"/>
      <c r="F92" s="284" t="s">
        <v>1864</v>
      </c>
      <c r="G92" s="283"/>
      <c r="H92" s="265" t="s">
        <v>1897</v>
      </c>
      <c r="I92" s="265" t="s">
        <v>1898</v>
      </c>
      <c r="J92" s="265"/>
      <c r="K92" s="276"/>
    </row>
    <row r="93" spans="2:11" ht="15" customHeight="1">
      <c r="B93" s="285"/>
      <c r="C93" s="265" t="s">
        <v>1899</v>
      </c>
      <c r="D93" s="265"/>
      <c r="E93" s="265"/>
      <c r="F93" s="284" t="s">
        <v>1864</v>
      </c>
      <c r="G93" s="283"/>
      <c r="H93" s="265" t="s">
        <v>1899</v>
      </c>
      <c r="I93" s="265" t="s">
        <v>1898</v>
      </c>
      <c r="J93" s="265"/>
      <c r="K93" s="276"/>
    </row>
    <row r="94" spans="2:11" ht="15" customHeight="1">
      <c r="B94" s="285"/>
      <c r="C94" s="265" t="s">
        <v>40</v>
      </c>
      <c r="D94" s="265"/>
      <c r="E94" s="265"/>
      <c r="F94" s="284" t="s">
        <v>1864</v>
      </c>
      <c r="G94" s="283"/>
      <c r="H94" s="265" t="s">
        <v>1900</v>
      </c>
      <c r="I94" s="265" t="s">
        <v>1898</v>
      </c>
      <c r="J94" s="265"/>
      <c r="K94" s="276"/>
    </row>
    <row r="95" spans="2:11" ht="15" customHeight="1">
      <c r="B95" s="285"/>
      <c r="C95" s="265" t="s">
        <v>50</v>
      </c>
      <c r="D95" s="265"/>
      <c r="E95" s="265"/>
      <c r="F95" s="284" t="s">
        <v>1864</v>
      </c>
      <c r="G95" s="283"/>
      <c r="H95" s="265" t="s">
        <v>1901</v>
      </c>
      <c r="I95" s="265" t="s">
        <v>1898</v>
      </c>
      <c r="J95" s="265"/>
      <c r="K95" s="276"/>
    </row>
    <row r="96" spans="2:11" ht="15" customHeight="1">
      <c r="B96" s="288"/>
      <c r="C96" s="289"/>
      <c r="D96" s="289"/>
      <c r="E96" s="289"/>
      <c r="F96" s="289"/>
      <c r="G96" s="289"/>
      <c r="H96" s="289"/>
      <c r="I96" s="289"/>
      <c r="J96" s="289"/>
      <c r="K96" s="290"/>
    </row>
    <row r="97" spans="2:11" ht="18.75" customHeight="1">
      <c r="B97" s="291"/>
      <c r="C97" s="292"/>
      <c r="D97" s="292"/>
      <c r="E97" s="292"/>
      <c r="F97" s="292"/>
      <c r="G97" s="292"/>
      <c r="H97" s="292"/>
      <c r="I97" s="292"/>
      <c r="J97" s="292"/>
      <c r="K97" s="291"/>
    </row>
    <row r="98" spans="2:11" ht="18.75" customHeight="1">
      <c r="B98" s="271"/>
      <c r="C98" s="271"/>
      <c r="D98" s="271"/>
      <c r="E98" s="271"/>
      <c r="F98" s="271"/>
      <c r="G98" s="271"/>
      <c r="H98" s="271"/>
      <c r="I98" s="271"/>
      <c r="J98" s="271"/>
      <c r="K98" s="271"/>
    </row>
    <row r="99" spans="2:11" ht="7.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4"/>
    </row>
    <row r="100" spans="2:11" ht="45" customHeight="1">
      <c r="B100" s="275"/>
      <c r="C100" s="384" t="s">
        <v>1902</v>
      </c>
      <c r="D100" s="384"/>
      <c r="E100" s="384"/>
      <c r="F100" s="384"/>
      <c r="G100" s="384"/>
      <c r="H100" s="384"/>
      <c r="I100" s="384"/>
      <c r="J100" s="384"/>
      <c r="K100" s="276"/>
    </row>
    <row r="101" spans="2:11" ht="17.25" customHeight="1">
      <c r="B101" s="275"/>
      <c r="C101" s="277" t="s">
        <v>1858</v>
      </c>
      <c r="D101" s="277"/>
      <c r="E101" s="277"/>
      <c r="F101" s="277" t="s">
        <v>1859</v>
      </c>
      <c r="G101" s="278"/>
      <c r="H101" s="277" t="s">
        <v>126</v>
      </c>
      <c r="I101" s="277" t="s">
        <v>59</v>
      </c>
      <c r="J101" s="277" t="s">
        <v>1860</v>
      </c>
      <c r="K101" s="276"/>
    </row>
    <row r="102" spans="2:11" ht="17.25" customHeight="1">
      <c r="B102" s="275"/>
      <c r="C102" s="279" t="s">
        <v>1861</v>
      </c>
      <c r="D102" s="279"/>
      <c r="E102" s="279"/>
      <c r="F102" s="280" t="s">
        <v>1862</v>
      </c>
      <c r="G102" s="281"/>
      <c r="H102" s="279"/>
      <c r="I102" s="279"/>
      <c r="J102" s="279" t="s">
        <v>1863</v>
      </c>
      <c r="K102" s="276"/>
    </row>
    <row r="103" spans="2:11" ht="5.25" customHeight="1">
      <c r="B103" s="275"/>
      <c r="C103" s="277"/>
      <c r="D103" s="277"/>
      <c r="E103" s="277"/>
      <c r="F103" s="277"/>
      <c r="G103" s="293"/>
      <c r="H103" s="277"/>
      <c r="I103" s="277"/>
      <c r="J103" s="277"/>
      <c r="K103" s="276"/>
    </row>
    <row r="104" spans="2:11" ht="15" customHeight="1">
      <c r="B104" s="275"/>
      <c r="C104" s="265" t="s">
        <v>55</v>
      </c>
      <c r="D104" s="282"/>
      <c r="E104" s="282"/>
      <c r="F104" s="284" t="s">
        <v>1864</v>
      </c>
      <c r="G104" s="293"/>
      <c r="H104" s="265" t="s">
        <v>1903</v>
      </c>
      <c r="I104" s="265" t="s">
        <v>1866</v>
      </c>
      <c r="J104" s="265">
        <v>20</v>
      </c>
      <c r="K104" s="276"/>
    </row>
    <row r="105" spans="2:11" ht="15" customHeight="1">
      <c r="B105" s="275"/>
      <c r="C105" s="265" t="s">
        <v>1867</v>
      </c>
      <c r="D105" s="265"/>
      <c r="E105" s="265"/>
      <c r="F105" s="284" t="s">
        <v>1864</v>
      </c>
      <c r="G105" s="265"/>
      <c r="H105" s="265" t="s">
        <v>1903</v>
      </c>
      <c r="I105" s="265" t="s">
        <v>1866</v>
      </c>
      <c r="J105" s="265">
        <v>120</v>
      </c>
      <c r="K105" s="276"/>
    </row>
    <row r="106" spans="2:11" ht="15" customHeight="1">
      <c r="B106" s="285"/>
      <c r="C106" s="265" t="s">
        <v>1869</v>
      </c>
      <c r="D106" s="265"/>
      <c r="E106" s="265"/>
      <c r="F106" s="284" t="s">
        <v>1870</v>
      </c>
      <c r="G106" s="265"/>
      <c r="H106" s="265" t="s">
        <v>1903</v>
      </c>
      <c r="I106" s="265" t="s">
        <v>1866</v>
      </c>
      <c r="J106" s="265">
        <v>50</v>
      </c>
      <c r="K106" s="276"/>
    </row>
    <row r="107" spans="2:11" ht="15" customHeight="1">
      <c r="B107" s="285"/>
      <c r="C107" s="265" t="s">
        <v>1872</v>
      </c>
      <c r="D107" s="265"/>
      <c r="E107" s="265"/>
      <c r="F107" s="284" t="s">
        <v>1864</v>
      </c>
      <c r="G107" s="265"/>
      <c r="H107" s="265" t="s">
        <v>1903</v>
      </c>
      <c r="I107" s="265" t="s">
        <v>1874</v>
      </c>
      <c r="J107" s="265"/>
      <c r="K107" s="276"/>
    </row>
    <row r="108" spans="2:11" ht="15" customHeight="1">
      <c r="B108" s="285"/>
      <c r="C108" s="265" t="s">
        <v>1883</v>
      </c>
      <c r="D108" s="265"/>
      <c r="E108" s="265"/>
      <c r="F108" s="284" t="s">
        <v>1870</v>
      </c>
      <c r="G108" s="265"/>
      <c r="H108" s="265" t="s">
        <v>1903</v>
      </c>
      <c r="I108" s="265" t="s">
        <v>1866</v>
      </c>
      <c r="J108" s="265">
        <v>50</v>
      </c>
      <c r="K108" s="276"/>
    </row>
    <row r="109" spans="2:11" ht="15" customHeight="1">
      <c r="B109" s="285"/>
      <c r="C109" s="265" t="s">
        <v>1891</v>
      </c>
      <c r="D109" s="265"/>
      <c r="E109" s="265"/>
      <c r="F109" s="284" t="s">
        <v>1870</v>
      </c>
      <c r="G109" s="265"/>
      <c r="H109" s="265" t="s">
        <v>1903</v>
      </c>
      <c r="I109" s="265" t="s">
        <v>1866</v>
      </c>
      <c r="J109" s="265">
        <v>50</v>
      </c>
      <c r="K109" s="276"/>
    </row>
    <row r="110" spans="2:11" ht="15" customHeight="1">
      <c r="B110" s="285"/>
      <c r="C110" s="265" t="s">
        <v>1889</v>
      </c>
      <c r="D110" s="265"/>
      <c r="E110" s="265"/>
      <c r="F110" s="284" t="s">
        <v>1870</v>
      </c>
      <c r="G110" s="265"/>
      <c r="H110" s="265" t="s">
        <v>1903</v>
      </c>
      <c r="I110" s="265" t="s">
        <v>1866</v>
      </c>
      <c r="J110" s="265">
        <v>50</v>
      </c>
      <c r="K110" s="276"/>
    </row>
    <row r="111" spans="2:11" ht="15" customHeight="1">
      <c r="B111" s="285"/>
      <c r="C111" s="265" t="s">
        <v>55</v>
      </c>
      <c r="D111" s="265"/>
      <c r="E111" s="265"/>
      <c r="F111" s="284" t="s">
        <v>1864</v>
      </c>
      <c r="G111" s="265"/>
      <c r="H111" s="265" t="s">
        <v>1904</v>
      </c>
      <c r="I111" s="265" t="s">
        <v>1866</v>
      </c>
      <c r="J111" s="265">
        <v>20</v>
      </c>
      <c r="K111" s="276"/>
    </row>
    <row r="112" spans="2:11" ht="15" customHeight="1">
      <c r="B112" s="285"/>
      <c r="C112" s="265" t="s">
        <v>1905</v>
      </c>
      <c r="D112" s="265"/>
      <c r="E112" s="265"/>
      <c r="F112" s="284" t="s">
        <v>1864</v>
      </c>
      <c r="G112" s="265"/>
      <c r="H112" s="265" t="s">
        <v>1906</v>
      </c>
      <c r="I112" s="265" t="s">
        <v>1866</v>
      </c>
      <c r="J112" s="265">
        <v>120</v>
      </c>
      <c r="K112" s="276"/>
    </row>
    <row r="113" spans="2:11" ht="15" customHeight="1">
      <c r="B113" s="285"/>
      <c r="C113" s="265" t="s">
        <v>40</v>
      </c>
      <c r="D113" s="265"/>
      <c r="E113" s="265"/>
      <c r="F113" s="284" t="s">
        <v>1864</v>
      </c>
      <c r="G113" s="265"/>
      <c r="H113" s="265" t="s">
        <v>1907</v>
      </c>
      <c r="I113" s="265" t="s">
        <v>1898</v>
      </c>
      <c r="J113" s="265"/>
      <c r="K113" s="276"/>
    </row>
    <row r="114" spans="2:11" ht="15" customHeight="1">
      <c r="B114" s="285"/>
      <c r="C114" s="265" t="s">
        <v>50</v>
      </c>
      <c r="D114" s="265"/>
      <c r="E114" s="265"/>
      <c r="F114" s="284" t="s">
        <v>1864</v>
      </c>
      <c r="G114" s="265"/>
      <c r="H114" s="265" t="s">
        <v>1908</v>
      </c>
      <c r="I114" s="265" t="s">
        <v>1898</v>
      </c>
      <c r="J114" s="265"/>
      <c r="K114" s="276"/>
    </row>
    <row r="115" spans="2:11" ht="15" customHeight="1">
      <c r="B115" s="285"/>
      <c r="C115" s="265" t="s">
        <v>59</v>
      </c>
      <c r="D115" s="265"/>
      <c r="E115" s="265"/>
      <c r="F115" s="284" t="s">
        <v>1864</v>
      </c>
      <c r="G115" s="265"/>
      <c r="H115" s="265" t="s">
        <v>1909</v>
      </c>
      <c r="I115" s="265" t="s">
        <v>1910</v>
      </c>
      <c r="J115" s="265"/>
      <c r="K115" s="276"/>
    </row>
    <row r="116" spans="2:11" ht="15" customHeight="1">
      <c r="B116" s="288"/>
      <c r="C116" s="294"/>
      <c r="D116" s="294"/>
      <c r="E116" s="294"/>
      <c r="F116" s="294"/>
      <c r="G116" s="294"/>
      <c r="H116" s="294"/>
      <c r="I116" s="294"/>
      <c r="J116" s="294"/>
      <c r="K116" s="290"/>
    </row>
    <row r="117" spans="2:11" ht="18.75" customHeight="1">
      <c r="B117" s="295"/>
      <c r="C117" s="261"/>
      <c r="D117" s="261"/>
      <c r="E117" s="261"/>
      <c r="F117" s="296"/>
      <c r="G117" s="261"/>
      <c r="H117" s="261"/>
      <c r="I117" s="261"/>
      <c r="J117" s="261"/>
      <c r="K117" s="295"/>
    </row>
    <row r="118" spans="2:11" ht="18.75" customHeight="1"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</row>
    <row r="119" spans="2:11" ht="7.5" customHeight="1">
      <c r="B119" s="297"/>
      <c r="C119" s="298"/>
      <c r="D119" s="298"/>
      <c r="E119" s="298"/>
      <c r="F119" s="298"/>
      <c r="G119" s="298"/>
      <c r="H119" s="298"/>
      <c r="I119" s="298"/>
      <c r="J119" s="298"/>
      <c r="K119" s="299"/>
    </row>
    <row r="120" spans="2:11" ht="45" customHeight="1">
      <c r="B120" s="300"/>
      <c r="C120" s="380" t="s">
        <v>1911</v>
      </c>
      <c r="D120" s="380"/>
      <c r="E120" s="380"/>
      <c r="F120" s="380"/>
      <c r="G120" s="380"/>
      <c r="H120" s="380"/>
      <c r="I120" s="380"/>
      <c r="J120" s="380"/>
      <c r="K120" s="301"/>
    </row>
    <row r="121" spans="2:11" ht="17.25" customHeight="1">
      <c r="B121" s="302"/>
      <c r="C121" s="277" t="s">
        <v>1858</v>
      </c>
      <c r="D121" s="277"/>
      <c r="E121" s="277"/>
      <c r="F121" s="277" t="s">
        <v>1859</v>
      </c>
      <c r="G121" s="278"/>
      <c r="H121" s="277" t="s">
        <v>126</v>
      </c>
      <c r="I121" s="277" t="s">
        <v>59</v>
      </c>
      <c r="J121" s="277" t="s">
        <v>1860</v>
      </c>
      <c r="K121" s="303"/>
    </row>
    <row r="122" spans="2:11" ht="17.25" customHeight="1">
      <c r="B122" s="302"/>
      <c r="C122" s="279" t="s">
        <v>1861</v>
      </c>
      <c r="D122" s="279"/>
      <c r="E122" s="279"/>
      <c r="F122" s="280" t="s">
        <v>1862</v>
      </c>
      <c r="G122" s="281"/>
      <c r="H122" s="279"/>
      <c r="I122" s="279"/>
      <c r="J122" s="279" t="s">
        <v>1863</v>
      </c>
      <c r="K122" s="303"/>
    </row>
    <row r="123" spans="2:11" ht="5.25" customHeight="1">
      <c r="B123" s="304"/>
      <c r="C123" s="282"/>
      <c r="D123" s="282"/>
      <c r="E123" s="282"/>
      <c r="F123" s="282"/>
      <c r="G123" s="265"/>
      <c r="H123" s="282"/>
      <c r="I123" s="282"/>
      <c r="J123" s="282"/>
      <c r="K123" s="305"/>
    </row>
    <row r="124" spans="2:11" ht="15" customHeight="1">
      <c r="B124" s="304"/>
      <c r="C124" s="265" t="s">
        <v>1867</v>
      </c>
      <c r="D124" s="282"/>
      <c r="E124" s="282"/>
      <c r="F124" s="284" t="s">
        <v>1864</v>
      </c>
      <c r="G124" s="265"/>
      <c r="H124" s="265" t="s">
        <v>1903</v>
      </c>
      <c r="I124" s="265" t="s">
        <v>1866</v>
      </c>
      <c r="J124" s="265">
        <v>120</v>
      </c>
      <c r="K124" s="306"/>
    </row>
    <row r="125" spans="2:11" ht="15" customHeight="1">
      <c r="B125" s="304"/>
      <c r="C125" s="265" t="s">
        <v>1912</v>
      </c>
      <c r="D125" s="265"/>
      <c r="E125" s="265"/>
      <c r="F125" s="284" t="s">
        <v>1864</v>
      </c>
      <c r="G125" s="265"/>
      <c r="H125" s="265" t="s">
        <v>1913</v>
      </c>
      <c r="I125" s="265" t="s">
        <v>1866</v>
      </c>
      <c r="J125" s="265" t="s">
        <v>1914</v>
      </c>
      <c r="K125" s="306"/>
    </row>
    <row r="126" spans="2:11" ht="15" customHeight="1">
      <c r="B126" s="304"/>
      <c r="C126" s="265" t="s">
        <v>84</v>
      </c>
      <c r="D126" s="265"/>
      <c r="E126" s="265"/>
      <c r="F126" s="284" t="s">
        <v>1864</v>
      </c>
      <c r="G126" s="265"/>
      <c r="H126" s="265" t="s">
        <v>1915</v>
      </c>
      <c r="I126" s="265" t="s">
        <v>1866</v>
      </c>
      <c r="J126" s="265" t="s">
        <v>1914</v>
      </c>
      <c r="K126" s="306"/>
    </row>
    <row r="127" spans="2:11" ht="15" customHeight="1">
      <c r="B127" s="304"/>
      <c r="C127" s="265" t="s">
        <v>1875</v>
      </c>
      <c r="D127" s="265"/>
      <c r="E127" s="265"/>
      <c r="F127" s="284" t="s">
        <v>1870</v>
      </c>
      <c r="G127" s="265"/>
      <c r="H127" s="265" t="s">
        <v>1876</v>
      </c>
      <c r="I127" s="265" t="s">
        <v>1866</v>
      </c>
      <c r="J127" s="265">
        <v>15</v>
      </c>
      <c r="K127" s="306"/>
    </row>
    <row r="128" spans="2:11" ht="15" customHeight="1">
      <c r="B128" s="304"/>
      <c r="C128" s="286" t="s">
        <v>1877</v>
      </c>
      <c r="D128" s="286"/>
      <c r="E128" s="286"/>
      <c r="F128" s="287" t="s">
        <v>1870</v>
      </c>
      <c r="G128" s="286"/>
      <c r="H128" s="286" t="s">
        <v>1878</v>
      </c>
      <c r="I128" s="286" t="s">
        <v>1866</v>
      </c>
      <c r="J128" s="286">
        <v>15</v>
      </c>
      <c r="K128" s="306"/>
    </row>
    <row r="129" spans="2:11" ht="15" customHeight="1">
      <c r="B129" s="304"/>
      <c r="C129" s="286" t="s">
        <v>1879</v>
      </c>
      <c r="D129" s="286"/>
      <c r="E129" s="286"/>
      <c r="F129" s="287" t="s">
        <v>1870</v>
      </c>
      <c r="G129" s="286"/>
      <c r="H129" s="286" t="s">
        <v>1880</v>
      </c>
      <c r="I129" s="286" t="s">
        <v>1866</v>
      </c>
      <c r="J129" s="286">
        <v>20</v>
      </c>
      <c r="K129" s="306"/>
    </row>
    <row r="130" spans="2:11" ht="15" customHeight="1">
      <c r="B130" s="304"/>
      <c r="C130" s="286" t="s">
        <v>1881</v>
      </c>
      <c r="D130" s="286"/>
      <c r="E130" s="286"/>
      <c r="F130" s="287" t="s">
        <v>1870</v>
      </c>
      <c r="G130" s="286"/>
      <c r="H130" s="286" t="s">
        <v>1882</v>
      </c>
      <c r="I130" s="286" t="s">
        <v>1866</v>
      </c>
      <c r="J130" s="286">
        <v>20</v>
      </c>
      <c r="K130" s="306"/>
    </row>
    <row r="131" spans="2:11" ht="15" customHeight="1">
      <c r="B131" s="304"/>
      <c r="C131" s="265" t="s">
        <v>1869</v>
      </c>
      <c r="D131" s="265"/>
      <c r="E131" s="265"/>
      <c r="F131" s="284" t="s">
        <v>1870</v>
      </c>
      <c r="G131" s="265"/>
      <c r="H131" s="265" t="s">
        <v>1903</v>
      </c>
      <c r="I131" s="265" t="s">
        <v>1866</v>
      </c>
      <c r="J131" s="265">
        <v>50</v>
      </c>
      <c r="K131" s="306"/>
    </row>
    <row r="132" spans="2:11" ht="15" customHeight="1">
      <c r="B132" s="304"/>
      <c r="C132" s="265" t="s">
        <v>1883</v>
      </c>
      <c r="D132" s="265"/>
      <c r="E132" s="265"/>
      <c r="F132" s="284" t="s">
        <v>1870</v>
      </c>
      <c r="G132" s="265"/>
      <c r="H132" s="265" t="s">
        <v>1903</v>
      </c>
      <c r="I132" s="265" t="s">
        <v>1866</v>
      </c>
      <c r="J132" s="265">
        <v>50</v>
      </c>
      <c r="K132" s="306"/>
    </row>
    <row r="133" spans="2:11" ht="15" customHeight="1">
      <c r="B133" s="304"/>
      <c r="C133" s="265" t="s">
        <v>1889</v>
      </c>
      <c r="D133" s="265"/>
      <c r="E133" s="265"/>
      <c r="F133" s="284" t="s">
        <v>1870</v>
      </c>
      <c r="G133" s="265"/>
      <c r="H133" s="265" t="s">
        <v>1903</v>
      </c>
      <c r="I133" s="265" t="s">
        <v>1866</v>
      </c>
      <c r="J133" s="265">
        <v>50</v>
      </c>
      <c r="K133" s="306"/>
    </row>
    <row r="134" spans="2:11" ht="15" customHeight="1">
      <c r="B134" s="304"/>
      <c r="C134" s="265" t="s">
        <v>1891</v>
      </c>
      <c r="D134" s="265"/>
      <c r="E134" s="265"/>
      <c r="F134" s="284" t="s">
        <v>1870</v>
      </c>
      <c r="G134" s="265"/>
      <c r="H134" s="265" t="s">
        <v>1903</v>
      </c>
      <c r="I134" s="265" t="s">
        <v>1866</v>
      </c>
      <c r="J134" s="265">
        <v>50</v>
      </c>
      <c r="K134" s="306"/>
    </row>
    <row r="135" spans="2:11" ht="15" customHeight="1">
      <c r="B135" s="304"/>
      <c r="C135" s="265" t="s">
        <v>131</v>
      </c>
      <c r="D135" s="265"/>
      <c r="E135" s="265"/>
      <c r="F135" s="284" t="s">
        <v>1870</v>
      </c>
      <c r="G135" s="265"/>
      <c r="H135" s="265" t="s">
        <v>1916</v>
      </c>
      <c r="I135" s="265" t="s">
        <v>1866</v>
      </c>
      <c r="J135" s="265">
        <v>255</v>
      </c>
      <c r="K135" s="306"/>
    </row>
    <row r="136" spans="2:11" ht="15" customHeight="1">
      <c r="B136" s="304"/>
      <c r="C136" s="265" t="s">
        <v>1893</v>
      </c>
      <c r="D136" s="265"/>
      <c r="E136" s="265"/>
      <c r="F136" s="284" t="s">
        <v>1864</v>
      </c>
      <c r="G136" s="265"/>
      <c r="H136" s="265" t="s">
        <v>1917</v>
      </c>
      <c r="I136" s="265" t="s">
        <v>1895</v>
      </c>
      <c r="J136" s="265"/>
      <c r="K136" s="306"/>
    </row>
    <row r="137" spans="2:11" ht="15" customHeight="1">
      <c r="B137" s="304"/>
      <c r="C137" s="265" t="s">
        <v>1896</v>
      </c>
      <c r="D137" s="265"/>
      <c r="E137" s="265"/>
      <c r="F137" s="284" t="s">
        <v>1864</v>
      </c>
      <c r="G137" s="265"/>
      <c r="H137" s="265" t="s">
        <v>1918</v>
      </c>
      <c r="I137" s="265" t="s">
        <v>1898</v>
      </c>
      <c r="J137" s="265"/>
      <c r="K137" s="306"/>
    </row>
    <row r="138" spans="2:11" ht="15" customHeight="1">
      <c r="B138" s="304"/>
      <c r="C138" s="265" t="s">
        <v>1899</v>
      </c>
      <c r="D138" s="265"/>
      <c r="E138" s="265"/>
      <c r="F138" s="284" t="s">
        <v>1864</v>
      </c>
      <c r="G138" s="265"/>
      <c r="H138" s="265" t="s">
        <v>1899</v>
      </c>
      <c r="I138" s="265" t="s">
        <v>1898</v>
      </c>
      <c r="J138" s="265"/>
      <c r="K138" s="306"/>
    </row>
    <row r="139" spans="2:11" ht="15" customHeight="1">
      <c r="B139" s="304"/>
      <c r="C139" s="265" t="s">
        <v>40</v>
      </c>
      <c r="D139" s="265"/>
      <c r="E139" s="265"/>
      <c r="F139" s="284" t="s">
        <v>1864</v>
      </c>
      <c r="G139" s="265"/>
      <c r="H139" s="265" t="s">
        <v>1919</v>
      </c>
      <c r="I139" s="265" t="s">
        <v>1898</v>
      </c>
      <c r="J139" s="265"/>
      <c r="K139" s="306"/>
    </row>
    <row r="140" spans="2:11" ht="15" customHeight="1">
      <c r="B140" s="304"/>
      <c r="C140" s="265" t="s">
        <v>1920</v>
      </c>
      <c r="D140" s="265"/>
      <c r="E140" s="265"/>
      <c r="F140" s="284" t="s">
        <v>1864</v>
      </c>
      <c r="G140" s="265"/>
      <c r="H140" s="265" t="s">
        <v>1921</v>
      </c>
      <c r="I140" s="265" t="s">
        <v>1898</v>
      </c>
      <c r="J140" s="265"/>
      <c r="K140" s="306"/>
    </row>
    <row r="141" spans="2:11" ht="15" customHeight="1">
      <c r="B141" s="307"/>
      <c r="C141" s="308"/>
      <c r="D141" s="308"/>
      <c r="E141" s="308"/>
      <c r="F141" s="308"/>
      <c r="G141" s="308"/>
      <c r="H141" s="308"/>
      <c r="I141" s="308"/>
      <c r="J141" s="308"/>
      <c r="K141" s="309"/>
    </row>
    <row r="142" spans="2:11" ht="18.75" customHeight="1">
      <c r="B142" s="261"/>
      <c r="C142" s="261"/>
      <c r="D142" s="261"/>
      <c r="E142" s="261"/>
      <c r="F142" s="296"/>
      <c r="G142" s="261"/>
      <c r="H142" s="261"/>
      <c r="I142" s="261"/>
      <c r="J142" s="261"/>
      <c r="K142" s="261"/>
    </row>
    <row r="143" spans="2:11" ht="18.75" customHeight="1"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</row>
    <row r="144" spans="2:11" ht="7.5" customHeight="1">
      <c r="B144" s="272"/>
      <c r="C144" s="273"/>
      <c r="D144" s="273"/>
      <c r="E144" s="273"/>
      <c r="F144" s="273"/>
      <c r="G144" s="273"/>
      <c r="H144" s="273"/>
      <c r="I144" s="273"/>
      <c r="J144" s="273"/>
      <c r="K144" s="274"/>
    </row>
    <row r="145" spans="2:11" ht="45" customHeight="1">
      <c r="B145" s="275"/>
      <c r="C145" s="384" t="s">
        <v>1922</v>
      </c>
      <c r="D145" s="384"/>
      <c r="E145" s="384"/>
      <c r="F145" s="384"/>
      <c r="G145" s="384"/>
      <c r="H145" s="384"/>
      <c r="I145" s="384"/>
      <c r="J145" s="384"/>
      <c r="K145" s="276"/>
    </row>
    <row r="146" spans="2:11" ht="17.25" customHeight="1">
      <c r="B146" s="275"/>
      <c r="C146" s="277" t="s">
        <v>1858</v>
      </c>
      <c r="D146" s="277"/>
      <c r="E146" s="277"/>
      <c r="F146" s="277" t="s">
        <v>1859</v>
      </c>
      <c r="G146" s="278"/>
      <c r="H146" s="277" t="s">
        <v>126</v>
      </c>
      <c r="I146" s="277" t="s">
        <v>59</v>
      </c>
      <c r="J146" s="277" t="s">
        <v>1860</v>
      </c>
      <c r="K146" s="276"/>
    </row>
    <row r="147" spans="2:11" ht="17.25" customHeight="1">
      <c r="B147" s="275"/>
      <c r="C147" s="279" t="s">
        <v>1861</v>
      </c>
      <c r="D147" s="279"/>
      <c r="E147" s="279"/>
      <c r="F147" s="280" t="s">
        <v>1862</v>
      </c>
      <c r="G147" s="281"/>
      <c r="H147" s="279"/>
      <c r="I147" s="279"/>
      <c r="J147" s="279" t="s">
        <v>1863</v>
      </c>
      <c r="K147" s="276"/>
    </row>
    <row r="148" spans="2:11" ht="5.25" customHeight="1">
      <c r="B148" s="285"/>
      <c r="C148" s="282"/>
      <c r="D148" s="282"/>
      <c r="E148" s="282"/>
      <c r="F148" s="282"/>
      <c r="G148" s="283"/>
      <c r="H148" s="282"/>
      <c r="I148" s="282"/>
      <c r="J148" s="282"/>
      <c r="K148" s="306"/>
    </row>
    <row r="149" spans="2:11" ht="15" customHeight="1">
      <c r="B149" s="285"/>
      <c r="C149" s="310" t="s">
        <v>1867</v>
      </c>
      <c r="D149" s="265"/>
      <c r="E149" s="265"/>
      <c r="F149" s="311" t="s">
        <v>1864</v>
      </c>
      <c r="G149" s="265"/>
      <c r="H149" s="310" t="s">
        <v>1903</v>
      </c>
      <c r="I149" s="310" t="s">
        <v>1866</v>
      </c>
      <c r="J149" s="310">
        <v>120</v>
      </c>
      <c r="K149" s="306"/>
    </row>
    <row r="150" spans="2:11" ht="15" customHeight="1">
      <c r="B150" s="285"/>
      <c r="C150" s="310" t="s">
        <v>1912</v>
      </c>
      <c r="D150" s="265"/>
      <c r="E150" s="265"/>
      <c r="F150" s="311" t="s">
        <v>1864</v>
      </c>
      <c r="G150" s="265"/>
      <c r="H150" s="310" t="s">
        <v>1923</v>
      </c>
      <c r="I150" s="310" t="s">
        <v>1866</v>
      </c>
      <c r="J150" s="310" t="s">
        <v>1914</v>
      </c>
      <c r="K150" s="306"/>
    </row>
    <row r="151" spans="2:11" ht="15" customHeight="1">
      <c r="B151" s="285"/>
      <c r="C151" s="310" t="s">
        <v>84</v>
      </c>
      <c r="D151" s="265"/>
      <c r="E151" s="265"/>
      <c r="F151" s="311" t="s">
        <v>1864</v>
      </c>
      <c r="G151" s="265"/>
      <c r="H151" s="310" t="s">
        <v>1924</v>
      </c>
      <c r="I151" s="310" t="s">
        <v>1866</v>
      </c>
      <c r="J151" s="310" t="s">
        <v>1914</v>
      </c>
      <c r="K151" s="306"/>
    </row>
    <row r="152" spans="2:11" ht="15" customHeight="1">
      <c r="B152" s="285"/>
      <c r="C152" s="310" t="s">
        <v>1869</v>
      </c>
      <c r="D152" s="265"/>
      <c r="E152" s="265"/>
      <c r="F152" s="311" t="s">
        <v>1870</v>
      </c>
      <c r="G152" s="265"/>
      <c r="H152" s="310" t="s">
        <v>1903</v>
      </c>
      <c r="I152" s="310" t="s">
        <v>1866</v>
      </c>
      <c r="J152" s="310">
        <v>50</v>
      </c>
      <c r="K152" s="306"/>
    </row>
    <row r="153" spans="2:11" ht="15" customHeight="1">
      <c r="B153" s="285"/>
      <c r="C153" s="310" t="s">
        <v>1872</v>
      </c>
      <c r="D153" s="265"/>
      <c r="E153" s="265"/>
      <c r="F153" s="311" t="s">
        <v>1864</v>
      </c>
      <c r="G153" s="265"/>
      <c r="H153" s="310" t="s">
        <v>1903</v>
      </c>
      <c r="I153" s="310" t="s">
        <v>1874</v>
      </c>
      <c r="J153" s="310"/>
      <c r="K153" s="306"/>
    </row>
    <row r="154" spans="2:11" ht="15" customHeight="1">
      <c r="B154" s="285"/>
      <c r="C154" s="310" t="s">
        <v>1883</v>
      </c>
      <c r="D154" s="265"/>
      <c r="E154" s="265"/>
      <c r="F154" s="311" t="s">
        <v>1870</v>
      </c>
      <c r="G154" s="265"/>
      <c r="H154" s="310" t="s">
        <v>1903</v>
      </c>
      <c r="I154" s="310" t="s">
        <v>1866</v>
      </c>
      <c r="J154" s="310">
        <v>50</v>
      </c>
      <c r="K154" s="306"/>
    </row>
    <row r="155" spans="2:11" ht="15" customHeight="1">
      <c r="B155" s="285"/>
      <c r="C155" s="310" t="s">
        <v>1891</v>
      </c>
      <c r="D155" s="265"/>
      <c r="E155" s="265"/>
      <c r="F155" s="311" t="s">
        <v>1870</v>
      </c>
      <c r="G155" s="265"/>
      <c r="H155" s="310" t="s">
        <v>1903</v>
      </c>
      <c r="I155" s="310" t="s">
        <v>1866</v>
      </c>
      <c r="J155" s="310">
        <v>50</v>
      </c>
      <c r="K155" s="306"/>
    </row>
    <row r="156" spans="2:11" ht="15" customHeight="1">
      <c r="B156" s="285"/>
      <c r="C156" s="310" t="s">
        <v>1889</v>
      </c>
      <c r="D156" s="265"/>
      <c r="E156" s="265"/>
      <c r="F156" s="311" t="s">
        <v>1870</v>
      </c>
      <c r="G156" s="265"/>
      <c r="H156" s="310" t="s">
        <v>1903</v>
      </c>
      <c r="I156" s="310" t="s">
        <v>1866</v>
      </c>
      <c r="J156" s="310">
        <v>50</v>
      </c>
      <c r="K156" s="306"/>
    </row>
    <row r="157" spans="2:11" ht="15" customHeight="1">
      <c r="B157" s="285"/>
      <c r="C157" s="310" t="s">
        <v>114</v>
      </c>
      <c r="D157" s="265"/>
      <c r="E157" s="265"/>
      <c r="F157" s="311" t="s">
        <v>1864</v>
      </c>
      <c r="G157" s="265"/>
      <c r="H157" s="310" t="s">
        <v>1925</v>
      </c>
      <c r="I157" s="310" t="s">
        <v>1866</v>
      </c>
      <c r="J157" s="310" t="s">
        <v>1926</v>
      </c>
      <c r="K157" s="306"/>
    </row>
    <row r="158" spans="2:11" ht="15" customHeight="1">
      <c r="B158" s="285"/>
      <c r="C158" s="310" t="s">
        <v>1927</v>
      </c>
      <c r="D158" s="265"/>
      <c r="E158" s="265"/>
      <c r="F158" s="311" t="s">
        <v>1864</v>
      </c>
      <c r="G158" s="265"/>
      <c r="H158" s="310" t="s">
        <v>1928</v>
      </c>
      <c r="I158" s="310" t="s">
        <v>1898</v>
      </c>
      <c r="J158" s="310"/>
      <c r="K158" s="306"/>
    </row>
    <row r="159" spans="2:11" ht="15" customHeight="1">
      <c r="B159" s="312"/>
      <c r="C159" s="294"/>
      <c r="D159" s="294"/>
      <c r="E159" s="294"/>
      <c r="F159" s="294"/>
      <c r="G159" s="294"/>
      <c r="H159" s="294"/>
      <c r="I159" s="294"/>
      <c r="J159" s="294"/>
      <c r="K159" s="313"/>
    </row>
    <row r="160" spans="2:11" ht="18.75" customHeight="1">
      <c r="B160" s="261"/>
      <c r="C160" s="265"/>
      <c r="D160" s="265"/>
      <c r="E160" s="265"/>
      <c r="F160" s="284"/>
      <c r="G160" s="265"/>
      <c r="H160" s="265"/>
      <c r="I160" s="265"/>
      <c r="J160" s="265"/>
      <c r="K160" s="261"/>
    </row>
    <row r="161" spans="2:11" ht="18.75" customHeight="1"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</row>
    <row r="162" spans="2:11" ht="7.5" customHeight="1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spans="2:11" ht="45" customHeight="1">
      <c r="B163" s="256"/>
      <c r="C163" s="380" t="s">
        <v>1929</v>
      </c>
      <c r="D163" s="380"/>
      <c r="E163" s="380"/>
      <c r="F163" s="380"/>
      <c r="G163" s="380"/>
      <c r="H163" s="380"/>
      <c r="I163" s="380"/>
      <c r="J163" s="380"/>
      <c r="K163" s="257"/>
    </row>
    <row r="164" spans="2:11" ht="17.25" customHeight="1">
      <c r="B164" s="256"/>
      <c r="C164" s="277" t="s">
        <v>1858</v>
      </c>
      <c r="D164" s="277"/>
      <c r="E164" s="277"/>
      <c r="F164" s="277" t="s">
        <v>1859</v>
      </c>
      <c r="G164" s="314"/>
      <c r="H164" s="315" t="s">
        <v>126</v>
      </c>
      <c r="I164" s="315" t="s">
        <v>59</v>
      </c>
      <c r="J164" s="277" t="s">
        <v>1860</v>
      </c>
      <c r="K164" s="257"/>
    </row>
    <row r="165" spans="2:11" ht="17.25" customHeight="1">
      <c r="B165" s="258"/>
      <c r="C165" s="279" t="s">
        <v>1861</v>
      </c>
      <c r="D165" s="279"/>
      <c r="E165" s="279"/>
      <c r="F165" s="280" t="s">
        <v>1862</v>
      </c>
      <c r="G165" s="316"/>
      <c r="H165" s="317"/>
      <c r="I165" s="317"/>
      <c r="J165" s="279" t="s">
        <v>1863</v>
      </c>
      <c r="K165" s="259"/>
    </row>
    <row r="166" spans="2:11" ht="5.25" customHeight="1">
      <c r="B166" s="285"/>
      <c r="C166" s="282"/>
      <c r="D166" s="282"/>
      <c r="E166" s="282"/>
      <c r="F166" s="282"/>
      <c r="G166" s="283"/>
      <c r="H166" s="282"/>
      <c r="I166" s="282"/>
      <c r="J166" s="282"/>
      <c r="K166" s="306"/>
    </row>
    <row r="167" spans="2:11" ht="15" customHeight="1">
      <c r="B167" s="285"/>
      <c r="C167" s="265" t="s">
        <v>1867</v>
      </c>
      <c r="D167" s="265"/>
      <c r="E167" s="265"/>
      <c r="F167" s="284" t="s">
        <v>1864</v>
      </c>
      <c r="G167" s="265"/>
      <c r="H167" s="265" t="s">
        <v>1903</v>
      </c>
      <c r="I167" s="265" t="s">
        <v>1866</v>
      </c>
      <c r="J167" s="265">
        <v>120</v>
      </c>
      <c r="K167" s="306"/>
    </row>
    <row r="168" spans="2:11" ht="15" customHeight="1">
      <c r="B168" s="285"/>
      <c r="C168" s="265" t="s">
        <v>1912</v>
      </c>
      <c r="D168" s="265"/>
      <c r="E168" s="265"/>
      <c r="F168" s="284" t="s">
        <v>1864</v>
      </c>
      <c r="G168" s="265"/>
      <c r="H168" s="265" t="s">
        <v>1913</v>
      </c>
      <c r="I168" s="265" t="s">
        <v>1866</v>
      </c>
      <c r="J168" s="265" t="s">
        <v>1914</v>
      </c>
      <c r="K168" s="306"/>
    </row>
    <row r="169" spans="2:11" ht="15" customHeight="1">
      <c r="B169" s="285"/>
      <c r="C169" s="265" t="s">
        <v>84</v>
      </c>
      <c r="D169" s="265"/>
      <c r="E169" s="265"/>
      <c r="F169" s="284" t="s">
        <v>1864</v>
      </c>
      <c r="G169" s="265"/>
      <c r="H169" s="265" t="s">
        <v>1930</v>
      </c>
      <c r="I169" s="265" t="s">
        <v>1866</v>
      </c>
      <c r="J169" s="265" t="s">
        <v>1914</v>
      </c>
      <c r="K169" s="306"/>
    </row>
    <row r="170" spans="2:11" ht="15" customHeight="1">
      <c r="B170" s="285"/>
      <c r="C170" s="265" t="s">
        <v>1869</v>
      </c>
      <c r="D170" s="265"/>
      <c r="E170" s="265"/>
      <c r="F170" s="284" t="s">
        <v>1870</v>
      </c>
      <c r="G170" s="265"/>
      <c r="H170" s="265" t="s">
        <v>1930</v>
      </c>
      <c r="I170" s="265" t="s">
        <v>1866</v>
      </c>
      <c r="J170" s="265">
        <v>50</v>
      </c>
      <c r="K170" s="306"/>
    </row>
    <row r="171" spans="2:11" ht="15" customHeight="1">
      <c r="B171" s="285"/>
      <c r="C171" s="265" t="s">
        <v>1872</v>
      </c>
      <c r="D171" s="265"/>
      <c r="E171" s="265"/>
      <c r="F171" s="284" t="s">
        <v>1864</v>
      </c>
      <c r="G171" s="265"/>
      <c r="H171" s="265" t="s">
        <v>1930</v>
      </c>
      <c r="I171" s="265" t="s">
        <v>1874</v>
      </c>
      <c r="J171" s="265"/>
      <c r="K171" s="306"/>
    </row>
    <row r="172" spans="2:11" ht="15" customHeight="1">
      <c r="B172" s="285"/>
      <c r="C172" s="265" t="s">
        <v>1883</v>
      </c>
      <c r="D172" s="265"/>
      <c r="E172" s="265"/>
      <c r="F172" s="284" t="s">
        <v>1870</v>
      </c>
      <c r="G172" s="265"/>
      <c r="H172" s="265" t="s">
        <v>1930</v>
      </c>
      <c r="I172" s="265" t="s">
        <v>1866</v>
      </c>
      <c r="J172" s="265">
        <v>50</v>
      </c>
      <c r="K172" s="306"/>
    </row>
    <row r="173" spans="2:11" ht="15" customHeight="1">
      <c r="B173" s="285"/>
      <c r="C173" s="265" t="s">
        <v>1891</v>
      </c>
      <c r="D173" s="265"/>
      <c r="E173" s="265"/>
      <c r="F173" s="284" t="s">
        <v>1870</v>
      </c>
      <c r="G173" s="265"/>
      <c r="H173" s="265" t="s">
        <v>1930</v>
      </c>
      <c r="I173" s="265" t="s">
        <v>1866</v>
      </c>
      <c r="J173" s="265">
        <v>50</v>
      </c>
      <c r="K173" s="306"/>
    </row>
    <row r="174" spans="2:11" ht="15" customHeight="1">
      <c r="B174" s="285"/>
      <c r="C174" s="265" t="s">
        <v>1889</v>
      </c>
      <c r="D174" s="265"/>
      <c r="E174" s="265"/>
      <c r="F174" s="284" t="s">
        <v>1870</v>
      </c>
      <c r="G174" s="265"/>
      <c r="H174" s="265" t="s">
        <v>1930</v>
      </c>
      <c r="I174" s="265" t="s">
        <v>1866</v>
      </c>
      <c r="J174" s="265">
        <v>50</v>
      </c>
      <c r="K174" s="306"/>
    </row>
    <row r="175" spans="2:11" ht="15" customHeight="1">
      <c r="B175" s="285"/>
      <c r="C175" s="265" t="s">
        <v>125</v>
      </c>
      <c r="D175" s="265"/>
      <c r="E175" s="265"/>
      <c r="F175" s="284" t="s">
        <v>1864</v>
      </c>
      <c r="G175" s="265"/>
      <c r="H175" s="265" t="s">
        <v>1931</v>
      </c>
      <c r="I175" s="265" t="s">
        <v>1932</v>
      </c>
      <c r="J175" s="265"/>
      <c r="K175" s="306"/>
    </row>
    <row r="176" spans="2:11" ht="15" customHeight="1">
      <c r="B176" s="285"/>
      <c r="C176" s="265" t="s">
        <v>59</v>
      </c>
      <c r="D176" s="265"/>
      <c r="E176" s="265"/>
      <c r="F176" s="284" t="s">
        <v>1864</v>
      </c>
      <c r="G176" s="265"/>
      <c r="H176" s="265" t="s">
        <v>1933</v>
      </c>
      <c r="I176" s="265" t="s">
        <v>1934</v>
      </c>
      <c r="J176" s="265">
        <v>1</v>
      </c>
      <c r="K176" s="306"/>
    </row>
    <row r="177" spans="2:11" ht="15" customHeight="1">
      <c r="B177" s="285"/>
      <c r="C177" s="265" t="s">
        <v>55</v>
      </c>
      <c r="D177" s="265"/>
      <c r="E177" s="265"/>
      <c r="F177" s="284" t="s">
        <v>1864</v>
      </c>
      <c r="G177" s="265"/>
      <c r="H177" s="265" t="s">
        <v>1935</v>
      </c>
      <c r="I177" s="265" t="s">
        <v>1866</v>
      </c>
      <c r="J177" s="265">
        <v>20</v>
      </c>
      <c r="K177" s="306"/>
    </row>
    <row r="178" spans="2:11" ht="15" customHeight="1">
      <c r="B178" s="285"/>
      <c r="C178" s="265" t="s">
        <v>126</v>
      </c>
      <c r="D178" s="265"/>
      <c r="E178" s="265"/>
      <c r="F178" s="284" t="s">
        <v>1864</v>
      </c>
      <c r="G178" s="265"/>
      <c r="H178" s="265" t="s">
        <v>1936</v>
      </c>
      <c r="I178" s="265" t="s">
        <v>1866</v>
      </c>
      <c r="J178" s="265">
        <v>255</v>
      </c>
      <c r="K178" s="306"/>
    </row>
    <row r="179" spans="2:11" ht="15" customHeight="1">
      <c r="B179" s="285"/>
      <c r="C179" s="265" t="s">
        <v>127</v>
      </c>
      <c r="D179" s="265"/>
      <c r="E179" s="265"/>
      <c r="F179" s="284" t="s">
        <v>1864</v>
      </c>
      <c r="G179" s="265"/>
      <c r="H179" s="265" t="s">
        <v>1829</v>
      </c>
      <c r="I179" s="265" t="s">
        <v>1866</v>
      </c>
      <c r="J179" s="265">
        <v>10</v>
      </c>
      <c r="K179" s="306"/>
    </row>
    <row r="180" spans="2:11" ht="15" customHeight="1">
      <c r="B180" s="285"/>
      <c r="C180" s="265" t="s">
        <v>128</v>
      </c>
      <c r="D180" s="265"/>
      <c r="E180" s="265"/>
      <c r="F180" s="284" t="s">
        <v>1864</v>
      </c>
      <c r="G180" s="265"/>
      <c r="H180" s="265" t="s">
        <v>1937</v>
      </c>
      <c r="I180" s="265" t="s">
        <v>1898</v>
      </c>
      <c r="J180" s="265"/>
      <c r="K180" s="306"/>
    </row>
    <row r="181" spans="2:11" ht="15" customHeight="1">
      <c r="B181" s="285"/>
      <c r="C181" s="265" t="s">
        <v>1938</v>
      </c>
      <c r="D181" s="265"/>
      <c r="E181" s="265"/>
      <c r="F181" s="284" t="s">
        <v>1864</v>
      </c>
      <c r="G181" s="265"/>
      <c r="H181" s="265" t="s">
        <v>1939</v>
      </c>
      <c r="I181" s="265" t="s">
        <v>1898</v>
      </c>
      <c r="J181" s="265"/>
      <c r="K181" s="306"/>
    </row>
    <row r="182" spans="2:11" ht="15" customHeight="1">
      <c r="B182" s="285"/>
      <c r="C182" s="265" t="s">
        <v>1927</v>
      </c>
      <c r="D182" s="265"/>
      <c r="E182" s="265"/>
      <c r="F182" s="284" t="s">
        <v>1864</v>
      </c>
      <c r="G182" s="265"/>
      <c r="H182" s="265" t="s">
        <v>1940</v>
      </c>
      <c r="I182" s="265" t="s">
        <v>1898</v>
      </c>
      <c r="J182" s="265"/>
      <c r="K182" s="306"/>
    </row>
    <row r="183" spans="2:11" ht="15" customHeight="1">
      <c r="B183" s="285"/>
      <c r="C183" s="265" t="s">
        <v>130</v>
      </c>
      <c r="D183" s="265"/>
      <c r="E183" s="265"/>
      <c r="F183" s="284" t="s">
        <v>1870</v>
      </c>
      <c r="G183" s="265"/>
      <c r="H183" s="265" t="s">
        <v>1941</v>
      </c>
      <c r="I183" s="265" t="s">
        <v>1866</v>
      </c>
      <c r="J183" s="265">
        <v>50</v>
      </c>
      <c r="K183" s="306"/>
    </row>
    <row r="184" spans="2:11" ht="15" customHeight="1">
      <c r="B184" s="285"/>
      <c r="C184" s="265" t="s">
        <v>1942</v>
      </c>
      <c r="D184" s="265"/>
      <c r="E184" s="265"/>
      <c r="F184" s="284" t="s">
        <v>1870</v>
      </c>
      <c r="G184" s="265"/>
      <c r="H184" s="265" t="s">
        <v>1943</v>
      </c>
      <c r="I184" s="265" t="s">
        <v>1944</v>
      </c>
      <c r="J184" s="265"/>
      <c r="K184" s="306"/>
    </row>
    <row r="185" spans="2:11" ht="15" customHeight="1">
      <c r="B185" s="285"/>
      <c r="C185" s="265" t="s">
        <v>1945</v>
      </c>
      <c r="D185" s="265"/>
      <c r="E185" s="265"/>
      <c r="F185" s="284" t="s">
        <v>1870</v>
      </c>
      <c r="G185" s="265"/>
      <c r="H185" s="265" t="s">
        <v>1946</v>
      </c>
      <c r="I185" s="265" t="s">
        <v>1944</v>
      </c>
      <c r="J185" s="265"/>
      <c r="K185" s="306"/>
    </row>
    <row r="186" spans="2:11" ht="15" customHeight="1">
      <c r="B186" s="285"/>
      <c r="C186" s="265" t="s">
        <v>1947</v>
      </c>
      <c r="D186" s="265"/>
      <c r="E186" s="265"/>
      <c r="F186" s="284" t="s">
        <v>1870</v>
      </c>
      <c r="G186" s="265"/>
      <c r="H186" s="265" t="s">
        <v>1948</v>
      </c>
      <c r="I186" s="265" t="s">
        <v>1944</v>
      </c>
      <c r="J186" s="265"/>
      <c r="K186" s="306"/>
    </row>
    <row r="187" spans="2:11" ht="15" customHeight="1">
      <c r="B187" s="285"/>
      <c r="C187" s="318" t="s">
        <v>1949</v>
      </c>
      <c r="D187" s="265"/>
      <c r="E187" s="265"/>
      <c r="F187" s="284" t="s">
        <v>1870</v>
      </c>
      <c r="G187" s="265"/>
      <c r="H187" s="265" t="s">
        <v>1950</v>
      </c>
      <c r="I187" s="265" t="s">
        <v>1951</v>
      </c>
      <c r="J187" s="319" t="s">
        <v>1952</v>
      </c>
      <c r="K187" s="306"/>
    </row>
    <row r="188" spans="2:11" ht="15" customHeight="1">
      <c r="B188" s="285"/>
      <c r="C188" s="270" t="s">
        <v>44</v>
      </c>
      <c r="D188" s="265"/>
      <c r="E188" s="265"/>
      <c r="F188" s="284" t="s">
        <v>1864</v>
      </c>
      <c r="G188" s="265"/>
      <c r="H188" s="261" t="s">
        <v>1953</v>
      </c>
      <c r="I188" s="265" t="s">
        <v>1954</v>
      </c>
      <c r="J188" s="265"/>
      <c r="K188" s="306"/>
    </row>
    <row r="189" spans="2:11" ht="15" customHeight="1">
      <c r="B189" s="285"/>
      <c r="C189" s="270" t="s">
        <v>1955</v>
      </c>
      <c r="D189" s="265"/>
      <c r="E189" s="265"/>
      <c r="F189" s="284" t="s">
        <v>1864</v>
      </c>
      <c r="G189" s="265"/>
      <c r="H189" s="265" t="s">
        <v>1956</v>
      </c>
      <c r="I189" s="265" t="s">
        <v>1898</v>
      </c>
      <c r="J189" s="265"/>
      <c r="K189" s="306"/>
    </row>
    <row r="190" spans="2:11" ht="15" customHeight="1">
      <c r="B190" s="285"/>
      <c r="C190" s="270" t="s">
        <v>1957</v>
      </c>
      <c r="D190" s="265"/>
      <c r="E190" s="265"/>
      <c r="F190" s="284" t="s">
        <v>1864</v>
      </c>
      <c r="G190" s="265"/>
      <c r="H190" s="265" t="s">
        <v>1958</v>
      </c>
      <c r="I190" s="265" t="s">
        <v>1898</v>
      </c>
      <c r="J190" s="265"/>
      <c r="K190" s="306"/>
    </row>
    <row r="191" spans="2:11" ht="15" customHeight="1">
      <c r="B191" s="285"/>
      <c r="C191" s="270" t="s">
        <v>1959</v>
      </c>
      <c r="D191" s="265"/>
      <c r="E191" s="265"/>
      <c r="F191" s="284" t="s">
        <v>1870</v>
      </c>
      <c r="G191" s="265"/>
      <c r="H191" s="265" t="s">
        <v>1960</v>
      </c>
      <c r="I191" s="265" t="s">
        <v>1898</v>
      </c>
      <c r="J191" s="265"/>
      <c r="K191" s="306"/>
    </row>
    <row r="192" spans="2:11" ht="15" customHeight="1">
      <c r="B192" s="312"/>
      <c r="C192" s="320"/>
      <c r="D192" s="294"/>
      <c r="E192" s="294"/>
      <c r="F192" s="294"/>
      <c r="G192" s="294"/>
      <c r="H192" s="294"/>
      <c r="I192" s="294"/>
      <c r="J192" s="294"/>
      <c r="K192" s="313"/>
    </row>
    <row r="193" spans="2:11" ht="18.75" customHeight="1">
      <c r="B193" s="261"/>
      <c r="C193" s="265"/>
      <c r="D193" s="265"/>
      <c r="E193" s="265"/>
      <c r="F193" s="284"/>
      <c r="G193" s="265"/>
      <c r="H193" s="265"/>
      <c r="I193" s="265"/>
      <c r="J193" s="265"/>
      <c r="K193" s="261"/>
    </row>
    <row r="194" spans="2:11" ht="18.75" customHeight="1">
      <c r="B194" s="261"/>
      <c r="C194" s="265"/>
      <c r="D194" s="265"/>
      <c r="E194" s="265"/>
      <c r="F194" s="284"/>
      <c r="G194" s="265"/>
      <c r="H194" s="265"/>
      <c r="I194" s="265"/>
      <c r="J194" s="265"/>
      <c r="K194" s="261"/>
    </row>
    <row r="195" spans="2:11" ht="18.75" customHeight="1"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</row>
    <row r="196" spans="2:11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spans="2:11" ht="21">
      <c r="B197" s="256"/>
      <c r="C197" s="380" t="s">
        <v>1961</v>
      </c>
      <c r="D197" s="380"/>
      <c r="E197" s="380"/>
      <c r="F197" s="380"/>
      <c r="G197" s="380"/>
      <c r="H197" s="380"/>
      <c r="I197" s="380"/>
      <c r="J197" s="380"/>
      <c r="K197" s="257"/>
    </row>
    <row r="198" spans="2:11" ht="25.5" customHeight="1">
      <c r="B198" s="256"/>
      <c r="C198" s="321" t="s">
        <v>1962</v>
      </c>
      <c r="D198" s="321"/>
      <c r="E198" s="321"/>
      <c r="F198" s="321" t="s">
        <v>1963</v>
      </c>
      <c r="G198" s="322"/>
      <c r="H198" s="385" t="s">
        <v>1964</v>
      </c>
      <c r="I198" s="385"/>
      <c r="J198" s="385"/>
      <c r="K198" s="257"/>
    </row>
    <row r="199" spans="2:11" ht="5.25" customHeight="1">
      <c r="B199" s="285"/>
      <c r="C199" s="282"/>
      <c r="D199" s="282"/>
      <c r="E199" s="282"/>
      <c r="F199" s="282"/>
      <c r="G199" s="265"/>
      <c r="H199" s="282"/>
      <c r="I199" s="282"/>
      <c r="J199" s="282"/>
      <c r="K199" s="306"/>
    </row>
    <row r="200" spans="2:11" ht="15" customHeight="1">
      <c r="B200" s="285"/>
      <c r="C200" s="265" t="s">
        <v>1954</v>
      </c>
      <c r="D200" s="265"/>
      <c r="E200" s="265"/>
      <c r="F200" s="284" t="s">
        <v>45</v>
      </c>
      <c r="G200" s="265"/>
      <c r="H200" s="382" t="s">
        <v>1965</v>
      </c>
      <c r="I200" s="382"/>
      <c r="J200" s="382"/>
      <c r="K200" s="306"/>
    </row>
    <row r="201" spans="2:11" ht="15" customHeight="1">
      <c r="B201" s="285"/>
      <c r="C201" s="291"/>
      <c r="D201" s="265"/>
      <c r="E201" s="265"/>
      <c r="F201" s="284" t="s">
        <v>46</v>
      </c>
      <c r="G201" s="265"/>
      <c r="H201" s="382" t="s">
        <v>1966</v>
      </c>
      <c r="I201" s="382"/>
      <c r="J201" s="382"/>
      <c r="K201" s="306"/>
    </row>
    <row r="202" spans="2:11" ht="15" customHeight="1">
      <c r="B202" s="285"/>
      <c r="C202" s="291"/>
      <c r="D202" s="265"/>
      <c r="E202" s="265"/>
      <c r="F202" s="284" t="s">
        <v>49</v>
      </c>
      <c r="G202" s="265"/>
      <c r="H202" s="382" t="s">
        <v>1967</v>
      </c>
      <c r="I202" s="382"/>
      <c r="J202" s="382"/>
      <c r="K202" s="306"/>
    </row>
    <row r="203" spans="2:11" ht="15" customHeight="1">
      <c r="B203" s="285"/>
      <c r="C203" s="265"/>
      <c r="D203" s="265"/>
      <c r="E203" s="265"/>
      <c r="F203" s="284" t="s">
        <v>47</v>
      </c>
      <c r="G203" s="265"/>
      <c r="H203" s="382" t="s">
        <v>1968</v>
      </c>
      <c r="I203" s="382"/>
      <c r="J203" s="382"/>
      <c r="K203" s="306"/>
    </row>
    <row r="204" spans="2:11" ht="15" customHeight="1">
      <c r="B204" s="285"/>
      <c r="C204" s="265"/>
      <c r="D204" s="265"/>
      <c r="E204" s="265"/>
      <c r="F204" s="284" t="s">
        <v>48</v>
      </c>
      <c r="G204" s="265"/>
      <c r="H204" s="382" t="s">
        <v>1969</v>
      </c>
      <c r="I204" s="382"/>
      <c r="J204" s="382"/>
      <c r="K204" s="306"/>
    </row>
    <row r="205" spans="2:11" ht="15" customHeight="1">
      <c r="B205" s="285"/>
      <c r="C205" s="265"/>
      <c r="D205" s="265"/>
      <c r="E205" s="265"/>
      <c r="F205" s="284"/>
      <c r="G205" s="265"/>
      <c r="H205" s="265"/>
      <c r="I205" s="265"/>
      <c r="J205" s="265"/>
      <c r="K205" s="306"/>
    </row>
    <row r="206" spans="2:11" ht="15" customHeight="1">
      <c r="B206" s="285"/>
      <c r="C206" s="265" t="s">
        <v>1910</v>
      </c>
      <c r="D206" s="265"/>
      <c r="E206" s="265"/>
      <c r="F206" s="284" t="s">
        <v>80</v>
      </c>
      <c r="G206" s="265"/>
      <c r="H206" s="382" t="s">
        <v>1970</v>
      </c>
      <c r="I206" s="382"/>
      <c r="J206" s="382"/>
      <c r="K206" s="306"/>
    </row>
    <row r="207" spans="2:11" ht="15" customHeight="1">
      <c r="B207" s="285"/>
      <c r="C207" s="291"/>
      <c r="D207" s="265"/>
      <c r="E207" s="265"/>
      <c r="F207" s="284" t="s">
        <v>1808</v>
      </c>
      <c r="G207" s="265"/>
      <c r="H207" s="382" t="s">
        <v>1809</v>
      </c>
      <c r="I207" s="382"/>
      <c r="J207" s="382"/>
      <c r="K207" s="306"/>
    </row>
    <row r="208" spans="2:11" ht="15" customHeight="1">
      <c r="B208" s="285"/>
      <c r="C208" s="265"/>
      <c r="D208" s="265"/>
      <c r="E208" s="265"/>
      <c r="F208" s="284" t="s">
        <v>1806</v>
      </c>
      <c r="G208" s="265"/>
      <c r="H208" s="382" t="s">
        <v>1971</v>
      </c>
      <c r="I208" s="382"/>
      <c r="J208" s="382"/>
      <c r="K208" s="306"/>
    </row>
    <row r="209" spans="2:11" ht="15" customHeight="1">
      <c r="B209" s="323"/>
      <c r="C209" s="291"/>
      <c r="D209" s="291"/>
      <c r="E209" s="291"/>
      <c r="F209" s="284" t="s">
        <v>1810</v>
      </c>
      <c r="G209" s="270"/>
      <c r="H209" s="386" t="s">
        <v>1811</v>
      </c>
      <c r="I209" s="386"/>
      <c r="J209" s="386"/>
      <c r="K209" s="324"/>
    </row>
    <row r="210" spans="2:11" ht="15" customHeight="1">
      <c r="B210" s="323"/>
      <c r="C210" s="291"/>
      <c r="D210" s="291"/>
      <c r="E210" s="291"/>
      <c r="F210" s="284" t="s">
        <v>1812</v>
      </c>
      <c r="G210" s="270"/>
      <c r="H210" s="386" t="s">
        <v>250</v>
      </c>
      <c r="I210" s="386"/>
      <c r="J210" s="386"/>
      <c r="K210" s="324"/>
    </row>
    <row r="211" spans="2:11" ht="15" customHeight="1">
      <c r="B211" s="323"/>
      <c r="C211" s="291"/>
      <c r="D211" s="291"/>
      <c r="E211" s="291"/>
      <c r="F211" s="325"/>
      <c r="G211" s="270"/>
      <c r="H211" s="326"/>
      <c r="I211" s="326"/>
      <c r="J211" s="326"/>
      <c r="K211" s="324"/>
    </row>
    <row r="212" spans="2:11" ht="15" customHeight="1">
      <c r="B212" s="323"/>
      <c r="C212" s="265" t="s">
        <v>1934</v>
      </c>
      <c r="D212" s="291"/>
      <c r="E212" s="291"/>
      <c r="F212" s="284">
        <v>1</v>
      </c>
      <c r="G212" s="270"/>
      <c r="H212" s="386" t="s">
        <v>1972</v>
      </c>
      <c r="I212" s="386"/>
      <c r="J212" s="386"/>
      <c r="K212" s="324"/>
    </row>
    <row r="213" spans="2:11" ht="15" customHeight="1">
      <c r="B213" s="323"/>
      <c r="C213" s="291"/>
      <c r="D213" s="291"/>
      <c r="E213" s="291"/>
      <c r="F213" s="284">
        <v>2</v>
      </c>
      <c r="G213" s="270"/>
      <c r="H213" s="386" t="s">
        <v>1973</v>
      </c>
      <c r="I213" s="386"/>
      <c r="J213" s="386"/>
      <c r="K213" s="324"/>
    </row>
    <row r="214" spans="2:11" ht="15" customHeight="1">
      <c r="B214" s="323"/>
      <c r="C214" s="291"/>
      <c r="D214" s="291"/>
      <c r="E214" s="291"/>
      <c r="F214" s="284">
        <v>3</v>
      </c>
      <c r="G214" s="270"/>
      <c r="H214" s="386" t="s">
        <v>1974</v>
      </c>
      <c r="I214" s="386"/>
      <c r="J214" s="386"/>
      <c r="K214" s="324"/>
    </row>
    <row r="215" spans="2:11" ht="15" customHeight="1">
      <c r="B215" s="323"/>
      <c r="C215" s="291"/>
      <c r="D215" s="291"/>
      <c r="E215" s="291"/>
      <c r="F215" s="284">
        <v>4</v>
      </c>
      <c r="G215" s="270"/>
      <c r="H215" s="386" t="s">
        <v>1975</v>
      </c>
      <c r="I215" s="386"/>
      <c r="J215" s="386"/>
      <c r="K215" s="324"/>
    </row>
    <row r="216" spans="2:11" ht="12.75" customHeight="1">
      <c r="B216" s="327"/>
      <c r="C216" s="328"/>
      <c r="D216" s="328"/>
      <c r="E216" s="328"/>
      <c r="F216" s="328"/>
      <c r="G216" s="328"/>
      <c r="H216" s="328"/>
      <c r="I216" s="328"/>
      <c r="J216" s="328"/>
      <c r="K216" s="329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000 - SO 000 Vedlejší ...</vt:lpstr>
      <vt:lpstr>SO 261 - SO 261 Úprava sv...</vt:lpstr>
      <vt:lpstr>SO 181 - SO 181 Dopravně ...</vt:lpstr>
      <vt:lpstr>201 - 201 Most </vt:lpstr>
      <vt:lpstr>SO 431 - SO 431 Ochrana k...</vt:lpstr>
      <vt:lpstr>Pokyny pro vyplnění</vt:lpstr>
      <vt:lpstr>'201 - 201 Most '!Názvy_tisku</vt:lpstr>
      <vt:lpstr>'Rekapitulace stavby'!Názvy_tisku</vt:lpstr>
      <vt:lpstr>'SO 000 - SO 000 Vedlejší ...'!Názvy_tisku</vt:lpstr>
      <vt:lpstr>'SO 181 - SO 181 Dopravně ...'!Názvy_tisku</vt:lpstr>
      <vt:lpstr>'SO 261 - SO 261 Úprava sv...'!Názvy_tisku</vt:lpstr>
      <vt:lpstr>'SO 431 - SO 431 Ochrana k...'!Názvy_tisku</vt:lpstr>
      <vt:lpstr>'201 - 201 Most '!Oblast_tisku</vt:lpstr>
      <vt:lpstr>'Pokyny pro vyplnění'!Oblast_tisku</vt:lpstr>
      <vt:lpstr>'Rekapitulace stavby'!Oblast_tisku</vt:lpstr>
      <vt:lpstr>'SO 000 - SO 000 Vedlejší ...'!Oblast_tisku</vt:lpstr>
      <vt:lpstr>'SO 181 - SO 181 Dopravně ...'!Oblast_tisku</vt:lpstr>
      <vt:lpstr>'SO 261 - SO 261 Úprava sv...'!Oblast_tisku</vt:lpstr>
      <vt:lpstr>'SO 431 - SO 431 Ochrana k...'!Oblast_tisku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Jůzko</dc:creator>
  <cp:lastModifiedBy>Václav Jůzko</cp:lastModifiedBy>
  <cp:lastPrinted>2017-02-17T12:47:57Z</cp:lastPrinted>
  <dcterms:created xsi:type="dcterms:W3CDTF">2017-02-17T12:40:13Z</dcterms:created>
  <dcterms:modified xsi:type="dcterms:W3CDTF">2017-02-17T12:48:17Z</dcterms:modified>
</cp:coreProperties>
</file>