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325"/>
  <workbookPr/>
  <mc:AlternateContent xmlns:mc="http://schemas.openxmlformats.org/markup-compatibility/2006">
    <mc:Choice Requires="x15">
      <x15ac:absPath xmlns:x15ac="http://schemas.microsoft.com/office/spreadsheetml/2010/11/ac" url="C:\Users\Luděk\Documents\Zakázky\Benešov_U_nádraží\Uznatelné_neuznatelné\"/>
    </mc:Choice>
  </mc:AlternateContent>
  <xr:revisionPtr revIDLastSave="0" documentId="13_ncr:1_{17EEDD12-AB49-4EDC-B85A-BF87E2603DB5}" xr6:coauthVersionLast="45" xr6:coauthVersionMax="45" xr10:uidLastSave="{00000000-0000-0000-0000-000000000000}"/>
  <bookViews>
    <workbookView xWindow="28680" yWindow="-120" windowWidth="29040" windowHeight="15840" firstSheet="3" activeTab="3" xr2:uid="{00000000-000D-0000-FFFF-FFFF00000000}"/>
  </bookViews>
  <sheets>
    <sheet name="Rekapitulace stavby" sheetId="1" r:id="rId1"/>
    <sheet name="VOP k ceně díla" sheetId="9" r:id="rId2"/>
    <sheet name="SO111 - SO 111 - Rekonstr..." sheetId="2" r:id="rId3"/>
    <sheet name="SO112 - SO 112 - Okružní ..." sheetId="3" r:id="rId4"/>
    <sheet name="SO901.1 - SO 901.1 - 1. e..." sheetId="4" r:id="rId5"/>
    <sheet name="SO901.2 - SO 901.2 - 2. e..." sheetId="5" r:id="rId6"/>
    <sheet name="VON - VON - Vedlejší a os..." sheetId="6" r:id="rId7"/>
    <sheet name="Seznam figur" sheetId="7" r:id="rId8"/>
    <sheet name="Pokyny pro vyplnění" sheetId="8" r:id="rId9"/>
  </sheets>
  <definedNames>
    <definedName name="_xlnm._FilterDatabase" localSheetId="2" hidden="1">'SO111 - SO 111 - Rekonstr...'!$C$89:$K$1009</definedName>
    <definedName name="_xlnm._FilterDatabase" localSheetId="3" hidden="1">'SO112 - SO 112 - Okružní ...'!$C$89:$K$817</definedName>
    <definedName name="_xlnm._FilterDatabase" localSheetId="4" hidden="1">'SO901.1 - SO 901.1 - 1. e...'!$C$86:$K$174</definedName>
    <definedName name="_xlnm._FilterDatabase" localSheetId="5" hidden="1">'SO901.2 - SO 901.2 - 2. e...'!$C$86:$K$177</definedName>
    <definedName name="_xlnm._FilterDatabase" localSheetId="6" hidden="1">'VON - VON - Vedlejší a os...'!$C$84:$K$112</definedName>
    <definedName name="_xlnm.Print_Titles" localSheetId="0">'Rekapitulace stavby'!$52:$52</definedName>
    <definedName name="_xlnm.Print_Titles" localSheetId="7">'Seznam figur'!$9:$9</definedName>
    <definedName name="_xlnm.Print_Titles" localSheetId="2">'SO111 - SO 111 - Rekonstr...'!$89:$89</definedName>
    <definedName name="_xlnm.Print_Titles" localSheetId="3">'SO112 - SO 112 - Okružní ...'!$89:$89</definedName>
    <definedName name="_xlnm.Print_Titles" localSheetId="4">'SO901.1 - SO 901.1 - 1. e...'!$86:$86</definedName>
    <definedName name="_xlnm.Print_Titles" localSheetId="5">'SO901.2 - SO 901.2 - 2. e...'!$86:$86</definedName>
    <definedName name="_xlnm.Print_Titles" localSheetId="6">'VON - VON - Vedlejší a os...'!$84:$84</definedName>
    <definedName name="_xlnm.Print_Area" localSheetId="8">'Pokyny pro vyplnění'!$B$2:$K$71,'Pokyny pro vyplnění'!$B$74:$K$118,'Pokyny pro vyplnění'!$B$121:$K$190,'Pokyny pro vyplnění'!$B$198:$K$218</definedName>
    <definedName name="_xlnm.Print_Area" localSheetId="0">'Rekapitulace stavby'!$D$4:$AO$36,'Rekapitulace stavby'!$C$42:$AQ$61</definedName>
    <definedName name="_xlnm.Print_Area" localSheetId="7">'Seznam figur'!$C$4:$G$247</definedName>
    <definedName name="_xlnm.Print_Area" localSheetId="2">'SO111 - SO 111 - Rekonstr...'!$C$4:$J$39,'SO111 - SO 111 - Rekonstr...'!$C$45:$J$71,'SO111 - SO 111 - Rekonstr...'!$C$77:$K$1009</definedName>
    <definedName name="_xlnm.Print_Area" localSheetId="3">'SO112 - SO 112 - Okružní ...'!$C$4:$J$39,'SO112 - SO 112 - Okružní ...'!$C$45:$J$71,'SO112 - SO 112 - Okružní ...'!$C$77:$K$817</definedName>
    <definedName name="_xlnm.Print_Area" localSheetId="4">'SO901.1 - SO 901.1 - 1. e...'!$C$4:$J$41,'SO901.1 - SO 901.1 - 1. e...'!$C$47:$J$66,'SO901.1 - SO 901.1 - 1. e...'!$C$72:$K$174</definedName>
    <definedName name="_xlnm.Print_Area" localSheetId="5">'SO901.2 - SO 901.2 - 2. e...'!$C$4:$J$41,'SO901.2 - SO 901.2 - 2. e...'!$C$47:$J$66,'SO901.2 - SO 901.2 - 2. e...'!$C$72:$K$177</definedName>
    <definedName name="_xlnm.Print_Area" localSheetId="6">'VON - VON - Vedlejší a os...'!$C$4:$J$39,'VON - VON - Vedlejší a os...'!$C$45:$J$66,'VON - VON - Vedlejší a os...'!$C$72:$K$112</definedName>
    <definedName name="_xlnm.Print_Area" localSheetId="1">'VOP k ceně díla'!$A$1:$A$52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7" i="7" l="1"/>
  <c r="J37" i="6"/>
  <c r="J36" i="6"/>
  <c r="AY60" i="1"/>
  <c r="J35" i="6"/>
  <c r="AX60" i="1"/>
  <c r="BI112" i="6"/>
  <c r="BH112" i="6"/>
  <c r="BG112" i="6"/>
  <c r="BF112" i="6"/>
  <c r="T112" i="6"/>
  <c r="R112" i="6"/>
  <c r="P112" i="6"/>
  <c r="BI111" i="6"/>
  <c r="BH111" i="6"/>
  <c r="BG111" i="6"/>
  <c r="BF111" i="6"/>
  <c r="T111" i="6"/>
  <c r="R111" i="6"/>
  <c r="P111" i="6"/>
  <c r="BI110" i="6"/>
  <c r="BH110" i="6"/>
  <c r="BG110" i="6"/>
  <c r="BF110" i="6"/>
  <c r="T110" i="6"/>
  <c r="R110" i="6"/>
  <c r="P110" i="6"/>
  <c r="BI109" i="6"/>
  <c r="BH109" i="6"/>
  <c r="BG109" i="6"/>
  <c r="BF109" i="6"/>
  <c r="T109" i="6"/>
  <c r="R109" i="6"/>
  <c r="P109" i="6"/>
  <c r="BI107" i="6"/>
  <c r="BH107" i="6"/>
  <c r="BG107" i="6"/>
  <c r="BF107" i="6"/>
  <c r="T107" i="6"/>
  <c r="T106" i="6"/>
  <c r="R107" i="6"/>
  <c r="R106" i="6" s="1"/>
  <c r="P107" i="6"/>
  <c r="P106" i="6" s="1"/>
  <c r="BI105" i="6"/>
  <c r="BH105" i="6"/>
  <c r="BG105" i="6"/>
  <c r="BF105" i="6"/>
  <c r="T105" i="6"/>
  <c r="R105" i="6"/>
  <c r="P105" i="6"/>
  <c r="BI104" i="6"/>
  <c r="BH104" i="6"/>
  <c r="BG104" i="6"/>
  <c r="BF104" i="6"/>
  <c r="T104" i="6"/>
  <c r="R104" i="6"/>
  <c r="P104" i="6"/>
  <c r="BI103" i="6"/>
  <c r="BH103" i="6"/>
  <c r="BG103" i="6"/>
  <c r="BF103" i="6"/>
  <c r="T103" i="6"/>
  <c r="R103" i="6"/>
  <c r="P103" i="6"/>
  <c r="BI102" i="6"/>
  <c r="BH102" i="6"/>
  <c r="BG102" i="6"/>
  <c r="BF102" i="6"/>
  <c r="T102" i="6"/>
  <c r="R102" i="6"/>
  <c r="P102" i="6"/>
  <c r="BI101" i="6"/>
  <c r="BH101" i="6"/>
  <c r="BG101" i="6"/>
  <c r="BF101" i="6"/>
  <c r="T101" i="6"/>
  <c r="R101" i="6"/>
  <c r="P101" i="6"/>
  <c r="BI99" i="6"/>
  <c r="BH99" i="6"/>
  <c r="BG99" i="6"/>
  <c r="BF99" i="6"/>
  <c r="T99" i="6"/>
  <c r="R99" i="6"/>
  <c r="P99" i="6"/>
  <c r="BI98" i="6"/>
  <c r="BH98" i="6"/>
  <c r="BG98" i="6"/>
  <c r="BF98" i="6"/>
  <c r="T98" i="6"/>
  <c r="R98" i="6"/>
  <c r="P98" i="6"/>
  <c r="BI97" i="6"/>
  <c r="BH97" i="6"/>
  <c r="BG97" i="6"/>
  <c r="BF97" i="6"/>
  <c r="T97" i="6"/>
  <c r="R97" i="6"/>
  <c r="P97" i="6"/>
  <c r="BI96" i="6"/>
  <c r="BH96" i="6"/>
  <c r="BG96" i="6"/>
  <c r="BF96" i="6"/>
  <c r="T96" i="6"/>
  <c r="R96" i="6"/>
  <c r="P96" i="6"/>
  <c r="BI95" i="6"/>
  <c r="BH95" i="6"/>
  <c r="BG95" i="6"/>
  <c r="BF95" i="6"/>
  <c r="T95" i="6"/>
  <c r="R95" i="6"/>
  <c r="P95" i="6"/>
  <c r="BI93" i="6"/>
  <c r="BH93" i="6"/>
  <c r="BG93" i="6"/>
  <c r="BF93" i="6"/>
  <c r="T93" i="6"/>
  <c r="R93" i="6"/>
  <c r="P93" i="6"/>
  <c r="BI92" i="6"/>
  <c r="BH92" i="6"/>
  <c r="BG92" i="6"/>
  <c r="BF92" i="6"/>
  <c r="T92" i="6"/>
  <c r="R92" i="6"/>
  <c r="P92" i="6"/>
  <c r="BI91" i="6"/>
  <c r="BH91" i="6"/>
  <c r="BG91" i="6"/>
  <c r="BF91" i="6"/>
  <c r="T91" i="6"/>
  <c r="R91" i="6"/>
  <c r="P91" i="6"/>
  <c r="BI90" i="6"/>
  <c r="BH90" i="6"/>
  <c r="BG90" i="6"/>
  <c r="BF90" i="6"/>
  <c r="T90" i="6"/>
  <c r="R90" i="6"/>
  <c r="P90" i="6"/>
  <c r="BI89" i="6"/>
  <c r="BH89" i="6"/>
  <c r="BG89" i="6"/>
  <c r="BF89" i="6"/>
  <c r="T89" i="6"/>
  <c r="R89" i="6"/>
  <c r="P89" i="6"/>
  <c r="BI88" i="6"/>
  <c r="BH88" i="6"/>
  <c r="BG88" i="6"/>
  <c r="BF88" i="6"/>
  <c r="T88" i="6"/>
  <c r="R88" i="6"/>
  <c r="P88" i="6"/>
  <c r="J82" i="6"/>
  <c r="J81" i="6"/>
  <c r="F81" i="6"/>
  <c r="F79" i="6"/>
  <c r="E77" i="6"/>
  <c r="J55" i="6"/>
  <c r="J54" i="6"/>
  <c r="F54" i="6"/>
  <c r="F52" i="6"/>
  <c r="E50" i="6"/>
  <c r="J18" i="6"/>
  <c r="E18" i="6"/>
  <c r="F82" i="6" s="1"/>
  <c r="J17" i="6"/>
  <c r="J12" i="6"/>
  <c r="J79" i="6"/>
  <c r="E7" i="6"/>
  <c r="E75" i="6"/>
  <c r="J39" i="5"/>
  <c r="J38" i="5"/>
  <c r="AY59" i="1"/>
  <c r="J37" i="5"/>
  <c r="AX59" i="1"/>
  <c r="BI177" i="5"/>
  <c r="BH177" i="5"/>
  <c r="BG177" i="5"/>
  <c r="BF177" i="5"/>
  <c r="T177" i="5"/>
  <c r="R177" i="5"/>
  <c r="P177" i="5"/>
  <c r="BI171" i="5"/>
  <c r="BH171" i="5"/>
  <c r="BG171" i="5"/>
  <c r="BF171" i="5"/>
  <c r="T171" i="5"/>
  <c r="R171" i="5"/>
  <c r="P171" i="5"/>
  <c r="BI167" i="5"/>
  <c r="BH167" i="5"/>
  <c r="BG167" i="5"/>
  <c r="BF167" i="5"/>
  <c r="T167" i="5"/>
  <c r="R167" i="5"/>
  <c r="P167" i="5"/>
  <c r="BI160" i="5"/>
  <c r="BH160" i="5"/>
  <c r="BG160" i="5"/>
  <c r="BF160" i="5"/>
  <c r="T160" i="5"/>
  <c r="R160" i="5"/>
  <c r="P160" i="5"/>
  <c r="BI156" i="5"/>
  <c r="BH156" i="5"/>
  <c r="BG156" i="5"/>
  <c r="BF156" i="5"/>
  <c r="T156" i="5"/>
  <c r="R156" i="5"/>
  <c r="P156" i="5"/>
  <c r="BI148" i="5"/>
  <c r="BH148" i="5"/>
  <c r="BG148" i="5"/>
  <c r="BF148" i="5"/>
  <c r="T148" i="5"/>
  <c r="R148" i="5"/>
  <c r="P148" i="5"/>
  <c r="BI144" i="5"/>
  <c r="BH144" i="5"/>
  <c r="BG144" i="5"/>
  <c r="BF144" i="5"/>
  <c r="T144" i="5"/>
  <c r="R144" i="5"/>
  <c r="P144" i="5"/>
  <c r="BI137" i="5"/>
  <c r="BH137" i="5"/>
  <c r="BG137" i="5"/>
  <c r="BF137" i="5"/>
  <c r="T137" i="5"/>
  <c r="R137" i="5"/>
  <c r="P137" i="5"/>
  <c r="BI133" i="5"/>
  <c r="BH133" i="5"/>
  <c r="BG133" i="5"/>
  <c r="BF133" i="5"/>
  <c r="T133" i="5"/>
  <c r="R133" i="5"/>
  <c r="P133" i="5"/>
  <c r="BI129" i="5"/>
  <c r="BH129" i="5"/>
  <c r="BG129" i="5"/>
  <c r="BF129" i="5"/>
  <c r="T129" i="5"/>
  <c r="R129" i="5"/>
  <c r="P129" i="5"/>
  <c r="BI122" i="5"/>
  <c r="BH122" i="5"/>
  <c r="BG122" i="5"/>
  <c r="BF122" i="5"/>
  <c r="T122" i="5"/>
  <c r="R122" i="5"/>
  <c r="P122" i="5"/>
  <c r="BI105" i="5"/>
  <c r="BH105" i="5"/>
  <c r="BG105" i="5"/>
  <c r="BF105" i="5"/>
  <c r="T105" i="5"/>
  <c r="R105" i="5"/>
  <c r="P105" i="5"/>
  <c r="BI101" i="5"/>
  <c r="BH101" i="5"/>
  <c r="BG101" i="5"/>
  <c r="BF101" i="5"/>
  <c r="T101" i="5"/>
  <c r="R101" i="5"/>
  <c r="P101" i="5"/>
  <c r="BI90" i="5"/>
  <c r="BH90" i="5"/>
  <c r="BG90" i="5"/>
  <c r="BF90" i="5"/>
  <c r="T90" i="5"/>
  <c r="R90" i="5"/>
  <c r="P90" i="5"/>
  <c r="J84" i="5"/>
  <c r="J83" i="5"/>
  <c r="F83" i="5"/>
  <c r="F81" i="5"/>
  <c r="E79" i="5"/>
  <c r="J59" i="5"/>
  <c r="J58" i="5"/>
  <c r="F58" i="5"/>
  <c r="F56" i="5"/>
  <c r="E54" i="5"/>
  <c r="J20" i="5"/>
  <c r="E20" i="5"/>
  <c r="F84" i="5"/>
  <c r="J19" i="5"/>
  <c r="J14" i="5"/>
  <c r="J81" i="5" s="1"/>
  <c r="E7" i="5"/>
  <c r="E50" i="5" s="1"/>
  <c r="J39" i="4"/>
  <c r="J38" i="4"/>
  <c r="AY58" i="1"/>
  <c r="J37" i="4"/>
  <c r="AX58" i="1" s="1"/>
  <c r="BI171" i="4"/>
  <c r="BH171" i="4"/>
  <c r="BG171" i="4"/>
  <c r="BF171" i="4"/>
  <c r="T171" i="4"/>
  <c r="R171" i="4"/>
  <c r="P171" i="4"/>
  <c r="BI164" i="4"/>
  <c r="BH164" i="4"/>
  <c r="BG164" i="4"/>
  <c r="BF164" i="4"/>
  <c r="T164" i="4"/>
  <c r="R164" i="4"/>
  <c r="P164" i="4"/>
  <c r="BI160" i="4"/>
  <c r="BH160" i="4"/>
  <c r="BG160" i="4"/>
  <c r="BF160" i="4"/>
  <c r="T160" i="4"/>
  <c r="R160" i="4"/>
  <c r="P160" i="4"/>
  <c r="BI153" i="4"/>
  <c r="BH153" i="4"/>
  <c r="BG153" i="4"/>
  <c r="BF153" i="4"/>
  <c r="T153" i="4"/>
  <c r="R153" i="4"/>
  <c r="P153" i="4"/>
  <c r="BI149" i="4"/>
  <c r="BH149" i="4"/>
  <c r="BG149" i="4"/>
  <c r="BF149" i="4"/>
  <c r="T149" i="4"/>
  <c r="R149" i="4"/>
  <c r="P149" i="4"/>
  <c r="BI142" i="4"/>
  <c r="BH142" i="4"/>
  <c r="BG142" i="4"/>
  <c r="BF142" i="4"/>
  <c r="T142" i="4"/>
  <c r="R142" i="4"/>
  <c r="P142" i="4"/>
  <c r="BI138" i="4"/>
  <c r="BH138" i="4"/>
  <c r="BG138" i="4"/>
  <c r="BF138" i="4"/>
  <c r="T138" i="4"/>
  <c r="R138" i="4"/>
  <c r="P138" i="4"/>
  <c r="BI134" i="4"/>
  <c r="BH134" i="4"/>
  <c r="BG134" i="4"/>
  <c r="BF134" i="4"/>
  <c r="T134" i="4"/>
  <c r="R134" i="4"/>
  <c r="P134" i="4"/>
  <c r="BI123" i="4"/>
  <c r="BH123" i="4"/>
  <c r="BG123" i="4"/>
  <c r="BF123" i="4"/>
  <c r="T123" i="4"/>
  <c r="R123" i="4"/>
  <c r="P123" i="4"/>
  <c r="BI106" i="4"/>
  <c r="BH106" i="4"/>
  <c r="BG106" i="4"/>
  <c r="BF106" i="4"/>
  <c r="T106" i="4"/>
  <c r="R106" i="4"/>
  <c r="P106" i="4"/>
  <c r="BI102" i="4"/>
  <c r="BH102" i="4"/>
  <c r="BG102" i="4"/>
  <c r="BF102" i="4"/>
  <c r="T102" i="4"/>
  <c r="R102" i="4"/>
  <c r="P102" i="4"/>
  <c r="BI90" i="4"/>
  <c r="BH90" i="4"/>
  <c r="BG90" i="4"/>
  <c r="BF90" i="4"/>
  <c r="T90" i="4"/>
  <c r="R90" i="4"/>
  <c r="P90" i="4"/>
  <c r="J84" i="4"/>
  <c r="J83" i="4"/>
  <c r="F83" i="4"/>
  <c r="F81" i="4"/>
  <c r="E79" i="4"/>
  <c r="J59" i="4"/>
  <c r="J58" i="4"/>
  <c r="F58" i="4"/>
  <c r="F56" i="4"/>
  <c r="E54" i="4"/>
  <c r="J20" i="4"/>
  <c r="E20" i="4"/>
  <c r="F59" i="4" s="1"/>
  <c r="J19" i="4"/>
  <c r="J14" i="4"/>
  <c r="J81" i="4"/>
  <c r="E7" i="4"/>
  <c r="E75" i="4"/>
  <c r="J37" i="3"/>
  <c r="J36" i="3"/>
  <c r="AY56" i="1"/>
  <c r="J35" i="3"/>
  <c r="AX56" i="1"/>
  <c r="BI813" i="3"/>
  <c r="BH813" i="3"/>
  <c r="BG813" i="3"/>
  <c r="BF813" i="3"/>
  <c r="T813" i="3"/>
  <c r="T812" i="3" s="1"/>
  <c r="R813" i="3"/>
  <c r="R812" i="3" s="1"/>
  <c r="P813" i="3"/>
  <c r="P812" i="3"/>
  <c r="BI810" i="3"/>
  <c r="BH810" i="3"/>
  <c r="BG810" i="3"/>
  <c r="BF810" i="3"/>
  <c r="T810" i="3"/>
  <c r="T809" i="3" s="1"/>
  <c r="R810" i="3"/>
  <c r="R809" i="3" s="1"/>
  <c r="P810" i="3"/>
  <c r="P809" i="3" s="1"/>
  <c r="BI806" i="3"/>
  <c r="BH806" i="3"/>
  <c r="BG806" i="3"/>
  <c r="BF806" i="3"/>
  <c r="T806" i="3"/>
  <c r="R806" i="3"/>
  <c r="P806" i="3"/>
  <c r="BI803" i="3"/>
  <c r="BH803" i="3"/>
  <c r="BG803" i="3"/>
  <c r="BF803" i="3"/>
  <c r="T803" i="3"/>
  <c r="R803" i="3"/>
  <c r="P803" i="3"/>
  <c r="BI799" i="3"/>
  <c r="BH799" i="3"/>
  <c r="BG799" i="3"/>
  <c r="BF799" i="3"/>
  <c r="T799" i="3"/>
  <c r="R799" i="3"/>
  <c r="P799" i="3"/>
  <c r="BI794" i="3"/>
  <c r="BH794" i="3"/>
  <c r="BG794" i="3"/>
  <c r="BF794" i="3"/>
  <c r="T794" i="3"/>
  <c r="R794" i="3"/>
  <c r="P794" i="3"/>
  <c r="BI791" i="3"/>
  <c r="BH791" i="3"/>
  <c r="BG791" i="3"/>
  <c r="BF791" i="3"/>
  <c r="T791" i="3"/>
  <c r="R791" i="3"/>
  <c r="P791" i="3"/>
  <c r="BI787" i="3"/>
  <c r="BH787" i="3"/>
  <c r="BG787" i="3"/>
  <c r="BF787" i="3"/>
  <c r="T787" i="3"/>
  <c r="R787" i="3"/>
  <c r="P787" i="3"/>
  <c r="BI784" i="3"/>
  <c r="BH784" i="3"/>
  <c r="BG784" i="3"/>
  <c r="BF784" i="3"/>
  <c r="T784" i="3"/>
  <c r="R784" i="3"/>
  <c r="P784" i="3"/>
  <c r="BI780" i="3"/>
  <c r="BH780" i="3"/>
  <c r="BG780" i="3"/>
  <c r="BF780" i="3"/>
  <c r="T780" i="3"/>
  <c r="R780" i="3"/>
  <c r="P780" i="3"/>
  <c r="BI777" i="3"/>
  <c r="BH777" i="3"/>
  <c r="BG777" i="3"/>
  <c r="BF777" i="3"/>
  <c r="T777" i="3"/>
  <c r="R777" i="3"/>
  <c r="P777" i="3"/>
  <c r="BI774" i="3"/>
  <c r="BH774" i="3"/>
  <c r="BG774" i="3"/>
  <c r="BF774" i="3"/>
  <c r="T774" i="3"/>
  <c r="R774" i="3"/>
  <c r="P774" i="3"/>
  <c r="BI770" i="3"/>
  <c r="BH770" i="3"/>
  <c r="BG770" i="3"/>
  <c r="BF770" i="3"/>
  <c r="T770" i="3"/>
  <c r="R770" i="3"/>
  <c r="P770" i="3"/>
  <c r="BI763" i="3"/>
  <c r="BH763" i="3"/>
  <c r="BG763" i="3"/>
  <c r="BF763" i="3"/>
  <c r="T763" i="3"/>
  <c r="R763" i="3"/>
  <c r="P763" i="3"/>
  <c r="BI756" i="3"/>
  <c r="BH756" i="3"/>
  <c r="BG756" i="3"/>
  <c r="BF756" i="3"/>
  <c r="T756" i="3"/>
  <c r="R756" i="3"/>
  <c r="P756" i="3"/>
  <c r="BI751" i="3"/>
  <c r="BH751" i="3"/>
  <c r="BG751" i="3"/>
  <c r="BF751" i="3"/>
  <c r="T751" i="3"/>
  <c r="R751" i="3"/>
  <c r="P751" i="3"/>
  <c r="BI745" i="3"/>
  <c r="BH745" i="3"/>
  <c r="BG745" i="3"/>
  <c r="BF745" i="3"/>
  <c r="T745" i="3"/>
  <c r="R745" i="3"/>
  <c r="P745" i="3"/>
  <c r="BI739" i="3"/>
  <c r="BH739" i="3"/>
  <c r="BG739" i="3"/>
  <c r="BF739" i="3"/>
  <c r="T739" i="3"/>
  <c r="R739" i="3"/>
  <c r="P739" i="3"/>
  <c r="BI733" i="3"/>
  <c r="BH733" i="3"/>
  <c r="BG733" i="3"/>
  <c r="BF733" i="3"/>
  <c r="T733" i="3"/>
  <c r="R733" i="3"/>
  <c r="P733" i="3"/>
  <c r="BI727" i="3"/>
  <c r="BH727" i="3"/>
  <c r="BG727" i="3"/>
  <c r="BF727" i="3"/>
  <c r="T727" i="3"/>
  <c r="R727" i="3"/>
  <c r="P727" i="3"/>
  <c r="BI721" i="3"/>
  <c r="BH721" i="3"/>
  <c r="BG721" i="3"/>
  <c r="BF721" i="3"/>
  <c r="T721" i="3"/>
  <c r="R721" i="3"/>
  <c r="P721" i="3"/>
  <c r="BI715" i="3"/>
  <c r="BH715" i="3"/>
  <c r="BG715" i="3"/>
  <c r="BF715" i="3"/>
  <c r="T715" i="3"/>
  <c r="R715" i="3"/>
  <c r="P715" i="3"/>
  <c r="BI707" i="3"/>
  <c r="BH707" i="3"/>
  <c r="BG707" i="3"/>
  <c r="BF707" i="3"/>
  <c r="T707" i="3"/>
  <c r="R707" i="3"/>
  <c r="P707" i="3"/>
  <c r="BI699" i="3"/>
  <c r="BH699" i="3"/>
  <c r="BG699" i="3"/>
  <c r="BF699" i="3"/>
  <c r="T699" i="3"/>
  <c r="R699" i="3"/>
  <c r="P699" i="3"/>
  <c r="BI691" i="3"/>
  <c r="BH691" i="3"/>
  <c r="BG691" i="3"/>
  <c r="BF691" i="3"/>
  <c r="T691" i="3"/>
  <c r="R691" i="3"/>
  <c r="P691" i="3"/>
  <c r="BI689" i="3"/>
  <c r="BH689" i="3"/>
  <c r="BG689" i="3"/>
  <c r="BF689" i="3"/>
  <c r="T689" i="3"/>
  <c r="R689" i="3"/>
  <c r="P689" i="3"/>
  <c r="BI683" i="3"/>
  <c r="BH683" i="3"/>
  <c r="BG683" i="3"/>
  <c r="BF683" i="3"/>
  <c r="T683" i="3"/>
  <c r="R683" i="3"/>
  <c r="P683" i="3"/>
  <c r="BI677" i="3"/>
  <c r="BH677" i="3"/>
  <c r="BG677" i="3"/>
  <c r="BF677" i="3"/>
  <c r="T677" i="3"/>
  <c r="R677" i="3"/>
  <c r="P677" i="3"/>
  <c r="BI673" i="3"/>
  <c r="BH673" i="3"/>
  <c r="BG673" i="3"/>
  <c r="BF673" i="3"/>
  <c r="T673" i="3"/>
  <c r="R673" i="3"/>
  <c r="P673" i="3"/>
  <c r="BI667" i="3"/>
  <c r="BH667" i="3"/>
  <c r="BG667" i="3"/>
  <c r="BF667" i="3"/>
  <c r="T667" i="3"/>
  <c r="R667" i="3"/>
  <c r="P667" i="3"/>
  <c r="BI661" i="3"/>
  <c r="BH661" i="3"/>
  <c r="BG661" i="3"/>
  <c r="BF661" i="3"/>
  <c r="T661" i="3"/>
  <c r="R661" i="3"/>
  <c r="P661" i="3"/>
  <c r="BI654" i="3"/>
  <c r="BH654" i="3"/>
  <c r="BG654" i="3"/>
  <c r="BF654" i="3"/>
  <c r="T654" i="3"/>
  <c r="R654" i="3"/>
  <c r="P654" i="3"/>
  <c r="BI648" i="3"/>
  <c r="BH648" i="3"/>
  <c r="BG648" i="3"/>
  <c r="BF648" i="3"/>
  <c r="T648" i="3"/>
  <c r="R648" i="3"/>
  <c r="P648" i="3"/>
  <c r="BI642" i="3"/>
  <c r="BH642" i="3"/>
  <c r="BG642" i="3"/>
  <c r="BF642" i="3"/>
  <c r="T642" i="3"/>
  <c r="R642" i="3"/>
  <c r="P642" i="3"/>
  <c r="BI636" i="3"/>
  <c r="BH636" i="3"/>
  <c r="BG636" i="3"/>
  <c r="BF636" i="3"/>
  <c r="T636" i="3"/>
  <c r="R636" i="3"/>
  <c r="P636" i="3"/>
  <c r="BI630" i="3"/>
  <c r="BH630" i="3"/>
  <c r="BG630" i="3"/>
  <c r="BF630" i="3"/>
  <c r="T630" i="3"/>
  <c r="R630" i="3"/>
  <c r="P630" i="3"/>
  <c r="BI624" i="3"/>
  <c r="BH624" i="3"/>
  <c r="BG624" i="3"/>
  <c r="BF624" i="3"/>
  <c r="T624" i="3"/>
  <c r="R624" i="3"/>
  <c r="P624" i="3"/>
  <c r="BI623" i="3"/>
  <c r="BH623" i="3"/>
  <c r="BG623" i="3"/>
  <c r="BF623" i="3"/>
  <c r="T623" i="3"/>
  <c r="R623" i="3"/>
  <c r="P623" i="3"/>
  <c r="BI616" i="3"/>
  <c r="BH616" i="3"/>
  <c r="BG616" i="3"/>
  <c r="BF616" i="3"/>
  <c r="T616" i="3"/>
  <c r="R616" i="3"/>
  <c r="P616" i="3"/>
  <c r="BI614" i="3"/>
  <c r="BH614" i="3"/>
  <c r="BG614" i="3"/>
  <c r="BF614" i="3"/>
  <c r="T614" i="3"/>
  <c r="R614" i="3"/>
  <c r="P614" i="3"/>
  <c r="BI612" i="3"/>
  <c r="BH612" i="3"/>
  <c r="BG612" i="3"/>
  <c r="BF612" i="3"/>
  <c r="T612" i="3"/>
  <c r="R612" i="3"/>
  <c r="P612" i="3"/>
  <c r="BI606" i="3"/>
  <c r="BH606" i="3"/>
  <c r="BG606" i="3"/>
  <c r="BF606" i="3"/>
  <c r="T606" i="3"/>
  <c r="R606" i="3"/>
  <c r="P606" i="3"/>
  <c r="BI603" i="3"/>
  <c r="BH603" i="3"/>
  <c r="BG603" i="3"/>
  <c r="BF603" i="3"/>
  <c r="T603" i="3"/>
  <c r="R603" i="3"/>
  <c r="P603" i="3"/>
  <c r="BI600" i="3"/>
  <c r="BH600" i="3"/>
  <c r="BG600" i="3"/>
  <c r="BF600" i="3"/>
  <c r="T600" i="3"/>
  <c r="R600" i="3"/>
  <c r="P600" i="3"/>
  <c r="BI598" i="3"/>
  <c r="BH598" i="3"/>
  <c r="BG598" i="3"/>
  <c r="BF598" i="3"/>
  <c r="T598" i="3"/>
  <c r="R598" i="3"/>
  <c r="P598" i="3"/>
  <c r="BI593" i="3"/>
  <c r="BH593" i="3"/>
  <c r="BG593" i="3"/>
  <c r="BF593" i="3"/>
  <c r="T593" i="3"/>
  <c r="R593" i="3"/>
  <c r="P593" i="3"/>
  <c r="BI591" i="3"/>
  <c r="BH591" i="3"/>
  <c r="BG591" i="3"/>
  <c r="BF591" i="3"/>
  <c r="T591" i="3"/>
  <c r="R591" i="3"/>
  <c r="P591" i="3"/>
  <c r="BI584" i="3"/>
  <c r="BH584" i="3"/>
  <c r="BG584" i="3"/>
  <c r="BF584" i="3"/>
  <c r="T584" i="3"/>
  <c r="R584" i="3"/>
  <c r="P584" i="3"/>
  <c r="BI582" i="3"/>
  <c r="BH582" i="3"/>
  <c r="BG582" i="3"/>
  <c r="BF582" i="3"/>
  <c r="T582" i="3"/>
  <c r="R582" i="3"/>
  <c r="P582" i="3"/>
  <c r="BI576" i="3"/>
  <c r="BH576" i="3"/>
  <c r="BG576" i="3"/>
  <c r="BF576" i="3"/>
  <c r="T576" i="3"/>
  <c r="R576" i="3"/>
  <c r="P576" i="3"/>
  <c r="BI575" i="3"/>
  <c r="BH575" i="3"/>
  <c r="BG575" i="3"/>
  <c r="BF575" i="3"/>
  <c r="T575" i="3"/>
  <c r="R575" i="3"/>
  <c r="P575" i="3"/>
  <c r="BI574" i="3"/>
  <c r="BH574" i="3"/>
  <c r="BG574" i="3"/>
  <c r="BF574" i="3"/>
  <c r="T574" i="3"/>
  <c r="R574" i="3"/>
  <c r="P574" i="3"/>
  <c r="BI567" i="3"/>
  <c r="BH567" i="3"/>
  <c r="BG567" i="3"/>
  <c r="BF567" i="3"/>
  <c r="T567" i="3"/>
  <c r="R567" i="3"/>
  <c r="P567" i="3"/>
  <c r="BI566" i="3"/>
  <c r="BH566" i="3"/>
  <c r="BG566" i="3"/>
  <c r="BF566" i="3"/>
  <c r="T566" i="3"/>
  <c r="R566" i="3"/>
  <c r="P566" i="3"/>
  <c r="BI559" i="3"/>
  <c r="BH559" i="3"/>
  <c r="BG559" i="3"/>
  <c r="BF559" i="3"/>
  <c r="T559" i="3"/>
  <c r="R559" i="3"/>
  <c r="P559" i="3"/>
  <c r="BI556" i="3"/>
  <c r="BH556" i="3"/>
  <c r="BG556" i="3"/>
  <c r="BF556" i="3"/>
  <c r="T556" i="3"/>
  <c r="R556" i="3"/>
  <c r="P556" i="3"/>
  <c r="BI553" i="3"/>
  <c r="BH553" i="3"/>
  <c r="BG553" i="3"/>
  <c r="BF553" i="3"/>
  <c r="T553" i="3"/>
  <c r="R553" i="3"/>
  <c r="P553" i="3"/>
  <c r="BI550" i="3"/>
  <c r="BH550" i="3"/>
  <c r="BG550" i="3"/>
  <c r="BF550" i="3"/>
  <c r="T550" i="3"/>
  <c r="R550" i="3"/>
  <c r="P550" i="3"/>
  <c r="BI547" i="3"/>
  <c r="BH547" i="3"/>
  <c r="BG547" i="3"/>
  <c r="BF547" i="3"/>
  <c r="T547" i="3"/>
  <c r="R547" i="3"/>
  <c r="P547" i="3"/>
  <c r="BI540" i="3"/>
  <c r="BH540" i="3"/>
  <c r="BG540" i="3"/>
  <c r="BF540" i="3"/>
  <c r="T540" i="3"/>
  <c r="R540" i="3"/>
  <c r="P540" i="3"/>
  <c r="BI537" i="3"/>
  <c r="BH537" i="3"/>
  <c r="BG537" i="3"/>
  <c r="BF537" i="3"/>
  <c r="T537" i="3"/>
  <c r="R537" i="3"/>
  <c r="P537" i="3"/>
  <c r="BI534" i="3"/>
  <c r="BH534" i="3"/>
  <c r="BG534" i="3"/>
  <c r="BF534" i="3"/>
  <c r="T534" i="3"/>
  <c r="R534" i="3"/>
  <c r="P534" i="3"/>
  <c r="BI531" i="3"/>
  <c r="BH531" i="3"/>
  <c r="BG531" i="3"/>
  <c r="BF531" i="3"/>
  <c r="T531" i="3"/>
  <c r="R531" i="3"/>
  <c r="P531" i="3"/>
  <c r="BI524" i="3"/>
  <c r="BH524" i="3"/>
  <c r="BG524" i="3"/>
  <c r="BF524" i="3"/>
  <c r="T524" i="3"/>
  <c r="R524" i="3"/>
  <c r="P524" i="3"/>
  <c r="BI517" i="3"/>
  <c r="BH517" i="3"/>
  <c r="BG517" i="3"/>
  <c r="BF517" i="3"/>
  <c r="T517" i="3"/>
  <c r="R517" i="3"/>
  <c r="P517" i="3"/>
  <c r="BI510" i="3"/>
  <c r="BH510" i="3"/>
  <c r="BG510" i="3"/>
  <c r="BF510" i="3"/>
  <c r="T510" i="3"/>
  <c r="R510" i="3"/>
  <c r="P510" i="3"/>
  <c r="BI503" i="3"/>
  <c r="BH503" i="3"/>
  <c r="BG503" i="3"/>
  <c r="BF503" i="3"/>
  <c r="T503" i="3"/>
  <c r="R503" i="3"/>
  <c r="P503" i="3"/>
  <c r="BI500" i="3"/>
  <c r="BH500" i="3"/>
  <c r="BG500" i="3"/>
  <c r="BF500" i="3"/>
  <c r="T500" i="3"/>
  <c r="R500" i="3"/>
  <c r="P500" i="3"/>
  <c r="BI493" i="3"/>
  <c r="BH493" i="3"/>
  <c r="BG493" i="3"/>
  <c r="BF493" i="3"/>
  <c r="T493" i="3"/>
  <c r="R493" i="3"/>
  <c r="P493" i="3"/>
  <c r="BI490" i="3"/>
  <c r="BH490" i="3"/>
  <c r="BG490" i="3"/>
  <c r="BF490" i="3"/>
  <c r="T490" i="3"/>
  <c r="R490" i="3"/>
  <c r="P490" i="3"/>
  <c r="BI483" i="3"/>
  <c r="BH483" i="3"/>
  <c r="BG483" i="3"/>
  <c r="BF483" i="3"/>
  <c r="T483" i="3"/>
  <c r="R483" i="3"/>
  <c r="P483" i="3"/>
  <c r="BI476" i="3"/>
  <c r="BH476" i="3"/>
  <c r="BG476" i="3"/>
  <c r="BF476" i="3"/>
  <c r="T476" i="3"/>
  <c r="R476" i="3"/>
  <c r="P476" i="3"/>
  <c r="BI472" i="3"/>
  <c r="BH472" i="3"/>
  <c r="BG472" i="3"/>
  <c r="BF472" i="3"/>
  <c r="T472" i="3"/>
  <c r="R472" i="3"/>
  <c r="P472" i="3"/>
  <c r="BI464" i="3"/>
  <c r="BH464" i="3"/>
  <c r="BG464" i="3"/>
  <c r="BF464" i="3"/>
  <c r="T464" i="3"/>
  <c r="R464" i="3"/>
  <c r="P464" i="3"/>
  <c r="BI456" i="3"/>
  <c r="BH456" i="3"/>
  <c r="BG456" i="3"/>
  <c r="BF456" i="3"/>
  <c r="T456" i="3"/>
  <c r="R456" i="3"/>
  <c r="P456" i="3"/>
  <c r="BI449" i="3"/>
  <c r="BH449" i="3"/>
  <c r="BG449" i="3"/>
  <c r="BF449" i="3"/>
  <c r="T449" i="3"/>
  <c r="R449" i="3"/>
  <c r="P449" i="3"/>
  <c r="BI442" i="3"/>
  <c r="BH442" i="3"/>
  <c r="BG442" i="3"/>
  <c r="BF442" i="3"/>
  <c r="T442" i="3"/>
  <c r="R442" i="3"/>
  <c r="P442" i="3"/>
  <c r="BI433" i="3"/>
  <c r="BH433" i="3"/>
  <c r="BG433" i="3"/>
  <c r="BF433" i="3"/>
  <c r="T433" i="3"/>
  <c r="R433" i="3"/>
  <c r="P433" i="3"/>
  <c r="BI427" i="3"/>
  <c r="BH427" i="3"/>
  <c r="BG427" i="3"/>
  <c r="BF427" i="3"/>
  <c r="T427" i="3"/>
  <c r="R427" i="3"/>
  <c r="P427" i="3"/>
  <c r="BI420" i="3"/>
  <c r="BH420" i="3"/>
  <c r="BG420" i="3"/>
  <c r="BF420" i="3"/>
  <c r="T420" i="3"/>
  <c r="R420" i="3"/>
  <c r="P420" i="3"/>
  <c r="BI413" i="3"/>
  <c r="BH413" i="3"/>
  <c r="BG413" i="3"/>
  <c r="BF413" i="3"/>
  <c r="T413" i="3"/>
  <c r="R413" i="3"/>
  <c r="P413" i="3"/>
  <c r="BI407" i="3"/>
  <c r="BH407" i="3"/>
  <c r="BG407" i="3"/>
  <c r="BF407" i="3"/>
  <c r="T407" i="3"/>
  <c r="R407" i="3"/>
  <c r="P407" i="3"/>
  <c r="BI400" i="3"/>
  <c r="BH400" i="3"/>
  <c r="BG400" i="3"/>
  <c r="BF400" i="3"/>
  <c r="T400" i="3"/>
  <c r="R400" i="3"/>
  <c r="P400" i="3"/>
  <c r="BI394" i="3"/>
  <c r="BH394" i="3"/>
  <c r="BG394" i="3"/>
  <c r="BF394" i="3"/>
  <c r="T394" i="3"/>
  <c r="R394" i="3"/>
  <c r="P394" i="3"/>
  <c r="BI390" i="3"/>
  <c r="BH390" i="3"/>
  <c r="BG390" i="3"/>
  <c r="BF390" i="3"/>
  <c r="T390" i="3"/>
  <c r="R390" i="3"/>
  <c r="P390" i="3"/>
  <c r="BI385" i="3"/>
  <c r="BH385" i="3"/>
  <c r="BG385" i="3"/>
  <c r="BF385" i="3"/>
  <c r="T385" i="3"/>
  <c r="R385" i="3"/>
  <c r="P385" i="3"/>
  <c r="BI382" i="3"/>
  <c r="BH382" i="3"/>
  <c r="BG382" i="3"/>
  <c r="BF382" i="3"/>
  <c r="T382" i="3"/>
  <c r="R382" i="3"/>
  <c r="P382" i="3"/>
  <c r="BI375" i="3"/>
  <c r="BH375" i="3"/>
  <c r="BG375" i="3"/>
  <c r="BF375" i="3"/>
  <c r="T375" i="3"/>
  <c r="R375" i="3"/>
  <c r="P375" i="3"/>
  <c r="BI368" i="3"/>
  <c r="BH368" i="3"/>
  <c r="BG368" i="3"/>
  <c r="BF368" i="3"/>
  <c r="T368" i="3"/>
  <c r="R368" i="3"/>
  <c r="P368" i="3"/>
  <c r="BI360" i="3"/>
  <c r="BH360" i="3"/>
  <c r="BG360" i="3"/>
  <c r="BF360" i="3"/>
  <c r="T360" i="3"/>
  <c r="T359" i="3"/>
  <c r="R360" i="3"/>
  <c r="R359" i="3" s="1"/>
  <c r="P360" i="3"/>
  <c r="P359" i="3" s="1"/>
  <c r="BI349" i="3"/>
  <c r="BH349" i="3"/>
  <c r="BG349" i="3"/>
  <c r="BF349" i="3"/>
  <c r="T349" i="3"/>
  <c r="R349" i="3"/>
  <c r="P349" i="3"/>
  <c r="BI347" i="3"/>
  <c r="BH347" i="3"/>
  <c r="BG347" i="3"/>
  <c r="BF347" i="3"/>
  <c r="T347" i="3"/>
  <c r="R347" i="3"/>
  <c r="P347" i="3"/>
  <c r="BI340" i="3"/>
  <c r="BH340" i="3"/>
  <c r="BG340" i="3"/>
  <c r="BF340" i="3"/>
  <c r="T340" i="3"/>
  <c r="R340" i="3"/>
  <c r="P340" i="3"/>
  <c r="BI333" i="3"/>
  <c r="BH333" i="3"/>
  <c r="BG333" i="3"/>
  <c r="BF333" i="3"/>
  <c r="T333" i="3"/>
  <c r="R333" i="3"/>
  <c r="P333" i="3"/>
  <c r="BI330" i="3"/>
  <c r="BH330" i="3"/>
  <c r="BG330" i="3"/>
  <c r="BF330" i="3"/>
  <c r="T330" i="3"/>
  <c r="R330" i="3"/>
  <c r="P330" i="3"/>
  <c r="BI323" i="3"/>
  <c r="BH323" i="3"/>
  <c r="BG323" i="3"/>
  <c r="BF323" i="3"/>
  <c r="T323" i="3"/>
  <c r="R323" i="3"/>
  <c r="P323" i="3"/>
  <c r="BI314" i="3"/>
  <c r="BH314" i="3"/>
  <c r="BG314" i="3"/>
  <c r="BF314" i="3"/>
  <c r="T314" i="3"/>
  <c r="R314" i="3"/>
  <c r="P314" i="3"/>
  <c r="BI310" i="3"/>
  <c r="BH310" i="3"/>
  <c r="BG310" i="3"/>
  <c r="BF310" i="3"/>
  <c r="T310" i="3"/>
  <c r="R310" i="3"/>
  <c r="P310" i="3"/>
  <c r="BI308" i="3"/>
  <c r="BH308" i="3"/>
  <c r="BG308" i="3"/>
  <c r="BF308" i="3"/>
  <c r="T308" i="3"/>
  <c r="R308" i="3"/>
  <c r="P308" i="3"/>
  <c r="BI303" i="3"/>
  <c r="BH303" i="3"/>
  <c r="BG303" i="3"/>
  <c r="BF303" i="3"/>
  <c r="T303" i="3"/>
  <c r="R303" i="3"/>
  <c r="P303" i="3"/>
  <c r="BI297" i="3"/>
  <c r="BH297" i="3"/>
  <c r="BG297" i="3"/>
  <c r="BF297" i="3"/>
  <c r="T297" i="3"/>
  <c r="R297" i="3"/>
  <c r="P297" i="3"/>
  <c r="BI295" i="3"/>
  <c r="BH295" i="3"/>
  <c r="BG295" i="3"/>
  <c r="BF295" i="3"/>
  <c r="T295" i="3"/>
  <c r="R295" i="3"/>
  <c r="P295" i="3"/>
  <c r="BI289" i="3"/>
  <c r="BH289" i="3"/>
  <c r="BG289" i="3"/>
  <c r="BF289" i="3"/>
  <c r="T289" i="3"/>
  <c r="R289" i="3"/>
  <c r="P289" i="3"/>
  <c r="BI282" i="3"/>
  <c r="BH282" i="3"/>
  <c r="BG282" i="3"/>
  <c r="BF282" i="3"/>
  <c r="T282" i="3"/>
  <c r="R282" i="3"/>
  <c r="P282" i="3"/>
  <c r="BI275" i="3"/>
  <c r="BH275" i="3"/>
  <c r="BG275" i="3"/>
  <c r="BF275" i="3"/>
  <c r="T275" i="3"/>
  <c r="R275" i="3"/>
  <c r="P275" i="3"/>
  <c r="BI265" i="3"/>
  <c r="BH265" i="3"/>
  <c r="BG265" i="3"/>
  <c r="BF265" i="3"/>
  <c r="T265" i="3"/>
  <c r="R265" i="3"/>
  <c r="P265" i="3"/>
  <c r="BI262" i="3"/>
  <c r="BH262" i="3"/>
  <c r="BG262" i="3"/>
  <c r="BF262" i="3"/>
  <c r="T262" i="3"/>
  <c r="R262" i="3"/>
  <c r="P262" i="3"/>
  <c r="BI256" i="3"/>
  <c r="BH256" i="3"/>
  <c r="BG256" i="3"/>
  <c r="BF256" i="3"/>
  <c r="T256" i="3"/>
  <c r="R256" i="3"/>
  <c r="P256" i="3"/>
  <c r="BI250" i="3"/>
  <c r="BH250" i="3"/>
  <c r="BG250" i="3"/>
  <c r="BF250" i="3"/>
  <c r="T250" i="3"/>
  <c r="R250" i="3"/>
  <c r="P250" i="3"/>
  <c r="BI244" i="3"/>
  <c r="BH244" i="3"/>
  <c r="BG244" i="3"/>
  <c r="BF244" i="3"/>
  <c r="T244" i="3"/>
  <c r="R244" i="3"/>
  <c r="P244" i="3"/>
  <c r="BI242" i="3"/>
  <c r="BH242" i="3"/>
  <c r="BG242" i="3"/>
  <c r="BF242" i="3"/>
  <c r="T242" i="3"/>
  <c r="R242" i="3"/>
  <c r="P242" i="3"/>
  <c r="BI233" i="3"/>
  <c r="BH233" i="3"/>
  <c r="BG233" i="3"/>
  <c r="BF233" i="3"/>
  <c r="T233" i="3"/>
  <c r="R233" i="3"/>
  <c r="P233" i="3"/>
  <c r="BI231" i="3"/>
  <c r="BH231" i="3"/>
  <c r="BG231" i="3"/>
  <c r="BF231" i="3"/>
  <c r="T231" i="3"/>
  <c r="R231" i="3"/>
  <c r="P231" i="3"/>
  <c r="BI219" i="3"/>
  <c r="BH219" i="3"/>
  <c r="BG219" i="3"/>
  <c r="BF219" i="3"/>
  <c r="T219" i="3"/>
  <c r="R219" i="3"/>
  <c r="P219" i="3"/>
  <c r="BI213" i="3"/>
  <c r="BH213" i="3"/>
  <c r="BG213" i="3"/>
  <c r="BF213" i="3"/>
  <c r="T213" i="3"/>
  <c r="R213" i="3"/>
  <c r="P213" i="3"/>
  <c r="BI204" i="3"/>
  <c r="BH204" i="3"/>
  <c r="BG204" i="3"/>
  <c r="BF204" i="3"/>
  <c r="T204" i="3"/>
  <c r="R204" i="3"/>
  <c r="P204" i="3"/>
  <c r="BI196" i="3"/>
  <c r="BH196" i="3"/>
  <c r="BG196" i="3"/>
  <c r="BF196" i="3"/>
  <c r="T196" i="3"/>
  <c r="R196" i="3"/>
  <c r="P196" i="3"/>
  <c r="BI187" i="3"/>
  <c r="BH187" i="3"/>
  <c r="BG187" i="3"/>
  <c r="BF187" i="3"/>
  <c r="T187" i="3"/>
  <c r="R187" i="3"/>
  <c r="P187" i="3"/>
  <c r="BI184" i="3"/>
  <c r="BH184" i="3"/>
  <c r="BG184" i="3"/>
  <c r="BF184" i="3"/>
  <c r="T184" i="3"/>
  <c r="R184" i="3"/>
  <c r="P184" i="3"/>
  <c r="BI181" i="3"/>
  <c r="BH181" i="3"/>
  <c r="BG181" i="3"/>
  <c r="BF181" i="3"/>
  <c r="T181" i="3"/>
  <c r="R181" i="3"/>
  <c r="P181" i="3"/>
  <c r="BI176" i="3"/>
  <c r="BH176" i="3"/>
  <c r="BG176" i="3"/>
  <c r="BF176" i="3"/>
  <c r="T176" i="3"/>
  <c r="R176" i="3"/>
  <c r="P176" i="3"/>
  <c r="BI173" i="3"/>
  <c r="BH173" i="3"/>
  <c r="BG173" i="3"/>
  <c r="BF173" i="3"/>
  <c r="T173" i="3"/>
  <c r="R173" i="3"/>
  <c r="P173" i="3"/>
  <c r="BI169" i="3"/>
  <c r="BH169" i="3"/>
  <c r="BG169" i="3"/>
  <c r="BF169" i="3"/>
  <c r="T169" i="3"/>
  <c r="R169" i="3"/>
  <c r="P169" i="3"/>
  <c r="BI161" i="3"/>
  <c r="BH161" i="3"/>
  <c r="BG161" i="3"/>
  <c r="BF161" i="3"/>
  <c r="T161" i="3"/>
  <c r="R161" i="3"/>
  <c r="P161" i="3"/>
  <c r="BI157" i="3"/>
  <c r="BH157" i="3"/>
  <c r="BG157" i="3"/>
  <c r="BF157" i="3"/>
  <c r="T157" i="3"/>
  <c r="R157" i="3"/>
  <c r="P157" i="3"/>
  <c r="BI156" i="3"/>
  <c r="BH156" i="3"/>
  <c r="BG156" i="3"/>
  <c r="BF156" i="3"/>
  <c r="T156" i="3"/>
  <c r="R156" i="3"/>
  <c r="P156" i="3"/>
  <c r="BI149" i="3"/>
  <c r="BH149" i="3"/>
  <c r="BG149" i="3"/>
  <c r="BF149" i="3"/>
  <c r="T149" i="3"/>
  <c r="R149" i="3"/>
  <c r="P149" i="3"/>
  <c r="BI146" i="3"/>
  <c r="BH146" i="3"/>
  <c r="BG146" i="3"/>
  <c r="BF146" i="3"/>
  <c r="T146" i="3"/>
  <c r="R146" i="3"/>
  <c r="P146" i="3"/>
  <c r="BI138" i="3"/>
  <c r="BH138" i="3"/>
  <c r="BG138" i="3"/>
  <c r="BF138" i="3"/>
  <c r="T138" i="3"/>
  <c r="R138" i="3"/>
  <c r="P138" i="3"/>
  <c r="BI135" i="3"/>
  <c r="BH135" i="3"/>
  <c r="BG135" i="3"/>
  <c r="BF135" i="3"/>
  <c r="T135" i="3"/>
  <c r="R135" i="3"/>
  <c r="P135" i="3"/>
  <c r="BI127" i="3"/>
  <c r="BH127" i="3"/>
  <c r="BG127" i="3"/>
  <c r="BF127" i="3"/>
  <c r="T127" i="3"/>
  <c r="R127" i="3"/>
  <c r="P127" i="3"/>
  <c r="BI124" i="3"/>
  <c r="BH124" i="3"/>
  <c r="BG124" i="3"/>
  <c r="BF124" i="3"/>
  <c r="T124" i="3"/>
  <c r="R124" i="3"/>
  <c r="P124" i="3"/>
  <c r="BI115" i="3"/>
  <c r="BH115" i="3"/>
  <c r="BG115" i="3"/>
  <c r="BF115" i="3"/>
  <c r="T115" i="3"/>
  <c r="R115" i="3"/>
  <c r="P115" i="3"/>
  <c r="BI111" i="3"/>
  <c r="BH111" i="3"/>
  <c r="BG111" i="3"/>
  <c r="BF111" i="3"/>
  <c r="T111" i="3"/>
  <c r="R111" i="3"/>
  <c r="P111" i="3"/>
  <c r="BI105" i="3"/>
  <c r="BH105" i="3"/>
  <c r="BG105" i="3"/>
  <c r="BF105" i="3"/>
  <c r="T105" i="3"/>
  <c r="R105" i="3"/>
  <c r="P105" i="3"/>
  <c r="BI99" i="3"/>
  <c r="BH99" i="3"/>
  <c r="BG99" i="3"/>
  <c r="BF99" i="3"/>
  <c r="T99" i="3"/>
  <c r="R99" i="3"/>
  <c r="P99" i="3"/>
  <c r="BI93" i="3"/>
  <c r="BH93" i="3"/>
  <c r="BG93" i="3"/>
  <c r="BF93" i="3"/>
  <c r="T93" i="3"/>
  <c r="R93" i="3"/>
  <c r="P93" i="3"/>
  <c r="J87" i="3"/>
  <c r="J86" i="3"/>
  <c r="F86" i="3"/>
  <c r="F84" i="3"/>
  <c r="E82" i="3"/>
  <c r="J55" i="3"/>
  <c r="J54" i="3"/>
  <c r="F54" i="3"/>
  <c r="F52" i="3"/>
  <c r="E50" i="3"/>
  <c r="J18" i="3"/>
  <c r="E18" i="3"/>
  <c r="F87" i="3" s="1"/>
  <c r="J17" i="3"/>
  <c r="J12" i="3"/>
  <c r="J52" i="3"/>
  <c r="E7" i="3"/>
  <c r="E48" i="3" s="1"/>
  <c r="J37" i="2"/>
  <c r="J36" i="2"/>
  <c r="AY55" i="1"/>
  <c r="J35" i="2"/>
  <c r="AX55" i="1"/>
  <c r="BI1004" i="2"/>
  <c r="BH1004" i="2"/>
  <c r="BG1004" i="2"/>
  <c r="BF1004" i="2"/>
  <c r="T1004" i="2"/>
  <c r="R1004" i="2"/>
  <c r="P1004" i="2"/>
  <c r="BI1001" i="2"/>
  <c r="BH1001" i="2"/>
  <c r="BG1001" i="2"/>
  <c r="BF1001" i="2"/>
  <c r="T1001" i="2"/>
  <c r="R1001" i="2"/>
  <c r="P1001" i="2"/>
  <c r="BI998" i="2"/>
  <c r="BH998" i="2"/>
  <c r="BG998" i="2"/>
  <c r="BF998" i="2"/>
  <c r="T998" i="2"/>
  <c r="T997" i="2"/>
  <c r="R998" i="2"/>
  <c r="R997" i="2"/>
  <c r="P998" i="2"/>
  <c r="P997" i="2"/>
  <c r="BI994" i="2"/>
  <c r="BH994" i="2"/>
  <c r="BG994" i="2"/>
  <c r="BF994" i="2"/>
  <c r="T994" i="2"/>
  <c r="R994" i="2"/>
  <c r="P994" i="2"/>
  <c r="BI989" i="2"/>
  <c r="BH989" i="2"/>
  <c r="BG989" i="2"/>
  <c r="BF989" i="2"/>
  <c r="T989" i="2"/>
  <c r="R989" i="2"/>
  <c r="P989" i="2"/>
  <c r="BI982" i="2"/>
  <c r="BH982" i="2"/>
  <c r="BG982" i="2"/>
  <c r="BF982" i="2"/>
  <c r="T982" i="2"/>
  <c r="R982" i="2"/>
  <c r="P982" i="2"/>
  <c r="BI976" i="2"/>
  <c r="BH976" i="2"/>
  <c r="BG976" i="2"/>
  <c r="BF976" i="2"/>
  <c r="T976" i="2"/>
  <c r="R976" i="2"/>
  <c r="P976" i="2"/>
  <c r="BI966" i="2"/>
  <c r="BH966" i="2"/>
  <c r="BG966" i="2"/>
  <c r="BF966" i="2"/>
  <c r="T966" i="2"/>
  <c r="R966" i="2"/>
  <c r="P966" i="2"/>
  <c r="BI963" i="2"/>
  <c r="BH963" i="2"/>
  <c r="BG963" i="2"/>
  <c r="BF963" i="2"/>
  <c r="T963" i="2"/>
  <c r="R963" i="2"/>
  <c r="P963" i="2"/>
  <c r="BI957" i="2"/>
  <c r="BH957" i="2"/>
  <c r="BG957" i="2"/>
  <c r="BF957" i="2"/>
  <c r="T957" i="2"/>
  <c r="R957" i="2"/>
  <c r="P957" i="2"/>
  <c r="BI954" i="2"/>
  <c r="BH954" i="2"/>
  <c r="BG954" i="2"/>
  <c r="BF954" i="2"/>
  <c r="T954" i="2"/>
  <c r="R954" i="2"/>
  <c r="P954" i="2"/>
  <c r="BI946" i="2"/>
  <c r="BH946" i="2"/>
  <c r="BG946" i="2"/>
  <c r="BF946" i="2"/>
  <c r="T946" i="2"/>
  <c r="R946" i="2"/>
  <c r="P946" i="2"/>
  <c r="BI943" i="2"/>
  <c r="BH943" i="2"/>
  <c r="BG943" i="2"/>
  <c r="BF943" i="2"/>
  <c r="T943" i="2"/>
  <c r="R943" i="2"/>
  <c r="P943" i="2"/>
  <c r="BI938" i="2"/>
  <c r="BH938" i="2"/>
  <c r="BG938" i="2"/>
  <c r="BF938" i="2"/>
  <c r="T938" i="2"/>
  <c r="R938" i="2"/>
  <c r="P938" i="2"/>
  <c r="BI935" i="2"/>
  <c r="BH935" i="2"/>
  <c r="BG935" i="2"/>
  <c r="BF935" i="2"/>
  <c r="T935" i="2"/>
  <c r="R935" i="2"/>
  <c r="P935" i="2"/>
  <c r="BI926" i="2"/>
  <c r="BH926" i="2"/>
  <c r="BG926" i="2"/>
  <c r="BF926" i="2"/>
  <c r="T926" i="2"/>
  <c r="R926" i="2"/>
  <c r="P926" i="2"/>
  <c r="BI919" i="2"/>
  <c r="BH919" i="2"/>
  <c r="BG919" i="2"/>
  <c r="BF919" i="2"/>
  <c r="T919" i="2"/>
  <c r="R919" i="2"/>
  <c r="P919" i="2"/>
  <c r="BI912" i="2"/>
  <c r="BH912" i="2"/>
  <c r="BG912" i="2"/>
  <c r="BF912" i="2"/>
  <c r="T912" i="2"/>
  <c r="R912" i="2"/>
  <c r="P912" i="2"/>
  <c r="BI904" i="2"/>
  <c r="BH904" i="2"/>
  <c r="BG904" i="2"/>
  <c r="BF904" i="2"/>
  <c r="T904" i="2"/>
  <c r="R904" i="2"/>
  <c r="P904" i="2"/>
  <c r="BI898" i="2"/>
  <c r="BH898" i="2"/>
  <c r="BG898" i="2"/>
  <c r="BF898" i="2"/>
  <c r="T898" i="2"/>
  <c r="R898" i="2"/>
  <c r="P898" i="2"/>
  <c r="BI892" i="2"/>
  <c r="BH892" i="2"/>
  <c r="BG892" i="2"/>
  <c r="BF892" i="2"/>
  <c r="T892" i="2"/>
  <c r="R892" i="2"/>
  <c r="P892" i="2"/>
  <c r="BI886" i="2"/>
  <c r="BH886" i="2"/>
  <c r="BG886" i="2"/>
  <c r="BF886" i="2"/>
  <c r="T886" i="2"/>
  <c r="R886" i="2"/>
  <c r="P886" i="2"/>
  <c r="BI880" i="2"/>
  <c r="BH880" i="2"/>
  <c r="BG880" i="2"/>
  <c r="BF880" i="2"/>
  <c r="T880" i="2"/>
  <c r="R880" i="2"/>
  <c r="P880" i="2"/>
  <c r="BI874" i="2"/>
  <c r="BH874" i="2"/>
  <c r="BG874" i="2"/>
  <c r="BF874" i="2"/>
  <c r="T874" i="2"/>
  <c r="R874" i="2"/>
  <c r="P874" i="2"/>
  <c r="BI868" i="2"/>
  <c r="BH868" i="2"/>
  <c r="BG868" i="2"/>
  <c r="BF868" i="2"/>
  <c r="T868" i="2"/>
  <c r="R868" i="2"/>
  <c r="P868" i="2"/>
  <c r="BI853" i="2"/>
  <c r="BH853" i="2"/>
  <c r="BG853" i="2"/>
  <c r="BF853" i="2"/>
  <c r="T853" i="2"/>
  <c r="R853" i="2"/>
  <c r="P853" i="2"/>
  <c r="BI840" i="2"/>
  <c r="BH840" i="2"/>
  <c r="BG840" i="2"/>
  <c r="BF840" i="2"/>
  <c r="T840" i="2"/>
  <c r="R840" i="2"/>
  <c r="P840" i="2"/>
  <c r="BI829" i="2"/>
  <c r="BH829" i="2"/>
  <c r="BG829" i="2"/>
  <c r="BF829" i="2"/>
  <c r="T829" i="2"/>
  <c r="R829" i="2"/>
  <c r="P829" i="2"/>
  <c r="BI820" i="2"/>
  <c r="BH820" i="2"/>
  <c r="BG820" i="2"/>
  <c r="BF820" i="2"/>
  <c r="T820" i="2"/>
  <c r="R820" i="2"/>
  <c r="P820" i="2"/>
  <c r="BI818" i="2"/>
  <c r="BH818" i="2"/>
  <c r="BG818" i="2"/>
  <c r="BF818" i="2"/>
  <c r="T818" i="2"/>
  <c r="R818" i="2"/>
  <c r="P818" i="2"/>
  <c r="BI812" i="2"/>
  <c r="BH812" i="2"/>
  <c r="BG812" i="2"/>
  <c r="BF812" i="2"/>
  <c r="T812" i="2"/>
  <c r="R812" i="2"/>
  <c r="P812" i="2"/>
  <c r="BI804" i="2"/>
  <c r="BH804" i="2"/>
  <c r="BG804" i="2"/>
  <c r="BF804" i="2"/>
  <c r="T804" i="2"/>
  <c r="R804" i="2"/>
  <c r="P804" i="2"/>
  <c r="BI801" i="2"/>
  <c r="BH801" i="2"/>
  <c r="BG801" i="2"/>
  <c r="BF801" i="2"/>
  <c r="T801" i="2"/>
  <c r="R801" i="2"/>
  <c r="P801" i="2"/>
  <c r="BI798" i="2"/>
  <c r="BH798" i="2"/>
  <c r="BG798" i="2"/>
  <c r="BF798" i="2"/>
  <c r="T798" i="2"/>
  <c r="R798" i="2"/>
  <c r="P798" i="2"/>
  <c r="BI795" i="2"/>
  <c r="BH795" i="2"/>
  <c r="BG795" i="2"/>
  <c r="BF795" i="2"/>
  <c r="T795" i="2"/>
  <c r="R795" i="2"/>
  <c r="P795" i="2"/>
  <c r="BI785" i="2"/>
  <c r="BH785" i="2"/>
  <c r="BG785" i="2"/>
  <c r="BF785" i="2"/>
  <c r="T785" i="2"/>
  <c r="R785" i="2"/>
  <c r="P785" i="2"/>
  <c r="BI781" i="2"/>
  <c r="BH781" i="2"/>
  <c r="BG781" i="2"/>
  <c r="BF781" i="2"/>
  <c r="T781" i="2"/>
  <c r="R781" i="2"/>
  <c r="P781" i="2"/>
  <c r="BI772" i="2"/>
  <c r="BH772" i="2"/>
  <c r="BG772" i="2"/>
  <c r="BF772" i="2"/>
  <c r="T772" i="2"/>
  <c r="R772" i="2"/>
  <c r="P772" i="2"/>
  <c r="BI764" i="2"/>
  <c r="BH764" i="2"/>
  <c r="BG764" i="2"/>
  <c r="BF764" i="2"/>
  <c r="T764" i="2"/>
  <c r="R764" i="2"/>
  <c r="P764" i="2"/>
  <c r="BI756" i="2"/>
  <c r="BH756" i="2"/>
  <c r="BG756" i="2"/>
  <c r="BF756" i="2"/>
  <c r="T756" i="2"/>
  <c r="R756" i="2"/>
  <c r="P756" i="2"/>
  <c r="BI752" i="2"/>
  <c r="BH752" i="2"/>
  <c r="BG752" i="2"/>
  <c r="BF752" i="2"/>
  <c r="T752" i="2"/>
  <c r="R752" i="2"/>
  <c r="P752" i="2"/>
  <c r="BI748" i="2"/>
  <c r="BH748" i="2"/>
  <c r="BG748" i="2"/>
  <c r="BF748" i="2"/>
  <c r="T748" i="2"/>
  <c r="R748" i="2"/>
  <c r="P748" i="2"/>
  <c r="BI739" i="2"/>
  <c r="BH739" i="2"/>
  <c r="BG739" i="2"/>
  <c r="BF739" i="2"/>
  <c r="T739" i="2"/>
  <c r="R739" i="2"/>
  <c r="P739" i="2"/>
  <c r="BI733" i="2"/>
  <c r="BH733" i="2"/>
  <c r="BG733" i="2"/>
  <c r="BF733" i="2"/>
  <c r="T733" i="2"/>
  <c r="R733" i="2"/>
  <c r="P733" i="2"/>
  <c r="BI726" i="2"/>
  <c r="BH726" i="2"/>
  <c r="BG726" i="2"/>
  <c r="BF726" i="2"/>
  <c r="T726" i="2"/>
  <c r="R726" i="2"/>
  <c r="P726" i="2"/>
  <c r="BI720" i="2"/>
  <c r="BH720" i="2"/>
  <c r="BG720" i="2"/>
  <c r="BF720" i="2"/>
  <c r="T720" i="2"/>
  <c r="R720" i="2"/>
  <c r="P720" i="2"/>
  <c r="BI714" i="2"/>
  <c r="BH714" i="2"/>
  <c r="BG714" i="2"/>
  <c r="BF714" i="2"/>
  <c r="T714" i="2"/>
  <c r="R714" i="2"/>
  <c r="P714" i="2"/>
  <c r="BI708" i="2"/>
  <c r="BH708" i="2"/>
  <c r="BG708" i="2"/>
  <c r="BF708" i="2"/>
  <c r="T708" i="2"/>
  <c r="R708" i="2"/>
  <c r="P708" i="2"/>
  <c r="BI707" i="2"/>
  <c r="BH707" i="2"/>
  <c r="BG707" i="2"/>
  <c r="BF707" i="2"/>
  <c r="T707" i="2"/>
  <c r="R707" i="2"/>
  <c r="P707" i="2"/>
  <c r="BI700" i="2"/>
  <c r="BH700" i="2"/>
  <c r="BG700" i="2"/>
  <c r="BF700" i="2"/>
  <c r="T700" i="2"/>
  <c r="R700" i="2"/>
  <c r="P700" i="2"/>
  <c r="BI698" i="2"/>
  <c r="BH698" i="2"/>
  <c r="BG698" i="2"/>
  <c r="BF698" i="2"/>
  <c r="T698" i="2"/>
  <c r="R698" i="2"/>
  <c r="P698" i="2"/>
  <c r="BI692" i="2"/>
  <c r="BH692" i="2"/>
  <c r="BG692" i="2"/>
  <c r="BF692" i="2"/>
  <c r="T692" i="2"/>
  <c r="R692" i="2"/>
  <c r="P692" i="2"/>
  <c r="BI690" i="2"/>
  <c r="BH690" i="2"/>
  <c r="BG690" i="2"/>
  <c r="BF690" i="2"/>
  <c r="T690" i="2"/>
  <c r="R690" i="2"/>
  <c r="P690" i="2"/>
  <c r="BI688" i="2"/>
  <c r="BH688" i="2"/>
  <c r="BG688" i="2"/>
  <c r="BF688" i="2"/>
  <c r="T688" i="2"/>
  <c r="R688" i="2"/>
  <c r="P688" i="2"/>
  <c r="BI683" i="2"/>
  <c r="BH683" i="2"/>
  <c r="BG683" i="2"/>
  <c r="BF683" i="2"/>
  <c r="T683" i="2"/>
  <c r="R683" i="2"/>
  <c r="P683" i="2"/>
  <c r="BI681" i="2"/>
  <c r="BH681" i="2"/>
  <c r="BG681" i="2"/>
  <c r="BF681" i="2"/>
  <c r="T681" i="2"/>
  <c r="R681" i="2"/>
  <c r="P681" i="2"/>
  <c r="BI674" i="2"/>
  <c r="BH674" i="2"/>
  <c r="BG674" i="2"/>
  <c r="BF674" i="2"/>
  <c r="T674" i="2"/>
  <c r="R674" i="2"/>
  <c r="P674" i="2"/>
  <c r="BI668" i="2"/>
  <c r="BH668" i="2"/>
  <c r="BG668" i="2"/>
  <c r="BF668" i="2"/>
  <c r="T668" i="2"/>
  <c r="R668" i="2"/>
  <c r="P668" i="2"/>
  <c r="BI663" i="2"/>
  <c r="BH663" i="2"/>
  <c r="BG663" i="2"/>
  <c r="BF663" i="2"/>
  <c r="T663" i="2"/>
  <c r="R663" i="2"/>
  <c r="P663" i="2"/>
  <c r="BI657" i="2"/>
  <c r="BH657" i="2"/>
  <c r="BG657" i="2"/>
  <c r="BF657" i="2"/>
  <c r="T657" i="2"/>
  <c r="R657" i="2"/>
  <c r="P657" i="2"/>
  <c r="BI651" i="2"/>
  <c r="BH651" i="2"/>
  <c r="BG651" i="2"/>
  <c r="BF651" i="2"/>
  <c r="T651" i="2"/>
  <c r="R651" i="2"/>
  <c r="P651" i="2"/>
  <c r="BI650" i="2"/>
  <c r="BH650" i="2"/>
  <c r="BG650" i="2"/>
  <c r="BF650" i="2"/>
  <c r="T650" i="2"/>
  <c r="R650" i="2"/>
  <c r="P650" i="2"/>
  <c r="BI649" i="2"/>
  <c r="BH649" i="2"/>
  <c r="BG649" i="2"/>
  <c r="BF649" i="2"/>
  <c r="T649" i="2"/>
  <c r="R649" i="2"/>
  <c r="P649" i="2"/>
  <c r="BI643" i="2"/>
  <c r="BH643" i="2"/>
  <c r="BG643" i="2"/>
  <c r="BF643" i="2"/>
  <c r="T643" i="2"/>
  <c r="R643" i="2"/>
  <c r="P643" i="2"/>
  <c r="BI639" i="2"/>
  <c r="BH639" i="2"/>
  <c r="BG639" i="2"/>
  <c r="BF639" i="2"/>
  <c r="T639" i="2"/>
  <c r="R639" i="2"/>
  <c r="P639" i="2"/>
  <c r="BI636" i="2"/>
  <c r="BH636" i="2"/>
  <c r="BG636" i="2"/>
  <c r="BF636" i="2"/>
  <c r="T636" i="2"/>
  <c r="R636" i="2"/>
  <c r="P636" i="2"/>
  <c r="BI633" i="2"/>
  <c r="BH633" i="2"/>
  <c r="BG633" i="2"/>
  <c r="BF633" i="2"/>
  <c r="T633" i="2"/>
  <c r="R633" i="2"/>
  <c r="P633" i="2"/>
  <c r="BI630" i="2"/>
  <c r="BH630" i="2"/>
  <c r="BG630" i="2"/>
  <c r="BF630" i="2"/>
  <c r="T630" i="2"/>
  <c r="R630" i="2"/>
  <c r="P630" i="2"/>
  <c r="BI627" i="2"/>
  <c r="BH627" i="2"/>
  <c r="BG627" i="2"/>
  <c r="BF627" i="2"/>
  <c r="T627" i="2"/>
  <c r="R627" i="2"/>
  <c r="P627" i="2"/>
  <c r="BI624" i="2"/>
  <c r="BH624" i="2"/>
  <c r="BG624" i="2"/>
  <c r="BF624" i="2"/>
  <c r="T624" i="2"/>
  <c r="R624" i="2"/>
  <c r="P624" i="2"/>
  <c r="BI618" i="2"/>
  <c r="BH618" i="2"/>
  <c r="BG618" i="2"/>
  <c r="BF618" i="2"/>
  <c r="T618" i="2"/>
  <c r="R618" i="2"/>
  <c r="P618" i="2"/>
  <c r="BI612" i="2"/>
  <c r="BH612" i="2"/>
  <c r="BG612" i="2"/>
  <c r="BF612" i="2"/>
  <c r="T612" i="2"/>
  <c r="R612" i="2"/>
  <c r="P612" i="2"/>
  <c r="BI607" i="2"/>
  <c r="BH607" i="2"/>
  <c r="BG607" i="2"/>
  <c r="BF607" i="2"/>
  <c r="T607" i="2"/>
  <c r="R607" i="2"/>
  <c r="P607" i="2"/>
  <c r="BI604" i="2"/>
  <c r="BH604" i="2"/>
  <c r="BG604" i="2"/>
  <c r="BF604" i="2"/>
  <c r="T604" i="2"/>
  <c r="R604" i="2"/>
  <c r="P604" i="2"/>
  <c r="BI598" i="2"/>
  <c r="BH598" i="2"/>
  <c r="BG598" i="2"/>
  <c r="BF598" i="2"/>
  <c r="T598" i="2"/>
  <c r="R598" i="2"/>
  <c r="P598" i="2"/>
  <c r="BI595" i="2"/>
  <c r="BH595" i="2"/>
  <c r="BG595" i="2"/>
  <c r="BF595" i="2"/>
  <c r="T595" i="2"/>
  <c r="R595" i="2"/>
  <c r="P595" i="2"/>
  <c r="BI588" i="2"/>
  <c r="BH588" i="2"/>
  <c r="BG588" i="2"/>
  <c r="BF588" i="2"/>
  <c r="T588" i="2"/>
  <c r="R588" i="2"/>
  <c r="P588" i="2"/>
  <c r="BI582" i="2"/>
  <c r="BH582" i="2"/>
  <c r="BG582" i="2"/>
  <c r="BF582" i="2"/>
  <c r="T582" i="2"/>
  <c r="R582" i="2"/>
  <c r="P582" i="2"/>
  <c r="BI577" i="2"/>
  <c r="BH577" i="2"/>
  <c r="BG577" i="2"/>
  <c r="BF577" i="2"/>
  <c r="T577" i="2"/>
  <c r="R577" i="2"/>
  <c r="P577" i="2"/>
  <c r="BI568" i="2"/>
  <c r="BH568" i="2"/>
  <c r="BG568" i="2"/>
  <c r="BF568" i="2"/>
  <c r="T568" i="2"/>
  <c r="R568" i="2"/>
  <c r="P568" i="2"/>
  <c r="BI565" i="2"/>
  <c r="BH565" i="2"/>
  <c r="BG565" i="2"/>
  <c r="BF565" i="2"/>
  <c r="T565" i="2"/>
  <c r="R565" i="2"/>
  <c r="P565" i="2"/>
  <c r="BI557" i="2"/>
  <c r="BH557" i="2"/>
  <c r="BG557" i="2"/>
  <c r="BF557" i="2"/>
  <c r="T557" i="2"/>
  <c r="R557" i="2"/>
  <c r="P557" i="2"/>
  <c r="BI554" i="2"/>
  <c r="BH554" i="2"/>
  <c r="BG554" i="2"/>
  <c r="BF554" i="2"/>
  <c r="T554" i="2"/>
  <c r="R554" i="2"/>
  <c r="P554" i="2"/>
  <c r="BI544" i="2"/>
  <c r="BH544" i="2"/>
  <c r="BG544" i="2"/>
  <c r="BF544" i="2"/>
  <c r="T544" i="2"/>
  <c r="R544" i="2"/>
  <c r="P544" i="2"/>
  <c r="BI534" i="2"/>
  <c r="BH534" i="2"/>
  <c r="BG534" i="2"/>
  <c r="BF534" i="2"/>
  <c r="T534" i="2"/>
  <c r="R534" i="2"/>
  <c r="P534" i="2"/>
  <c r="BI525" i="2"/>
  <c r="BH525" i="2"/>
  <c r="BG525" i="2"/>
  <c r="BF525" i="2"/>
  <c r="T525" i="2"/>
  <c r="R525" i="2"/>
  <c r="P525" i="2"/>
  <c r="BI516" i="2"/>
  <c r="BH516" i="2"/>
  <c r="BG516" i="2"/>
  <c r="BF516" i="2"/>
  <c r="T516" i="2"/>
  <c r="R516" i="2"/>
  <c r="P516" i="2"/>
  <c r="BI507" i="2"/>
  <c r="BH507" i="2"/>
  <c r="BG507" i="2"/>
  <c r="BF507" i="2"/>
  <c r="T507" i="2"/>
  <c r="R507" i="2"/>
  <c r="P507" i="2"/>
  <c r="BI499" i="2"/>
  <c r="BH499" i="2"/>
  <c r="BG499" i="2"/>
  <c r="BF499" i="2"/>
  <c r="T499" i="2"/>
  <c r="R499" i="2"/>
  <c r="P499" i="2"/>
  <c r="BI490" i="2"/>
  <c r="BH490" i="2"/>
  <c r="BG490" i="2"/>
  <c r="BF490" i="2"/>
  <c r="T490" i="2"/>
  <c r="R490" i="2"/>
  <c r="P490" i="2"/>
  <c r="BI482" i="2"/>
  <c r="BH482" i="2"/>
  <c r="BG482" i="2"/>
  <c r="BF482" i="2"/>
  <c r="T482" i="2"/>
  <c r="R482" i="2"/>
  <c r="P482" i="2"/>
  <c r="BI473" i="2"/>
  <c r="BH473" i="2"/>
  <c r="BG473" i="2"/>
  <c r="BF473" i="2"/>
  <c r="T473" i="2"/>
  <c r="R473" i="2"/>
  <c r="P473" i="2"/>
  <c r="BI464" i="2"/>
  <c r="BH464" i="2"/>
  <c r="BG464" i="2"/>
  <c r="BF464" i="2"/>
  <c r="T464" i="2"/>
  <c r="R464" i="2"/>
  <c r="P464" i="2"/>
  <c r="BI457" i="2"/>
  <c r="BH457" i="2"/>
  <c r="BG457" i="2"/>
  <c r="BF457" i="2"/>
  <c r="T457" i="2"/>
  <c r="R457" i="2"/>
  <c r="P457" i="2"/>
  <c r="BI447" i="2"/>
  <c r="BH447" i="2"/>
  <c r="BG447" i="2"/>
  <c r="BF447" i="2"/>
  <c r="T447" i="2"/>
  <c r="R447" i="2"/>
  <c r="P447" i="2"/>
  <c r="BI437" i="2"/>
  <c r="BH437" i="2"/>
  <c r="BG437" i="2"/>
  <c r="BF437" i="2"/>
  <c r="T437" i="2"/>
  <c r="R437" i="2"/>
  <c r="P437" i="2"/>
  <c r="BI430" i="2"/>
  <c r="BH430" i="2"/>
  <c r="BG430" i="2"/>
  <c r="BF430" i="2"/>
  <c r="T430" i="2"/>
  <c r="T429" i="2"/>
  <c r="R430" i="2"/>
  <c r="R429" i="2" s="1"/>
  <c r="P430" i="2"/>
  <c r="P429" i="2" s="1"/>
  <c r="BI423" i="2"/>
  <c r="BH423" i="2"/>
  <c r="BG423" i="2"/>
  <c r="BF423" i="2"/>
  <c r="T423" i="2"/>
  <c r="T422" i="2" s="1"/>
  <c r="R423" i="2"/>
  <c r="R422" i="2"/>
  <c r="P423" i="2"/>
  <c r="P422" i="2" s="1"/>
  <c r="BI399" i="2"/>
  <c r="BH399" i="2"/>
  <c r="BG399" i="2"/>
  <c r="BF399" i="2"/>
  <c r="T399" i="2"/>
  <c r="R399" i="2"/>
  <c r="P399" i="2"/>
  <c r="BI397" i="2"/>
  <c r="BH397" i="2"/>
  <c r="BG397" i="2"/>
  <c r="BF397" i="2"/>
  <c r="T397" i="2"/>
  <c r="R397" i="2"/>
  <c r="P397" i="2"/>
  <c r="BI389" i="2"/>
  <c r="BH389" i="2"/>
  <c r="BG389" i="2"/>
  <c r="BF389" i="2"/>
  <c r="T389" i="2"/>
  <c r="R389" i="2"/>
  <c r="P389" i="2"/>
  <c r="BI381" i="2"/>
  <c r="BH381" i="2"/>
  <c r="BG381" i="2"/>
  <c r="BF381" i="2"/>
  <c r="T381" i="2"/>
  <c r="R381" i="2"/>
  <c r="P381" i="2"/>
  <c r="BI378" i="2"/>
  <c r="BH378" i="2"/>
  <c r="BG378" i="2"/>
  <c r="BF378" i="2"/>
  <c r="T378" i="2"/>
  <c r="R378" i="2"/>
  <c r="P378" i="2"/>
  <c r="BI370" i="2"/>
  <c r="BH370" i="2"/>
  <c r="BG370" i="2"/>
  <c r="BF370" i="2"/>
  <c r="T370" i="2"/>
  <c r="R370" i="2"/>
  <c r="P370" i="2"/>
  <c r="BI361" i="2"/>
  <c r="BH361" i="2"/>
  <c r="BG361" i="2"/>
  <c r="BF361" i="2"/>
  <c r="T361" i="2"/>
  <c r="R361" i="2"/>
  <c r="P361" i="2"/>
  <c r="BI357" i="2"/>
  <c r="BH357" i="2"/>
  <c r="BG357" i="2"/>
  <c r="BF357" i="2"/>
  <c r="T357" i="2"/>
  <c r="R357" i="2"/>
  <c r="P357" i="2"/>
  <c r="BI355" i="2"/>
  <c r="BH355" i="2"/>
  <c r="BG355" i="2"/>
  <c r="BF355" i="2"/>
  <c r="T355" i="2"/>
  <c r="R355" i="2"/>
  <c r="P355" i="2"/>
  <c r="BI349" i="2"/>
  <c r="BH349" i="2"/>
  <c r="BG349" i="2"/>
  <c r="BF349" i="2"/>
  <c r="T349" i="2"/>
  <c r="R349" i="2"/>
  <c r="P349" i="2"/>
  <c r="BI342" i="2"/>
  <c r="BH342" i="2"/>
  <c r="BG342" i="2"/>
  <c r="BF342" i="2"/>
  <c r="T342" i="2"/>
  <c r="R342" i="2"/>
  <c r="P342" i="2"/>
  <c r="BI335" i="2"/>
  <c r="BH335" i="2"/>
  <c r="BG335" i="2"/>
  <c r="BF335" i="2"/>
  <c r="T335" i="2"/>
  <c r="R335" i="2"/>
  <c r="P335" i="2"/>
  <c r="BI323" i="2"/>
  <c r="BH323" i="2"/>
  <c r="BG323" i="2"/>
  <c r="BF323" i="2"/>
  <c r="T323" i="2"/>
  <c r="R323" i="2"/>
  <c r="P323" i="2"/>
  <c r="BI311" i="2"/>
  <c r="BH311" i="2"/>
  <c r="BG311" i="2"/>
  <c r="BF311" i="2"/>
  <c r="T311" i="2"/>
  <c r="R311" i="2"/>
  <c r="P311" i="2"/>
  <c r="BI290" i="2"/>
  <c r="BH290" i="2"/>
  <c r="BG290" i="2"/>
  <c r="BF290" i="2"/>
  <c r="T290" i="2"/>
  <c r="R290" i="2"/>
  <c r="P290" i="2"/>
  <c r="BI287" i="2"/>
  <c r="BH287" i="2"/>
  <c r="BG287" i="2"/>
  <c r="BF287" i="2"/>
  <c r="T287" i="2"/>
  <c r="R287" i="2"/>
  <c r="P287" i="2"/>
  <c r="BI280" i="2"/>
  <c r="BH280" i="2"/>
  <c r="BG280" i="2"/>
  <c r="BF280" i="2"/>
  <c r="T280" i="2"/>
  <c r="R280" i="2"/>
  <c r="P280" i="2"/>
  <c r="BI273" i="2"/>
  <c r="BH273" i="2"/>
  <c r="BG273" i="2"/>
  <c r="BF273" i="2"/>
  <c r="T273" i="2"/>
  <c r="R273" i="2"/>
  <c r="P273" i="2"/>
  <c r="BI266" i="2"/>
  <c r="BH266" i="2"/>
  <c r="BG266" i="2"/>
  <c r="BF266" i="2"/>
  <c r="T266" i="2"/>
  <c r="R266" i="2"/>
  <c r="P266" i="2"/>
  <c r="BI264" i="2"/>
  <c r="BH264" i="2"/>
  <c r="BG264" i="2"/>
  <c r="BF264" i="2"/>
  <c r="T264" i="2"/>
  <c r="R264" i="2"/>
  <c r="P264" i="2"/>
  <c r="BI257" i="2"/>
  <c r="BH257" i="2"/>
  <c r="BG257" i="2"/>
  <c r="BF257" i="2"/>
  <c r="T257" i="2"/>
  <c r="R257" i="2"/>
  <c r="P257" i="2"/>
  <c r="BI255" i="2"/>
  <c r="BH255" i="2"/>
  <c r="BG255" i="2"/>
  <c r="BF255" i="2"/>
  <c r="T255" i="2"/>
  <c r="R255" i="2"/>
  <c r="P255" i="2"/>
  <c r="BI246" i="2"/>
  <c r="BH246" i="2"/>
  <c r="BG246" i="2"/>
  <c r="BF246" i="2"/>
  <c r="T246" i="2"/>
  <c r="R246" i="2"/>
  <c r="P246" i="2"/>
  <c r="BI239" i="2"/>
  <c r="BH239" i="2"/>
  <c r="BG239" i="2"/>
  <c r="BF239" i="2"/>
  <c r="T239" i="2"/>
  <c r="R239" i="2"/>
  <c r="P239" i="2"/>
  <c r="BI235" i="2"/>
  <c r="BH235" i="2"/>
  <c r="BG235" i="2"/>
  <c r="BF235" i="2"/>
  <c r="T235" i="2"/>
  <c r="R235" i="2"/>
  <c r="P235" i="2"/>
  <c r="BI229" i="2"/>
  <c r="BH229" i="2"/>
  <c r="BG229" i="2"/>
  <c r="BF229" i="2"/>
  <c r="T229" i="2"/>
  <c r="R229" i="2"/>
  <c r="P229" i="2"/>
  <c r="BI212" i="2"/>
  <c r="BH212" i="2"/>
  <c r="BG212" i="2"/>
  <c r="BF212" i="2"/>
  <c r="T212" i="2"/>
  <c r="R212" i="2"/>
  <c r="P212" i="2"/>
  <c r="BI209" i="2"/>
  <c r="BH209" i="2"/>
  <c r="BG209" i="2"/>
  <c r="BF209" i="2"/>
  <c r="T209" i="2"/>
  <c r="R209" i="2"/>
  <c r="P209" i="2"/>
  <c r="BI206" i="2"/>
  <c r="BH206" i="2"/>
  <c r="BG206" i="2"/>
  <c r="BF206" i="2"/>
  <c r="T206" i="2"/>
  <c r="R206" i="2"/>
  <c r="P206" i="2"/>
  <c r="BI203" i="2"/>
  <c r="BH203" i="2"/>
  <c r="BG203" i="2"/>
  <c r="BF203" i="2"/>
  <c r="T203" i="2"/>
  <c r="R203" i="2"/>
  <c r="P203" i="2"/>
  <c r="BI200" i="2"/>
  <c r="BH200" i="2"/>
  <c r="BG200" i="2"/>
  <c r="BF200" i="2"/>
  <c r="T200" i="2"/>
  <c r="R200" i="2"/>
  <c r="P200" i="2"/>
  <c r="BI192" i="2"/>
  <c r="BH192" i="2"/>
  <c r="BG192" i="2"/>
  <c r="BF192" i="2"/>
  <c r="T192" i="2"/>
  <c r="R192" i="2"/>
  <c r="P192" i="2"/>
  <c r="BI186" i="2"/>
  <c r="BH186" i="2"/>
  <c r="BG186" i="2"/>
  <c r="BF186" i="2"/>
  <c r="T186" i="2"/>
  <c r="R186" i="2"/>
  <c r="P186" i="2"/>
  <c r="BI185" i="2"/>
  <c r="BH185" i="2"/>
  <c r="BG185" i="2"/>
  <c r="BF185" i="2"/>
  <c r="T185" i="2"/>
  <c r="R185" i="2"/>
  <c r="P185" i="2"/>
  <c r="BI179" i="2"/>
  <c r="BH179" i="2"/>
  <c r="BG179" i="2"/>
  <c r="BF179" i="2"/>
  <c r="T179" i="2"/>
  <c r="R179" i="2"/>
  <c r="P179" i="2"/>
  <c r="BI176" i="2"/>
  <c r="BH176" i="2"/>
  <c r="BG176" i="2"/>
  <c r="BF176" i="2"/>
  <c r="T176" i="2"/>
  <c r="R176" i="2"/>
  <c r="P176" i="2"/>
  <c r="BI170" i="2"/>
  <c r="BH170" i="2"/>
  <c r="BG170" i="2"/>
  <c r="BF170" i="2"/>
  <c r="T170" i="2"/>
  <c r="R170" i="2"/>
  <c r="P170" i="2"/>
  <c r="BI167" i="2"/>
  <c r="BH167" i="2"/>
  <c r="BG167" i="2"/>
  <c r="BF167" i="2"/>
  <c r="T167" i="2"/>
  <c r="R167" i="2"/>
  <c r="P167" i="2"/>
  <c r="BI157" i="2"/>
  <c r="BH157" i="2"/>
  <c r="BG157" i="2"/>
  <c r="BF157" i="2"/>
  <c r="T157" i="2"/>
  <c r="R157" i="2"/>
  <c r="P157" i="2"/>
  <c r="BI154" i="2"/>
  <c r="BH154" i="2"/>
  <c r="BG154" i="2"/>
  <c r="BF154" i="2"/>
  <c r="T154" i="2"/>
  <c r="R154" i="2"/>
  <c r="P154" i="2"/>
  <c r="BI136" i="2"/>
  <c r="BH136" i="2"/>
  <c r="BG136" i="2"/>
  <c r="BF136" i="2"/>
  <c r="T136" i="2"/>
  <c r="R136" i="2"/>
  <c r="P136" i="2"/>
  <c r="BI133" i="2"/>
  <c r="BH133" i="2"/>
  <c r="BG133" i="2"/>
  <c r="BF133" i="2"/>
  <c r="T133" i="2"/>
  <c r="R133" i="2"/>
  <c r="P133" i="2"/>
  <c r="BI127" i="2"/>
  <c r="BH127" i="2"/>
  <c r="BG127" i="2"/>
  <c r="BF127" i="2"/>
  <c r="T127" i="2"/>
  <c r="R127" i="2"/>
  <c r="P127" i="2"/>
  <c r="BI122" i="2"/>
  <c r="BH122" i="2"/>
  <c r="BG122" i="2"/>
  <c r="BF122" i="2"/>
  <c r="T122" i="2"/>
  <c r="R122" i="2"/>
  <c r="P122" i="2"/>
  <c r="BI116" i="2"/>
  <c r="BH116" i="2"/>
  <c r="BG116" i="2"/>
  <c r="BF116" i="2"/>
  <c r="T116" i="2"/>
  <c r="R116" i="2"/>
  <c r="P116" i="2"/>
  <c r="BI110" i="2"/>
  <c r="BH110" i="2"/>
  <c r="BG110" i="2"/>
  <c r="BF110" i="2"/>
  <c r="T110" i="2"/>
  <c r="R110" i="2"/>
  <c r="P110" i="2"/>
  <c r="BI104" i="2"/>
  <c r="BH104" i="2"/>
  <c r="BG104" i="2"/>
  <c r="BF104" i="2"/>
  <c r="T104" i="2"/>
  <c r="R104" i="2"/>
  <c r="P104" i="2"/>
  <c r="BI98" i="2"/>
  <c r="BH98" i="2"/>
  <c r="BG98" i="2"/>
  <c r="BF98" i="2"/>
  <c r="T98" i="2"/>
  <c r="R98" i="2"/>
  <c r="P98" i="2"/>
  <c r="BI93" i="2"/>
  <c r="BH93" i="2"/>
  <c r="BG93" i="2"/>
  <c r="BF93" i="2"/>
  <c r="T93" i="2"/>
  <c r="R93" i="2"/>
  <c r="P93" i="2"/>
  <c r="J87" i="2"/>
  <c r="J86" i="2"/>
  <c r="F86" i="2"/>
  <c r="F84" i="2"/>
  <c r="E82" i="2"/>
  <c r="J55" i="2"/>
  <c r="J54" i="2"/>
  <c r="F54" i="2"/>
  <c r="F52" i="2"/>
  <c r="E50" i="2"/>
  <c r="J18" i="2"/>
  <c r="E18" i="2"/>
  <c r="F55" i="2" s="1"/>
  <c r="J17" i="2"/>
  <c r="J12" i="2"/>
  <c r="J84" i="2" s="1"/>
  <c r="E7" i="2"/>
  <c r="E80" i="2"/>
  <c r="L50" i="1"/>
  <c r="AM50" i="1"/>
  <c r="AM49" i="1"/>
  <c r="L49" i="1"/>
  <c r="AM47" i="1"/>
  <c r="L47" i="1"/>
  <c r="L45" i="1"/>
  <c r="L44" i="1"/>
  <c r="J799" i="3"/>
  <c r="J297" i="3"/>
  <c r="J957" i="2"/>
  <c r="BK692" i="2"/>
  <c r="J239" i="2"/>
  <c r="J133" i="5"/>
  <c r="BK598" i="3"/>
  <c r="J265" i="3"/>
  <c r="J534" i="2"/>
  <c r="BK273" i="2"/>
  <c r="J524" i="3"/>
  <c r="J213" i="3"/>
  <c r="J707" i="2"/>
  <c r="BK464" i="2"/>
  <c r="BK167" i="2"/>
  <c r="J104" i="6"/>
  <c r="J90" i="4"/>
  <c r="BK707" i="3"/>
  <c r="BK262" i="3"/>
  <c r="BK801" i="2"/>
  <c r="J473" i="2"/>
  <c r="BK567" i="3"/>
  <c r="BK456" i="3"/>
  <c r="J829" i="2"/>
  <c r="J739" i="2"/>
  <c r="BK257" i="2"/>
  <c r="BK600" i="3"/>
  <c r="J510" i="3"/>
  <c r="J115" i="3"/>
  <c r="BK781" i="2"/>
  <c r="J423" i="2"/>
  <c r="BK101" i="6"/>
  <c r="J95" i="6"/>
  <c r="J88" i="6"/>
  <c r="BK654" i="3"/>
  <c r="J368" i="3"/>
  <c r="J649" i="2"/>
  <c r="BK357" i="2"/>
  <c r="BK154" i="2"/>
  <c r="BK308" i="3"/>
  <c r="J976" i="2"/>
  <c r="BK554" i="2"/>
  <c r="BK107" i="6"/>
  <c r="J149" i="4"/>
  <c r="J456" i="3"/>
  <c r="J714" i="2"/>
  <c r="BK507" i="2"/>
  <c r="J200" i="2"/>
  <c r="J745" i="3"/>
  <c r="BK347" i="3"/>
  <c r="J926" i="2"/>
  <c r="BK748" i="2"/>
  <c r="J507" i="2"/>
  <c r="BK176" i="2"/>
  <c r="J721" i="3"/>
  <c r="BK540" i="3"/>
  <c r="J340" i="3"/>
  <c r="BK105" i="3"/>
  <c r="BK829" i="2"/>
  <c r="J630" i="2"/>
  <c r="J110" i="6"/>
  <c r="BK138" i="4"/>
  <c r="BK683" i="3"/>
  <c r="BK472" i="3"/>
  <c r="BK127" i="3"/>
  <c r="J355" i="2"/>
  <c r="J803" i="3"/>
  <c r="J295" i="3"/>
  <c r="J935" i="2"/>
  <c r="BK714" i="2"/>
  <c r="BK88" i="6"/>
  <c r="BK149" i="4"/>
  <c r="BK433" i="3"/>
  <c r="J262" i="3"/>
  <c r="J595" i="2"/>
  <c r="J116" i="2"/>
  <c r="BK427" i="3"/>
  <c r="J146" i="3"/>
  <c r="J643" i="2"/>
  <c r="BK235" i="2"/>
  <c r="BK105" i="6"/>
  <c r="BK123" i="4"/>
  <c r="J751" i="3"/>
  <c r="J390" i="3"/>
  <c r="BK138" i="3"/>
  <c r="J683" i="2"/>
  <c r="BK447" i="2"/>
  <c r="J104" i="2"/>
  <c r="BK556" i="3"/>
  <c r="J954" i="2"/>
  <c r="J437" i="2"/>
  <c r="J654" i="3"/>
  <c r="J464" i="3"/>
  <c r="BK1001" i="2"/>
  <c r="J607" i="2"/>
  <c r="BK116" i="2"/>
  <c r="J99" i="6"/>
  <c r="BK93" i="6"/>
  <c r="BK89" i="6"/>
  <c r="J137" i="5"/>
  <c r="BK575" i="3"/>
  <c r="BK557" i="2"/>
  <c r="J167" i="2"/>
  <c r="J493" i="3"/>
  <c r="J801" i="2"/>
  <c r="J361" i="2"/>
  <c r="BK171" i="4"/>
  <c r="BK623" i="3"/>
  <c r="BK265" i="3"/>
  <c r="BK607" i="2"/>
  <c r="J794" i="3"/>
  <c r="BK673" i="3"/>
  <c r="J289" i="3"/>
  <c r="BK798" i="2"/>
  <c r="J447" i="2"/>
  <c r="BK136" i="2"/>
  <c r="BK756" i="3"/>
  <c r="BK490" i="3"/>
  <c r="BK181" i="3"/>
  <c r="J938" i="2"/>
  <c r="J726" i="2"/>
  <c r="J287" i="2"/>
  <c r="BK105" i="5"/>
  <c r="BK794" i="3"/>
  <c r="J707" i="3"/>
  <c r="J566" i="3"/>
  <c r="J196" i="3"/>
  <c r="BK525" i="2"/>
  <c r="J433" i="3"/>
  <c r="BK161" i="3"/>
  <c r="BK912" i="2"/>
  <c r="BK649" i="2"/>
  <c r="J105" i="5"/>
  <c r="J600" i="3"/>
  <c r="J244" i="3"/>
  <c r="BK618" i="2"/>
  <c r="BK290" i="2"/>
  <c r="BK106" i="4"/>
  <c r="J310" i="3"/>
  <c r="BK726" i="2"/>
  <c r="J633" i="2"/>
  <c r="J280" i="2"/>
  <c r="J107" i="6"/>
  <c r="BK810" i="3"/>
  <c r="J677" i="3"/>
  <c r="J303" i="3"/>
  <c r="J880" i="2"/>
  <c r="J544" i="2"/>
  <c r="BK157" i="2"/>
  <c r="BK642" i="3"/>
  <c r="BK547" i="3"/>
  <c r="BK892" i="2"/>
  <c r="BK756" i="2"/>
  <c r="J624" i="3"/>
  <c r="J500" i="3"/>
  <c r="BK157" i="3"/>
  <c r="BK938" i="2"/>
  <c r="J399" i="2"/>
  <c r="J102" i="6"/>
  <c r="BK96" i="6"/>
  <c r="J90" i="6"/>
  <c r="BK142" i="4"/>
  <c r="J517" i="3"/>
  <c r="BK173" i="3"/>
  <c r="J229" i="2"/>
  <c r="J673" i="3"/>
  <c r="J231" i="3"/>
  <c r="J752" i="2"/>
  <c r="J464" i="2"/>
  <c r="J138" i="4"/>
  <c r="J127" i="3"/>
  <c r="BK604" i="2"/>
  <c r="BK98" i="2"/>
  <c r="BK534" i="3"/>
  <c r="J904" i="2"/>
  <c r="J627" i="2"/>
  <c r="BK209" i="2"/>
  <c r="J787" i="3"/>
  <c r="BK616" i="3"/>
  <c r="BK297" i="3"/>
  <c r="J963" i="2"/>
  <c r="BK898" i="2"/>
  <c r="J290" i="2"/>
  <c r="BK160" i="5"/>
  <c r="BK90" i="4"/>
  <c r="J691" i="3"/>
  <c r="BK360" i="3"/>
  <c r="J657" i="2"/>
  <c r="J806" i="3"/>
  <c r="J135" i="3"/>
  <c r="J898" i="2"/>
  <c r="J700" i="2"/>
  <c r="BK246" i="2"/>
  <c r="BK101" i="5"/>
  <c r="BK394" i="3"/>
  <c r="J795" i="2"/>
  <c r="BK342" i="2"/>
  <c r="BK517" i="3"/>
  <c r="BK176" i="3"/>
  <c r="BK688" i="2"/>
  <c r="BK516" i="2"/>
  <c r="J537" i="3"/>
  <c r="BK868" i="2"/>
  <c r="BK389" i="2"/>
  <c r="BK630" i="3"/>
  <c r="BK559" i="3"/>
  <c r="BK219" i="3"/>
  <c r="J636" i="2"/>
  <c r="BK102" i="6"/>
  <c r="BK97" i="6"/>
  <c r="J93" i="6"/>
  <c r="BK171" i="5"/>
  <c r="BK90" i="5"/>
  <c r="J567" i="3"/>
  <c r="J275" i="3"/>
  <c r="J335" i="2"/>
  <c r="J127" i="2"/>
  <c r="BK303" i="3"/>
  <c r="BK935" i="2"/>
  <c r="J588" i="2"/>
  <c r="BK127" i="2"/>
  <c r="BK133" i="5"/>
  <c r="BK593" i="3"/>
  <c r="J93" i="3"/>
  <c r="BK624" i="2"/>
  <c r="BK791" i="3"/>
  <c r="J584" i="3"/>
  <c r="BK256" i="3"/>
  <c r="J781" i="2"/>
  <c r="J499" i="2"/>
  <c r="BK777" i="3"/>
  <c r="J661" i="3"/>
  <c r="BK524" i="3"/>
  <c r="BK330" i="3"/>
  <c r="BK998" i="2"/>
  <c r="J919" i="2"/>
  <c r="BK633" i="2"/>
  <c r="BK186" i="2"/>
  <c r="J142" i="4"/>
  <c r="BK780" i="3"/>
  <c r="BK612" i="3"/>
  <c r="BK420" i="3"/>
  <c r="BK707" i="2"/>
  <c r="J122" i="2"/>
  <c r="J667" i="3"/>
  <c r="BK926" i="2"/>
  <c r="J798" i="2"/>
  <c r="J430" i="2"/>
  <c r="J110" i="2"/>
  <c r="BK187" i="3"/>
  <c r="J853" i="2"/>
  <c r="BK764" i="2"/>
  <c r="J323" i="2"/>
  <c r="J593" i="3"/>
  <c r="J323" i="3"/>
  <c r="BK989" i="2"/>
  <c r="BK577" i="2"/>
  <c r="J154" i="2"/>
  <c r="J98" i="6"/>
  <c r="J92" i="6"/>
  <c r="BK144" i="5"/>
  <c r="J413" i="3"/>
  <c r="J756" i="2"/>
  <c r="J397" i="2"/>
  <c r="BK185" i="2"/>
  <c r="BK93" i="2"/>
  <c r="BK340" i="3"/>
  <c r="J966" i="2"/>
  <c r="J681" i="2"/>
  <c r="BK200" i="2"/>
  <c r="BK153" i="4"/>
  <c r="J559" i="3"/>
  <c r="BK804" i="2"/>
  <c r="BK499" i="2"/>
  <c r="J176" i="2"/>
  <c r="BK727" i="3"/>
  <c r="J420" i="3"/>
  <c r="BK919" i="2"/>
  <c r="J720" i="2"/>
  <c r="BK212" i="2"/>
  <c r="J784" i="3"/>
  <c r="BK745" i="3"/>
  <c r="J553" i="3"/>
  <c r="BK390" i="3"/>
  <c r="J946" i="2"/>
  <c r="J748" i="2"/>
  <c r="J311" i="2"/>
  <c r="BK104" i="2"/>
  <c r="BK803" i="3"/>
  <c r="BK648" i="3"/>
  <c r="BK400" i="3"/>
  <c r="J840" i="2"/>
  <c r="J604" i="2"/>
  <c r="J791" i="3"/>
  <c r="J282" i="3"/>
  <c r="BK720" i="2"/>
  <c r="BK255" i="2"/>
  <c r="J153" i="4"/>
  <c r="J407" i="3"/>
  <c r="BK698" i="2"/>
  <c r="J370" i="2"/>
  <c r="J209" i="2"/>
  <c r="J550" i="3"/>
  <c r="J385" i="3"/>
  <c r="BK111" i="3"/>
  <c r="J690" i="2"/>
  <c r="J357" i="2"/>
  <c r="BK110" i="6"/>
  <c r="BK160" i="4"/>
  <c r="J777" i="3"/>
  <c r="J547" i="3"/>
  <c r="BK886" i="2"/>
  <c r="BK612" i="2"/>
  <c r="J136" i="2"/>
  <c r="J614" i="3"/>
  <c r="BK115" i="3"/>
  <c r="BK657" i="2"/>
  <c r="BK206" i="2"/>
  <c r="BK584" i="3"/>
  <c r="J375" i="3"/>
  <c r="J161" i="3"/>
  <c r="BK370" i="2"/>
  <c r="BK103" i="6"/>
  <c r="J97" i="6"/>
  <c r="J89" i="6"/>
  <c r="J148" i="5"/>
  <c r="BK553" i="3"/>
  <c r="BK124" i="3"/>
  <c r="J342" i="2"/>
  <c r="J170" i="2"/>
  <c r="BK111" i="6"/>
  <c r="BK93" i="3"/>
  <c r="BK683" i="2"/>
  <c r="BK437" i="2"/>
  <c r="J112" i="6"/>
  <c r="BK102" i="4"/>
  <c r="BK739" i="2"/>
  <c r="BK568" i="2"/>
  <c r="BK1004" i="2"/>
  <c r="BK943" i="2"/>
  <c r="J598" i="2"/>
  <c r="J192" i="2"/>
  <c r="BK774" i="3"/>
  <c r="J540" i="3"/>
  <c r="BK204" i="3"/>
  <c r="J692" i="2"/>
  <c r="J206" i="2"/>
  <c r="BK112" i="6"/>
  <c r="BK196" i="3"/>
  <c r="BK785" i="2"/>
  <c r="BK399" i="2"/>
  <c r="J129" i="5"/>
  <c r="BK442" i="3"/>
  <c r="J184" i="3"/>
  <c r="BK650" i="2"/>
  <c r="J185" i="2"/>
  <c r="BK476" i="3"/>
  <c r="J138" i="3"/>
  <c r="BK674" i="2"/>
  <c r="BK355" i="2"/>
  <c r="J90" i="5"/>
  <c r="J774" i="3"/>
  <c r="J333" i="3"/>
  <c r="BK946" i="2"/>
  <c r="BK681" i="2"/>
  <c r="BK287" i="2"/>
  <c r="J603" i="3"/>
  <c r="BK349" i="3"/>
  <c r="J820" i="2"/>
  <c r="J378" i="2"/>
  <c r="J612" i="3"/>
  <c r="BK493" i="3"/>
  <c r="BK213" i="3"/>
  <c r="BK651" i="2"/>
  <c r="BK110" i="2"/>
  <c r="BK99" i="6"/>
  <c r="BK95" i="6"/>
  <c r="BK90" i="6"/>
  <c r="BK661" i="3"/>
  <c r="BK375" i="3"/>
  <c r="J733" i="2"/>
  <c r="J264" i="2"/>
  <c r="J106" i="4"/>
  <c r="BK242" i="3"/>
  <c r="BK795" i="2"/>
  <c r="BK122" i="2"/>
  <c r="J648" i="3"/>
  <c r="J764" i="2"/>
  <c r="BK595" i="2"/>
  <c r="J93" i="2"/>
  <c r="BK733" i="3"/>
  <c r="BK275" i="3"/>
  <c r="BK812" i="2"/>
  <c r="BK588" i="2"/>
  <c r="BK164" i="4"/>
  <c r="J733" i="3"/>
  <c r="J472" i="3"/>
  <c r="BK99" i="3"/>
  <c r="J624" i="2"/>
  <c r="BK170" i="2"/>
  <c r="BK134" i="4"/>
  <c r="J623" i="3"/>
  <c r="BK464" i="3"/>
  <c r="J99" i="3"/>
  <c r="BK381" i="2"/>
  <c r="J763" i="3"/>
  <c r="BK169" i="3"/>
  <c r="BK853" i="2"/>
  <c r="BK690" i="2"/>
  <c r="J171" i="5"/>
  <c r="BK667" i="3"/>
  <c r="J400" i="3"/>
  <c r="J668" i="2"/>
  <c r="J582" i="3"/>
  <c r="J308" i="3"/>
  <c r="J105" i="3"/>
  <c r="BK636" i="2"/>
  <c r="BK397" i="2"/>
  <c r="J109" i="6"/>
  <c r="J813" i="3"/>
  <c r="J715" i="3"/>
  <c r="BK368" i="3"/>
  <c r="BK135" i="3"/>
  <c r="J554" i="2"/>
  <c r="J273" i="2"/>
  <c r="BK582" i="3"/>
  <c r="J483" i="3"/>
  <c r="J812" i="2"/>
  <c r="BK203" i="2"/>
  <c r="J591" i="3"/>
  <c r="BK250" i="3"/>
  <c r="BK982" i="2"/>
  <c r="J568" i="2"/>
  <c r="BK98" i="6"/>
  <c r="BK92" i="6"/>
  <c r="J160" i="5"/>
  <c r="BK636" i="3"/>
  <c r="J349" i="3"/>
  <c r="BK582" i="2"/>
  <c r="J235" i="2"/>
  <c r="J382" i="3"/>
  <c r="J982" i="2"/>
  <c r="J482" i="2"/>
  <c r="J144" i="5"/>
  <c r="BK689" i="3"/>
  <c r="J173" i="3"/>
  <c r="BK733" i="2"/>
  <c r="BK473" i="2"/>
  <c r="J780" i="3"/>
  <c r="BK413" i="3"/>
  <c r="J868" i="2"/>
  <c r="J663" i="2"/>
  <c r="J203" i="2"/>
  <c r="BK751" i="3"/>
  <c r="BK624" i="3"/>
  <c r="J442" i="3"/>
  <c r="BK156" i="3"/>
  <c r="BK976" i="2"/>
  <c r="BK668" i="2"/>
  <c r="BK335" i="2"/>
  <c r="BK156" i="5"/>
  <c r="J756" i="3"/>
  <c r="J770" i="3"/>
  <c r="BK994" i="2"/>
  <c r="BK630" i="2"/>
  <c r="BK122" i="5"/>
  <c r="J490" i="3"/>
  <c r="BK880" i="2"/>
  <c r="J612" i="2"/>
  <c r="BK280" i="2"/>
  <c r="J394" i="3"/>
  <c r="J157" i="3"/>
  <c r="J698" i="2"/>
  <c r="BK430" i="2"/>
  <c r="J103" i="6"/>
  <c r="BK813" i="3"/>
  <c r="BK739" i="3"/>
  <c r="J574" i="3"/>
  <c r="BK146" i="3"/>
  <c r="J818" i="2"/>
  <c r="J525" i="2"/>
  <c r="J246" i="2"/>
  <c r="J576" i="3"/>
  <c r="BK957" i="2"/>
  <c r="J639" i="2"/>
  <c r="J598" i="3"/>
  <c r="J503" i="3"/>
  <c r="J233" i="3"/>
  <c r="BK639" i="2"/>
  <c r="BK109" i="6"/>
  <c r="J96" i="6"/>
  <c r="J91" i="6"/>
  <c r="J167" i="5"/>
  <c r="J171" i="4"/>
  <c r="J531" i="3"/>
  <c r="J250" i="3"/>
  <c r="BK544" i="2"/>
  <c r="BK179" i="2"/>
  <c r="BK500" i="3"/>
  <c r="J256" i="3"/>
  <c r="BK818" i="2"/>
  <c r="BK423" i="2"/>
  <c r="BK137" i="5"/>
  <c r="J134" i="4"/>
  <c r="J347" i="3"/>
  <c r="J111" i="3"/>
  <c r="BK482" i="2"/>
  <c r="BK784" i="3"/>
  <c r="BK510" i="3"/>
  <c r="BK149" i="3"/>
  <c r="BK752" i="2"/>
  <c r="J257" i="2"/>
  <c r="J133" i="2"/>
  <c r="BK763" i="3"/>
  <c r="J575" i="3"/>
  <c r="J314" i="3"/>
  <c r="J994" i="2"/>
  <c r="BK904" i="2"/>
  <c r="J688" i="2"/>
  <c r="BK323" i="2"/>
  <c r="BK104" i="6"/>
  <c r="BK787" i="3"/>
  <c r="BK550" i="3"/>
  <c r="J187" i="3"/>
  <c r="BK627" i="2"/>
  <c r="J179" i="2"/>
  <c r="J360" i="3"/>
  <c r="J998" i="2"/>
  <c r="J892" i="2"/>
  <c r="J516" i="2"/>
  <c r="J177" i="5"/>
  <c r="BK691" i="3"/>
  <c r="J427" i="3"/>
  <c r="J557" i="2"/>
  <c r="J255" i="2"/>
  <c r="J636" i="3"/>
  <c r="J181" i="3"/>
  <c r="J651" i="2"/>
  <c r="J186" i="2"/>
  <c r="J101" i="5"/>
  <c r="BK806" i="3"/>
  <c r="J683" i="3"/>
  <c r="BK503" i="3"/>
  <c r="J1001" i="2"/>
  <c r="BK643" i="2"/>
  <c r="J457" i="2"/>
  <c r="J630" i="3"/>
  <c r="BK531" i="3"/>
  <c r="J943" i="2"/>
  <c r="BK457" i="2"/>
  <c r="J642" i="3"/>
  <c r="BK574" i="3"/>
  <c r="BK310" i="3"/>
  <c r="J156" i="3"/>
  <c r="BK192" i="2"/>
  <c r="J101" i="6"/>
  <c r="BK91" i="6"/>
  <c r="BK177" i="5"/>
  <c r="J689" i="3"/>
  <c r="BK385" i="3"/>
  <c r="J204" i="3"/>
  <c r="J266" i="2"/>
  <c r="J157" i="2"/>
  <c r="BK333" i="3"/>
  <c r="BK963" i="2"/>
  <c r="J674" i="2"/>
  <c r="J98" i="2"/>
  <c r="BK129" i="5"/>
  <c r="J616" i="3"/>
  <c r="BK231" i="3"/>
  <c r="BK663" i="2"/>
  <c r="BK490" i="2"/>
  <c r="J111" i="6"/>
  <c r="BK537" i="3"/>
  <c r="BK282" i="3"/>
  <c r="J804" i="2"/>
  <c r="BK534" i="2"/>
  <c r="J123" i="4"/>
  <c r="J534" i="3"/>
  <c r="J176" i="3"/>
  <c r="BK954" i="2"/>
  <c r="BK378" i="2"/>
  <c r="J105" i="6"/>
  <c r="J102" i="4"/>
  <c r="J739" i="3"/>
  <c r="J219" i="3"/>
  <c r="BK700" i="2"/>
  <c r="BK349" i="2"/>
  <c r="BK382" i="3"/>
  <c r="BK323" i="3"/>
  <c r="J989" i="2"/>
  <c r="J874" i="2"/>
  <c r="BK598" i="2"/>
  <c r="BK167" i="5"/>
  <c r="BK721" i="3"/>
  <c r="J449" i="3"/>
  <c r="J330" i="3"/>
  <c r="BK772" i="2"/>
  <c r="J582" i="2"/>
  <c r="J212" i="2"/>
  <c r="BK606" i="3"/>
  <c r="BK483" i="3"/>
  <c r="BK314" i="3"/>
  <c r="J169" i="3"/>
  <c r="BK708" i="2"/>
  <c r="BK565" i="2"/>
  <c r="J349" i="2"/>
  <c r="AS57" i="1"/>
  <c r="J727" i="3"/>
  <c r="BK576" i="3"/>
  <c r="BK295" i="3"/>
  <c r="J912" i="2"/>
  <c r="J650" i="2"/>
  <c r="J490" i="2"/>
  <c r="BK361" i="2"/>
  <c r="J164" i="4"/>
  <c r="BK566" i="3"/>
  <c r="BK449" i="3"/>
  <c r="BK874" i="2"/>
  <c r="J772" i="2"/>
  <c r="J381" i="2"/>
  <c r="BK603" i="3"/>
  <c r="J556" i="3"/>
  <c r="BK289" i="3"/>
  <c r="J1004" i="2"/>
  <c r="BK239" i="2"/>
  <c r="BK699" i="3"/>
  <c r="BK233" i="3"/>
  <c r="BK820" i="2"/>
  <c r="J577" i="2"/>
  <c r="BK229" i="2"/>
  <c r="J156" i="5"/>
  <c r="J122" i="5"/>
  <c r="J699" i="3"/>
  <c r="BK614" i="3"/>
  <c r="BK244" i="3"/>
  <c r="J708" i="2"/>
  <c r="J565" i="2"/>
  <c r="BK264" i="2"/>
  <c r="J810" i="3"/>
  <c r="BK677" i="3"/>
  <c r="BK407" i="3"/>
  <c r="J124" i="3"/>
  <c r="BK840" i="2"/>
  <c r="J785" i="2"/>
  <c r="BK311" i="2"/>
  <c r="J160" i="4"/>
  <c r="BK715" i="3"/>
  <c r="BK591" i="3"/>
  <c r="J476" i="3"/>
  <c r="J149" i="3"/>
  <c r="BK966" i="2"/>
  <c r="J886" i="2"/>
  <c r="J618" i="2"/>
  <c r="BK266" i="2"/>
  <c r="BK148" i="5"/>
  <c r="BK799" i="3"/>
  <c r="BK770" i="3"/>
  <c r="J606" i="3"/>
  <c r="J242" i="3"/>
  <c r="BK184" i="3"/>
  <c r="J389" i="2"/>
  <c r="BK133" i="2"/>
  <c r="F84" i="4" l="1"/>
  <c r="T673" i="2"/>
  <c r="BK92" i="3"/>
  <c r="J92" i="3" s="1"/>
  <c r="J61" i="3" s="1"/>
  <c r="T313" i="3"/>
  <c r="P475" i="3"/>
  <c r="P89" i="4"/>
  <c r="P88" i="4"/>
  <c r="P87" i="4" s="1"/>
  <c r="AU58" i="1" s="1"/>
  <c r="T100" i="6"/>
  <c r="T360" i="2"/>
  <c r="P581" i="2"/>
  <c r="R92" i="3"/>
  <c r="P367" i="3"/>
  <c r="R399" i="3"/>
  <c r="BK773" i="3"/>
  <c r="J773" i="3"/>
  <c r="J68" i="3"/>
  <c r="BK94" i="6"/>
  <c r="J94" i="6" s="1"/>
  <c r="J62" i="6" s="1"/>
  <c r="R673" i="2"/>
  <c r="P92" i="3"/>
  <c r="T367" i="3"/>
  <c r="T475" i="3"/>
  <c r="BK108" i="6"/>
  <c r="J108" i="6"/>
  <c r="J65" i="6" s="1"/>
  <c r="P92" i="2"/>
  <c r="R436" i="2"/>
  <c r="R934" i="2"/>
  <c r="R313" i="3"/>
  <c r="BK475" i="3"/>
  <c r="J475" i="3" s="1"/>
  <c r="J66" i="3" s="1"/>
  <c r="BK89" i="4"/>
  <c r="J89" i="4"/>
  <c r="J65" i="4" s="1"/>
  <c r="T108" i="6"/>
  <c r="T92" i="2"/>
  <c r="BK436" i="2"/>
  <c r="J436" i="2" s="1"/>
  <c r="J65" i="2" s="1"/>
  <c r="BK934" i="2"/>
  <c r="J934" i="2"/>
  <c r="J68" i="2" s="1"/>
  <c r="BK583" i="3"/>
  <c r="J583" i="3"/>
  <c r="J67" i="3"/>
  <c r="P100" i="6"/>
  <c r="BK360" i="2"/>
  <c r="J360" i="2" s="1"/>
  <c r="J62" i="2" s="1"/>
  <c r="BK581" i="2"/>
  <c r="J581" i="2"/>
  <c r="J66" i="2" s="1"/>
  <c r="P583" i="3"/>
  <c r="BK89" i="5"/>
  <c r="BK88" i="5"/>
  <c r="J88" i="5"/>
  <c r="J64" i="5"/>
  <c r="R89" i="5"/>
  <c r="R88" i="5"/>
  <c r="R87" i="5" s="1"/>
  <c r="R100" i="6"/>
  <c r="R92" i="2"/>
  <c r="P360" i="2"/>
  <c r="R581" i="2"/>
  <c r="R1000" i="2"/>
  <c r="BK313" i="3"/>
  <c r="J313" i="3"/>
  <c r="J62" i="3"/>
  <c r="P399" i="3"/>
  <c r="T773" i="3"/>
  <c r="T94" i="6"/>
  <c r="T436" i="2"/>
  <c r="P934" i="2"/>
  <c r="P313" i="3"/>
  <c r="T399" i="3"/>
  <c r="R773" i="3"/>
  <c r="R94" i="6"/>
  <c r="P673" i="2"/>
  <c r="T1000" i="2"/>
  <c r="BK367" i="3"/>
  <c r="J367" i="3"/>
  <c r="J64" i="3" s="1"/>
  <c r="BK399" i="3"/>
  <c r="J399" i="3" s="1"/>
  <c r="J65" i="3" s="1"/>
  <c r="P773" i="3"/>
  <c r="T89" i="4"/>
  <c r="T88" i="4" s="1"/>
  <c r="T87" i="4" s="1"/>
  <c r="BK87" i="6"/>
  <c r="J87" i="6"/>
  <c r="J61" i="6"/>
  <c r="P87" i="6"/>
  <c r="R87" i="6"/>
  <c r="T87" i="6"/>
  <c r="T86" i="6" s="1"/>
  <c r="T85" i="6" s="1"/>
  <c r="BK100" i="6"/>
  <c r="J100" i="6"/>
  <c r="J63" i="6" s="1"/>
  <c r="BK673" i="2"/>
  <c r="J673" i="2" s="1"/>
  <c r="J67" i="2" s="1"/>
  <c r="BK1000" i="2"/>
  <c r="J1000" i="2"/>
  <c r="J70" i="2" s="1"/>
  <c r="R583" i="3"/>
  <c r="R108" i="6"/>
  <c r="R360" i="2"/>
  <c r="T581" i="2"/>
  <c r="P1000" i="2"/>
  <c r="T583" i="3"/>
  <c r="R89" i="4"/>
  <c r="R88" i="4" s="1"/>
  <c r="R87" i="4" s="1"/>
  <c r="P89" i="5"/>
  <c r="P88" i="5"/>
  <c r="P87" i="5" s="1"/>
  <c r="AU59" i="1" s="1"/>
  <c r="T89" i="5"/>
  <c r="T88" i="5"/>
  <c r="T87" i="5" s="1"/>
  <c r="P108" i="6"/>
  <c r="BK92" i="2"/>
  <c r="J92" i="2"/>
  <c r="J61" i="2" s="1"/>
  <c r="P436" i="2"/>
  <c r="T934" i="2"/>
  <c r="T92" i="3"/>
  <c r="T91" i="3" s="1"/>
  <c r="T90" i="3" s="1"/>
  <c r="R367" i="3"/>
  <c r="R475" i="3"/>
  <c r="P94" i="6"/>
  <c r="BE127" i="2"/>
  <c r="BE185" i="2"/>
  <c r="BE200" i="2"/>
  <c r="BE257" i="2"/>
  <c r="BE357" i="2"/>
  <c r="BE361" i="2"/>
  <c r="BE457" i="2"/>
  <c r="BE473" i="2"/>
  <c r="BE607" i="2"/>
  <c r="BE688" i="2"/>
  <c r="BE739" i="2"/>
  <c r="BE756" i="2"/>
  <c r="J84" i="3"/>
  <c r="BE105" i="3"/>
  <c r="BE169" i="3"/>
  <c r="BE173" i="3"/>
  <c r="BE231" i="3"/>
  <c r="BE340" i="3"/>
  <c r="BE375" i="3"/>
  <c r="BE433" i="3"/>
  <c r="BE483" i="3"/>
  <c r="BE493" i="3"/>
  <c r="BE567" i="3"/>
  <c r="BE584" i="3"/>
  <c r="BE593" i="3"/>
  <c r="BE614" i="3"/>
  <c r="BE654" i="3"/>
  <c r="BE661" i="3"/>
  <c r="BE667" i="3"/>
  <c r="BE715" i="3"/>
  <c r="BE721" i="3"/>
  <c r="BE727" i="3"/>
  <c r="BE733" i="3"/>
  <c r="BE739" i="3"/>
  <c r="BE751" i="3"/>
  <c r="BE763" i="3"/>
  <c r="BE777" i="3"/>
  <c r="BE784" i="3"/>
  <c r="BK812" i="3"/>
  <c r="J812" i="3" s="1"/>
  <c r="J70" i="3" s="1"/>
  <c r="BE171" i="4"/>
  <c r="BE101" i="5"/>
  <c r="BE129" i="5"/>
  <c r="BE137" i="5"/>
  <c r="BE105" i="6"/>
  <c r="F87" i="2"/>
  <c r="BE255" i="2"/>
  <c r="BE273" i="2"/>
  <c r="BE355" i="2"/>
  <c r="BE447" i="2"/>
  <c r="BE464" i="2"/>
  <c r="BE490" i="2"/>
  <c r="BE499" i="2"/>
  <c r="BE554" i="2"/>
  <c r="BE565" i="2"/>
  <c r="BE604" i="2"/>
  <c r="BE674" i="2"/>
  <c r="BE692" i="2"/>
  <c r="BE698" i="2"/>
  <c r="BE892" i="2"/>
  <c r="BE912" i="2"/>
  <c r="BE982" i="2"/>
  <c r="BE998" i="2"/>
  <c r="BE1001" i="2"/>
  <c r="BK429" i="2"/>
  <c r="J429" i="2"/>
  <c r="J64" i="2" s="1"/>
  <c r="BE250" i="3"/>
  <c r="BE394" i="3"/>
  <c r="BE427" i="3"/>
  <c r="BE449" i="3"/>
  <c r="BE503" i="3"/>
  <c r="BE673" i="3"/>
  <c r="BE691" i="3"/>
  <c r="BE774" i="3"/>
  <c r="BE780" i="3"/>
  <c r="BE102" i="4"/>
  <c r="BK106" i="6"/>
  <c r="J106" i="6" s="1"/>
  <c r="J64" i="6" s="1"/>
  <c r="E48" i="2"/>
  <c r="BE104" i="2"/>
  <c r="BE110" i="2"/>
  <c r="BE206" i="2"/>
  <c r="BE229" i="2"/>
  <c r="BE246" i="2"/>
  <c r="BE335" i="2"/>
  <c r="BE430" i="2"/>
  <c r="BE557" i="2"/>
  <c r="BE636" i="2"/>
  <c r="BE649" i="2"/>
  <c r="BE668" i="2"/>
  <c r="BE707" i="2"/>
  <c r="BE764" i="2"/>
  <c r="BK997" i="2"/>
  <c r="J997" i="2"/>
  <c r="J69" i="2" s="1"/>
  <c r="F55" i="3"/>
  <c r="BE156" i="3"/>
  <c r="BE295" i="3"/>
  <c r="BE308" i="3"/>
  <c r="BE390" i="3"/>
  <c r="BE476" i="3"/>
  <c r="BE500" i="3"/>
  <c r="BE540" i="3"/>
  <c r="BE553" i="3"/>
  <c r="BE576" i="3"/>
  <c r="BE600" i="3"/>
  <c r="BE616" i="3"/>
  <c r="BE683" i="3"/>
  <c r="BE803" i="3"/>
  <c r="BK809" i="3"/>
  <c r="J809" i="3"/>
  <c r="J69" i="3"/>
  <c r="J56" i="4"/>
  <c r="BE112" i="6"/>
  <c r="BE311" i="2"/>
  <c r="BE349" i="2"/>
  <c r="BE378" i="2"/>
  <c r="BE437" i="2"/>
  <c r="BE525" i="2"/>
  <c r="BE772" i="2"/>
  <c r="BE785" i="2"/>
  <c r="BE196" i="3"/>
  <c r="BE510" i="3"/>
  <c r="BE547" i="3"/>
  <c r="BE566" i="3"/>
  <c r="BE575" i="3"/>
  <c r="E50" i="4"/>
  <c r="BE160" i="4"/>
  <c r="BE164" i="4"/>
  <c r="F59" i="5"/>
  <c r="BE105" i="5"/>
  <c r="BE144" i="5"/>
  <c r="BE160" i="5"/>
  <c r="BE287" i="2"/>
  <c r="BE397" i="2"/>
  <c r="BE598" i="2"/>
  <c r="BE639" i="2"/>
  <c r="BE657" i="2"/>
  <c r="BE804" i="2"/>
  <c r="BE829" i="2"/>
  <c r="BE874" i="2"/>
  <c r="BE957" i="2"/>
  <c r="BE994" i="2"/>
  <c r="E80" i="3"/>
  <c r="BE213" i="3"/>
  <c r="BE244" i="3"/>
  <c r="BE265" i="3"/>
  <c r="BE289" i="3"/>
  <c r="BE323" i="3"/>
  <c r="BE420" i="3"/>
  <c r="BE598" i="3"/>
  <c r="BE612" i="3"/>
  <c r="BE624" i="3"/>
  <c r="BE648" i="3"/>
  <c r="BE707" i="3"/>
  <c r="BE123" i="4"/>
  <c r="J52" i="2"/>
  <c r="BE98" i="2"/>
  <c r="BE136" i="2"/>
  <c r="BE176" i="2"/>
  <c r="BE192" i="2"/>
  <c r="BE381" i="2"/>
  <c r="BE399" i="2"/>
  <c r="BE423" i="2"/>
  <c r="BE630" i="2"/>
  <c r="BE700" i="2"/>
  <c r="BE708" i="2"/>
  <c r="BE840" i="2"/>
  <c r="BE868" i="2"/>
  <c r="BE135" i="3"/>
  <c r="BE187" i="3"/>
  <c r="BE256" i="3"/>
  <c r="BE310" i="3"/>
  <c r="BE333" i="3"/>
  <c r="BE537" i="3"/>
  <c r="BE603" i="3"/>
  <c r="BE106" i="4"/>
  <c r="BE134" i="4"/>
  <c r="BE138" i="4"/>
  <c r="E75" i="5"/>
  <c r="BE156" i="5"/>
  <c r="BE167" i="5"/>
  <c r="E48" i="6"/>
  <c r="J52" i="6"/>
  <c r="BE88" i="6"/>
  <c r="BE89" i="6"/>
  <c r="BE90" i="6"/>
  <c r="BE91" i="6"/>
  <c r="BE92" i="6"/>
  <c r="BE93" i="6"/>
  <c r="BE95" i="6"/>
  <c r="BE96" i="6"/>
  <c r="BE97" i="6"/>
  <c r="BE98" i="6"/>
  <c r="BE99" i="6"/>
  <c r="BE101" i="6"/>
  <c r="BE102" i="6"/>
  <c r="BE109" i="6"/>
  <c r="BE110" i="6"/>
  <c r="BE122" i="2"/>
  <c r="BE167" i="2"/>
  <c r="BE235" i="2"/>
  <c r="BE266" i="2"/>
  <c r="BE612" i="2"/>
  <c r="BE627" i="2"/>
  <c r="BE812" i="2"/>
  <c r="BE820" i="2"/>
  <c r="BE880" i="2"/>
  <c r="BE886" i="2"/>
  <c r="BE898" i="2"/>
  <c r="BE904" i="2"/>
  <c r="BE935" i="2"/>
  <c r="BE963" i="2"/>
  <c r="BK422" i="2"/>
  <c r="J422" i="2" s="1"/>
  <c r="J63" i="2" s="1"/>
  <c r="BE127" i="3"/>
  <c r="BE146" i="3"/>
  <c r="BE176" i="3"/>
  <c r="BE382" i="3"/>
  <c r="BK359" i="3"/>
  <c r="J359" i="3"/>
  <c r="J63" i="3" s="1"/>
  <c r="BE116" i="2"/>
  <c r="BE154" i="2"/>
  <c r="BE342" i="2"/>
  <c r="BE568" i="2"/>
  <c r="BE595" i="2"/>
  <c r="BE618" i="2"/>
  <c r="BE643" i="2"/>
  <c r="BE650" i="2"/>
  <c r="BE663" i="2"/>
  <c r="BE720" i="2"/>
  <c r="BE781" i="2"/>
  <c r="BE798" i="2"/>
  <c r="BE919" i="2"/>
  <c r="BE966" i="2"/>
  <c r="BE976" i="2"/>
  <c r="BE181" i="3"/>
  <c r="BE204" i="3"/>
  <c r="BE242" i="3"/>
  <c r="BE262" i="3"/>
  <c r="BE275" i="3"/>
  <c r="BE400" i="3"/>
  <c r="BE591" i="3"/>
  <c r="BE606" i="3"/>
  <c r="BE636" i="3"/>
  <c r="BE689" i="3"/>
  <c r="BE142" i="4"/>
  <c r="BE149" i="4"/>
  <c r="BE111" i="6"/>
  <c r="BE170" i="2"/>
  <c r="BE203" i="2"/>
  <c r="BE212" i="2"/>
  <c r="BE280" i="2"/>
  <c r="BE370" i="2"/>
  <c r="BE482" i="2"/>
  <c r="BE507" i="2"/>
  <c r="BE582" i="2"/>
  <c r="BE633" i="2"/>
  <c r="BE651" i="2"/>
  <c r="BE726" i="2"/>
  <c r="BE752" i="2"/>
  <c r="BE938" i="2"/>
  <c r="BE943" i="2"/>
  <c r="BE989" i="2"/>
  <c r="BE1004" i="2"/>
  <c r="BE99" i="3"/>
  <c r="BE184" i="3"/>
  <c r="BE282" i="3"/>
  <c r="BE360" i="3"/>
  <c r="BE407" i="3"/>
  <c r="BE464" i="3"/>
  <c r="BE524" i="3"/>
  <c r="BE534" i="3"/>
  <c r="BE550" i="3"/>
  <c r="BE582" i="3"/>
  <c r="BE630" i="3"/>
  <c r="BE745" i="3"/>
  <c r="BE770" i="3"/>
  <c r="BE791" i="3"/>
  <c r="BE799" i="3"/>
  <c r="BE810" i="3"/>
  <c r="BE813" i="3"/>
  <c r="BE153" i="4"/>
  <c r="BE122" i="5"/>
  <c r="BE103" i="6"/>
  <c r="BE104" i="6"/>
  <c r="BE107" i="6"/>
  <c r="BE209" i="2"/>
  <c r="BE239" i="2"/>
  <c r="BE290" i="2"/>
  <c r="BE534" i="2"/>
  <c r="BE588" i="2"/>
  <c r="BE681" i="2"/>
  <c r="BE714" i="2"/>
  <c r="BE795" i="2"/>
  <c r="BE115" i="3"/>
  <c r="BE347" i="3"/>
  <c r="BE442" i="3"/>
  <c r="BE472" i="3"/>
  <c r="BE490" i="3"/>
  <c r="BE531" i="3"/>
  <c r="BE642" i="3"/>
  <c r="BE677" i="3"/>
  <c r="BE133" i="2"/>
  <c r="BE157" i="2"/>
  <c r="BE186" i="2"/>
  <c r="BE323" i="2"/>
  <c r="BE389" i="2"/>
  <c r="BE516" i="2"/>
  <c r="BE624" i="2"/>
  <c r="BE683" i="2"/>
  <c r="BE690" i="2"/>
  <c r="BE733" i="2"/>
  <c r="BE748" i="2"/>
  <c r="BE801" i="2"/>
  <c r="BE818" i="2"/>
  <c r="BE853" i="2"/>
  <c r="BE111" i="3"/>
  <c r="BE149" i="3"/>
  <c r="BE157" i="3"/>
  <c r="BE161" i="3"/>
  <c r="BE219" i="3"/>
  <c r="BE297" i="3"/>
  <c r="BE314" i="3"/>
  <c r="BE349" i="3"/>
  <c r="BE559" i="3"/>
  <c r="BE574" i="3"/>
  <c r="BE623" i="3"/>
  <c r="BE699" i="3"/>
  <c r="BE90" i="4"/>
  <c r="J56" i="5"/>
  <c r="BE90" i="5"/>
  <c r="BE133" i="5"/>
  <c r="BE148" i="5"/>
  <c r="BE171" i="5"/>
  <c r="BE177" i="5"/>
  <c r="F55" i="6"/>
  <c r="BE93" i="2"/>
  <c r="BE179" i="2"/>
  <c r="BE264" i="2"/>
  <c r="BE544" i="2"/>
  <c r="BE577" i="2"/>
  <c r="BE926" i="2"/>
  <c r="BE946" i="2"/>
  <c r="BE954" i="2"/>
  <c r="BE93" i="3"/>
  <c r="BE124" i="3"/>
  <c r="BE138" i="3"/>
  <c r="BE233" i="3"/>
  <c r="BE303" i="3"/>
  <c r="BE330" i="3"/>
  <c r="BE368" i="3"/>
  <c r="BE385" i="3"/>
  <c r="BE413" i="3"/>
  <c r="BE456" i="3"/>
  <c r="BE517" i="3"/>
  <c r="BE556" i="3"/>
  <c r="BE756" i="3"/>
  <c r="BE787" i="3"/>
  <c r="BE794" i="3"/>
  <c r="BE806" i="3"/>
  <c r="F36" i="4"/>
  <c r="BA58" i="1" s="1"/>
  <c r="F37" i="2"/>
  <c r="BD55" i="1" s="1"/>
  <c r="F36" i="6"/>
  <c r="BC60" i="1" s="1"/>
  <c r="F38" i="4"/>
  <c r="BC58" i="1" s="1"/>
  <c r="F35" i="2"/>
  <c r="BB55" i="1" s="1"/>
  <c r="F37" i="3"/>
  <c r="BD56" i="1"/>
  <c r="J34" i="2"/>
  <c r="AW55" i="1" s="1"/>
  <c r="F37" i="5"/>
  <c r="BB59" i="1" s="1"/>
  <c r="F35" i="6"/>
  <c r="BB60" i="1" s="1"/>
  <c r="F34" i="6"/>
  <c r="BA60" i="1" s="1"/>
  <c r="J36" i="5"/>
  <c r="AW59" i="1" s="1"/>
  <c r="J34" i="3"/>
  <c r="AW56" i="1"/>
  <c r="F34" i="3"/>
  <c r="BA56" i="1" s="1"/>
  <c r="F35" i="3"/>
  <c r="BB56" i="1" s="1"/>
  <c r="J36" i="4"/>
  <c r="AW58" i="1" s="1"/>
  <c r="F36" i="3"/>
  <c r="BC56" i="1" s="1"/>
  <c r="F39" i="5"/>
  <c r="BD59" i="1" s="1"/>
  <c r="F37" i="6"/>
  <c r="BD60" i="1"/>
  <c r="J34" i="6"/>
  <c r="AW60" i="1" s="1"/>
  <c r="F38" i="5"/>
  <c r="BC59" i="1" s="1"/>
  <c r="AS54" i="1"/>
  <c r="F34" i="2"/>
  <c r="BA55" i="1" s="1"/>
  <c r="F39" i="4"/>
  <c r="BD58" i="1"/>
  <c r="F37" i="4"/>
  <c r="BB58" i="1"/>
  <c r="F36" i="5"/>
  <c r="BA59" i="1"/>
  <c r="F36" i="2"/>
  <c r="BC55" i="1" s="1"/>
  <c r="P91" i="2" l="1"/>
  <c r="P90" i="2"/>
  <c r="AU55" i="1"/>
  <c r="R91" i="3"/>
  <c r="R90" i="3"/>
  <c r="P86" i="6"/>
  <c r="P85" i="6" s="1"/>
  <c r="AU60" i="1" s="1"/>
  <c r="R86" i="6"/>
  <c r="R85" i="6"/>
  <c r="R91" i="2"/>
  <c r="R90" i="2" s="1"/>
  <c r="T91" i="2"/>
  <c r="T90" i="2"/>
  <c r="P91" i="3"/>
  <c r="P90" i="3"/>
  <c r="AU56" i="1"/>
  <c r="BK91" i="3"/>
  <c r="BK90" i="3" s="1"/>
  <c r="J90" i="3" s="1"/>
  <c r="J59" i="3" s="1"/>
  <c r="BK88" i="4"/>
  <c r="J88" i="4"/>
  <c r="J64" i="4" s="1"/>
  <c r="BK87" i="5"/>
  <c r="J87" i="5"/>
  <c r="J63" i="5"/>
  <c r="J89" i="5"/>
  <c r="J65" i="5"/>
  <c r="BK91" i="2"/>
  <c r="J91" i="2" s="1"/>
  <c r="J60" i="2" s="1"/>
  <c r="BK86" i="6"/>
  <c r="J86" i="6"/>
  <c r="J60" i="6"/>
  <c r="F35" i="5"/>
  <c r="AZ59" i="1"/>
  <c r="J33" i="3"/>
  <c r="AV56" i="1" s="1"/>
  <c r="AT56" i="1" s="1"/>
  <c r="F33" i="2"/>
  <c r="AZ55" i="1" s="1"/>
  <c r="AU57" i="1"/>
  <c r="J35" i="4"/>
  <c r="AV58" i="1"/>
  <c r="AT58" i="1"/>
  <c r="J35" i="5"/>
  <c r="AV59" i="1" s="1"/>
  <c r="AT59" i="1" s="1"/>
  <c r="BA57" i="1"/>
  <c r="AW57" i="1"/>
  <c r="BB57" i="1"/>
  <c r="AX57" i="1"/>
  <c r="F33" i="3"/>
  <c r="AZ56" i="1" s="1"/>
  <c r="F35" i="4"/>
  <c r="AZ58" i="1"/>
  <c r="BD57" i="1"/>
  <c r="BC57" i="1"/>
  <c r="AY57" i="1" s="1"/>
  <c r="J33" i="2"/>
  <c r="AV55" i="1" s="1"/>
  <c r="AT55" i="1" s="1"/>
  <c r="F33" i="6"/>
  <c r="AZ60" i="1"/>
  <c r="J33" i="6"/>
  <c r="AV60" i="1" s="1"/>
  <c r="AT60" i="1" s="1"/>
  <c r="BK90" i="2" l="1"/>
  <c r="J90" i="2" s="1"/>
  <c r="J30" i="2" s="1"/>
  <c r="AG55" i="1" s="1"/>
  <c r="BK87" i="4"/>
  <c r="J87" i="4" s="1"/>
  <c r="J63" i="4" s="1"/>
  <c r="J91" i="3"/>
  <c r="J60" i="3" s="1"/>
  <c r="BK85" i="6"/>
  <c r="J85" i="6"/>
  <c r="J59" i="6" s="1"/>
  <c r="BD54" i="1"/>
  <c r="W33" i="1" s="1"/>
  <c r="BC54" i="1"/>
  <c r="W32" i="1" s="1"/>
  <c r="J32" i="5"/>
  <c r="AG59" i="1" s="1"/>
  <c r="AN59" i="1" s="1"/>
  <c r="J30" i="3"/>
  <c r="AG56" i="1" s="1"/>
  <c r="AN56" i="1" s="1"/>
  <c r="AZ57" i="1"/>
  <c r="AV57" i="1" s="1"/>
  <c r="AT57" i="1" s="1"/>
  <c r="BB54" i="1"/>
  <c r="W31" i="1" s="1"/>
  <c r="BA54" i="1"/>
  <c r="AW54" i="1" s="1"/>
  <c r="AK30" i="1" s="1"/>
  <c r="AU54" i="1"/>
  <c r="AN55" i="1" l="1"/>
  <c r="J39" i="3"/>
  <c r="J41" i="5"/>
  <c r="J59" i="2"/>
  <c r="J39" i="2"/>
  <c r="AZ54" i="1"/>
  <c r="AV54" i="1" s="1"/>
  <c r="AK29" i="1" s="1"/>
  <c r="AX54" i="1"/>
  <c r="J32" i="4"/>
  <c r="AG58" i="1" s="1"/>
  <c r="AN58" i="1" s="1"/>
  <c r="AY54" i="1"/>
  <c r="W30" i="1"/>
  <c r="J30" i="6"/>
  <c r="AG60" i="1"/>
  <c r="AN60" i="1" s="1"/>
  <c r="J41" i="4" l="1"/>
  <c r="J39" i="6"/>
  <c r="W29" i="1"/>
  <c r="AT54" i="1"/>
  <c r="AG57" i="1"/>
  <c r="AN57" i="1"/>
  <c r="AG54" i="1" l="1"/>
  <c r="AK26" i="1" s="1"/>
  <c r="AK35" i="1" s="1"/>
  <c r="AN54" i="1" l="1"/>
</calcChain>
</file>

<file path=xl/sharedStrings.xml><?xml version="1.0" encoding="utf-8"?>
<sst xmlns="http://schemas.openxmlformats.org/spreadsheetml/2006/main" count="19537" uniqueCount="1908">
  <si>
    <t>Export Komplet</t>
  </si>
  <si>
    <t>VZ</t>
  </si>
  <si>
    <t>2.0</t>
  </si>
  <si>
    <t>ZAMOK</t>
  </si>
  <si>
    <t>False</t>
  </si>
  <si>
    <t>{25929d36-ebc2-469a-8f1d-ed0b0e2634ad}</t>
  </si>
  <si>
    <t>0,01</t>
  </si>
  <si>
    <t>21</t>
  </si>
  <si>
    <t>15</t>
  </si>
  <si>
    <t>REKAPITULACE STAVBY</t>
  </si>
  <si>
    <t>v ---  níže se nacházejí doplnkové a pomocné údaje k sestavám  --- v</t>
  </si>
  <si>
    <t>Návod na vyplnění</t>
  </si>
  <si>
    <t>0,001</t>
  </si>
  <si>
    <t>Kód:</t>
  </si>
  <si>
    <t>R19-067_I</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</si>
  <si>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</si>
  <si>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</si>
  <si>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BENEŠOV - DOPRAVNÍ OPATŘENÍ U NÁDRAŽÍ (KSÚS-IROP)</t>
  </si>
  <si>
    <t>KSO:</t>
  </si>
  <si>
    <t>822 26 76</t>
  </si>
  <si>
    <t>CC-CZ:</t>
  </si>
  <si>
    <t>21121</t>
  </si>
  <si>
    <t>Místo:</t>
  </si>
  <si>
    <t>Benešov</t>
  </si>
  <si>
    <t>Datum:</t>
  </si>
  <si>
    <t>25. 9. 2019</t>
  </si>
  <si>
    <t>CZ-CPV:</t>
  </si>
  <si>
    <t>45000000-7</t>
  </si>
  <si>
    <t>CZ-CPA:</t>
  </si>
  <si>
    <t>42.11.10</t>
  </si>
  <si>
    <t>Zadavatel:</t>
  </si>
  <si>
    <t>IČ:</t>
  </si>
  <si>
    <t/>
  </si>
  <si>
    <t>KSÚS Středočeského kraje</t>
  </si>
  <si>
    <t>DIČ:</t>
  </si>
  <si>
    <t>Uchazeč:</t>
  </si>
  <si>
    <t>Vyplň údaj</t>
  </si>
  <si>
    <t>Projektant:</t>
  </si>
  <si>
    <t>True</t>
  </si>
  <si>
    <t>DOPAS s.r.o.</t>
  </si>
  <si>
    <t>1</t>
  </si>
  <si>
    <t>Zpracovatel:</t>
  </si>
  <si>
    <t>28957954</t>
  </si>
  <si>
    <t>0,1</t>
  </si>
  <si>
    <t>STAPO UL s.r.o.</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</si>
  <si>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</si>
  <si>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</si>
  <si>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</si>
  <si>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</si>
  <si>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</si>
  <si>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</si>
  <si>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</si>
  <si>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</si>
  <si>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</si>
  <si>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</si>
  <si>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</si>
  <si>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</si>
  <si>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</si>
  <si>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</si>
  <si>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</si>
  <si>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</si>
  <si>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</si>
  <si>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</si>
  <si>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</si>
  <si>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</si>
  <si>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</si>
  <si>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</si>
  <si>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</si>
  <si>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</si>
  <si>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</si>
  <si>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</si>
  <si>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</si>
  <si>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</si>
  <si>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</si>
  <si>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</si>
  <si>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</si>
  <si>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</si>
  <si>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</si>
  <si>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</si>
  <si>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</si>
  <si>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</si>
  <si>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</si>
  <si>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</si>
  <si>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</si>
  <si>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</si>
  <si>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</si>
  <si>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SO111</t>
  </si>
  <si>
    <t>SO 111 - Rekonstrukce ulice Nádražní</t>
  </si>
  <si>
    <t>STA</t>
  </si>
  <si>
    <t>{b0d75907-aa9a-496f-958b-074015095793}</t>
  </si>
  <si>
    <t>2</t>
  </si>
  <si>
    <t>SO112</t>
  </si>
  <si>
    <t>SO 112 - Okružní křižovatka Nádražní - Tyršova</t>
  </si>
  <si>
    <t>{f0c11c3b-4378-4980-a2e1-f1f884a7d91b}</t>
  </si>
  <si>
    <t>SO901</t>
  </si>
  <si>
    <t>SO 901 - Dopravně inženýrská opatření</t>
  </si>
  <si>
    <t>{36956f03-ba0a-4970-8cba-9d59e7c5f028}</t>
  </si>
  <si>
    <t>SO901.1</t>
  </si>
  <si>
    <t>SO 901.1 - 1. etapa DIO</t>
  </si>
  <si>
    <t>Soupis</t>
  </si>
  <si>
    <t>{57284ba3-a2a1-4a1e-9cb3-94d1f83158b3}</t>
  </si>
  <si>
    <t>SO901.2</t>
  </si>
  <si>
    <t>SO 901.2 - 2. etapa DIO</t>
  </si>
  <si>
    <t>{593bb206-2a16-4748-9632-4842f6ea4887}</t>
  </si>
  <si>
    <t>VON</t>
  </si>
  <si>
    <t>VON - Vedlejší a ostatní náklady</t>
  </si>
  <si>
    <t>{7d695cbb-018d-4a07-b548-55c210accecd}</t>
  </si>
  <si>
    <t>DREN</t>
  </si>
  <si>
    <t>Drenáž DN 150 (PE-HD)</t>
  </si>
  <si>
    <t>m</t>
  </si>
  <si>
    <t>200,99</t>
  </si>
  <si>
    <t>3</t>
  </si>
  <si>
    <t>OBR_P_130x200</t>
  </si>
  <si>
    <t>Obrubník (krajník) parkový kamenný 130x200 mm</t>
  </si>
  <si>
    <t>92,21</t>
  </si>
  <si>
    <t>KRYCÍ LIST SOUPISU PRACÍ</t>
  </si>
  <si>
    <t>OBR_S_200x250</t>
  </si>
  <si>
    <t>Obrubník kamenný silniční 200x250 mm</t>
  </si>
  <si>
    <t>330,24</t>
  </si>
  <si>
    <t>OBR_S_200x300</t>
  </si>
  <si>
    <t>Obrubník kamenný silniční 200x300 mm</t>
  </si>
  <si>
    <t>38,78</t>
  </si>
  <si>
    <t>P_Z</t>
  </si>
  <si>
    <t>Zeleň - plochy trávníku</t>
  </si>
  <si>
    <t>m2</t>
  </si>
  <si>
    <t>3,84</t>
  </si>
  <si>
    <t>P1</t>
  </si>
  <si>
    <t>SKLADBA 1 - asfaltová vozovka</t>
  </si>
  <si>
    <t>770,23</t>
  </si>
  <si>
    <t>Objekt:</t>
  </si>
  <si>
    <t>P1a</t>
  </si>
  <si>
    <t>SKLADBA 1 - asfaltová vozovka (napojení přes odskoky)</t>
  </si>
  <si>
    <t>10,86</t>
  </si>
  <si>
    <t>SO111 - SO 111 - Rekonstrukce ulice Nádražní</t>
  </si>
  <si>
    <t>P2</t>
  </si>
  <si>
    <t>SKLADBA 2 - zpevněné dopravní stíny (kamenná dlažba)</t>
  </si>
  <si>
    <t>42,87</t>
  </si>
  <si>
    <t>P3</t>
  </si>
  <si>
    <t>SKLADBA 3 - parkovací stání (kamenná dlažba)</t>
  </si>
  <si>
    <t>242,83</t>
  </si>
  <si>
    <t>P4</t>
  </si>
  <si>
    <t>SKLADBA 4 - autobusová zastávka (kamenná dlažba)</t>
  </si>
  <si>
    <t>86,18</t>
  </si>
  <si>
    <t>P5</t>
  </si>
  <si>
    <t>SKLADBA 5 - chodníková plocha (kamenná dlažba)</t>
  </si>
  <si>
    <t>92,74</t>
  </si>
  <si>
    <t>P5a</t>
  </si>
  <si>
    <t>SKLADBA 5 - chodníková plocha (napojení na stáv. stav - předláždění)</t>
  </si>
  <si>
    <t>0,5</t>
  </si>
  <si>
    <t>P5b</t>
  </si>
  <si>
    <t>SKLADBA 5 - chodníková plocha (hmatná dlažba - reliéfní umělý kámen)</t>
  </si>
  <si>
    <t>10,22</t>
  </si>
  <si>
    <t>P5c</t>
  </si>
  <si>
    <t>SKLADBA 5 - chodníková plocha (hmatná dlažba - hladké kamenné desky)</t>
  </si>
  <si>
    <t>6,02</t>
  </si>
  <si>
    <t>PŘÍP_UV</t>
  </si>
  <si>
    <t>Napojení uličních vpustí PVC DN 200</t>
  </si>
  <si>
    <t>8,84</t>
  </si>
  <si>
    <t>UV</t>
  </si>
  <si>
    <t>Uliční vpusť</t>
  </si>
  <si>
    <t>kus</t>
  </si>
  <si>
    <t>4</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</si>
  <si>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</si>
  <si>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</si>
  <si>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</si>
  <si>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</si>
  <si>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</si>
  <si>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</si>
  <si>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</si>
  <si>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</si>
  <si>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</si>
  <si>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</si>
  <si>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</si>
  <si>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</si>
  <si>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</si>
  <si>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</si>
  <si>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</si>
  <si>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</si>
  <si>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</si>
  <si>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</si>
  <si>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</si>
  <si>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</si>
  <si>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</si>
  <si>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</si>
  <si>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</si>
  <si>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</si>
  <si>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</si>
  <si>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</si>
  <si>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</si>
  <si>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</si>
  <si>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</si>
  <si>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</si>
  <si>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</si>
  <si>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</si>
  <si>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</si>
  <si>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113106123</t>
  </si>
  <si>
    <t>Rozebrání dlažeb komunikací pro pěší s přemístěním hmot na skládku na vzdálenost do 3 m nebo s naložením na dopravní prostředek s ložem z kameniva nebo živice a s jakoukoliv výplní spár ručně ze zámkové dlažby</t>
  </si>
  <si>
    <t>CS ÚRS 2019 01</t>
  </si>
  <si>
    <t>-1819438505</t>
  </si>
  <si>
    <t>PSC</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</si>
  <si>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</si>
  <si>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VV</t>
  </si>
  <si>
    <t>"C_111_2_situace.pdf</t>
  </si>
  <si>
    <t>" chodníky, vjezdy (betonová dlažba)" 10,790+7,960+15,890+6,460-3,433-12,324+2,000</t>
  </si>
  <si>
    <t>Součet</t>
  </si>
  <si>
    <t>113107112</t>
  </si>
  <si>
    <t>Odstranění podkladů nebo krytů ručně s přemístěním hmot na skládku na vzdálenost do 3 m nebo s naložením na dopravní prostředek z kameniva těženého, o tl. vrstvy přes 100 do 200 mm</t>
  </si>
  <si>
    <t>-620106092</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</si>
  <si>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</si>
  <si>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P</t>
  </si>
  <si>
    <t>Poznámka k položce:_x000D_
- předpoklad podkladní vrstvy tl. 140 mm</t>
  </si>
  <si>
    <t>113107213</t>
  </si>
  <si>
    <t>Odstranění podkladů nebo krytů strojně plochy jednotlivě přes 200 m2 s přemístěním hmot na skládku na vzdálenost do 20 m nebo s naložením na dopravní prostředek z kameniva těženého, o tl. vrstvy přes 200 do 300 mm</t>
  </si>
  <si>
    <t>-426730117</t>
  </si>
  <si>
    <t>Poznámka k položce:_x000D_
- předpoklad podkladní vrstvy tl. 250 mm</t>
  </si>
  <si>
    <t>" asfaltová vozovka" 1305,360+49,480+5,000</t>
  </si>
  <si>
    <t>113107232</t>
  </si>
  <si>
    <t>Odstranění podkladů nebo krytů strojně plochy jednotlivě přes 200 m2 s přemístěním hmot na skládku na vzdálenost do 20 m nebo s naložením na dopravní prostředek z betonu prostého, o tl. vrstvy přes 150 do 300 mm</t>
  </si>
  <si>
    <t>1555091829</t>
  </si>
  <si>
    <t>Poznámka k položce:_x000D_
- předpoklad podkladní vrstvy SC 8/10 v tl. 170 mm</t>
  </si>
  <si>
    <t>5</t>
  </si>
  <si>
    <t>113107244</t>
  </si>
  <si>
    <t>Odstranění podkladů nebo krytů strojně plochy jednotlivě přes 200 m2 s přemístěním hmot na skládku na vzdálenost do 20 m nebo s naložením na dopravní prostředek živičných, o tl. vrstvy přes 150 do 200 mm</t>
  </si>
  <si>
    <t>37438534</t>
  </si>
  <si>
    <t>Poznámka k položce:_x000D_
- předpoklad skladby z obalovaného kameniva, ložné a obrusné vrstvy v celkové tl. 190 mm</t>
  </si>
  <si>
    <t>6</t>
  </si>
  <si>
    <t>113154121</t>
  </si>
  <si>
    <t>Frézování živičného podkladu nebo krytu s naložením na dopravní prostředek plochy do 500 m2 bez překážek v trase pruhu šířky přes 0,5 m do 1 m, tloušťky vrstvy do 30 mm</t>
  </si>
  <si>
    <t>1242038315</t>
  </si>
  <si>
    <t xml:space="preserve">Poznámka k souboru cen:_x000D_
1. V cenách jsou započteny i náklady na:_x000D_
a) vodu pro chlazení zubů frézy,_x000D_
b) opotřebování frézovacích nástrojů,_x000D_
c) naložení odfrézovaného materiálu na dopravní prostředek._x000D_
2. V cenách nejsou započteny náklady na:_x000D_
a) nutné ruční odstranění (vybourání) živičného krytu kolem překážek, které se oceňují cenami souboru cen 113 10-7 Odstranění podkladů nebo krytů této části katalogu,_x000D_
b) očištění povrchu odfrézované plochy, které se oceňují cenami souboru cen 938 90-9 Odstranění bláta, prachu z povrchu podkladu nebo krytu části C01 tohoto katalogu._x000D_
3. Množství měrných jednotek pro rozpočet určí projekt. Drobné překážky, např. vpusti, uzávěry, sloupy (plochy do 2 m2) se z celkové frézované plochy neodečítají._x000D_
4. Tloušťku frézované vrstvy určí projekt a měří se tloušťka jednotlivých záběrů v mm._x000D_
5. Cena s překážkami je určena v případech, kdy:_x000D_
a) na 200 m2 frézované plochy se vyskytne v průměru více než jedna vpusť nebo vstup inženýrských sítí, popř. stožár, vstupní ostrůvek apod.,_x000D_
b) jsou-li podél frézované plochy osazeny obrubníky s výškovým rozdílem horní plochy obrubníku od frézované plochy větší než 250 mm._x000D_
6. Překážkami se rozumějí obrubníky nebo krajníky, pokud výškový rozdíl horní plochy obrubníku od frézované plochy je větší než 250 mm, vpusti nebo vstupy inženýrských sítí, stožáry, nástupní a ochranné ostrůvky apod._x000D_
</t>
  </si>
  <si>
    <t>" napojení obrusné vrstvy přes odskoky" (P1a/0,500)*1,000</t>
  </si>
  <si>
    <t>7</t>
  </si>
  <si>
    <t>113202111</t>
  </si>
  <si>
    <t>Vytrhání obrub s vybouráním lože, s přemístěním hmot na skládku na vzdálenost do 3 m nebo s naložením na dopravní prostředek z krajníků nebo obrubníků stojatých</t>
  </si>
  <si>
    <t>-844746413</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</si>
  <si>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</si>
  <si>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 kamenná obruba š. 150 mm" 9,070+9,210+4,610</t>
  </si>
  <si>
    <t>" kamenná obruba š. 300 mm" 2,990+18,010+20,080</t>
  </si>
  <si>
    <t>8</t>
  </si>
  <si>
    <t>119001213</t>
  </si>
  <si>
    <t>Zemina promísená s vápnem na deponii za účelem zlepšení jejích mechanických vlastností do zásypů inženýrských sítí a stavebních objektů v množství z objemové hmotnosti zeminy po zhutnění přes 1,5 do 2 %</t>
  </si>
  <si>
    <t>m3</t>
  </si>
  <si>
    <t>-2084085658</t>
  </si>
  <si>
    <t xml:space="preserve">Poznámka k souboru cen:_x000D_
1. Ceny jsou určeny především pro úpravu jemnozrnných zemin skupiny F (dle ČSN 736133 čl. 3.11 a3.12)._x000D_
2. V cenách jsou započteny náklady na:_x000D_
a) promísení zeminy zemní frézou s vápnem,_x000D_
b) dodávku nehašeného vápna CL Q. Předpokládá se objemová hmotnost zeminy 1750 kg/m3. V cenách je započteno ztratné ve výši 1 % z množství dodávaného vápna._x000D_
3. V cenách nejsou započteny náklady na přemístění zeminy na deponii, tvarová úprava figur, překrytí fólií, přemístění upravené zeminy z deponie k místu zasypání, ukládání a hutnění; tyto náklady se oceňují cenami souborů cen tohoto katalogu._x000D_
4. Zeminy upravené na deponii vápnem lze skladovat v uzavřeném stavu (fólií, zahutněním povrchu apod.) po dobu 1 měsíce, případně i déle. Časovou degradaci doporučujeme ověřit laboratorními zkouškami._x000D_
5. Zeminy, kde součástí pojiva je cement, směsná hydraulická pojiva nebo fluidní popílek vybuzující hydraulickou reakci, nelze skladovat._x000D_
</t>
  </si>
  <si>
    <t>" zemina pro výměnu aktivní zóny na skládce" 824,020</t>
  </si>
  <si>
    <t>9</t>
  </si>
  <si>
    <t>122202202</t>
  </si>
  <si>
    <t>Odkopávky a prokopávky nezapažené pro silnice s přemístěním výkopku v příčných profilech na vzdálenost do 15 m nebo s naložením na dopravní prostředek v hornině tř. 3 přes 100 do 1 000 m3</t>
  </si>
  <si>
    <t>-274623448</t>
  </si>
  <si>
    <t xml:space="preserve">Poznámka k souboru cen:_x000D_
1. Ceny jsou určeny pro vykopávky:_x000D_
a) příkopů pro silnice a to i tehdy, jsou-li vykopávky příkopů prováděny samostatně,_x000D_
b) v zemnících na suchu, jestliže tyto zemníky přímo souvisejí s odkopávkami nebo prokopávkami pro spodní stavbu silnic. Vykopávky v ostatních zemnících se oceňují podle kapitoly. 3*2 Zemníky Všeobecných podmínek tohoto katalogu._x000D_
c) při zahlubování silnic pro mimoúrovňové křížení a pro vykopávky pod mosty provedenými v předepsaném předstihu. Část vykopávky mezi svislými rovinami proloženými vnějšími hranami mostu se oceňují:_x000D_
- při objemu do 1 000 m3 cenami pro množství do 100 m3_x000D_
- při objemu přes 1 000 m3 cenami pro množství přes 100 do 1 000 m3._x000D_
d) pro sejmutí podorničí s přihlédnutím k ustanovení čl. 3112 Všeobecných podmínek katalogu._x000D_
2. Ceny nelze použít pro odkopávky a prokopávky v zapažených prostorách; tyto zemní práce se oceňují podle čl. 3116 Všeobecných podmínek tohoto katalogu._x000D_
3. V cenách jsou započteny i náklady na vodorovné přemístění výkopku v příčných profilech na přilehlých svazích a příkopech. Vzdálenosti příčného přemístění se nezahrnují do střední vzdálenosti vodorovného přemístění výkopku._x000D_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katalogu._x000D_
5. Přemístění výkopku v příčných profilech na vzdálenost přes 15 m se oceňuje cenami souboru cen 162 .0-1 . Vodorovné přemístění výkopku části A 01 Společné zemní práce tohoto katalogu_x000D_
</t>
  </si>
  <si>
    <t>Poznámka k položce:_x000D_
- zatřídění hornin viz. IGP strana 5</t>
  </si>
  <si>
    <t>" IGP_strana_6.pdf</t>
  </si>
  <si>
    <t>"C_SO_111_2_Situace.pdf</t>
  </si>
  <si>
    <t>" výměna aktivní zóny v tl. 650 mm</t>
  </si>
  <si>
    <t>" asfaltová vozovka" P1*0,650</t>
  </si>
  <si>
    <t>" asfaltová vozovka - napojení přes odskoky" P1a*0,650</t>
  </si>
  <si>
    <t>" rozšíření podkladních vrstev pod/za obrubou - pruh š. 500 mm" ((229,500-41,300)*0,500)*0,650</t>
  </si>
  <si>
    <t>Mezisoučet " SKLADBA 1</t>
  </si>
  <si>
    <t>" zpevněné dopravní stíny" P2*0,650</t>
  </si>
  <si>
    <t>" rozšíření podkladních vrstev - pruh š. 500 mm" (41,300*0,500)*0,650</t>
  </si>
  <si>
    <t>Mezisoučet " SKLADBA 2</t>
  </si>
  <si>
    <t>" parkovací stání" P3*0,650</t>
  </si>
  <si>
    <t>Mezisoučet " SKLADBA 3</t>
  </si>
  <si>
    <t>" autobusová zastávka" P4*0,650</t>
  </si>
  <si>
    <t>Mezisoučet " SKLADBA 4</t>
  </si>
  <si>
    <t>10</t>
  </si>
  <si>
    <t>122202209</t>
  </si>
  <si>
    <t>Odkopávky a prokopávky nezapažené pro silnice s přemístěním výkopku v příčných profilech na vzdálenost do 15 m nebo s naložením na dopravní prostředek v hornině tř. 3 Příplatek k cenám za lepivost horniny tř. 3</t>
  </si>
  <si>
    <t>-35201472</t>
  </si>
  <si>
    <t>" podíl do 30%" 824,020*30/100</t>
  </si>
  <si>
    <t>11</t>
  </si>
  <si>
    <t>132201101</t>
  </si>
  <si>
    <t>Hloubení zapažených i nezapažených rýh šířky do 600 mm s urovnáním dna do předepsaného profilu a spádu v hornině tř. 3 do 100 m3</t>
  </si>
  <si>
    <t>508188871</t>
  </si>
  <si>
    <t xml:space="preserve">Poznámka k souboru cen:_x000D_
1. V cenách jsou započteny i náklady na přehození výkopku na přilehlém terénu na vzdálenost do 3 m od podélné osy rýhy nebo naložení na dopravní prostředek._x000D_
2. Ceny jsou určeny pro rýhy:_x000D_
a) šířky přes 200 do 300 mm a hloubky do 750 mm,_x000D_
b) šířky přes 300 do 400 mm a hloubky do 1 000 mm,_x000D_
c) šířky přes 400 do 500 mm a hloubky do 1 250 mm,_x000D_
d) šířky přes 500 do 600 mm a hloubky do 1 500 mm._x000D_
3. Náklady na svislé přemístění výkopku nad 1 m hloubky se určí dle ustanovení článku č. 3161 všeobecných podmínek katalogu._x000D_
</t>
  </si>
  <si>
    <t>"C_111_1_technická_zpráva_strana_7.pdf</t>
  </si>
  <si>
    <t>"C_111_4_vzorový_příčný_řez_a_detail_napojení.pdf</t>
  </si>
  <si>
    <t>"C_111_5_charakteristické_příčné_řezy.pdf</t>
  </si>
  <si>
    <t>" minimální hloubka výkopu 400 mm; průměrná hloubka výkopu při 1% spádu cca. 800 mm</t>
  </si>
  <si>
    <t>" drenáž DN 150" DREN*0,400*0,800</t>
  </si>
  <si>
    <t>12</t>
  </si>
  <si>
    <t>132201109</t>
  </si>
  <si>
    <t>Hloubení zapažených i nezapažených rýh šířky do 600 mm s urovnáním dna do předepsaného profilu a spádu v hornině tř. 3 Příplatek k cenám za lepivost horniny tř. 3</t>
  </si>
  <si>
    <t>-114584064</t>
  </si>
  <si>
    <t>" podíl do 30%" 64,317*30/100</t>
  </si>
  <si>
    <t>13</t>
  </si>
  <si>
    <t>132201201</t>
  </si>
  <si>
    <t>Hloubení zapažených i nezapažených rýh šířky přes 600 do 2 000 mm s urovnáním dna do předepsaného profilu a spádu v hornině tř. 3 do 100 m3</t>
  </si>
  <si>
    <t>-1159832251</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</si>
  <si>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</si>
  <si>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 napojení nových UV č.15-17 (od úrovně pláně)" PŘÍP_UV*1,000*1,000</t>
  </si>
  <si>
    <t>14</t>
  </si>
  <si>
    <t>132201209</t>
  </si>
  <si>
    <t>Hloubení zapažených i nezapažených rýh šířky přes 600 do 2 000 mm s urovnáním dna do předepsaného profilu a spádu v hornině tř. 3 Příplatek k cenám za lepivost horniny tř. 3</t>
  </si>
  <si>
    <t>-540650107</t>
  </si>
  <si>
    <t>" podíl do 30%" 8,840*30/100</t>
  </si>
  <si>
    <t>151811131</t>
  </si>
  <si>
    <t>Zřízení pažicích boxů pro pažení a rozepření stěn rýh podzemního vedení hloubka výkopu do 4 m, šířka do 1,2 m</t>
  </si>
  <si>
    <t>-316798581</t>
  </si>
  <si>
    <t xml:space="preserve">Poznámka k souboru cen:_x000D_
1. Množství měrných jednotek pažicích boxů se určuje v m2 celkové zapažené plochy (započítávají se obě strany výkopu)._x000D_
</t>
  </si>
  <si>
    <t>" napojení nových UV č.15-17 (od úrovně pláně)" PŘÍP_UV*2*1,000</t>
  </si>
  <si>
    <t>16</t>
  </si>
  <si>
    <t>151811231</t>
  </si>
  <si>
    <t>Odstranění pažicích boxů pro pažení a rozepření stěn rýh podzemního vedení hloubka výkopu do 4 m, šířka do 1,2 m</t>
  </si>
  <si>
    <t>-315924148</t>
  </si>
  <si>
    <t>17</t>
  </si>
  <si>
    <t>162701105</t>
  </si>
  <si>
    <t>Vodorovné přemístění výkopku nebo sypaniny po suchu na obvyklém dopravním prostředku, bez naložení výkopku, avšak se složením bez rozhrnutí z horniny tř. 1 až 4 na vzdálenost přes 9 000 do 10 000 m</t>
  </si>
  <si>
    <t>387645436</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</si>
  <si>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</si>
  <si>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 100% výkopku na skládku (nevhodný výkopek)</t>
  </si>
  <si>
    <t>" odkopávky" 824,020</t>
  </si>
  <si>
    <t>" rýhy" 64,317+8,840</t>
  </si>
  <si>
    <t>18</t>
  </si>
  <si>
    <t>167101101</t>
  </si>
  <si>
    <t>Nakládání, skládání a překládání neulehlého výkopku nebo sypaniny nakládání, množství do 100 m3, z hornin tř. 1 až 4</t>
  </si>
  <si>
    <t>1871441528</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</si>
  <si>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</si>
  <si>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"C_111_1_technická_zpráva.pdf</t>
  </si>
  <si>
    <t>" plocha zeleně (trávník) - na skládce" P_Z*0,200</t>
  </si>
  <si>
    <t>" plocha zeleně (trávník) - vyrovnání podorniční vrstvy v tl. dle skladby 5" P_Z*0,040</t>
  </si>
  <si>
    <t>19</t>
  </si>
  <si>
    <t>M</t>
  </si>
  <si>
    <t>10364101</t>
  </si>
  <si>
    <t>zemina pro terénní úpravy -  ornice</t>
  </si>
  <si>
    <t>t</t>
  </si>
  <si>
    <t>-1910565957</t>
  </si>
  <si>
    <t>Poznámka k položce:_x000D_
- objemová hmotnost ornice : 1600 kg/m3_x000D_
- jednotková cena obsahuje i náklady na dopravu do místa použití (hmotnost není započítána do přesunu hmot)</t>
  </si>
  <si>
    <t>0,768*1,60</t>
  </si>
  <si>
    <t>20</t>
  </si>
  <si>
    <t>10364100</t>
  </si>
  <si>
    <t>zemina pro terénní úpravy - tříděná</t>
  </si>
  <si>
    <t>999794916</t>
  </si>
  <si>
    <t>Poznámka k položce:_x000D_
- objemová hmotnost zeminy : 1750 kg/m3_x000D_
- jednotková cena obsahuje i náklady na dopravu do místa použití (hmotnost není započítána do přesunu hmot)</t>
  </si>
  <si>
    <t>" plocha zeleně (trávník) - vyrovnání podorniční vrstvy v tl. dle skladby 5" P_Z*0,040*1,75</t>
  </si>
  <si>
    <t>167101102</t>
  </si>
  <si>
    <t>Nakládání, skládání a překládání neulehlého výkopku nebo sypaniny nakládání, množství přes 100 m3, z hornin tř. 1 až 4</t>
  </si>
  <si>
    <t>1870841135</t>
  </si>
  <si>
    <t>22</t>
  </si>
  <si>
    <t>1036410.R01</t>
  </si>
  <si>
    <t>zemina pro úpravy podkladních vrstev (nesoudržná nenamrzavá hutnitelná zemina) - tříděná</t>
  </si>
  <si>
    <t>-2084889126</t>
  </si>
  <si>
    <t>Poznámka k položce:_x000D_
- objemová hmotnost zeminy : 1804 kg/m3_x000D_
- jednotková cena obsahuje i náklady na dopravu do místa použití (hmotnost není započítána do přesunu hmot)</t>
  </si>
  <si>
    <t>824,020*1,804</t>
  </si>
  <si>
    <t>23</t>
  </si>
  <si>
    <t>171101111</t>
  </si>
  <si>
    <t>Uložení sypaniny do násypů s rozprostřením sypaniny ve vrstvách a s hrubým urovnáním zhutněných s uzavřením povrchu násypu z hornin nesoudržných sypkých s relativní ulehlostí I(d) 0,9 nebo v aktivní zóně</t>
  </si>
  <si>
    <t>-159642927</t>
  </si>
  <si>
    <t xml:space="preserve">Poznámka k souboru cen:_x000D_
1. Ceny lze použít i pro sypaniny odebírané z hald, pro hlušinu apod._x000D_
2. Cenu 20-1101 lze použít i pro:_x000D_
a) rozprostření zbylého výkopu na místě po zásypu jam a rýh pro podzemní vedení a zářezů pro podzemní vedení; toto množství se určí v m3 uloženého výkopku, měřeného v rostlém stavu,_x000D_
b) uložení výkopku do násypů pod vodou._x000D_
3. Ceny lze použít i pro uložení sypaniny s předepsaným zhutněním na trvalé skládky, do koryt vodotečí a do prohlubní terénu._x000D_
4. Cenu 10-1131 lze použít i pro ukládání sypaniny z hornin nesoudržných i soudržných společně bez možnosti jejich roztřídění._x000D_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individuálně._x000D_
6. Ceny jsou určeny pro míru zhutnění určenou projektem:_x000D_
a) pro ceny -1101 až -1105 v % výsledku zkoušky PS,_x000D_
b) pro ceny -1111 a -1112 relativní ulehlostí I(d),_x000D_
c) pro ceny -1121 a -1131 stanovením technologie._x000D_
7. Ceny nelze použít:_x000D_
a) pro uložení sypaniny do hrází; uložení netříděné sypaniny do hrází se oceňuje cenami souboru cen 171 uložení netříděných sypanin do hrází části A 03, případně cenovými normativy podle části A 31,_x000D_
b) pro uložení sypaniny do ochranných valů nebo těch jejich částí, jejichž šířka je menší než 3 m. Toto uložení se oceňuje cenami souboru cen 175 10-11 Obsyp objektů._x000D_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výkopu._x000D_
9. Horninami soudržnými se rozumějí takové horniny, u nichž zdrojem pevnosti jsou molekulární a chemické vazby mezi částicemi horniny. Jde o horniny, které jsou schopny plastických deformací._x000D_
10. Horninami nesoudržnými se rozumějí horniny, u nichž hlavním zdrojem pevnosti ve smyku je pouze tření mezi jednotlivými oddělenými pevnými částicemi horniny._x000D_
11. Horninami sypkými se rozumějí horniny III. skupiny podle ČSN 72 1002 se zrnem do 125 mm. Množství zrn velikosti přes 125 mm může být nejvýše 5 % objemu._x000D_
12. Horninami kamenitými se rozumějí nestmelené úlomkovité horniny skalní a sypké se zrny přes 125 mm. Množství zrn velikosti přes 125 mm musí být vyšší než 5 % objemu._x000D_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individuálně._x000D_
14. Zajišťuje-li se předepsané zhutnění násypu přesypáním podle čl. 120 ČSN 73 3050, ocení se odstranění přesypané části cenami 122 . 0-71 Odkopávky nebo prokopávky při pozemkových úpravách_x000D_
</t>
  </si>
  <si>
    <t>" výměna aktivní zóny v tl. 500 mm</t>
  </si>
  <si>
    <t>24</t>
  </si>
  <si>
    <t>171201201</t>
  </si>
  <si>
    <t>Uložení sypaniny na skládky</t>
  </si>
  <si>
    <t>1754094318</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</si>
  <si>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</si>
  <si>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25</t>
  </si>
  <si>
    <t>171201211</t>
  </si>
  <si>
    <t>Poplatek za uložení stavebního odpadu na skládce (skládkovné) zeminy a kameniva zatříděného do Katalogu odpadů pod kódem 170 504</t>
  </si>
  <si>
    <t>-259861688</t>
  </si>
  <si>
    <t xml:space="preserve">Poznámka k souboru cen:_x000D_
1. Ceny uvedené v souboru cen lze po dohodě upravit podle místních podmínek._x000D_
</t>
  </si>
  <si>
    <t>Poznámka k položce:_x000D_
- objemová hmotnost výkopku : 1750 kg/m3</t>
  </si>
  <si>
    <t>897,177*1,75</t>
  </si>
  <si>
    <t>26</t>
  </si>
  <si>
    <t>171203111</t>
  </si>
  <si>
    <t>Uložení výkopku bez zhutnění s hrubým rozhrnutím v rovině nebo na svahu do 1:5</t>
  </si>
  <si>
    <t>122173572</t>
  </si>
  <si>
    <t xml:space="preserve">Poznámka k souboru cen:_x000D_
1. Ceny jsou určeny pro ukládání výkopku objemu do 200 m3 na jednom objektu; pro ukládání výkopku přes 200 m3 lze použít ceny souboru cen 171 20-12 Uložení sypaniny, části A01 katalogu 800-1 Zemní práce._x000D_
2. V cenách o sklonu svahu přes 1:1 jsou uvažovány podmínky pro svahy běžně schůdné; bez použití lezeckých technik. V případě použití lezeckých technik se tyto náklady oceňují individuálně._x000D_
</t>
  </si>
  <si>
    <t>27</t>
  </si>
  <si>
    <t>174101101</t>
  </si>
  <si>
    <t>Zásyp sypaninou z jakékoliv horniny s uložením výkopku ve vrstvách se zhutněním jam, šachet, rýh nebo kolem objektů v těchto vykopávkách</t>
  </si>
  <si>
    <t>421059233</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</si>
  <si>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</si>
  <si>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Poznámka k položce:_x000D_
- zpětný zásyp nesedavým, hutnitelným/nakupovaným materiálem (např. ŠD fr. 0-32)</t>
  </si>
  <si>
    <t>" napojení nových UV č.15-17 (do úrovně pláně)" PŘÍP_UV*1,000*1,000</t>
  </si>
  <si>
    <t>" odpočet lože tl. 100 mm" -PŘÍP_UV*1,000*0,100</t>
  </si>
  <si>
    <t>" odpočet obsypu tl. 500 mm" -PŘÍP_UV*1,000*0,500</t>
  </si>
  <si>
    <t>28</t>
  </si>
  <si>
    <t>58344169</t>
  </si>
  <si>
    <t>štěrkodrť frakce 0/32 OTP ČD</t>
  </si>
  <si>
    <t>-1402492537</t>
  </si>
  <si>
    <t>3,536*2 'Přepočtené koeficientem množství</t>
  </si>
  <si>
    <t>29</t>
  </si>
  <si>
    <t>175111101</t>
  </si>
  <si>
    <t>Obsypání potrubí ručně sypaninou z vhodných hornin tř. 1 až 4 nebo materiálem připraveným podél výkopu ve vzdálenosti do 3 m od jeho kraje, pro jakoukoliv hloubku výkopu a míru zhutnění bez prohození sypaniny sítem</t>
  </si>
  <si>
    <t>1349104766</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</si>
  <si>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t>
  </si>
  <si>
    <t>" napojení nových UV č.15-17 (min. 300 nad potrubí DN 200)" PŘÍP_UV*1,000*0,500</t>
  </si>
  <si>
    <t>" odpočet potrubí DN 200" -(PI*0,100*0,100*8,840)</t>
  </si>
  <si>
    <t>30</t>
  </si>
  <si>
    <t>58331200</t>
  </si>
  <si>
    <t>štěrkopísek netříděný zásypový</t>
  </si>
  <si>
    <t>914238213</t>
  </si>
  <si>
    <t>4,142*2 'Přepočtené koeficientem množství</t>
  </si>
  <si>
    <t>31</t>
  </si>
  <si>
    <t>181111111</t>
  </si>
  <si>
    <t>Plošná úprava terénu v zemině tř. 1 až 4 s urovnáním povrchu bez doplnění ornice souvislé plochy do 500 m2 při nerovnostech terénu přes 50 do 100 mm v rovině nebo na svahu do 1:5</t>
  </si>
  <si>
    <t>-14304701</t>
  </si>
  <si>
    <t xml:space="preserve">Poznámka k souboru cen:_x000D_
1. Ceny jsou určeny pro vyrovnání nerovností neupraveného rostlého nebo ulehlého terénu._x000D_
2. Ceny lze použít pro vyrovnání terénu při zakládání trávníku._x000D_
3. V cenách nejsou započteny náklady na hutnění, tyto náklady se oceňují cenami souboru cen 215 90-1.. Zhutnění podloží pod násypy z rostlé horniny tř. 1 až 4 katalogu 800-1 Zemní práce._x000D_
4. V cenách o sklonu svahu přes 1:1 jsou uvažovány podmínky pro svahy běžně schůdné; bez použití lezeckých technik. V případě použití lezeckých technik se tyto náklady oceňují individuálně._x000D_
</t>
  </si>
  <si>
    <t>" plocha zeleně (trávník)" P_Z</t>
  </si>
  <si>
    <t>32</t>
  </si>
  <si>
    <t>181301103</t>
  </si>
  <si>
    <t>Rozprostření a urovnání ornice v rovině nebo ve svahu sklonu do 1:5 při souvislé ploše do 500 m2, tl. vrstvy přes 150 do 200 mm</t>
  </si>
  <si>
    <t>1478676987</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</si>
  <si>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2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</si>
  <si>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33</t>
  </si>
  <si>
    <t>181411141</t>
  </si>
  <si>
    <t>Založení trávníku na půdě předem připravené plochy do 1000 m2 výsevem včetně utažení parterového v rovině nebo na svahu do 1:5</t>
  </si>
  <si>
    <t>749906168</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</si>
  <si>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</si>
  <si>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34</t>
  </si>
  <si>
    <t>00572420</t>
  </si>
  <si>
    <t>osivo směs travní parková okrasná</t>
  </si>
  <si>
    <t>kg</t>
  </si>
  <si>
    <t>1650756183</t>
  </si>
  <si>
    <t>Poznámka k položce:_x000D_
- spotřeba 35 g/m2</t>
  </si>
  <si>
    <t>3,84*0,035 'Přepočtené koeficientem množství</t>
  </si>
  <si>
    <t>35</t>
  </si>
  <si>
    <t>181951101</t>
  </si>
  <si>
    <t>Úprava pláně vyrovnáním výškových rozdílů v hornině tř. 1 až 4 bez zhutnění</t>
  </si>
  <si>
    <t>1188719071</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</si>
  <si>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(berem) šířky do 3 m přerušujících svahy, pro urovnání dna silničních a železničních příkopů pro jakoukoliv šířku dna; toto urovnání se oceňuje cenami souboru cen 182 .0-1 Svahování._x000D_
3. Urovnání ploch ve sklonu přes 1 : 5 se oceňuje cenami souboru cen 182 . 0-11 Svahování trvalých svahů do projektovaných profilů._x000D_
4. Náklady na urovnání dna a stěn při čištění příkopů pozemních komunikací jsou započteny v cenách souborů cen 938 90-2 . Čištění příkopů komunikací v suchu nebo ve vodě části A02 Zemní práce pro objekty oborů 821 až 828._x000D_
5. Míru zhutnění určuje projekt. Ceny se zhutněním jsou určeny pro jakoukoliv míru zhutnění._x000D_
</t>
  </si>
  <si>
    <t>" asfaltová vozovka" P1</t>
  </si>
  <si>
    <t>" asfaltová vozovka - napojení přes odskoky" P1a</t>
  </si>
  <si>
    <t>" rozšíření podkladních vrstev pod/za obrubou - pruh š. 500 mm" (229,500-41,300)*0,500</t>
  </si>
  <si>
    <t>" zpevněné dopravní stíny" P2</t>
  </si>
  <si>
    <t>" rozšíření podkladních vrstev - pruh š. 500 mm" 41,300*0,500</t>
  </si>
  <si>
    <t>" parkovací stání" P3</t>
  </si>
  <si>
    <t>" autobusová zastávka" P4</t>
  </si>
  <si>
    <t>" chodníková plocha" P5</t>
  </si>
  <si>
    <t>" chodníková plocha - napojení přes odskoky" P5a</t>
  </si>
  <si>
    <t>" chodníková plocha - reliéfní kamenná dlažba" P5b</t>
  </si>
  <si>
    <t>" chodníková plocha - hladká kamenná dlažba" P5c</t>
  </si>
  <si>
    <t>Mezisoučet " SKLADBA 5</t>
  </si>
  <si>
    <t>36</t>
  </si>
  <si>
    <t>183403153</t>
  </si>
  <si>
    <t>Obdělání půdy hrabáním v rovině nebo na svahu do 1:5</t>
  </si>
  <si>
    <t>343819580</t>
  </si>
  <si>
    <t xml:space="preserve">Poznámka k souboru cen:_x000D_
1. Každé opakované obdělání půdy se oceňuje samostatně._x000D_
2. Ceny -3114 a -3115 lze použít i pro obdělání půdy aktivními branami._x000D_
</t>
  </si>
  <si>
    <t>" 2x křížem</t>
  </si>
  <si>
    <t>" plocha zeleně (trávník)" P_Z*2</t>
  </si>
  <si>
    <t>Mezisoučet " orniční vrstva</t>
  </si>
  <si>
    <t>Mezisoučet " podorniční vrstva</t>
  </si>
  <si>
    <t>37</t>
  </si>
  <si>
    <t>183403161</t>
  </si>
  <si>
    <t>Obdělání půdy válením v rovině nebo na svahu do 1:5</t>
  </si>
  <si>
    <t>-408258503</t>
  </si>
  <si>
    <t>" 3x křížem</t>
  </si>
  <si>
    <t>" plocha zeleně (trávník)" P_Z*3</t>
  </si>
  <si>
    <t>38</t>
  </si>
  <si>
    <t>184802611</t>
  </si>
  <si>
    <t>Chemické odplevelení po založení kultury v rovině nebo na svahu do 1:5 postřikem na široko</t>
  </si>
  <si>
    <t>-588127012</t>
  </si>
  <si>
    <t xml:space="preserve">Poznámka k souboru cen:_x000D_
1. Ceny -2613, -2617, -2623, -2627, -2633, -2637, -2643 a -2647 jsou určeny pro odplevelení ploch o ploše do 10 m2 jednotlivě, nebo pro odstranění hnízd plevelů o ploše do 20 m2 jednotlivě vzdálených od sebe nejméně 5 m._x000D_
2. Ceny nelze použít pro chemické odplevelení trávníku; tyto práce se oceňují cenami části A02 souboru cen 184 80-2 . Chemické odplevelení před založením kultury._x000D_
3. V cenách -2611 až -2614, -2621 až -2624, -2631 až –2634 a -2641 až -2644 jsou započteny i náklady na dovoz vody do 10 km._x000D_
4. V cenách o sklonu svahu přes 1:1 jsou uvažovány podmínky pro svahy běžně schůdné; bez použití lezeckých technik. V případě použití lezeckých technik se tyto náklady oceňují individuálně._x000D_
</t>
  </si>
  <si>
    <t>39</t>
  </si>
  <si>
    <t>185803111</t>
  </si>
  <si>
    <t>Ošetření trávníku jednorázové v rovině nebo na svahu do 1:5</t>
  </si>
  <si>
    <t>-348357856</t>
  </si>
  <si>
    <t xml:space="preserve">Poznámka k souboru cen:_x000D_
1. V cenách nejsou započteny náklady na :_x000D_
a) vypletí; tyto práce se oceňují cenami části C02 souboru cen 185 80-42 Vypletí,_x000D_
b) zalití; tyto práce se oceňují cenami části C02 souboru cen 185 80-43 Zalití rostlin vodou_x000D_
c) chemické odplevelení; tyto práce se oceňují cenami části A02 souboru cen 184 80-22 Chemické odplevelení trávníku,_x000D_
d) hnojení; tyto práce se oceňuji cenami části A02 souboru cen 184 85-11 Hnojení roztokem hnojiva nebo 185 80-21 Hnojení._x000D_
2. V cenách jsou započteny i náklady na pokosení se shrabáním, naložením shrabu na dopravní prostředek s odvezením do vzdálenosti 20 km a vyložením shrabu._x000D_
3. V cenách o sklonu svahu přes 1:1 jsou uvažovány podmínky pro svahy běžně schůdné; bez použití lezeckých technik. V případě použití lezeckých technik se tyto náklady oceňují individuálně._x000D_
</t>
  </si>
  <si>
    <t>" plocha zeleně (trávník) - 1. seč" P_Z</t>
  </si>
  <si>
    <t>40</t>
  </si>
  <si>
    <t>185804311</t>
  </si>
  <si>
    <t>Zalití rostlin vodou plochy záhonů jednotlivě do 20 m2</t>
  </si>
  <si>
    <t>178092025</t>
  </si>
  <si>
    <t>" plocha zeleně (trávník) - spotřeba 15 litrů/m2" P_Z*15/1000</t>
  </si>
  <si>
    <t>41</t>
  </si>
  <si>
    <t>185851121</t>
  </si>
  <si>
    <t>Dovoz vody pro zálivku rostlin na vzdálenost do 1000 m</t>
  </si>
  <si>
    <t>1389058416</t>
  </si>
  <si>
    <t xml:space="preserve">Poznámka k souboru cen:_x000D_
1. Ceny lze použít pouze tehdy, když není voda dostupná z vodovodního řádu._x000D_
2. V cenách jsou započteny i náklady na čerpání vody do cisterny._x000D_
3. V cenách nejsou započteny náklady na dodání vody. Tyto náklady se oceňují individuálně._x000D_
</t>
  </si>
  <si>
    <t>42</t>
  </si>
  <si>
    <t>185851129</t>
  </si>
  <si>
    <t>Dovoz vody pro zálivku rostlin Příplatek k ceně za každých dalších i započatých 1000 m</t>
  </si>
  <si>
    <t>-373726287</t>
  </si>
  <si>
    <t>" celková dovozová vzdálenost 5 km" 0,058*4</t>
  </si>
  <si>
    <t>Zakládání</t>
  </si>
  <si>
    <t>43</t>
  </si>
  <si>
    <t>211531111</t>
  </si>
  <si>
    <t>Výplň kamenivem do rýh odvodňovacích žeber nebo trativodů bez zhutnění, s úpravou povrchu výplně kamenivem hrubým drceným frakce 16 až 63 mm</t>
  </si>
  <si>
    <t>608279423</t>
  </si>
  <si>
    <t xml:space="preserve">Poznámka k souboru cen:_x000D_
1. V ceně 51-1111 jsou započteny i náklady na průduchy vytvořené z lomového kamene._x000D_
2. V cenách 52-1111 až 58-1111 nejsou započteny náklady na zřízení průduchů; tyto práce se oceňují cenami:_x000D_
a) souboru cen 212 71-11 Trativody z trub z prostého betonu bez lože,_x000D_
b) souboru cen 212 75-5 . Trativody bez lože z drenážních trubek._x000D_
3. Množství měrných jednotek se určuje v m3 vyplňovaného prostoru. Objem potrubí a lože se do vyplňovaného prostoru nezapočítává._x000D_
</t>
  </si>
  <si>
    <t>" drenáž DN 150" DREN*0,400*0,700</t>
  </si>
  <si>
    <t>" odpočet potrubí D 160" -(PI*0,080*0,080*200,990)</t>
  </si>
  <si>
    <t>44</t>
  </si>
  <si>
    <t>211971121</t>
  </si>
  <si>
    <t>Zřízení opláštění výplně z geotextilie odvodňovacích žeber nebo trativodů v rýze nebo zářezu se stěnami svislými nebo šikmými o sklonu přes 1:2 při rozvinuté šířce opláštění do 2,5 m</t>
  </si>
  <si>
    <t>562015960</t>
  </si>
  <si>
    <t xml:space="preserve">Poznámka k souboru cen:_x000D_
1. Ceny jsou určeny:_x000D_
a) pro jakékoliv druhy a rozměry geotextilií,_x000D_
b) i pro zřízení svislého drénu z jedné nebo více vrstev geotextilie přiložených na stěnu rýhy nebo zářezu,_x000D_
c) pro způsob spojování geotextilií přesahy._x000D_
2. Ceny nelze použít:_x000D_
a) pro zřízení opláštění výplně v zapažených rýhách; toto opláštění se oceňuje individuálně,_x000D_
b) pro knotové drény (geodrény); tyto drény se oceňují cenami souboru cen 211 97-21 Vpichování svislých konsolidačních prefabrikovaných drénů,_x000D_
c) pro zřízení vrstev z geotextilií; toto zřízení vrstev z geotextilií se ocení cenami souboru cen 213 14 Zřízení vrstvy z geotextilie._x000D_
3. V cenách jsou započteny i náklady na zřízení předepsaných přesahů a na potřebné zatěžování nebo připevňování geotextilie ke stěnám výkopu při provádění._x000D_
4. V cenách nejsou započteny náklady na dodání geotextilie; toto dodání se oceňuje ve specifikaci. Ztratné lze dohodnout ve výši 2 %._x000D_
5. Množství měrných jednotek:_x000D_
a) se určuje v m2 rozvinuté plochy opláštění bez jakýchkoliv přesahů. Při opláštění z více vrstev geotextilií se pro určení množství měrných jednotek oceňuje každá vrstva samostatně,_x000D_
b) pro dodání geotextilie oceňované ve specifikaci se určí v m2 geotextilie včetně přesahů a prořezů stanovených projektovou dokumentací._x000D_
</t>
  </si>
  <si>
    <t>" drenáž DN 150" DREN*(0,400*2+0,800*2)</t>
  </si>
  <si>
    <t>45</t>
  </si>
  <si>
    <t>69311082</t>
  </si>
  <si>
    <t>geotextilie netkaná separační, ochranná, filtrační, drenážní PP 500g/m2</t>
  </si>
  <si>
    <t>-1847338034</t>
  </si>
  <si>
    <t>Poznámka k položce:_x000D_
- ztratné 2%</t>
  </si>
  <si>
    <t>482,376*1,02 'Přepočtené koeficientem množství</t>
  </si>
  <si>
    <t>46</t>
  </si>
  <si>
    <t>212532111</t>
  </si>
  <si>
    <t>Lože pro trativody z kameniva hrubého drceného</t>
  </si>
  <si>
    <t>-1318857961</t>
  </si>
  <si>
    <t xml:space="preserve">Poznámka k souboru cen:_x000D_
1. V cenách jsou započteny i náklady na vyčištění dna rýh a na urovnání povrchu lože._x000D_
2. V ceně materiálu jsou započteny i náklady na prohození výkopku._x000D_
</t>
  </si>
  <si>
    <t>" drenáž DN 150" DREN*0,400*0,100</t>
  </si>
  <si>
    <t>47</t>
  </si>
  <si>
    <t>21275521.R01</t>
  </si>
  <si>
    <t>Trativody bez lože z drenážních trubek plastových PE-HD D 160 mm</t>
  </si>
  <si>
    <t>-1692026880</t>
  </si>
  <si>
    <t xml:space="preserve">Poznámka k souboru cen:_x000D_
1. Ceny jsou určeny pro uložení drenážních trubek do výkopu bez lože a obsypu._x000D_
2. Trativody včetně lože a obsypu trubek se ocení cenami souboru cen 212 75-2 . Trativody z drenážních trubek katalogu 827-1 Vedení trubní dálková a přípojná – vodovody a kanalizace._x000D_
</t>
  </si>
  <si>
    <t>" drenáž DN 150" DREN</t>
  </si>
  <si>
    <t>48</t>
  </si>
  <si>
    <t>212972113</t>
  </si>
  <si>
    <t>Opláštění drenážních trub filtrační textilií DN 160</t>
  </si>
  <si>
    <t>1299016150</t>
  </si>
  <si>
    <t xml:space="preserve">Poznámka k souboru cen:_x000D_
1. V cenách jsou započteny i náklady na nařezání filtrační textilie na potřebnou šířku, rozprostření pruhu textilie na uložené drenážní potrubí, urovnání a napnutí textilie před uložením zásypového materiálu a odsun zbytku textilie._x000D_
</t>
  </si>
  <si>
    <t>49</t>
  </si>
  <si>
    <t>215901101</t>
  </si>
  <si>
    <t>Zhutnění podloží pod násypy z rostlé horniny tř. 1 až 4 z hornin soudružných do 92 % PS a nesoudržných sypkých relativní ulehlosti I(d) do 0,8</t>
  </si>
  <si>
    <t>2136619166</t>
  </si>
  <si>
    <t xml:space="preserve">Poznámka k souboru cen:_x000D_
1. Cena je určena pro zhutnění ploch vodorovných nebo ve sklonu do 1 : 5, je-li předepsáno zhutnění do hloubky 0,7 m od pláně._x000D_
2. Cenu nelze použít pro zhutnění podloží z hornin konzistence kašovité až tekoucí._x000D_
3. Míru zhutnění podloží předepisuje projekt._x000D_
4. Množství jednotek se určí v m2 půdorysné plochy zhutněného podloží._x000D_
</t>
  </si>
  <si>
    <t>"C_111_1_technická_zpráva_strana_5.pdf</t>
  </si>
  <si>
    <t>Svislé a kompletní konstrukce</t>
  </si>
  <si>
    <t>50</t>
  </si>
  <si>
    <t>359901211</t>
  </si>
  <si>
    <t>Monitoring stok (kamerový systém) jakékoli výšky nová kanalizace</t>
  </si>
  <si>
    <t>-1379952636</t>
  </si>
  <si>
    <t xml:space="preserve">Poznámka k souboru cen:_x000D_
1. V ceně jsou započteny náklady na zhotovení záznamu o prohlídce a protokolu prohlídky._x000D_
</t>
  </si>
  <si>
    <t>" napojení nových UV č.15-17" PŘÍP_UV</t>
  </si>
  <si>
    <t>Vodorovné konstrukce</t>
  </si>
  <si>
    <t>51</t>
  </si>
  <si>
    <t>451573111</t>
  </si>
  <si>
    <t>Lože pod potrubí, stoky a drobné objekty v otevřeném výkopu z písku a štěrkopísku do 63 mm</t>
  </si>
  <si>
    <t>732954818</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</si>
  <si>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</si>
  <si>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 napojení nových UV č.15-17" PŘÍP_UV*1,000*0,100</t>
  </si>
  <si>
    <t>Komunikace pozemní</t>
  </si>
  <si>
    <t>52</t>
  </si>
  <si>
    <t>564851111</t>
  </si>
  <si>
    <t>Podklad ze štěrkodrti ŠD s rozprostřením a zhutněním, po zhutnění tl. 150 mm</t>
  </si>
  <si>
    <t>2058752516</t>
  </si>
  <si>
    <t>53</t>
  </si>
  <si>
    <t>564851115</t>
  </si>
  <si>
    <t>Podklad ze štěrkodrti ŠD s rozprostřením a zhutněním, po zhutnění tl. 190 mm</t>
  </si>
  <si>
    <t>1730386018</t>
  </si>
  <si>
    <t>"C_111_1_technická_zpráva_strana_6.pdf</t>
  </si>
  <si>
    <t>54</t>
  </si>
  <si>
    <t>564861111</t>
  </si>
  <si>
    <t>Podklad ze štěrkodrti ŠD s rozprostřením a zhutněním, po zhutnění tl. 200 mm</t>
  </si>
  <si>
    <t>2137915790</t>
  </si>
  <si>
    <t>55</t>
  </si>
  <si>
    <t>564871111</t>
  </si>
  <si>
    <t>Podklad ze štěrkodrti ŠD s rozprostřením a zhutněním, po zhutnění tl. 250 mm</t>
  </si>
  <si>
    <t>1937366806</t>
  </si>
  <si>
    <t>56</t>
  </si>
  <si>
    <t>565146111</t>
  </si>
  <si>
    <t>Asfaltový beton vrstva podkladní ACP 22 (obalované kamenivo hrubozrnné - OKH) s rozprostřením a zhutněním v pruhu šířky do 3 m, po zhutnění tl. 60 mm</t>
  </si>
  <si>
    <t>-736745005</t>
  </si>
  <si>
    <t xml:space="preserve">Poznámka k souboru cen:_x000D_
1. ČSN EN 13108-1 připouští pro ACP 22 pouze tl. 60 až 100 mm._x000D_
</t>
  </si>
  <si>
    <t>57</t>
  </si>
  <si>
    <t>567132111</t>
  </si>
  <si>
    <t>Podklad ze směsi stmelené cementem SC bez dilatačních spár, s rozprostřením a zhutněním SC C 8/10 (KSC I), po zhutnění tl. 160 mm</t>
  </si>
  <si>
    <t>-1097207368</t>
  </si>
  <si>
    <t xml:space="preserve">Poznámka k souboru cen:_x000D_
1. V cenách jsou započteny i náklady na ošetření povrchu podkladu vodou._x000D_
2. V cenách 567 1.-4 jsou započteny i náklady postřik proti odpařování vody._x000D_
3. V cenách nejsou započteny náklady na:_x000D_
a) příp. postřik, který se oceňuje cenou 919 74-8111 Postřik popř. zdrsnění povrchu cementobetonového krytu nebo podkladu ochrannou emulzí,_x000D_
b) zřízení dilatačních spár a jejich vyplnění; tyto práce se oceňují cenami souborů cen 919 11-1 Řezání dilatačních spár, 919 12-. Těsnění dilatačních spár a 919 13 Vyztužení dilatačních spár._x000D_
</t>
  </si>
  <si>
    <t>58</t>
  </si>
  <si>
    <t>567132112</t>
  </si>
  <si>
    <t>Podklad ze směsi stmelené cementem SC bez dilatačních spár, s rozprostřením a zhutněním SC C 8/10 (KSC I), po zhutnění tl. 170 mm</t>
  </si>
  <si>
    <t>-408151855</t>
  </si>
  <si>
    <t>59</t>
  </si>
  <si>
    <t>573111114</t>
  </si>
  <si>
    <t>Postřik infiltrační PI z asfaltu silničního s posypem kamenivem, v množství 2,00 kg/m2</t>
  </si>
  <si>
    <t>-1645249087</t>
  </si>
  <si>
    <t>60</t>
  </si>
  <si>
    <t>573211109</t>
  </si>
  <si>
    <t>Postřik spojovací PS bez posypu kamenivem z asfaltu silničního, v množství 0,50 kg/m2</t>
  </si>
  <si>
    <t>-248696447</t>
  </si>
  <si>
    <t>" 1x pod ACL 16 + 1x pod BBTM 11</t>
  </si>
  <si>
    <t>" asfaltová vozovka" P1*2</t>
  </si>
  <si>
    <t>" asfaltová vozovka - napojení přes odskoky" P1a*2</t>
  </si>
  <si>
    <t>61</t>
  </si>
  <si>
    <t>576125111</t>
  </si>
  <si>
    <t>Asfaltový koberec tenký BBTM (AKT) s rozprostřením a se zhutněním z nemodifikovaného asfaltu v pruhu šířky do 3 m, po zhutnění tl. 30 mm</t>
  </si>
  <si>
    <t>-209502598</t>
  </si>
  <si>
    <t xml:space="preserve">Poznámka k souboru cen:_x000D_
1. ČSN EN 13108-2 připouští pro BBTM pouze tl. 20 až 30 mm._x000D_
</t>
  </si>
  <si>
    <t>" asfaltová vozovka - napojení přes odskoky" (P1a/0,500)*1,000</t>
  </si>
  <si>
    <t>62</t>
  </si>
  <si>
    <t>577175112</t>
  </si>
  <si>
    <t>Asfaltový beton vrstva ložní ACL 16 (ABH) s rozprostřením a zhutněním z nemodifikovaného asfaltu v pruhu šířky do 3 m, po zhutnění tl. 80 mm</t>
  </si>
  <si>
    <t>-1453058496</t>
  </si>
  <si>
    <t xml:space="preserve">Poznámka k souboru cen:_x000D_
1. ČSN EN 13108-1 připouští pro ACL 16 pouze tl. 50 až 70 mm._x000D_
</t>
  </si>
  <si>
    <t>63</t>
  </si>
  <si>
    <t>581131316</t>
  </si>
  <si>
    <t>Kryt cementobetonový silničních komunikací skupiny CB III tl. 200 mm</t>
  </si>
  <si>
    <t>835600880</t>
  </si>
  <si>
    <t xml:space="preserve">Poznámka k souboru cen:_x000D_
1. Ceny jsou určeny i pro vyztužený cementobetonový kryt silničních komunikací._x000D_
2. Ceny nelze použít pro cementobetonové kryty:_x000D_
a) komunikací pro pěší, které se oceňují cenami souboru cen 581 11-41 Kryt z prostého betonu komunikací pro pěší,_x000D_
b) letištních ploch, které se oceňují cenami souboru cen 581 1 . -61 Kryt cementobetonový letištních ploch skupiny L._x000D_
3. V cenách jsou započteny i náklady na:_x000D_
a) ošetření povrchu krytu vodou,_x000D_
b) postřik proti odpařování vody._x000D_
4. V cenách nejsou započteny náklady na:_x000D_
a) výztuž cementobetonových krytů vyztužených, která se oceňuje cenou 919 71-6111 Ocelová výztuž cementobetonového krytu,_x000D_
b) živičné postřiky, nátěry nebo mezivrstvy, které se oceňují cenami souborů cen stavebního dílu 57 Kryty pozemních komunikací,_x000D_
c) vložky z lepenky, které se oceňují cenami souboru cen 919 7. -51 Vložka pod litý asfalt,_x000D_
d) dilatační spáry vkládané, které se oceňují cenami souboru cen 911 12-41 Dilatační spáry vkládané,_x000D_
e) dilatační spáry řezané, které se oceňují cenami souboru cen 911 11-1 Řezání dilatačních spár a 911 12-. Těsnění dilatačních spár v cementobetonovém krytu,_x000D_
f) postřiky povrchu ochrannou emulzí, které se oceňují cenou 919 74-8111 Provedení postřiku povrchu cementobetonového krytu nebo podkladu ochrannou emulzí,_x000D_
g) kotvy a kluzné trny spár, které se oceňují cenami souboru cen 911 13-4. Vyztužení dilatačních spár v cementobetonovém krytu._x000D_
</t>
  </si>
  <si>
    <t>64</t>
  </si>
  <si>
    <t>591141111</t>
  </si>
  <si>
    <t>Kladení dlažby z kostek s provedením lože do tl. 50 mm, s vyplněním spár, s dvojím beraněním a se smetením přebytečného materiálu na krajnici velkých z kamene, do lože z cementové malty</t>
  </si>
  <si>
    <t>1309499855</t>
  </si>
  <si>
    <t xml:space="preserve">Poznámka k souboru cen:_x000D_
1. Ceny 591 1.- pro dlažbu z kostek velkých jsou určeny pro dlažbu úhlopříčnou a řádkovou._x000D_
2. Ceny 591 2.- pro dlažbu z kostek drobných jsou určeny pro dlažbu úhlopříčnou, řádkovou a kroužkovou._x000D_
3. Dlažba vějířová z kostek drobných se oceňuje cenami 591 41-2111 a 591 44-2111 Kladení dlažby z mozaiky dvoubarevné a vícebarevné komunikací pro pěší._x000D_
4. V cenách jsou započteny i náklady na dodání hmot pro lože a na dodání téhož materiálu na výplň spár._x000D_
5. V cenách nejsou započteny náklady na:_x000D_
a) dodání dlažebních kostek, které se oceňuje ve specifikaci; ztratné lze dohodnout_x000D_
- u velkých kostek ve výši 1 %,_x000D_
- u drobných kostek ve výši 2 %,_x000D_
b) vyplnění spár dlažby živičnou zálivkou, které se oceňuje cenami souboru cen 599 1 . -11 Zálivka živičná spár dlažby._x000D_
6. Část lože přesahující tloušťku 50 mm se oceňuje cenami souboru cen 451 31-97 Příplatek za každých dalších 10 mm tloušťky podkladu nebo lože._x000D_
</t>
  </si>
  <si>
    <t>65</t>
  </si>
  <si>
    <t>58381008</t>
  </si>
  <si>
    <t>kostka dlažební žula velká 15/17</t>
  </si>
  <si>
    <t>-2002967511</t>
  </si>
  <si>
    <t>Poznámka k položce:_x000D_
- ztratné 1%</t>
  </si>
  <si>
    <t>129,05*1,01 'Přepočtené koeficientem množství</t>
  </si>
  <si>
    <t>66</t>
  </si>
  <si>
    <t>591211111</t>
  </si>
  <si>
    <t>Kladení dlažby z kostek s provedením lože do tl. 50 mm, s vyplněním spár, s dvojím beraněním a se smetením přebytečného materiálu na krajnici drobných z kamene, do lože z kameniva těženého</t>
  </si>
  <si>
    <t>-1172799002</t>
  </si>
  <si>
    <t>67</t>
  </si>
  <si>
    <t>58381007</t>
  </si>
  <si>
    <t>kostka dlažební žula drobná 8/10</t>
  </si>
  <si>
    <t>-1109967069</t>
  </si>
  <si>
    <t>242,83*1,02 'Přepočtené koeficientem množství</t>
  </si>
  <si>
    <t>68</t>
  </si>
  <si>
    <t>591411111</t>
  </si>
  <si>
    <t>Kladení dlažby z mozaiky komunikací pro pěší s vyplněním spár, s dvojím beraněním a se smetením přebytečného materiálu na vzdálenost do 3 m jednobarevné, s ložem tl. do 40 mm z kameniva</t>
  </si>
  <si>
    <t>-829598707</t>
  </si>
  <si>
    <t xml:space="preserve">Poznámka k souboru cen:_x000D_
1. V cenách jsou započteny i náklady na dodání hmot pro lože a na dodání téhož materiálu pro výplň spár a zhotovení šablon, popř. rámů._x000D_
2. V cenách nejsou započteny náklady na dodání mozaiky, které se oceňuje ve specifikaci; ztratné lze dohodnout ve výši 2 %._x000D_
3. Část lože přesahující tloušťku 40 mm se oceňuje cenami souboru cen 451 ..-9 Příplatek za každých dalších 10 mm tloušťky podkladu nebo lože._x000D_
</t>
  </si>
  <si>
    <t>" chodníková plocha (nová dlažba)" P5</t>
  </si>
  <si>
    <t>" chodníková plocha - napojení přes odskoky (původní dlažba)" P5a</t>
  </si>
  <si>
    <t>69</t>
  </si>
  <si>
    <t>58381005</t>
  </si>
  <si>
    <t>kostka dlažební mozaika žula 4/6 šedá</t>
  </si>
  <si>
    <t>-1708230124</t>
  </si>
  <si>
    <t>92,74*1,02 'Přepočtené koeficientem množství</t>
  </si>
  <si>
    <t>Trubní vedení</t>
  </si>
  <si>
    <t>70</t>
  </si>
  <si>
    <t>871355231</t>
  </si>
  <si>
    <t>Kanalizační potrubí z tvrdého PVC v otevřeném výkopu ve sklonu do 20 %, hladkého plnostěnného jednovrstvého, tuhost třídy SN 10 DN 200</t>
  </si>
  <si>
    <t>-309258825</t>
  </si>
  <si>
    <t xml:space="preserve">Poznámka k souboru cen:_x000D_
1. V cenách jsou započteny i náklady na dodání trub včetně gumového těsnění._x000D_
2. Použití trub dle tuhostí:_x000D_
a) třída SN 4: kanalizační sítě, přípojky, odvodňování pozemků s výškou krytí až 4 m_x000D_
b) třída SN 8: kanalizační sítě v nestandartních podmínkách uložení, vysoké teplotní a mechanické zatížení s výškou krytí do 8 m_x000D_
c) SN 10: kanalizační sítě, přípojky, odvodňování pozemků s výškou krytí &amp;gt; 8 m_x000D_
d) třída SN 12: kanalizační sítě s vysokým statickým zatížením a dynamickými rázy, při rychlosti média až 15 m/s a výškou krytí 0,7-10 m_x000D_
e) třída SN 16: kanalizační sítě s vysokým statickým zatížením a dynamickými rázy avýškou krytí 0,5-12 m._x000D_
</t>
  </si>
  <si>
    <t>71</t>
  </si>
  <si>
    <t>877350410</t>
  </si>
  <si>
    <t>Montáž tvarovek na kanalizačním plastovém potrubí z polypropylenu PP korugovaného nebo žebrovaného kolen DN 200</t>
  </si>
  <si>
    <t>193603441</t>
  </si>
  <si>
    <t xml:space="preserve">Poznámka k souboru cen:_x000D_
1. V cenách montáže tvarovek nejsou započteny náklady na dodání tvarovek. Tyto náklady se oceňují ve specifikaci._x000D_
2. V cenách montáže tvarovek jsou započteny náklady na dodání těsnicích kroužků, pokud tyto nejsou součástí dodávky tvarovek._x000D_
</t>
  </si>
  <si>
    <t>" napojení nových UV č.15-17" 1,000*3</t>
  </si>
  <si>
    <t>" napojení nové UV č.14" 2,000*1</t>
  </si>
  <si>
    <t>72</t>
  </si>
  <si>
    <t>28617339</t>
  </si>
  <si>
    <t>koleno kanalizace PP KG DN 200x45°</t>
  </si>
  <si>
    <t>-1467889638</t>
  </si>
  <si>
    <t>Poznámka k položce:_x000D_
- ztratné 3%</t>
  </si>
  <si>
    <t>5*1,03 'Přepočtené koeficientem množství</t>
  </si>
  <si>
    <t>73</t>
  </si>
  <si>
    <t>877355121</t>
  </si>
  <si>
    <t>Výřez a montáž odbočné tvarovky na potrubí z trub z tvrdého PVC DN 200</t>
  </si>
  <si>
    <t>2012891736</t>
  </si>
  <si>
    <t xml:space="preserve">Poznámka k souboru cen:_x000D_
1. Ceny jsou určeny pro dodatečné osazení odbočných tvarovek na stávající potrubí._x000D_
2. V cenách nejsou započteny náklady na dodání 1 ks odbočné tvarovky a 1 ks přesuvky, popř. 1 ks trouby a těsnících kroužků; tyto náklady se oceňují ve specifikaci. Ztratné lze dohodnout u trub kanalizačních z tvrdého PVC ve výši 1,5 %._x000D_
</t>
  </si>
  <si>
    <t>74</t>
  </si>
  <si>
    <t>28612223</t>
  </si>
  <si>
    <t>odbočka kanalizační plastová PVC KG DN 200x200/45° SN 12/16</t>
  </si>
  <si>
    <t>239131123</t>
  </si>
  <si>
    <t>3*1,03 'Přepočtené koeficientem množství</t>
  </si>
  <si>
    <t>75</t>
  </si>
  <si>
    <t>890211811</t>
  </si>
  <si>
    <t>Bourání šachet ručně velikosti obestavěného prostoru do 1,5 m3 z prostého betonu</t>
  </si>
  <si>
    <t>2051789396</t>
  </si>
  <si>
    <t xml:space="preserve">Poznámka k souboru cen:_x000D_
1. Ceny jsou určeny pro vodovodní a kanalizačné šachty._x000D_
2. Šachty velikosti nad 5 m3 obestavěného prostoru se oceňují cenami katalogu 801-3 Budov a haly - bourání konstrukcí._x000D_
</t>
  </si>
  <si>
    <t>" rušená UV" (PI*0,270*0,270*1,300)*5</t>
  </si>
  <si>
    <t>76</t>
  </si>
  <si>
    <t>892351111</t>
  </si>
  <si>
    <t>Tlakové zkoušky vodou na potrubí DN 150 nebo 200</t>
  </si>
  <si>
    <t>906571820</t>
  </si>
  <si>
    <t xml:space="preserve">Poznámka k souboru cen:_x000D_
1. Ceny -2111 jsou určeny pro zabezpečení jednoho konce zkoušeného úseku jakéhokoliv druhu potrubí._x000D_
2. V cenách jsou započteny náklady:_x000D_
a) u cen -1111 - na přísun, montáž, demontáž a odsun zkoušecího čerpadla, napuštění tlakovou vodou a dodání vody pro tlakovou zkoušku,_x000D_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řady,_x000D_
</t>
  </si>
  <si>
    <t>77</t>
  </si>
  <si>
    <t>895941311</t>
  </si>
  <si>
    <t>Zřízení vpusti kanalizační uliční z betonových dílců typ UVB-50</t>
  </si>
  <si>
    <t>1437461988</t>
  </si>
  <si>
    <t xml:space="preserve">Poznámka k souboru cen:_x000D_
1. V cenách jsou započteny i náklady na zřízení lože ze štěrkopísku._x000D_
2. V cenách nejsou započteny náklady na:_x000D_
a) dodání betonových dílců; betonové dílce se oceňují ve specifikaci,_x000D_
b) dodání kameninových dílců; kameninové dílce se oceňují ve specifikaci,_x000D_
c) litinové mříže; osazení mříží se oceňuje cenami souboru cen 899 20- . 1 Osazení mříží litinových včetně rámů a košů na bahno části A 01 tohoto katalogu; dodání mříží se oceňuje ve specifikaci,_x000D_
d) podkladní prstence; tyto se oceňují cenami souboru cen 452 38-6 . Podkladní a a vyrovnávací prstence části A 01 tohoto katalogu._x000D_
</t>
  </si>
  <si>
    <t>" nové UV č. 14-17" UV</t>
  </si>
  <si>
    <t>78</t>
  </si>
  <si>
    <t>59223852</t>
  </si>
  <si>
    <t>dno pro uliční vpusť s kalovou prohlubní betonové 450x300x50mm</t>
  </si>
  <si>
    <t>-824221513</t>
  </si>
  <si>
    <t xml:space="preserve">Poznámka k položce:_x000D_
- ztratné 1%_x000D_
</t>
  </si>
  <si>
    <t>4*1,01 'Přepočtené koeficientem množství</t>
  </si>
  <si>
    <t>79</t>
  </si>
  <si>
    <t>59223864</t>
  </si>
  <si>
    <t>prstenec pro uliční vpusť vyrovnávací betonový 390x60x130mm</t>
  </si>
  <si>
    <t>-422143967</t>
  </si>
  <si>
    <t>80</t>
  </si>
  <si>
    <t>59223854</t>
  </si>
  <si>
    <t>skruž pro uliční vpusť s výtokovým otvorem PVC betonová 450x350x50mm</t>
  </si>
  <si>
    <t>342878373</t>
  </si>
  <si>
    <t>81</t>
  </si>
  <si>
    <t>59223862</t>
  </si>
  <si>
    <t>skruž pro uliční vpusť středová betonová 450x295x50mm</t>
  </si>
  <si>
    <t>1876994882</t>
  </si>
  <si>
    <t>4*2,02 'Přepočtené koeficientem množství</t>
  </si>
  <si>
    <t>82</t>
  </si>
  <si>
    <t>59223857</t>
  </si>
  <si>
    <t>skruž pro uliční vpusť horní betonová 450x295x50mm</t>
  </si>
  <si>
    <t>1974036627</t>
  </si>
  <si>
    <t>83</t>
  </si>
  <si>
    <t>899201211</t>
  </si>
  <si>
    <t>Demontáž mříží litinových včetně rámů, hmotnosti jednotlivě do 50 kg</t>
  </si>
  <si>
    <t>-73180645</t>
  </si>
  <si>
    <t>" rušená UV" 5,000</t>
  </si>
  <si>
    <t>84</t>
  </si>
  <si>
    <t>899204112</t>
  </si>
  <si>
    <t>Osazení mříží litinových včetně rámů a košů na bahno pro třídu zatížení D400, E600</t>
  </si>
  <si>
    <t>1623500950</t>
  </si>
  <si>
    <t xml:space="preserve">Poznámka k souboru cen:_x000D_
1. V cenách nejsou započteny náklady na dodání mříží, rámů a košů na bahno; tyto náklady se oceňují ve specifikaci._x000D_
</t>
  </si>
  <si>
    <t>85</t>
  </si>
  <si>
    <t>28661789</t>
  </si>
  <si>
    <t>koš kalový ocelový pro silniční vpusť 425mm vč. madla</t>
  </si>
  <si>
    <t>-551005866</t>
  </si>
  <si>
    <t>86</t>
  </si>
  <si>
    <t>28661938</t>
  </si>
  <si>
    <t>mříž litinová 600/40T, 420X620 D400</t>
  </si>
  <si>
    <t>789849378</t>
  </si>
  <si>
    <t>87</t>
  </si>
  <si>
    <t>899331111</t>
  </si>
  <si>
    <t>Výšková úprava uličního vstupu nebo vpusti do 200 mm zvýšením poklopu</t>
  </si>
  <si>
    <t>632735254</t>
  </si>
  <si>
    <t xml:space="preserve">Poznámka k souboru cen:_x000D_
1. V cenách jsou započteny i náklady na:_x000D_
a) odbourání dosavadního krytu, podkladu, nadezdívky nebo prstence s odklizením vybouraných hmot do 3 m,_x000D_
b) zarovnání plochy nadezdívky cementovou maltou,_x000D_
c) podbetonování nebo podezdění rámu,_x000D_
d) odstranění a znovuosazení rámu, poklopu, mříže, krycího hrnce nebo hydrantu,_x000D_
e) úpravu a doplnění krytu popř. podkladu vozovky v místě provedené výškové úpravy._x000D_
2. V cenách nejsou započteny náklady na příp. nutné dodání nové mříže, rámu, poklopu nebo krycího hrnce. Jejich dodání se oceňuje ve specifikaci, ztratné se nestanoví._x000D_
</t>
  </si>
  <si>
    <t>" úprava kanalizační šachty" 4,000</t>
  </si>
  <si>
    <t>88</t>
  </si>
  <si>
    <t>899431111</t>
  </si>
  <si>
    <t>Výšková úprava uličního vstupu nebo vpusti do 200 mm zvýšením krycího hrnce, šoupěte nebo hydrantu bez úpravy armatur</t>
  </si>
  <si>
    <t>-1428584365</t>
  </si>
  <si>
    <t>" úprava vodovodního šoupěte" 4,000</t>
  </si>
  <si>
    <t>89</t>
  </si>
  <si>
    <t>899721112</t>
  </si>
  <si>
    <t>Signalizační vodič na potrubí DN nad 150 mm</t>
  </si>
  <si>
    <t>-870304885</t>
  </si>
  <si>
    <t>90</t>
  </si>
  <si>
    <t>899722114</t>
  </si>
  <si>
    <t>Krytí potrubí z plastů výstražnou fólií z PVC šířky 40 cm</t>
  </si>
  <si>
    <t>168021402</t>
  </si>
  <si>
    <t>Ostatní konstrukce a práce, bourání</t>
  </si>
  <si>
    <t>91</t>
  </si>
  <si>
    <t>914111111</t>
  </si>
  <si>
    <t>Montáž svislé dopravní značky základní velikosti do 1 m2 objímkami na sloupky nebo konzoly</t>
  </si>
  <si>
    <t>1640836369</t>
  </si>
  <si>
    <t xml:space="preserve">Poznámka k souboru cen:_x000D_
1. V cenách jsou započteny i náklady na montáž značek včetně upevňovacího materiálu na předem připravenou nosnou konstrukci (sloupek, konzolu, sloup)._x000D_
2. V cenách nejsou započteny náklady na:_x000D_
a) dodání značek, tyto se oceňují ve specifikaci,_x000D_
b) na montáž a dodávku ocelových nosných konstrukcí – sloupků, konzol, tyto se oceňují cenami souboru cen 914 51 Montáž sloupku a 914 53 Montáž konzol a nástavců,_x000D_
c) nátěry, tyto se oceňují jako práce PSV příslušnými cenami katalogu 800-783 Nátěry,_x000D_
d) naložení a odklizení výkopku, tyto se oceňují cenami části A 01 katalogu 800-1 Zemní práce._x000D_
3. Ceny nelze použít pro osazení a montáž svislých dopravních značek:_x000D_
a) světelných, tyto se oceňují cenami katalogu 800-741 Elektroinstalace - silnoproud,_x000D_
b) upevněných na lanech nebo speciálních konstrukcích nesoucích více značek, tyto se oceňují individuálně._x000D_
</t>
  </si>
  <si>
    <t>"C_111_1_technická_zpráva_strana_8.pdf</t>
  </si>
  <si>
    <t>"C_111_6_situace_dopravního_značení.pdf</t>
  </si>
  <si>
    <t>" SDZ - přesunuté" 2,000</t>
  </si>
  <si>
    <t>" SDZ - nové" 14,000</t>
  </si>
  <si>
    <t>92</t>
  </si>
  <si>
    <t>40445257</t>
  </si>
  <si>
    <t>svorka upínací na sloupek D 70mm</t>
  </si>
  <si>
    <t>493496248</t>
  </si>
  <si>
    <t>"SDZ nové - desky (2ks/značka)" 2,000*14</t>
  </si>
  <si>
    <t>93</t>
  </si>
  <si>
    <t>40445517</t>
  </si>
  <si>
    <t>značka dopravní svislá retroreflexní fólie tř 1 FeZn-Al rám D 700mm</t>
  </si>
  <si>
    <t>-296938684</t>
  </si>
  <si>
    <t>" ozn. B2" 1,000</t>
  </si>
  <si>
    <t>" ozn. C4a" 2,000</t>
  </si>
  <si>
    <t>" ozn. C2b" 1,000</t>
  </si>
  <si>
    <t>94</t>
  </si>
  <si>
    <t>40445510</t>
  </si>
  <si>
    <t>značka dopravní svislá retroreflexní fólie tř 1 FeZn-Al rám trojúhelník 900mm</t>
  </si>
  <si>
    <t>667690824</t>
  </si>
  <si>
    <t>" ozn. P4" 1,000</t>
  </si>
  <si>
    <t>95</t>
  </si>
  <si>
    <t>40445512</t>
  </si>
  <si>
    <t>značka dopravní svislá retroreflexní fólie tř 1 FeZn-Al rám 500x500mm</t>
  </si>
  <si>
    <t>-1760153057</t>
  </si>
  <si>
    <t>" ozn. IP4b" 1,000</t>
  </si>
  <si>
    <t>96</t>
  </si>
  <si>
    <t>40445535</t>
  </si>
  <si>
    <t>značka dopravní svislá retroreflexní fólie tř 1 FeZn-Al rám 500x700mm</t>
  </si>
  <si>
    <t>262916438</t>
  </si>
  <si>
    <t>" ozn. IP12" 2,000</t>
  </si>
  <si>
    <t>" ozn. IP11c" 1,000</t>
  </si>
  <si>
    <t>" ozn. IP11b" 1,000</t>
  </si>
  <si>
    <t>" ozn. IJ4c" 1,000</t>
  </si>
  <si>
    <t>97</t>
  </si>
  <si>
    <t>40445530</t>
  </si>
  <si>
    <t>značka dopravní svislá retroreflexní fólie tř 1 FeZn-Al rám 700x330mm</t>
  </si>
  <si>
    <t>451897079</t>
  </si>
  <si>
    <t>" ozn. E13" 3,000</t>
  </si>
  <si>
    <t>98</t>
  </si>
  <si>
    <t>914511112</t>
  </si>
  <si>
    <t>Montáž sloupku dopravních značek délky do 3,5 m do hliníkové patky</t>
  </si>
  <si>
    <t>32186830</t>
  </si>
  <si>
    <t xml:space="preserve">Poznámka k souboru cen:_x000D_
1. V cenách jsou započteny i náklady na:_x000D_
a) vykopání jamek s odhozem výkopku na vzdálenost do 3 m,_x000D_
b) osazení sloupku včetně montáže a dodávky plastového víčka,_x000D_
2. V cenách -1111 jsou započteny i náklady na betonový základ._x000D_
3. V cenách -1112 jsou započteny i náklady na hliníkovou patku s betonovým základem._x000D_
4. V cenách nejsou započteny náklady na:_x000D_
a) dodání sloupku, tyto se oceňují ve specifikaci_x000D_
b) naložení a odklizení výkopku, tyto se oceňují cenami části A01 katalogu 800-1 Zemní práce._x000D_
</t>
  </si>
  <si>
    <t>" SDZ - přesunuté" 1,000</t>
  </si>
  <si>
    <t>" SDZ - nové" 10,000</t>
  </si>
  <si>
    <t>99</t>
  </si>
  <si>
    <t>40445230</t>
  </si>
  <si>
    <t>sloupek pro dopravní značku Zn D 70mm v 3,5m</t>
  </si>
  <si>
    <t>1410121344</t>
  </si>
  <si>
    <t>100</t>
  </si>
  <si>
    <t>915211111</t>
  </si>
  <si>
    <t>Vodorovné dopravní značení stříkaným plastem dělící čára šířky 125 mm souvislá bílá základní</t>
  </si>
  <si>
    <t>-1732235060</t>
  </si>
  <si>
    <t xml:space="preserve">Poznámka k souboru cen:_x000D_
1. Ceny jsou určeny pro dělicí čáry souvislé č. V 1a bílé, přerušované č. V 2a bílé, vodící č. V 4 bílé, souvislá č. V12b žlutá, přerušovaná č. V12c žlutá._x000D_
2. V cenách nejsou započteny náklady na:_x000D_
a) předznačení, tyto se oceňují cenami souboru cen 915 6.-11 Předznačení pro vodorovné značení,_x000D_
b) očištění vozovky, tyto se oceňují cenami souboru cen 938 90-9 . Odstranění bláta, prachu, nebo hlinitého nánosu s povrchu podkladu, nebo krytu části C 01 tohoto katalogu._x000D_
3. Množství měrných jednotek se určuje:_x000D_
a) u cen 912 21 a 915 22 v m délky dělící nebo vodící čáry (včetně mezer),_x000D_
b) u ceny 915 23 v m2 stříkané plochy bez mezer._x000D_
</t>
  </si>
  <si>
    <t>" VDZ ozn. V1a" 10,060+40,040</t>
  </si>
  <si>
    <t>101</t>
  </si>
  <si>
    <t>915211115</t>
  </si>
  <si>
    <t>Vodorovné dopravní značení stříkaným plastem dělící čára šířky 125 mm souvislá žlutá základní</t>
  </si>
  <si>
    <t>-770663780</t>
  </si>
  <si>
    <t>"VDZ autobusová zastávka ozn. V11a" 17,500+3,000*2+4,300*6</t>
  </si>
  <si>
    <t>102</t>
  </si>
  <si>
    <t>915211121</t>
  </si>
  <si>
    <t>Vodorovné dopravní značení stříkaným plastem dělící čára šířky 125 mm přerušovaná bílá základní</t>
  </si>
  <si>
    <t>-503141588</t>
  </si>
  <si>
    <t>" VDZ ozn. V2b" 10,300</t>
  </si>
  <si>
    <t>103</t>
  </si>
  <si>
    <t>915231111</t>
  </si>
  <si>
    <t>Vodorovné dopravní značení stříkaným plastem přechody pro chodce, šipky, symboly nápisy bílé základní</t>
  </si>
  <si>
    <t>2123716154</t>
  </si>
  <si>
    <t>" VDZ ozn. V9a (šipky)" (5,000*0,750)*4</t>
  </si>
  <si>
    <t>" VZD ozn. V7a (přechod pro chodce)" (4,000+5,700)*4,000</t>
  </si>
  <si>
    <t>104</t>
  </si>
  <si>
    <t>915231115</t>
  </si>
  <si>
    <t>Vodorovné dopravní značení stříkaným plastem přechody pro chodce, šipky, symboly nápisy žluté základní</t>
  </si>
  <si>
    <t>-2078008659</t>
  </si>
  <si>
    <t>"VDZ autobusová zastávka ozn. V11a" (2,000+2,000)*1,000</t>
  </si>
  <si>
    <t>105</t>
  </si>
  <si>
    <t>915491211</t>
  </si>
  <si>
    <t>Osazení vodicího proužku z betonových prefabrikovaných desek tl. do 120 mm do lože z cementové malty tl. 20 mm, s vyplněním a zatřením spár cementovou maltou s podkladní vrstvou z betonu prostého tl. 50 až 100 mm šířka proužku 250 mm</t>
  </si>
  <si>
    <t>1112108363</t>
  </si>
  <si>
    <t xml:space="preserve">Poznámka k souboru cen:_x000D_
1. V cenách nejsou započteny náklady na:_x000D_
a) příp. nutné zemní práce, které se oceňují cenami katalogu 800-1 Zemní práce,_x000D_
b) příp. nutné bourání (rozebrání) vozovky, které se oceňuje cenami části B 01 tohoto katalogu,_x000D_
c) vyplnění spár mezi krytem vozovky a vodicím proužkem, které se oceňuje cenami souboru cen 599 . 4-11 Vyplnění spár mezi silničními dílci,_x000D_
d) dodání prefabrikovaných desek, které se oceňuje ve specifikaci._x000D_
</t>
  </si>
  <si>
    <t>" chodníková plocha - reliéfní kamenná dlažba" P5b/0,200</t>
  </si>
  <si>
    <t>" chodníková plocha - hladká kamenná dlažba" P5c/0,255</t>
  </si>
  <si>
    <t>106</t>
  </si>
  <si>
    <t>583810.R01</t>
  </si>
  <si>
    <t>dlaždice z umělého kamene s reliéfním povrchem 200x200x60 mm</t>
  </si>
  <si>
    <t>2061097208</t>
  </si>
  <si>
    <t>10,22*1,03 'Přepočtené koeficientem množství</t>
  </si>
  <si>
    <t>107</t>
  </si>
  <si>
    <t>583810.R02</t>
  </si>
  <si>
    <t>dlaždice z umělého kamene s hladkým povrchem bez sražené hrany určené k lemování hmatných prvků 255x255x60 mm</t>
  </si>
  <si>
    <t>203838052</t>
  </si>
  <si>
    <t>6,02*1,03 'Přepočtené koeficientem množství</t>
  </si>
  <si>
    <t>108</t>
  </si>
  <si>
    <t>915611111</t>
  </si>
  <si>
    <t>Předznačení pro vodorovné značení stříkané barvou nebo prováděné z nátěrových hmot liniové dělicí čáry, vodicí proužky</t>
  </si>
  <si>
    <t>-565404470</t>
  </si>
  <si>
    <t xml:space="preserve">Poznámka k souboru cen:_x000D_
1. Množství měrných jednotek se určuje:_x000D_
a) pro cenu -1111 v m délky dělicí čáry nebo vodícího proužku (včetně mezer),_x000D_
b) pro cenu -1112 v m2 natírané nebo stříkané plochy._x000D_
</t>
  </si>
  <si>
    <t>109</t>
  </si>
  <si>
    <t>915621111</t>
  </si>
  <si>
    <t>Předznačení pro vodorovné značení stříkané barvou nebo prováděné z nátěrových hmot plošné šipky, symboly, nápisy</t>
  </si>
  <si>
    <t>-1311326893</t>
  </si>
  <si>
    <t>110</t>
  </si>
  <si>
    <t>916111121</t>
  </si>
  <si>
    <t>Osazení silniční obruby z dlažebních kostek v jedné řadě s ložem tl. přes 50 do 100 mm, s vyplněním a zatřením spár cementovou maltou z drobných kostek bez boční opěry, do lože z kameniva těženého</t>
  </si>
  <si>
    <t>116569557</t>
  </si>
  <si>
    <t xml:space="preserve">Poznámka k souboru cen:_x000D_
1. Část lože z betonu prostého přesahující tl. 100 mm se oceňuje cenou 916 99-1121 Lože pod obrubníky, krajníky nebo obruby z dlažebních kostek._x000D_
2. V cenách nejsou započteny náklady na dodání dlažebních kostek, tyto se oceňují ve specifikaci. Množství uvedené ve specifikaci se určí jako součin celkové délky obrub a objemové hmotnosti 1 m obruby a to:_x000D_
a) 0,065 t/m pro velké kostky,_x000D_
b) 0,024 t/m pro malé kostky. Ztratné lze dohodnout ve výši 1 % pro velké kostky, 2 % pro malé kostky._x000D_
3. Osazení silniční obruby ze dvou řad kostek se oceňuje:_x000D_
a) bez boční opěry jako dvojnásobné množství silniční obruby z jedné řady kostek,_x000D_
b) s boční opěrou jako osazení silniční obruby z jedné řady kostek s boční opěrou a osazení silniční obruby z jedné řady kostek bez boční opěry._x000D_
</t>
  </si>
  <si>
    <t xml:space="preserve">" parkovací stání (označení stání dlažbou jiného odstínu)" </t>
  </si>
  <si>
    <t>" ozn. V10a" 16,830</t>
  </si>
  <si>
    <t>" ozn. V10c" 46,240</t>
  </si>
  <si>
    <t>" ozn. V11f" 6,500</t>
  </si>
  <si>
    <t>111</t>
  </si>
  <si>
    <t>58381007.R01</t>
  </si>
  <si>
    <t>kostka dlažební žula drobná 8/10 barevná</t>
  </si>
  <si>
    <t>531895789</t>
  </si>
  <si>
    <t>69,570*0,100</t>
  </si>
  <si>
    <t>6,957*1,02 'Přepočtené koeficientem množství</t>
  </si>
  <si>
    <t>112</t>
  </si>
  <si>
    <t>916241213</t>
  </si>
  <si>
    <t>Osazení obrubníku kamenného se zřízením lože, s vyplněním a zatřením spár cementovou maltou stojatého s boční opěrou z betonu prostého, do lože z betonu prostého</t>
  </si>
  <si>
    <t>-589992226</t>
  </si>
  <si>
    <t xml:space="preserve">Poznámka k souboru cen:_x000D_
1. Ceny -1211, -1212 a -1213 lze použít i pro osazení krajníků z kamene._x000D_
2.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 opěry._x000D_
3. Část lože z betonu prostého přesahující tl. 100 mm se oceňuje cenou 916 99-1121 Lože pod obrubníky, krajníky nebo obruby z dlažebních kostek._x000D_
4. V cenách nejsou započteny náklady na dodání obrubníků nebo krajníků, tyto se oceňují ve specifikaci._x000D_
</t>
  </si>
  <si>
    <t>Poznámka k položce:_x000D_
- beton C 25/30-XF2</t>
  </si>
  <si>
    <t>" parková kamenná obruba (krajník) 130x200 mm" OBR_P_130x200</t>
  </si>
  <si>
    <t>" silniční kamenná obruba 200x250 mm" OBR_S_200x250</t>
  </si>
  <si>
    <t>" silniční kamenná obruba 200x300 mm" OBR_S_200x300</t>
  </si>
  <si>
    <t>113</t>
  </si>
  <si>
    <t>58380001</t>
  </si>
  <si>
    <t>krajník kamenný žulový silniční 130x200x300-800mm</t>
  </si>
  <si>
    <t>1696837985</t>
  </si>
  <si>
    <t>92,21*1,01 'Přepočtené koeficientem množství</t>
  </si>
  <si>
    <t>114</t>
  </si>
  <si>
    <t>58380005</t>
  </si>
  <si>
    <t>obrubník kamenný žulový přímý i obloukový 200x250mm</t>
  </si>
  <si>
    <t>1762292865</t>
  </si>
  <si>
    <t>Poznámka k položce:_x000D_
Hmotnost: 120 kg/bm_x000D_
- ztratné 1%</t>
  </si>
  <si>
    <t>330,24*1,01 'Přepočtené koeficientem množství</t>
  </si>
  <si>
    <t>115</t>
  </si>
  <si>
    <t>58380003</t>
  </si>
  <si>
    <t>obrubník kamenný žulový přímý i obloukový 300x200mm</t>
  </si>
  <si>
    <t>413276886</t>
  </si>
  <si>
    <t xml:space="preserve">Poznámka k položce:_x000D_
Hmotnost: 150 kg/bm_x000D_
- ztratné 1%_x000D_
</t>
  </si>
  <si>
    <t>38,78*1,01 'Přepočtené koeficientem množství</t>
  </si>
  <si>
    <t>116</t>
  </si>
  <si>
    <t>916991121</t>
  </si>
  <si>
    <t xml:space="preserve">Lože pod obrubníky, krajníky nebo obruby z dlažebních kostek z betonu prostého tř. C 25/30-XF2_x000D_
</t>
  </si>
  <si>
    <t>-1227748464</t>
  </si>
  <si>
    <t>" parková kamenná obruba (krajník) 130x200 mm" OBR_P_130x200*0,230*0,100</t>
  </si>
  <si>
    <t>" silniční kamenná obruba 200x250 mm" OBR_S_200x250*0,300*0,100</t>
  </si>
  <si>
    <t>" silniční kamenná obruba 200x300 mm" OBR_S_200x300*0,300*0,100</t>
  </si>
  <si>
    <t>117</t>
  </si>
  <si>
    <t>919112212</t>
  </si>
  <si>
    <t>Řezání dilatačních spár v živičném krytu vytvoření komůrky pro těsnící zálivku šířky 10 mm, hloubky 20 mm</t>
  </si>
  <si>
    <t>1376209113</t>
  </si>
  <si>
    <t xml:space="preserve">Poznámka k souboru cen:_x000D_
1. V cenách jsou započteny i náklady na vyčištění spár po řezání._x000D_
</t>
  </si>
  <si>
    <t>" napojení přes odskoky v obrusné vrstvě" P1a/0,500</t>
  </si>
  <si>
    <t>" napojení na SO 112" 3,790+4,100</t>
  </si>
  <si>
    <t>118</t>
  </si>
  <si>
    <t>919122111</t>
  </si>
  <si>
    <t>Utěsnění dilatačních spár zálivkou za tepla v cementobetonovém nebo živičném krytu včetně adhezního nátěru s těsnicím profilem pod zálivkou, pro komůrky šířky 10 mm, hloubky 20 mm</t>
  </si>
  <si>
    <t>-1912393990</t>
  </si>
  <si>
    <t xml:space="preserve">Poznámka k souboru cen:_x000D_
1. V cenách jsou započteny i náklady na vyčištění spár před těsněním a zalitím a náklady na impregnaci, těsnění a zalití spár včetně dodání hmot._x000D_
</t>
  </si>
  <si>
    <t>119</t>
  </si>
  <si>
    <t>919125111</t>
  </si>
  <si>
    <t>Těsnění svislé spáry mezi živičným krytem a ostatními prvky asfaltovou páskou samolepicí šířky 35 mm tl. 8 mm</t>
  </si>
  <si>
    <t>1743772833</t>
  </si>
  <si>
    <t xml:space="preserve">Poznámka k souboru cen:_x000D_
1. Cena jsou určena pro napojení obrubníků, odvodňovacích žlabů, roštů apod. na živičný povrch, pro napojení nového živičného povrchu na stávající, apod._x000D_
2. V ceně jsou započteny i náklady na vyčištění trhlin._x000D_
3. V ceně nejsou započteny náklady na seříznutí stávajícího živičného povrchu; tyto náklady se oceňují cenami souboru cen 919 73-11 Zarovnání styčné plochy podkladu nebo krytu podél vybourané části komunikace nebo zpevněné plochy._x000D_
</t>
  </si>
  <si>
    <t>120</t>
  </si>
  <si>
    <t>919716111</t>
  </si>
  <si>
    <t>Ocelová výztuž cementobetonového krytu ze svařovaných sítí hmotnosti do 7,5 kg/m2</t>
  </si>
  <si>
    <t>-1622008048</t>
  </si>
  <si>
    <t>" zpevněné dopravní stíny (2x KARI 8/100/100 mm)" P2*2*7,90*0,001</t>
  </si>
  <si>
    <t>" přípočet 30% na prostřih a stykování sítí" 0,677*30/100</t>
  </si>
  <si>
    <t>" autobusová zastávka (2x KARI 8/100/100 mm)" P4*2*7,90*0,001</t>
  </si>
  <si>
    <t>" přípočet 30% na prostřih a stykování sítí" 1,632*30/100</t>
  </si>
  <si>
    <t>121</t>
  </si>
  <si>
    <t>919721123</t>
  </si>
  <si>
    <t>Geomříž pro stabilizaci podkladu tuhá dvouosá z polypropylenu, podélná pevnost v tahu 40 kN/m</t>
  </si>
  <si>
    <t>1838596418</t>
  </si>
  <si>
    <t xml:space="preserve">Poznámka k souboru cen:_x000D_
1. V cenách jsou započteny i náklady na položení a dodání geomříže včetně přesahů._x000D_
2. V cenách -1201 až -1223 jsou započteny i náklady na ošetření podkladu živičnou emulzí a spojení přesahů živičným postřikem._x000D_
3. V cenách -1201 a -1221 jsou započteny i náklady na ochrannou vrstvu z podrceného štěrku a uchycení geomříže k podkladu hřeby._x000D_
4. Ceny -1201 až -1223 jsou určeny pro vyztužení asfaltového povrchu na nově budovaných komunikacích. Vyztužení asfaltového povrchu stávajících komunikací se oceňuje cenami 919 72-1281 až -1293 části C01 tohoto katalogu._x000D_
</t>
  </si>
  <si>
    <t>122</t>
  </si>
  <si>
    <t>919726123</t>
  </si>
  <si>
    <t>Geotextilie netkaná pro ochranu, separaci nebo filtraci měrná hmotnost přes 300 do 500 g/m2</t>
  </si>
  <si>
    <t>1777950512</t>
  </si>
  <si>
    <t xml:space="preserve">Poznámka k souboru cen:_x000D_
1. V cenách jsou započteny i náklady na položení a dodání geotextilie včetně přesahů._x000D_
</t>
  </si>
  <si>
    <t>123</t>
  </si>
  <si>
    <t>919731114</t>
  </si>
  <si>
    <t>Zarovnání styčné plochy podkladu nebo krytu podél vybourané části komunikace nebo zpevněné plochy z betonu prostého tl. přes 150 do 250 mm</t>
  </si>
  <si>
    <t>1711328933</t>
  </si>
  <si>
    <t xml:space="preserve">Poznámka k souboru cen:_x000D_
1. Pro volbu cen je rozhodující maximální tloušťka zarovnané styčné plochy._x000D_
2. Náklady na vodorovné přemístění suti zbylé po zarovnání styčné plochy se samostatně neoceňují, tyto náklady jsou započteny ve vodorovném přemístění suti prováděném při odstraňování podkladů nebo krytů._x000D_
</t>
  </si>
  <si>
    <t>" napojení přes odskoky ve vrstvě SC 8/10" P1a/0,500</t>
  </si>
  <si>
    <t>" napojení na SO 112 ve vrstvě SC 8/10" 3,790+4,100</t>
  </si>
  <si>
    <t>124</t>
  </si>
  <si>
    <t>919731121</t>
  </si>
  <si>
    <t>Zarovnání styčné plochy podkladu nebo krytu podél vybourané části komunikace nebo zpevněné plochy živičné tl. do 50 mm</t>
  </si>
  <si>
    <t>435508021</t>
  </si>
  <si>
    <t>125</t>
  </si>
  <si>
    <t>919731122</t>
  </si>
  <si>
    <t>Zarovnání styčné plochy podkladu nebo krytu podél vybourané části komunikace nebo zpevněné plochy živičné tl. přes 50 do 100 mm</t>
  </si>
  <si>
    <t>682781607</t>
  </si>
  <si>
    <t>126</t>
  </si>
  <si>
    <t>919735111</t>
  </si>
  <si>
    <t>Řezání stávajícího živičného krytu nebo podkladu hloubky do 50 mm</t>
  </si>
  <si>
    <t>-1563162086</t>
  </si>
  <si>
    <t xml:space="preserve">Poznámka k souboru cen:_x000D_
1. V cenách jsou započteny i náklady na spotřebu vody._x000D_
</t>
  </si>
  <si>
    <t>127</t>
  </si>
  <si>
    <t>919735113</t>
  </si>
  <si>
    <t>Řezání stávajícího živičného krytu nebo podkladu hloubky přes 100 do 150 mm</t>
  </si>
  <si>
    <t>549127979</t>
  </si>
  <si>
    <t>" napojení přes odskoky v ložné vrstvě" P1a/0,500</t>
  </si>
  <si>
    <t>128</t>
  </si>
  <si>
    <t>919735124</t>
  </si>
  <si>
    <t>Řezání stávajícího betonového krytu nebo podkladu hloubky přes 150 do 200 mm</t>
  </si>
  <si>
    <t>-2072137639</t>
  </si>
  <si>
    <t>129</t>
  </si>
  <si>
    <t>919794441</t>
  </si>
  <si>
    <t>Úprava ploch kolem hydrantů, šoupat, kanalizačních poklopů a mříží, sloupů apod. v živičných krytech jakékoliv tloušťky, jednotlivě v půdorysné ploše do 2 m2</t>
  </si>
  <si>
    <t>-1470176902</t>
  </si>
  <si>
    <t xml:space="preserve">Poznámka k souboru cen:_x000D_
1. Ceny jsou určeny pro dodatečnou úpravu vozovek, a to jen v případě, že je vyvolána příčinami, které neleží na straně dodavatele._x000D_
2. Ceny nelze použít pro výškovou úpravu vstupu nebo vpusti, která se oceňuje cenami souboru 899 . 3- . . Výšková úprava uličního vstupu nebo vpusti části C 01 tohoto katalogu._x000D_
</t>
  </si>
  <si>
    <t>" nová UV" UV</t>
  </si>
  <si>
    <t>130</t>
  </si>
  <si>
    <t>966006132</t>
  </si>
  <si>
    <t>Odstranění dopravních nebo orientačních značek se sloupkem s uložením hmot na vzdálenost do 20 m nebo s naložením na dopravní prostředek, se zásypem jam a jeho zhutněním s betonovou patkou</t>
  </si>
  <si>
    <t>-1572974192</t>
  </si>
  <si>
    <t xml:space="preserve">Poznámka k souboru cen:_x000D_
1. Ceny jsou určeny pro odstranění značek z jakéhokoliv materiálu._x000D_
2. V cenách -6131 a -6132 nejsou započteny náklady na demontáž tabulí (značek) od sloupků, tyto se oceňují cenou 966 00-6211 Odstranění svislých dopravních značek._x000D_
3. Přemístění vybouraných značek na vzdálenost přes 20 m se oceňuje cenami souboru cen 997 22-1 Vodorovná doprava vybouraných hmot._x000D_
</t>
  </si>
  <si>
    <t>" rušené DZ" 8,000</t>
  </si>
  <si>
    <t>" přesunuté DZ" 1,000</t>
  </si>
  <si>
    <t>131</t>
  </si>
  <si>
    <t>966006211</t>
  </si>
  <si>
    <t>Odstranění (demontáž) svislých dopravních značek s odklizením materiálu na skládku na vzdálenost do 20 m nebo s naložením na dopravní prostředek ze sloupů, sloupků nebo konzol</t>
  </si>
  <si>
    <t>1245495657</t>
  </si>
  <si>
    <t xml:space="preserve">Poznámka k souboru cen:_x000D_
1. Přemístění demontovaných značek na vzdálenost přes 20 m se oceňuje cenami souborů cen 997 22-1 Vodorovná doprava vybouraných hmot._x000D_
</t>
  </si>
  <si>
    <t>132</t>
  </si>
  <si>
    <t>979071031</t>
  </si>
  <si>
    <t>Očištění vybouraných dlažebních kostek při překopech inženýrských sítí od spojovacího materiálu, s přemístěním hmot na skládku na vzdálenost do 3 m nebo s naložením na dopravní prostředek mozaikových, s původním vyplněním spár kamenivem těženým nebo cementovou maltou</t>
  </si>
  <si>
    <t>240591885</t>
  </si>
  <si>
    <t xml:space="preserve">Poznámka k souboru cen:_x000D_
1. Ceny jsou určeny pouze pro případy havárií, přeložek nebo běžných oprav inženýrských sítí._x000D_
2. Ceny nelze použít v rámci výstavby nových inženýrských sítí._x000D_
3. V cenách jsou započteny i náklady na odklizení odpadových hmot na hromady._x000D_
4. Přemístění vybouraných dlažebních kostek na vzdálenost přes 3 m se oceňuje cenami souborů cen 997 22-1 Vodorovná doprava suti._x000D_
</t>
  </si>
  <si>
    <t>997</t>
  </si>
  <si>
    <t>Přesun sutě</t>
  </si>
  <si>
    <t>133</t>
  </si>
  <si>
    <t>997221131</t>
  </si>
  <si>
    <t>Vodorovná doprava vybouraných hmot nošením s naložením a se složením na vzdálenost do 50 m</t>
  </si>
  <si>
    <t>1765476681</t>
  </si>
  <si>
    <t xml:space="preserve">Poznámka k souboru cen:_x000D_
1. Ceny jsou určeny vodorovnou dopravu vybouraných hmot pro nepřístupné plochy, kam není možný příjezd dopravních prostředků – především pro vnitřní plochy objektů, např. dvorky, atria, terasy._x000D_
</t>
  </si>
  <si>
    <t>" původní kamenná dlažba pro opětovné použití" 0,500*0,320</t>
  </si>
  <si>
    <t>134</t>
  </si>
  <si>
    <t>997221551</t>
  </si>
  <si>
    <t>Vodorovná doprava suti bez naložení, ale se složením a s hrubým urovnáním ze sypkých materiálů, na vzdálenost do 1 km</t>
  </si>
  <si>
    <t>-1424020752</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</si>
  <si>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</si>
  <si>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 kamenivo z podkladních vrstev" 8,203+679,920</t>
  </si>
  <si>
    <t>" asfalt frézovaný" 1,672</t>
  </si>
  <si>
    <t>135</t>
  </si>
  <si>
    <t>997221559</t>
  </si>
  <si>
    <t>Vodorovná doprava suti bez naložení, ale se složením a s hrubým urovnáním Příplatek k ceně za každý další i započatý 1 km přes 1 km</t>
  </si>
  <si>
    <t>722942623</t>
  </si>
  <si>
    <t>" celková odvozová vzdálenost 20 km" 689,795*19</t>
  </si>
  <si>
    <t>136</t>
  </si>
  <si>
    <t>997221561</t>
  </si>
  <si>
    <t>Vodorovná doprava suti bez naložení, ale se složením a s hrubým urovnáním z kusových materiálů, na vzdálenost do 1 km</t>
  </si>
  <si>
    <t>393694959</t>
  </si>
  <si>
    <t>" betonová zámková dlažba" 7,109</t>
  </si>
  <si>
    <t>" beton z podkladních vrstev (SC 8/10)" 849,900</t>
  </si>
  <si>
    <t>" asfalt" 611,928</t>
  </si>
  <si>
    <t>" obruby" 13,114</t>
  </si>
  <si>
    <t>" UV (bez mříže)" 2,621</t>
  </si>
  <si>
    <t>137</t>
  </si>
  <si>
    <t>997221569</t>
  </si>
  <si>
    <t>1119168852</t>
  </si>
  <si>
    <t>" celková odvozová vzdálenost 20 km" 1484,672*19</t>
  </si>
  <si>
    <t>138</t>
  </si>
  <si>
    <t>997221571</t>
  </si>
  <si>
    <t>Vodorovná doprava vybouraných hmot bez naložení, ale se složením a s hrubým urovnáním na vzdálenost do 1 km</t>
  </si>
  <si>
    <t>1721144791</t>
  </si>
  <si>
    <t xml:space="preserve">Poznámka k souboru cen:_x000D_
1. Ceny nelze použít pro vodorovnou dopravu vybouraných hmot po železnici, po vodě nebo neobvyklými dopravními prostředky._x000D_
2. Je-li na dopravní dráze pro vodorovnou dopravu vybouraných hmot překážka, pro kterou je nutno vybourané hmoty překládat z jednoho dopravního prostředku na druhý, oceňuje se tato doprava v každém úseku samostatně._x000D_
</t>
  </si>
  <si>
    <t>" demontované prvky k uskladnění dle pokynů objednatele"</t>
  </si>
  <si>
    <t>" mříž UV" 0,250</t>
  </si>
  <si>
    <t>" DZ" 0,738+0,036</t>
  </si>
  <si>
    <t>139</t>
  </si>
  <si>
    <t>997221579</t>
  </si>
  <si>
    <t>Vodorovná doprava vybouraných hmot bez naložení, ale se složením a s hrubým urovnáním na vzdálenost Příplatek k ceně za každý další i započatý 1 km přes 1 km</t>
  </si>
  <si>
    <t>-30934552</t>
  </si>
  <si>
    <t>" celková odvozová vzdálenost 10 km" 1,024*9</t>
  </si>
  <si>
    <t>140</t>
  </si>
  <si>
    <t>997221611</t>
  </si>
  <si>
    <t>Nakládání na dopravní prostředky pro vodorovnou dopravu suti</t>
  </si>
  <si>
    <t>317258077</t>
  </si>
  <si>
    <t xml:space="preserve">Poznámka k souboru cen:_x000D_
1. Ceny lze použít i pro překládání při lomené dopravě._x000D_
2. Ceny nelze použít při dopravě po železnici, po vodě nebo neobvyklými dopravními prostředky._x000D_
</t>
  </si>
  <si>
    <t>141</t>
  </si>
  <si>
    <t>997221612</t>
  </si>
  <si>
    <t>Nakládání na dopravní prostředky pro vodorovnou dopravu vybouraných hmot</t>
  </si>
  <si>
    <t>-2102720805</t>
  </si>
  <si>
    <t>142</t>
  </si>
  <si>
    <t>997221815</t>
  </si>
  <si>
    <t>Poplatek za uložení stavebního odpadu na skládce (skládkovné) z prostého betonu zatříděného do Katalogu odpadů pod kódem 170 101</t>
  </si>
  <si>
    <t>1420736243</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</si>
  <si>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</si>
  <si>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143</t>
  </si>
  <si>
    <t>997221845</t>
  </si>
  <si>
    <t>Poplatek za uložení stavebního odpadu na skládce (skládkovné) asfaltového bez obsahu dehtu zatříděného do Katalogu odpadů pod kódem 170 302</t>
  </si>
  <si>
    <t>-1116396747</t>
  </si>
  <si>
    <t>144</t>
  </si>
  <si>
    <t>997221855</t>
  </si>
  <si>
    <t>-415164349</t>
  </si>
  <si>
    <t>998</t>
  </si>
  <si>
    <t>Přesun hmot</t>
  </si>
  <si>
    <t>145</t>
  </si>
  <si>
    <t>998225111</t>
  </si>
  <si>
    <t>Přesun hmot pro komunikace s krytem z kameniva, monolitickým betonovým nebo živičným dopravní vzdálenost do 200 m jakékoliv délky objektu</t>
  </si>
  <si>
    <t>1104077839</t>
  </si>
  <si>
    <t xml:space="preserve">Poznámka k souboru cen:_x000D_
1. Ceny lze použít i pro plochy letišť s krytem monolitickým betonovým nebo živičným._x000D_
</t>
  </si>
  <si>
    <t>HZS</t>
  </si>
  <si>
    <t>Hodinové zúčtovací sazby</t>
  </si>
  <si>
    <t>146</t>
  </si>
  <si>
    <t>HZS1412</t>
  </si>
  <si>
    <t>Hodinové zúčtovací sazby profesí HSV provádění konstrukcí inženýrských a dopravních staveb dlaždič odborný</t>
  </si>
  <si>
    <t>hod</t>
  </si>
  <si>
    <t>512</t>
  </si>
  <si>
    <t>-1298790720</t>
  </si>
  <si>
    <t>Poznámka k položce:_x000D_
- výměra stanovena odhadem, bude upřesněno při realizaci stavby zápisem do SD</t>
  </si>
  <si>
    <t>" příplatek za vydláždění symbolu ZTP (V11f)" 5,000</t>
  </si>
  <si>
    <t>147</t>
  </si>
  <si>
    <t>HZS4221</t>
  </si>
  <si>
    <t>Hodinové zúčtovací sazby ostatních profesí revizní a kontrolní činnost geodet</t>
  </si>
  <si>
    <t>1583002403</t>
  </si>
  <si>
    <t>" prostorové (směrové + výškové) vytýčení stavby" 16,000</t>
  </si>
  <si>
    <t>" průběžná a kontrolní měření během provádění prací (4x)" 16,000*4</t>
  </si>
  <si>
    <t>" závěrečné zaměření (geometrický plán)" 16,000</t>
  </si>
  <si>
    <t>121,01</t>
  </si>
  <si>
    <t>Plocha zeleně (trávník)</t>
  </si>
  <si>
    <t>239,45</t>
  </si>
  <si>
    <t>1155,31</t>
  </si>
  <si>
    <t>146,92</t>
  </si>
  <si>
    <t>Přípojky UV a liniového odvodnění z PVC DN 200</t>
  </si>
  <si>
    <t>99,21</t>
  </si>
  <si>
    <t>RŠ_UV</t>
  </si>
  <si>
    <t>Revizní šachta k UV</t>
  </si>
  <si>
    <t>Uliční vpusť nová č. 3-13</t>
  </si>
  <si>
    <t>SO112 - SO 112 - Okružní křižovatka Nádražní - Tyršova</t>
  </si>
  <si>
    <t>1088825295</t>
  </si>
  <si>
    <t>"C_112_2_situace.pdf</t>
  </si>
  <si>
    <t>" vozovka (asfaltové plochy)" 1582,540</t>
  </si>
  <si>
    <t>-236919177</t>
  </si>
  <si>
    <t>Poznámka k položce:_x000D_
- předpoklad podkladní vrstvy SC 8/10 v tl. 160-170 mm</t>
  </si>
  <si>
    <t>-976224830</t>
  </si>
  <si>
    <t>Poznámka k položce:_x000D_
- předpoklad vrstev (obalované kamenivo, ložná a obrusná vrstva) o celkové tl. 190 mm</t>
  </si>
  <si>
    <t>-1661025317</t>
  </si>
  <si>
    <t>" úprava zásypové zeminy pro výměnu aktivní zóny na skládce před naložením a odvozem na staveniště" 750,952</t>
  </si>
  <si>
    <t>122202203</t>
  </si>
  <si>
    <t>Odkopávky a prokopávky nezapažené pro silnice s přemístěním výkopku v příčných profilech na vzdálenost do 15 m nebo s naložením na dopravní prostředek v hornině tř. 3 přes 1 000 do 5 000 m3</t>
  </si>
  <si>
    <t>102672408</t>
  </si>
  <si>
    <t>"IGP.pdf</t>
  </si>
  <si>
    <t>"C_112_1_technická_zpráva.pdf</t>
  </si>
  <si>
    <t>"C_112_4_vzorový_příčný_řez_a_detaily_napojení.pdf</t>
  </si>
  <si>
    <t>" výměna nevhodné zeminy aktivní zóny v tl. 650 mm</t>
  </si>
  <si>
    <t>" zpevněné pojížděné plochy" 1155,310*0,650</t>
  </si>
  <si>
    <t>73448866</t>
  </si>
  <si>
    <t>" podíl do 30%" 750,952*30/100</t>
  </si>
  <si>
    <t>2050905275</t>
  </si>
  <si>
    <t>Poznámka k položce:_x000D_
- zatřídění hornin dle IGP strana 5</t>
  </si>
  <si>
    <t>"C_112_1_technická_zpráva_strana_8.pdf</t>
  </si>
  <si>
    <t>" odvodnění pláně drenáží" DREN*0,400*0,700</t>
  </si>
  <si>
    <t>878183023</t>
  </si>
  <si>
    <t>" podíl do 30%" 33,883*30/100</t>
  </si>
  <si>
    <t>132201202</t>
  </si>
  <si>
    <t>Hloubení zapažených i nezapažených rýh šířky přes 600 do 2 000 mm s urovnáním dna do předepsaného profilu a spádu v hornině tř. 3 přes 100 do 1 000 m3</t>
  </si>
  <si>
    <t>1340253322</t>
  </si>
  <si>
    <t>" napojení nových UV" PŘÍP_UV*1,000*2,000</t>
  </si>
  <si>
    <t>906735004</t>
  </si>
  <si>
    <t>" podíl do 30%" 198,420*30/100</t>
  </si>
  <si>
    <t>-1010437029</t>
  </si>
  <si>
    <t>" napojení nových UV" PŘÍP_UV*2*2,000</t>
  </si>
  <si>
    <t>-1847044697</t>
  </si>
  <si>
    <t>161101101</t>
  </si>
  <si>
    <t>Svislé přemístění výkopku bez naložení do dopravní nádoby avšak s vyprázdněním dopravní nádoby na hromadu nebo do dopravního prostředku z horniny tř. 1 až 4, při hloubce výkopu přes 1 do 2,5 m</t>
  </si>
  <si>
    <t>798580708</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</si>
  <si>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výkopišti._x000D_
2. Ceny pro hloubku přes 1 do 2,5 m, přes 2,5 m do 4 m atd. jsou určeny pro svislé přemístění výkopku od 0 do 2,5 m, od 0 do 4 m atd._x000D_
3. Množství materiálu i stavební suti z rozbouraných konstrukcí pro přemístění se rovná objemu konstrukcí před rozbouráním._x000D_
</t>
  </si>
  <si>
    <t>Poznámka k položce:_x000D_
- podíl dle VP 800-1, příloha č. 8, tabulka II (podíl 50%)</t>
  </si>
  <si>
    <t>" výkop rýh pro napojení nových UV" 198,420*50/100</t>
  </si>
  <si>
    <t>-388832948</t>
  </si>
  <si>
    <t>" přebytečný (nevhodný) výkopek na řízenou skládku"</t>
  </si>
  <si>
    <t>" odkopávky aktivní zóny" 750,952</t>
  </si>
  <si>
    <t>" rýhy drenáž" 33,883</t>
  </si>
  <si>
    <t>" rýhy napojení UV" 198,420</t>
  </si>
  <si>
    <t>Mezisoučet " výkopek na skládku</t>
  </si>
  <si>
    <t>-551921195</t>
  </si>
  <si>
    <t>" chybějící ornice na skládce (nákup)" 239,450*0,200</t>
  </si>
  <si>
    <t>462918643</t>
  </si>
  <si>
    <t>Poznámka k položce:_x000D_
- objemová hmotnost ornice : 1600 kg/m3_x000D_
- jednotková cena obsahuje i náklady na dopravu ornice do místa použití (hmotnost není započtena do přesunu hmot)</t>
  </si>
  <si>
    <t>" chybějící ornice na skládce (nákup)" (239,450*0,200)*1,60</t>
  </si>
  <si>
    <t>-1904356783</t>
  </si>
  <si>
    <t>" podorniční vrstva pro HTÚ na skládce (nákup)" 136,119</t>
  </si>
  <si>
    <t>" upravená zemina pro výměnu aktivní zóny (nákup)" 750,952</t>
  </si>
  <si>
    <t>2069053638</t>
  </si>
  <si>
    <t>Poznámka k položce:_x000D_
- objemová hmotnost zeminy : 1750 kg/m3_x000D_
- jednotková cena obsahuje i náklady na dopravu ornice do místa použití (hmotnost není započtena do přesunu hmot)</t>
  </si>
  <si>
    <t>" podorniční vrstva pro HTÚ na skládce (nákup)" 136,119*1,75</t>
  </si>
  <si>
    <t>-885527797</t>
  </si>
  <si>
    <t>Poznámka k položce:_x000D_
- objemová hmotnost upravené zeminy : 1804 kg/m3_x000D_
- jednotková cena obsahuje i náklady na dopravu do místa použití (hmotnost není započítána do přesunu hmot)</t>
  </si>
  <si>
    <t>750,952*1,804</t>
  </si>
  <si>
    <t>-1674144363</t>
  </si>
  <si>
    <t>-474990505</t>
  </si>
  <si>
    <t>-807395870</t>
  </si>
  <si>
    <t>" odkopávky aktivní zóny" 750,952*1,75</t>
  </si>
  <si>
    <t>" rýhy drenáž" 33,883*1,75</t>
  </si>
  <si>
    <t>" rýhy napojení UV" 198,420*1,75</t>
  </si>
  <si>
    <t>-2016987973</t>
  </si>
  <si>
    <t>"C_112_5_charakteristické_příčné_řezy.pdf</t>
  </si>
  <si>
    <t>" střed okružní křižovatky (průměrná tl. násypu podorniční vrstvy 600 mm)" (3,140*(8,500)^2)*0,600</t>
  </si>
  <si>
    <t>978394755</t>
  </si>
  <si>
    <t>Poznámka k položce:_x000D_
- zpětný zásyp nesedavým materiálem (ŠD fr. 0-32)</t>
  </si>
  <si>
    <t>" odpočet UV" -(PI*0,270*0,270*1,300)*6</t>
  </si>
  <si>
    <t>" odpočet RŠ" -(PI*0,620*0,620*2,000)*2</t>
  </si>
  <si>
    <t>-320119017</t>
  </si>
  <si>
    <t>132,277*2 'Přepočtené koeficientem množství</t>
  </si>
  <si>
    <t>1895447323</t>
  </si>
  <si>
    <t>Poznámka k položce:_x000D_
- minimálně 300 mm nad vrchol potrubí DN 200</t>
  </si>
  <si>
    <t>" napojení nových UV" PŘÍP_UV*1,000*0,500</t>
  </si>
  <si>
    <t>" odpočet potrubí DN 200" -(PI*0,100*0,100*99,210)</t>
  </si>
  <si>
    <t>514822724</t>
  </si>
  <si>
    <t>46,488*2 'Přepočtené koeficientem množství</t>
  </si>
  <si>
    <t>-78120445</t>
  </si>
  <si>
    <t>" zeleň (trávník) - před rozprostřením ornice" P_Z</t>
  </si>
  <si>
    <t>1216718625</t>
  </si>
  <si>
    <t>" zeleň (trávník)" P_Z</t>
  </si>
  <si>
    <t>200451668</t>
  </si>
  <si>
    <t>-1651048827</t>
  </si>
  <si>
    <t>Poznámka k položce:_x000D_
- spotřeba : 35 g/m2</t>
  </si>
  <si>
    <t>239,45*0,035 'Přepočtené koeficientem množství</t>
  </si>
  <si>
    <t>-228771580</t>
  </si>
  <si>
    <t>" zpevněné pojížděné plochy" 1155,310</t>
  </si>
  <si>
    <t>Mezisoučet " parapláň</t>
  </si>
  <si>
    <t>Mezisoučet " pláň</t>
  </si>
  <si>
    <t>1765414928</t>
  </si>
  <si>
    <t>" zeleň (trávník) - podorniční vrstva - 2x křížem" P_Z*2</t>
  </si>
  <si>
    <t>" zeleň (trávník) - orniční vrstva - 2x křížem" P_Z*2</t>
  </si>
  <si>
    <t>-374707080</t>
  </si>
  <si>
    <t>" zeleň (trávník) - podorniční vrstva - 3x křížem" P_Z*3</t>
  </si>
  <si>
    <t>" zeleň (trávník) - orniční vrstva - 3x křížem" P_Z*3</t>
  </si>
  <si>
    <t>184802111</t>
  </si>
  <si>
    <t>Chemické odplevelení půdy před založením kultury, trávníku nebo zpevněných ploch o výměře jednotlivě přes 20 m2 v rovině nebo na svahu do 1:5 postřikem na široko</t>
  </si>
  <si>
    <t>-1852553152</t>
  </si>
  <si>
    <t xml:space="preserve">Poznámka k souboru cen:_x000D_
1. Ceny -2111, -2211, -2311 a -2411 lze použít i pro aplikaci retardantů na trávníky._x000D_
2. V cenách -2111, -2211, -2311 a -2411 jsou započteny i náklady na dovoz vody do 10 km._x000D_
3. V cenách nejsou započteny náklady na případné zapravení přípravku do půdy_x000D_
a) obděláním půdy; tyto práce se oceňují cenami části A02 souboru cen 183 40-31 Obdělání půdy,_x000D_
b) prolitím; toto se oceňuje cenami části C02 souboru cen 185 80-43 Zalití rostlin vodou a případně cenami části A02 souboru cen 185 85-11 Dovoz vody pro zálivku rostlin._x000D_
4. Každá opakovaná aplikace se oceňuje samostatně._x000D_
5. Chemické odplevelení ploch do 20 m2 se oceňuje příslušnými cenami souboru cen 184 80-26 Chemické odplevelení po založení kultury._x000D_
6. V cenách o sklonu svahu přes 1:1 jsou uvažovány podmínky pro svahy běžně schůdné; bez použití lezeckých technik. V případě použití lezeckých technik se tyto náklady oceňují individuálně._x000D_
</t>
  </si>
  <si>
    <t>119551035</t>
  </si>
  <si>
    <t>1478243727</t>
  </si>
  <si>
    <t>" zeleň (trávník) - 1. seč" P_Z</t>
  </si>
  <si>
    <t>185804312</t>
  </si>
  <si>
    <t>Zalití rostlin vodou plochy záhonů jednotlivě přes 20 m2</t>
  </si>
  <si>
    <t>296706732</t>
  </si>
  <si>
    <t>" zeleň (trávník) - spotřeba 15 litrů/m2" P_Z*15/1000</t>
  </si>
  <si>
    <t>-845597690</t>
  </si>
  <si>
    <t>-1617311708</t>
  </si>
  <si>
    <t>" celková dovozová vzdálenost 5 km" 3,592*4</t>
  </si>
  <si>
    <t>270121806</t>
  </si>
  <si>
    <t>Poznámka k položce:_x000D_
- průměrná výška 600 mm_x000D_
- minimální výška 300 mm</t>
  </si>
  <si>
    <t>" odvodnění pláně drenáží" DREN*0,400*0,600</t>
  </si>
  <si>
    <t>" odpočet potrubí D 160" -(PI*0,080*0,080*DREN)</t>
  </si>
  <si>
    <t>-831236459</t>
  </si>
  <si>
    <t>" odvodnění pláně drenáží" DREN*(0,400*2+0,600*2)</t>
  </si>
  <si>
    <t>-1620018173</t>
  </si>
  <si>
    <t>242,02*1,02 'Přepočtené koeficientem množství</t>
  </si>
  <si>
    <t>1285282627</t>
  </si>
  <si>
    <t>" odvodnění pláně drenáží" DREN*0,400*0,100</t>
  </si>
  <si>
    <t>1735363286</t>
  </si>
  <si>
    <t>" odvodnění pláně drenáží" DREN</t>
  </si>
  <si>
    <t>-140233117</t>
  </si>
  <si>
    <t>1747830608</t>
  </si>
  <si>
    <t>336390598</t>
  </si>
  <si>
    <t>" napojení nových UV" PŘÍP_UV</t>
  </si>
  <si>
    <t>-1323186065</t>
  </si>
  <si>
    <t>" napojení nových UV" PŘÍP_UV*1,000*0,100</t>
  </si>
  <si>
    <t>452112111</t>
  </si>
  <si>
    <t>Osazení betonových dílců prstenců nebo rámů pod poklopy a mříže, výšky do 100 mm</t>
  </si>
  <si>
    <t>-1792517184</t>
  </si>
  <si>
    <t xml:space="preserve">Poznámka k souboru cen:_x000D_
1. V cenách nejsou započteny náklady na dodávku betonových výrobků; tyto se oceňují ve specifikaci._x000D_
</t>
  </si>
  <si>
    <t>" RŠ na přípojkách UV" RŠ_UV*2</t>
  </si>
  <si>
    <t>59224013</t>
  </si>
  <si>
    <t>prstenec šachtový vyrovnávací betonový 625x100x100mm</t>
  </si>
  <si>
    <t>41180207</t>
  </si>
  <si>
    <t>452311141</t>
  </si>
  <si>
    <t>Podkladní a zajišťovací konstrukce z betonu prostého v otevřeném výkopu desky pod potrubí, stoky a drobné objekty z betonu tř. C 16/20</t>
  </si>
  <si>
    <t>1462330684</t>
  </si>
  <si>
    <t xml:space="preserve">Poznámka k souboru cen:_x000D_
1. Ceny -1121 až -1191 a -1192 lze použít i pro ochrannou vrstvu pod železobetonové konstrukce._x000D_
2. Ceny -2121 až -2191 a -2192 jsou určeny pro jakékoliv úkosy sedel._x000D_
</t>
  </si>
  <si>
    <t>" RŠ pro UV" (1,800*1,800)*0,100*2</t>
  </si>
  <si>
    <t>452351101</t>
  </si>
  <si>
    <t>Bednění podkladních a zajišťovacích konstrukcí v otevřeném výkopu desek nebo sedlových loží pod potrubí, stoky a drobné objekty</t>
  </si>
  <si>
    <t>-1189081545</t>
  </si>
  <si>
    <t>" RŠ pro UV" (1,800*4)*0,100*2</t>
  </si>
  <si>
    <t>452368211</t>
  </si>
  <si>
    <t>Výztuž podkladních desek, bloků nebo pražců v otevřeném výkopu ze svařovaných sítí typu Kari</t>
  </si>
  <si>
    <t>2005506059</t>
  </si>
  <si>
    <t>" RŠ pro UV (1x KARI 8/100/100 mm)" (1,800*1,800)*7,90*0,001*2</t>
  </si>
  <si>
    <t>" přípočet 30% na prostřih" 0,051*30/100</t>
  </si>
  <si>
    <t>-83245999</t>
  </si>
  <si>
    <t>"C_112_1_technická_zpráva_strana_6.pdf</t>
  </si>
  <si>
    <t>1506826129</t>
  </si>
  <si>
    <t>"C_112_1_technická_zpráva_strana_5-6.pdf</t>
  </si>
  <si>
    <t>" vozovka" P1</t>
  </si>
  <si>
    <t>-1662655248</t>
  </si>
  <si>
    <t>-1062222417</t>
  </si>
  <si>
    <t>-1142274651</t>
  </si>
  <si>
    <t>1795511402</t>
  </si>
  <si>
    <t>Mezisoučet " pro vrstvu ACL 16S</t>
  </si>
  <si>
    <t>Mezisoučet " pro vrstvu BBTM 11</t>
  </si>
  <si>
    <t>-1536432218</t>
  </si>
  <si>
    <t>635511327</t>
  </si>
  <si>
    <t>-1342766122</t>
  </si>
  <si>
    <t>-2116673255</t>
  </si>
  <si>
    <t>-313425332</t>
  </si>
  <si>
    <t>146,92*1,01 'Přepočtené koeficientem množství</t>
  </si>
  <si>
    <t>-1390318632</t>
  </si>
  <si>
    <t>-429262261</t>
  </si>
  <si>
    <t>" napojení nových UV" 6,000</t>
  </si>
  <si>
    <t>60824413</t>
  </si>
  <si>
    <t>6*1,03 'Přepočtené koeficientem množství</t>
  </si>
  <si>
    <t>-364844672</t>
  </si>
  <si>
    <t>-1809982601</t>
  </si>
  <si>
    <t>-1727683173</t>
  </si>
  <si>
    <t>894411311</t>
  </si>
  <si>
    <t>Osazení železobetonových dílců pro šachty skruží rovných</t>
  </si>
  <si>
    <t>-663093878</t>
  </si>
  <si>
    <t xml:space="preserve">Poznámka k souboru cen:_x000D_
1. V cenách nejsou započteny náklady na dodání železobetonových dílců; dodání těchto dílců se oceňuje ve specifikaci._x000D_
</t>
  </si>
  <si>
    <t>894412411</t>
  </si>
  <si>
    <t>Osazení železobetonových dílců pro šachty skruží přechodových</t>
  </si>
  <si>
    <t>-2058218432</t>
  </si>
  <si>
    <t>" RŠ na přípojkách UV" RŠ_UV</t>
  </si>
  <si>
    <t>894414111</t>
  </si>
  <si>
    <t>Osazení železobetonových dílců pro šachty skruží základových (dno)</t>
  </si>
  <si>
    <t>-1077304287</t>
  </si>
  <si>
    <t>59224050</t>
  </si>
  <si>
    <t>skruž pro kanalizační šachty se zabudovanými stupadly 100 x 25 x 12 cm</t>
  </si>
  <si>
    <t>1898128807</t>
  </si>
  <si>
    <t>59224056</t>
  </si>
  <si>
    <t>kónus pro kanalizační šachty s kapsovým stupadlem 100/62,5 x 67 x 12 cm</t>
  </si>
  <si>
    <t>417900201</t>
  </si>
  <si>
    <t>2*1,01 'Přepočtené koeficientem množství</t>
  </si>
  <si>
    <t>59224023</t>
  </si>
  <si>
    <t>dno betonové šachtové DN 200 betonový žlab i nástupnice  100 x 63,5 x 15 cm</t>
  </si>
  <si>
    <t>1391395933</t>
  </si>
  <si>
    <t>-1311993727</t>
  </si>
  <si>
    <t>" nová UV č. 3-13" UV</t>
  </si>
  <si>
    <t>31253077</t>
  </si>
  <si>
    <t>6*1,01 'Přepočtené koeficientem množství</t>
  </si>
  <si>
    <t>-1540695633</t>
  </si>
  <si>
    <t>6*2,02 'Přepočtené koeficientem množství</t>
  </si>
  <si>
    <t>746514165</t>
  </si>
  <si>
    <t>-993645824</t>
  </si>
  <si>
    <t>899104112</t>
  </si>
  <si>
    <t>Osazení poklopů litinových a ocelových včetně rámů pro třídu zatížení D400, E600</t>
  </si>
  <si>
    <t>980528564</t>
  </si>
  <si>
    <t xml:space="preserve">Poznámka k souboru cen:_x000D_
1. V cenách 899 10 -.112 nejsou započteny náklady na dodání poklopů včetně rámů; tyto náklady se oceňují ve specifikaci._x000D_
2. V cenách 899 10 -.113 nejsou započteny náklady na:_x000D_
a) dodání poklopů; tyto náklady se oceňují ve specifikaci,_x000D_
b) montáž rámů, která se oceňuje cenami souboru 452 11-21.. části A01 tohoto katalogu._x000D_
3. Poklopy a vtokové mříže dělíme do těchto tříd zatížení:_x000D_
a) A15, A50 pro plochy používané výlučně chodci a cyklisty,_x000D_
b) B125 pro chodníky, pěší zóny a plochy srovnatelné, plochy pro stání a parkování osobních automobilů i v patrech,_x000D_
c) C250 pro poklopy umístěné v ploše odvodňovacích proužků pozemní komunikace, která měřeno od hrany obrubníku, zasahuje nejvíce 0,5 m do vozovkya nejvíce 0,2 m do chodníku,_x000D_
d) D400 pro vozovky pozemních komunikací, ulice pro pěší, zpevněné krajnice a parkovací plochy, které jsou přístupné pro všechny druhy silničních vozidel,_x000D_
e) E600 pro plochy, které budou vystavené zvláště vysokému zatížení kol._x000D_
</t>
  </si>
  <si>
    <t>28661935</t>
  </si>
  <si>
    <t>poklop šachtový litinový dno DN 600 pro třídu zatížení D400</t>
  </si>
  <si>
    <t>-1711117716</t>
  </si>
  <si>
    <t>1825965279</t>
  </si>
  <si>
    <t>59223871</t>
  </si>
  <si>
    <t>koš vysoký pro uliční vpusti žárově Pz plech pro rám 500/500mm</t>
  </si>
  <si>
    <t>-127941273</t>
  </si>
  <si>
    <t>55242330</t>
  </si>
  <si>
    <t>mříž D 400 -  konkávní 600x600 4-stranný rám</t>
  </si>
  <si>
    <t>77813084</t>
  </si>
  <si>
    <t>-1120879224</t>
  </si>
  <si>
    <t>" napojení nových UV č. 3-13" PŘÍP_UV</t>
  </si>
  <si>
    <t>-2010059751</t>
  </si>
  <si>
    <t>-1120214333</t>
  </si>
  <si>
    <t>"C_112_1_technická_zpráva_strana_8-9.pdf</t>
  </si>
  <si>
    <t>"C_112_6_situace_dopravního_značení.pdf</t>
  </si>
  <si>
    <t xml:space="preserve">" přesunuté SDZ" 2,000 </t>
  </si>
  <si>
    <t>" nové SDZ" 11,000</t>
  </si>
  <si>
    <t>-915195483</t>
  </si>
  <si>
    <t>"nové SDZ (2ks/deska)" 11,000*2,000</t>
  </si>
  <si>
    <t>40445478</t>
  </si>
  <si>
    <t>značka dopravní svislá retroreflexní fólie tř 1 FeZn prolis D 700mm</t>
  </si>
  <si>
    <t>-974601274</t>
  </si>
  <si>
    <t>" ozn. C1" 3,000</t>
  </si>
  <si>
    <t>" ozn. C3a" 1,000</t>
  </si>
  <si>
    <t>40445475</t>
  </si>
  <si>
    <t>značka dopravní svislá retroreflexní fólie tř 1 FeZn prolis trojúhelník 900mm</t>
  </si>
  <si>
    <t>181562656</t>
  </si>
  <si>
    <t>" ozn. P4" 3,000</t>
  </si>
  <si>
    <t>-1642773798</t>
  </si>
  <si>
    <t>" ozn. IP 11c" 1,000</t>
  </si>
  <si>
    <t>40445531</t>
  </si>
  <si>
    <t>značka dopravní svislá retroreflexní fólie tř 1 FeZn-Al rám 500x300mm</t>
  </si>
  <si>
    <t>1805295464</t>
  </si>
  <si>
    <t>" ozn. IS 21b" 1,000</t>
  </si>
  <si>
    <t>914211111</t>
  </si>
  <si>
    <t>Montáž svislé dopravní značky velkoplošné velikosti do 6 m2</t>
  </si>
  <si>
    <t>-1780689964</t>
  </si>
  <si>
    <t xml:space="preserve">Poznámka k souboru cen:_x000D_
1. V cenách jsou započteny i náklady na:_x000D_
a) zemní práce s odhozem výkopku na vzdálenost do 3 m,_x000D_
b) železobetonovou základovou konstrukci_x000D_
2. V cenách nejsou započteny náklady na:_x000D_
a) dodání značek a nosné konstrukce, včetně spojovacího materiálu, tyto se oceňují ve specifikaci_x000D_
b) naložení a odklizení výkopku, tyto se oceňují cenami části A 01 katalogu 800-1 Zemní práce._x000D_
</t>
  </si>
  <si>
    <t>" nové SDZ" 2,000</t>
  </si>
  <si>
    <t>34817446</t>
  </si>
  <si>
    <t>"nové SDZ (8ks/deska)" 2,000*8,000</t>
  </si>
  <si>
    <t>4044552.R01</t>
  </si>
  <si>
    <t>značka dopravní svislá retroreflexní fólie tř 1 FeZn-Al rám 3000x2000mm</t>
  </si>
  <si>
    <t>-2014529992</t>
  </si>
  <si>
    <t>" ozn. IS9b" 2,000</t>
  </si>
  <si>
    <t>558208086</t>
  </si>
  <si>
    <t>" nové SDZ" 15,000</t>
  </si>
  <si>
    <t>1908101669</t>
  </si>
  <si>
    <t>162044613</t>
  </si>
  <si>
    <t>" ozn. V1a" 10,170+32,700+4,530+9,480+8,790+4,540+8,340+14,270+4,960</t>
  </si>
  <si>
    <t>-1255178148</t>
  </si>
  <si>
    <t>" ozn. V 11a" 3,000*2+4,000*6</t>
  </si>
  <si>
    <t>-1377187035</t>
  </si>
  <si>
    <t>" ozn. V2b" 7,000+7,030</t>
  </si>
  <si>
    <t>915221111</t>
  </si>
  <si>
    <t>Vodorovné dopravní značení stříkaným plastem vodící čára bílá šířky 250 mm souvislá základní</t>
  </si>
  <si>
    <t>338966107</t>
  </si>
  <si>
    <t>" ozn. V1a" 5,220+2,260+17,960+5,070+11,610+4,410</t>
  </si>
  <si>
    <t>915221121</t>
  </si>
  <si>
    <t>Vodorovné dopravní značení stříkaným plastem vodící čára bílá šířky 250 mm přerušovaná základní</t>
  </si>
  <si>
    <t>391158274</t>
  </si>
  <si>
    <t>" ozn. V2b" 9,420+9,250+8,700+9,270+7,270+8,320</t>
  </si>
  <si>
    <t>1368932467</t>
  </si>
  <si>
    <t>" ozn. V13" 1,740+4,150</t>
  </si>
  <si>
    <t>" ozn. V7a" (3,500+3,750+4,000+4,000)*4,000</t>
  </si>
  <si>
    <t>-21700596</t>
  </si>
  <si>
    <t>" ozn. V 11a" (2,000*0,750)*2</t>
  </si>
  <si>
    <t>916111123</t>
  </si>
  <si>
    <t>Osazení silniční obruby z dlažebních kostek v jedné řadě s ložem tl. přes 50 do 100 mm, s vyplněním a zatřením spár cementovou maltou z drobných kostek s boční opěrou z betonu prostého tř. C 25/30-XF2, do lože z betonu prostého téže značky</t>
  </si>
  <si>
    <t>CS ÚRS 2019 01 kalkulovaná cena</t>
  </si>
  <si>
    <t>1714191554</t>
  </si>
  <si>
    <t>" lemování středové zelené plochy - 3 řady" (3,140*17,000)*3</t>
  </si>
  <si>
    <t>1723132966</t>
  </si>
  <si>
    <t>Poznámka k položce:_x000D_
- spotřeba : 0,024 t/m_x000D_
- ztratné 2%</t>
  </si>
  <si>
    <t>160,140*0,300</t>
  </si>
  <si>
    <t>48,042*1,02 'Přepočtené koeficientem množství</t>
  </si>
  <si>
    <t>-1258608723</t>
  </si>
  <si>
    <t>" lemování středové zelené plochy - 3 řady" (3,140*17,000)*0,400*0,300</t>
  </si>
  <si>
    <t>-2105553675</t>
  </si>
  <si>
    <t>" napojení na SO 111" 7,000</t>
  </si>
  <si>
    <t>-2041659577</t>
  </si>
  <si>
    <t>1368357570</t>
  </si>
  <si>
    <t>" 2x KARI 8/100/100 mm" P2*2*7,90*0,001</t>
  </si>
  <si>
    <t>" přípočet 30% na prostřih a stykování sítí" 2,321*30/100</t>
  </si>
  <si>
    <t>-385930823</t>
  </si>
  <si>
    <t>-6478397</t>
  </si>
  <si>
    <t>-1148496700</t>
  </si>
  <si>
    <t>1585235403</t>
  </si>
  <si>
    <t>761629116</t>
  </si>
  <si>
    <t>1863168068</t>
  </si>
  <si>
    <t>-650408720</t>
  </si>
  <si>
    <t>1709069871</t>
  </si>
  <si>
    <t>-336530860</t>
  </si>
  <si>
    <t>-238360919</t>
  </si>
  <si>
    <t>" přesunuté SDZ" 1,000</t>
  </si>
  <si>
    <t>" rušené SDZ" 11,000</t>
  </si>
  <si>
    <t>762946448</t>
  </si>
  <si>
    <t>" přesunuté SDZ" 2,000</t>
  </si>
  <si>
    <t>" rušené SDZ" 13,000</t>
  </si>
  <si>
    <t>977151124</t>
  </si>
  <si>
    <t>Jádrové vrty diamantovými korunkami do stavebních materiálů (železobetonu, betonu, cihel, obkladů, dlažeb, kamene) průměru přes 150 do 180 mm</t>
  </si>
  <si>
    <t>2113653573</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</si>
  <si>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</si>
  <si>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 zaústění drenáží D160 do UV" (6,000*2)*0,120</t>
  </si>
  <si>
    <t>-911084465</t>
  </si>
  <si>
    <t>" podkladní kamenivo" 791,270</t>
  </si>
  <si>
    <t>176075187</t>
  </si>
  <si>
    <t>" celková odvozová vzdálenost 20 km" 791,270*19</t>
  </si>
  <si>
    <t>-1687042068</t>
  </si>
  <si>
    <t>" beton (podkladní vrstva, UV apod.)" 989,088+0,145</t>
  </si>
  <si>
    <t>-1105030026</t>
  </si>
  <si>
    <t>" celková odvozová vzdálenost 20 km" 989,233*19</t>
  </si>
  <si>
    <t>770812412</t>
  </si>
  <si>
    <t>" asfalt k recyklaci" 712,143</t>
  </si>
  <si>
    <t>" SDZ" 0,984+0,060</t>
  </si>
  <si>
    <t>-500414530</t>
  </si>
  <si>
    <t>" celková odvozová vzdálenost 10 km" 713,187*9</t>
  </si>
  <si>
    <t>9973355</t>
  </si>
  <si>
    <t>-1409368559</t>
  </si>
  <si>
    <t>-1867872337</t>
  </si>
  <si>
    <t>1090315373</t>
  </si>
  <si>
    <t>266324854</t>
  </si>
  <si>
    <t>522316640</t>
  </si>
  <si>
    <t>" prostorové (směrové + výškové) vytýčení stavba" 8,000</t>
  </si>
  <si>
    <t>" průběžná a kontrolní měření během provádění prací (6x)" 4,000*6</t>
  </si>
  <si>
    <t>" závěřečné měření (geometrický plán) po dokončení prací" 8,000</t>
  </si>
  <si>
    <t>SO901 - SO 901 - Dopravně inženýrská opatření</t>
  </si>
  <si>
    <t>Soupis:</t>
  </si>
  <si>
    <t>SO901.1 - SO 901.1 - 1. etapa DIO</t>
  </si>
  <si>
    <t>913111115</t>
  </si>
  <si>
    <t>Montáž a demontáž dočasných dopravních značek samostatných značek základních</t>
  </si>
  <si>
    <t>1842906236</t>
  </si>
  <si>
    <t xml:space="preserve">Poznámka k souboru cen:_x000D_
1. V cenách jsou započteny náklady na montáž i demontáž dočasné značky, nebo podstavce._x000D_
</t>
  </si>
  <si>
    <t>"C_901_1_technická_zpráva_strana_4.pdf</t>
  </si>
  <si>
    <t>"C_901_2.1_situace_DIO_etapa_1.pdf</t>
  </si>
  <si>
    <t>" ozn. E13" 2,000</t>
  </si>
  <si>
    <t>Mezisoučet " staveniště 1. etapa</t>
  </si>
  <si>
    <t>"C_901_2.2_situace_objízdná_trasa_etapa_1.pdf</t>
  </si>
  <si>
    <t>" ozn. E13" 1,000</t>
  </si>
  <si>
    <t>" ozn. IS11b" 7,000</t>
  </si>
  <si>
    <t>Mezisoučet " objízdná trasa 1. etapa</t>
  </si>
  <si>
    <t>913111215</t>
  </si>
  <si>
    <t>Montáž a demontáž dočasných dopravních značek Příplatek za první a každý další den použití dočasných dopravních značek k ceně 11-1115</t>
  </si>
  <si>
    <t>-223962841</t>
  </si>
  <si>
    <t>Poznámka k položce:_x000D_
- předpoklad délky realizace 1. etapy : 3,5 měsíce</t>
  </si>
  <si>
    <t>10,000*106</t>
  </si>
  <si>
    <t>913121111</t>
  </si>
  <si>
    <t>Montáž a demontáž dočasných dopravních značek kompletních značek vč. podstavce a sloupku základních</t>
  </si>
  <si>
    <t>-1845040573</t>
  </si>
  <si>
    <t>" ozn. A15" 2,000</t>
  </si>
  <si>
    <t>" ozn. B30" 2,000</t>
  </si>
  <si>
    <t>" ozn. B24a" 1,000</t>
  </si>
  <si>
    <t>" ozn. B24b" 1,000</t>
  </si>
  <si>
    <t>" ozn. B4" 1,000</t>
  </si>
  <si>
    <t>" ozn. IS11c" 3,000</t>
  </si>
  <si>
    <t>913121112</t>
  </si>
  <si>
    <t>Montáž a demontáž dočasných dopravních značek kompletních značek vč. podstavce a sloupku zvětšených</t>
  </si>
  <si>
    <t>1739364116</t>
  </si>
  <si>
    <t>" ozn. IP22" 1,000</t>
  </si>
  <si>
    <t>" ozn. IP22" 3,000</t>
  </si>
  <si>
    <t>913121211</t>
  </si>
  <si>
    <t>Montáž a demontáž dočasných dopravních značek Příplatek za první a každý další den použití dočasných dopravních značek k ceně 12-1111</t>
  </si>
  <si>
    <t>-196613509</t>
  </si>
  <si>
    <t>18,000*106</t>
  </si>
  <si>
    <t>913121212</t>
  </si>
  <si>
    <t>Montáž a demontáž dočasných dopravních značek Příplatek za první a každý další den použití dočasných dopravních značek k ceně 12-1112</t>
  </si>
  <si>
    <t>139087012</t>
  </si>
  <si>
    <t>4,000*106</t>
  </si>
  <si>
    <t>913211113</t>
  </si>
  <si>
    <t>Montáž a demontáž dočasných dopravních zábran reflexních, šířky 3 m</t>
  </si>
  <si>
    <t>665012326</t>
  </si>
  <si>
    <t xml:space="preserve">Poznámka k souboru cen:_x000D_
1. V cenách jsou započteny náklady na montáž i demontáž dočasné zábrany._x000D_
2. V cenách světelných dočasných dopravních zábran 913 22-11 nejsou započteny náklady na akumulátor, které se oceňují cenami souboru cen 913 91-1._x000D_
</t>
  </si>
  <si>
    <t>" ozn. Z2" 4,000</t>
  </si>
  <si>
    <t>913211213</t>
  </si>
  <si>
    <t>Montáž a demontáž dočasných dopravních zábran Příplatek za první a každý další den použití dočasných dopravních zábran k ceně 21-1113</t>
  </si>
  <si>
    <t>-797256022</t>
  </si>
  <si>
    <t>913321111</t>
  </si>
  <si>
    <t>Montáž a demontáž dočasných dopravních vodících zařízení směrové desky základní</t>
  </si>
  <si>
    <t>402736663</t>
  </si>
  <si>
    <t xml:space="preserve">Poznámka k souboru cen:_x000D_
1. V cenách jsou započteny náklady na montáž i demontáž dočasného vodícího zařízení._x000D_
</t>
  </si>
  <si>
    <t>" ozn. Z4a" 21,000</t>
  </si>
  <si>
    <t>913321211</t>
  </si>
  <si>
    <t>Montáž a demontáž dočasných dopravních vodících zařízení Příplatek za první a každý další den použití dočasných dopravních vodících zařízení k ceně 32-1111</t>
  </si>
  <si>
    <t>-1965472981</t>
  </si>
  <si>
    <t>21,000*106</t>
  </si>
  <si>
    <t>913331115</t>
  </si>
  <si>
    <t>Montáž a demontáž dočasných dopravních vodících zařízení signální svítilny včetně akumulátoru</t>
  </si>
  <si>
    <t>-82090155</t>
  </si>
  <si>
    <t>" ozn. S7" 11,000</t>
  </si>
  <si>
    <t>913331215</t>
  </si>
  <si>
    <t>Montáž a demontáž dočasných dopravních vodících zařízení Příplatek za první a každý další den použití dočasných dopravních vodících zařízení k ceně 33-1115</t>
  </si>
  <si>
    <t>1884854450</t>
  </si>
  <si>
    <t>11,000*106</t>
  </si>
  <si>
    <t>SO901.2 - SO 901.2 - 2. etapa DIO</t>
  </si>
  <si>
    <t>-872405918</t>
  </si>
  <si>
    <t>"C_901_1_technická_zpráva_strana_5.pdf</t>
  </si>
  <si>
    <t>"C_901_3.1_situace_DIO_etapa_2.pdf</t>
  </si>
  <si>
    <t>Mezisoučet " staveniště 2.etapa</t>
  </si>
  <si>
    <t>"C_901_3.2_situace_objízdná_trasa_etapa_2.pdf</t>
  </si>
  <si>
    <t>Mezisoučet " objízdná trasa</t>
  </si>
  <si>
    <t>-1998541581</t>
  </si>
  <si>
    <t>Poznámka k položce:_x000D_
- předpoklad délky realizace 2. etapy : 3,5 měsíce</t>
  </si>
  <si>
    <t>9,000*106</t>
  </si>
  <si>
    <t>1402938426</t>
  </si>
  <si>
    <t>" ozn. C2a" 1,000</t>
  </si>
  <si>
    <t>" ozn. C3b" 1,000</t>
  </si>
  <si>
    <t>" ozn. IS11" 2,000</t>
  </si>
  <si>
    <t>" ozn. IS11b" 10,000</t>
  </si>
  <si>
    <t>-1838228035</t>
  </si>
  <si>
    <t>531662003</t>
  </si>
  <si>
    <t>22,000*106</t>
  </si>
  <si>
    <t>1309367901</t>
  </si>
  <si>
    <t>1,000*106</t>
  </si>
  <si>
    <t>-1296059107</t>
  </si>
  <si>
    <t>" ozn. Z2" 5,000</t>
  </si>
  <si>
    <t>-2036534868</t>
  </si>
  <si>
    <t>5,000*106</t>
  </si>
  <si>
    <t>943785599</t>
  </si>
  <si>
    <t>" ozn. Z4a" 3,000</t>
  </si>
  <si>
    <t>" ozn. Z4b" 8,000</t>
  </si>
  <si>
    <t>2007830933</t>
  </si>
  <si>
    <t>-968712116</t>
  </si>
  <si>
    <t>" ozn. S7" 8,000</t>
  </si>
  <si>
    <t>675751109</t>
  </si>
  <si>
    <t>8,000*106</t>
  </si>
  <si>
    <t>913921131</t>
  </si>
  <si>
    <t>Dočasné omezení platnosti základní dopravní značky zakrytí značky</t>
  </si>
  <si>
    <t>850122021</t>
  </si>
  <si>
    <t>" ozn. IS3" 3,000</t>
  </si>
  <si>
    <t>913921132</t>
  </si>
  <si>
    <t>Dočasné omezení platnosti základní dopravní značky odkrytí značky</t>
  </si>
  <si>
    <t>77536364</t>
  </si>
  <si>
    <t>VON - VON - Vedlejší a ostatní náklady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</si>
  <si>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</si>
  <si>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</si>
  <si>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</si>
  <si>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</si>
  <si>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</si>
  <si>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</si>
  <si>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VRN</t>
  </si>
  <si>
    <t>Vedlejší rozpočtové náklady</t>
  </si>
  <si>
    <t>VRN1</t>
  </si>
  <si>
    <t>Průzkumné, geodetické a projektové práce</t>
  </si>
  <si>
    <t>011114000</t>
  </si>
  <si>
    <t>Inženýrsko-geologický průzkum při provádění zemních prací s ohledem na únosnost aktivní zóny pro dotčené stavební objekty SO 111, 112 a 113 - prohlídka za účasti oprávněného geologa, posouzení stavu a vypracování návrhu případného řešení.</t>
  </si>
  <si>
    <t>Kč</t>
  </si>
  <si>
    <t>1024</t>
  </si>
  <si>
    <t>1770391745</t>
  </si>
  <si>
    <t>011314000</t>
  </si>
  <si>
    <t>Archeologický dohled při provádění zemních prací (bez archeologického průzkumu) SO 111, 112 a 113</t>
  </si>
  <si>
    <t>-259290944</t>
  </si>
  <si>
    <t>012303000</t>
  </si>
  <si>
    <t>Geodetické práce po výstavbě - vypracování geometrického plánu po jednotlivých SO v rozsahu potřebném pro úspěšné provedení vkladu do katastru nemovitostí (1x elektronicky v obvyklách formátech jako je dwg., pdf. apod.) a 4x v tištěné podobě</t>
  </si>
  <si>
    <t>-433076771</t>
  </si>
  <si>
    <t>013244000</t>
  </si>
  <si>
    <t>Dokumentace pro provádění stavby - dílenská a výrobní dokumentace stavebních detailů či samostatných výrobků v textové i výkresové podobě</t>
  </si>
  <si>
    <t>-573731384</t>
  </si>
  <si>
    <t>013254000</t>
  </si>
  <si>
    <t>Dokumentace skutečného provedení stavby s vyznačením případných změn oproti schválené projektové dokumentaci (výkresová i textová část PD) - 1x v elektronické podobě v obvyklých formátech např. dwg., pdf. apod. a 4x v tištěné podobě</t>
  </si>
  <si>
    <t>2044286344</t>
  </si>
  <si>
    <t>013294000</t>
  </si>
  <si>
    <t>Ostatní dokumentace - PDPS+DZS</t>
  </si>
  <si>
    <t>1600945934</t>
  </si>
  <si>
    <t>VRN3</t>
  </si>
  <si>
    <t>Zařízení staveniště</t>
  </si>
  <si>
    <t>032103000</t>
  </si>
  <si>
    <t>Náklady na stavební buňky zařízení staveniště (ZS) a to po celou dobu provádění prací všech stavebních objektů (kancelářská buňka, šatní buňka, skladovací buňka, chemická toaleta apod.) v rozsahu potřeb zhotovitele. Součástí jsou i náklady likvidaci areálu ZS po ukončení stavby a uvedení dotčených pozemků do pokud možno původního stavu.</t>
  </si>
  <si>
    <t>-784361667</t>
  </si>
  <si>
    <t>032603000</t>
  </si>
  <si>
    <t>Mycí centrum pro zajištění očištění vyjíždějících nákladních automobilů ze staveniště včetně skrápění prašných materiálů na korbě automobilu po celou dobu výstavby v rozsahu podmínek vydaných dotčenými orgány státní správy.</t>
  </si>
  <si>
    <t>1870292835</t>
  </si>
  <si>
    <t>032903000</t>
  </si>
  <si>
    <t>Náklady na provoz a údržbu vybavení staveniště po celou dobu provádění stavby (potřebné energie a média ZS, náklady na zajištění požadované bezpečnosti a hygieny v areálu ZS) apod.</t>
  </si>
  <si>
    <t>-938453413</t>
  </si>
  <si>
    <t>034103000</t>
  </si>
  <si>
    <t>Oplocení staveniště mobilním drátoocelovým neprůhledným rámovým oplocením na podstavcích vždy v rozsahu jednotlivé etapy stavby včetně potřebných vjezdových bran.</t>
  </si>
  <si>
    <t>1418919253</t>
  </si>
  <si>
    <t>034503000</t>
  </si>
  <si>
    <t>Informační tabule na staveništi pro jednotlivé etapy provádění prací s uvedeným základních nezbytných údajů a stavbě, objednateli, zhotoviteli, projektantovi a TDS</t>
  </si>
  <si>
    <t>1510981456</t>
  </si>
  <si>
    <t>VRN4</t>
  </si>
  <si>
    <t>Inženýrská činnost</t>
  </si>
  <si>
    <t>042503000</t>
  </si>
  <si>
    <t>Plán BOZP na staveništi</t>
  </si>
  <si>
    <t>-1379469673</t>
  </si>
  <si>
    <t>042603000</t>
  </si>
  <si>
    <t>Plán zkoušek - kontrolní zkušební plány (KZP) a technologické postupy (TP) pro jednotlivé stavební objekty (etapy stavby).</t>
  </si>
  <si>
    <t>1456472594</t>
  </si>
  <si>
    <t>042703000</t>
  </si>
  <si>
    <t>Technické požadavky na výrobky - vzorkování použitých stěžejních materiálů v rozsahu a formátech dle požadavku objednatele (např.: dlažby, obruby, mobiliář apod.)</t>
  </si>
  <si>
    <t>902346502</t>
  </si>
  <si>
    <t>043154000</t>
  </si>
  <si>
    <t>Zkoušky hutnicí násypu vyměněné aktivní zóny pro dotčené stavební objekty SO 111, 112 a 113</t>
  </si>
  <si>
    <t>-1757916412</t>
  </si>
  <si>
    <t>045303000</t>
  </si>
  <si>
    <t>Koordinační činnost zhotovitele v rámci realizace SO 111, 112 a 113 včetně koordinace s ostatními investičními akcemi v dotčené lokalitě</t>
  </si>
  <si>
    <t>-434418833</t>
  </si>
  <si>
    <t>VRN7</t>
  </si>
  <si>
    <t>Provozní vlivy</t>
  </si>
  <si>
    <t>072103001</t>
  </si>
  <si>
    <t>Projednání DIO a zajištění DIR komunikace II.a III. třídy (včetně zajištění vydání kladného stanoviska dotčených orgánů státní správy)</t>
  </si>
  <si>
    <t>1750941097</t>
  </si>
  <si>
    <t>VRN9</t>
  </si>
  <si>
    <t>Ostatní náklady</t>
  </si>
  <si>
    <t>091003000</t>
  </si>
  <si>
    <t>Ostatní náklady bez rozlišení - oprava objízdných tras po provedení stavby</t>
  </si>
  <si>
    <t>14811374</t>
  </si>
  <si>
    <t>091003001</t>
  </si>
  <si>
    <t>Ostatní náklady bez rozlišení - billboard dle podmínek IROP/ITI</t>
  </si>
  <si>
    <t>740086614</t>
  </si>
  <si>
    <t>091003002</t>
  </si>
  <si>
    <t>Ostatní náklady bez rozlišení - omluvná tabule</t>
  </si>
  <si>
    <t>-1066162255</t>
  </si>
  <si>
    <t>091003003</t>
  </si>
  <si>
    <t>Ostatní náklady bez rozlišení - pamětní deska</t>
  </si>
  <si>
    <t>-1051440256</t>
  </si>
  <si>
    <t>SEZNAM FIGUR</t>
  </si>
  <si>
    <t>Výměra</t>
  </si>
  <si>
    <t xml:space="preserve"> SO111</t>
  </si>
  <si>
    <t>36,860+38,270+22,440+44,720+2,370+31,550+14,130+10,650</t>
  </si>
  <si>
    <t>Použití figury:</t>
  </si>
  <si>
    <t>Hloubení rýh š do 600 mm v hornině tř. 3 objemu do 100 m3</t>
  </si>
  <si>
    <t>Výplň odvodňovacích žeber nebo trativodů kamenivem hrubým drceným frakce 16 až 63 mm</t>
  </si>
  <si>
    <t>Zřízení opláštění žeber nebo trativodů geotextilií v rýze nebo zářezu sklonu přes 1:2 š do 2,5 m</t>
  </si>
  <si>
    <t>Lože pro trativody z kameniva hrubého drceného frakce 16 až 32 mm</t>
  </si>
  <si>
    <t>Trativody z drenážních trubek plastových PE-HD D 160 mm bez lože</t>
  </si>
  <si>
    <t>8,080+29,620+28,590+23,510+1,850+0,560</t>
  </si>
  <si>
    <t>Osazení obrubníku kamenného stojatého s boční opěrou do lože z betonu prostého</t>
  </si>
  <si>
    <t>Lože pod obrubníky, krajníky nebo obruby z dlažebních kostek z betonu prostého tř. C 25/30-XF2</t>
  </si>
  <si>
    <t>Těsnění svislé spáry mezi živičným krytem a ostatními prvky samolepicí asfaltovou páskou š 35 mm</t>
  </si>
  <si>
    <t>40,150+93,670+3,300+3,050+28,530+62,180+60,110+5,000+11,130+8,580+5,000+9,540</t>
  </si>
  <si>
    <t>38,780</t>
  </si>
  <si>
    <t>3,840</t>
  </si>
  <si>
    <t>Nakládání výkopku z hornin tř. 1 až 4 do 100 m3</t>
  </si>
  <si>
    <t>Uložení a hrubé rozhrnutí výkopku bez zhutnění v rovině a ve svahu do 1:5</t>
  </si>
  <si>
    <t>Plošná úprava terénu do 500 m2 zemina tř 1 až 4 nerovnosti do 100 mm v rovinně a svahu do 1:5</t>
  </si>
  <si>
    <t>Rozprostření ornice tl vrstvy do 200 mm pl do 500 m2 v rovině nebo ve svahu do 1:5</t>
  </si>
  <si>
    <t>Založení parterového trávníku výsevem plochy do 1000 m2 v rovině a ve svahu do 1:5</t>
  </si>
  <si>
    <t>Obdělání půdy hrabáním v rovině a svahu do 1:5</t>
  </si>
  <si>
    <t>Obdělání půdy válením v rovině a svahu do 1:5</t>
  </si>
  <si>
    <t>Chemické odplevelení po založení kultury postřikem na široko v rovině a svahu do 1:5</t>
  </si>
  <si>
    <t>Ošetření trávníku shrabáním v rovině a svahu do 1:5</t>
  </si>
  <si>
    <t>Zalití rostlin vodou plocha do 20 m2</t>
  </si>
  <si>
    <t>770,230</t>
  </si>
  <si>
    <t>Odkopávky a prokopávky nezapažené pro silnice objemu do 1000 m3 v hornině tř. 3</t>
  </si>
  <si>
    <t>Uložení sypaniny z hornin nesoudržných sypkých s vlhkostí l(d) 0,9 v aktivní zóně</t>
  </si>
  <si>
    <t>Úprava pláně v hornině tř. 1 až 4 bez zhutnění</t>
  </si>
  <si>
    <t>Zhutnění podloží z hornin soudržných do 92% PS nebo nesoudržných sypkých I(d) do 0,8</t>
  </si>
  <si>
    <t>Podklad ze štěrkodrtě ŠD tl 250 mm</t>
  </si>
  <si>
    <t>Asfaltový beton vrstva podkladní ACP 22 (obalované kamenivo OKH) tl 60 mm š do 3 m</t>
  </si>
  <si>
    <t>Podklad ze směsi stmelené cementem SC C 8/10 (KSC I) tl 170 mm</t>
  </si>
  <si>
    <t>Postřik živičný infiltrační s posypem z asfaltu množství 2 kg/m2</t>
  </si>
  <si>
    <t>Postřik živičný spojovací z asfaltu v množství 0,50 kg/m2</t>
  </si>
  <si>
    <t>Asfaltový koberec tenký BBTM (AKT) tl 30 mm š do 3 m z nemodifikovaného asfaltu</t>
  </si>
  <si>
    <t>Asfaltový beton vrstva ložní ACL 16 (ABH) tl. 80 mm š do 3 m z nemodifikovaného asfaltu</t>
  </si>
  <si>
    <t>Geotextilie pro ochranu, separaci a filtraci netkaná měrná hmotnost do 500 g/m2</t>
  </si>
  <si>
    <t>10,860</t>
  </si>
  <si>
    <t>Frézování živičného krytu tl 30 mm pruh š 1 m pl do 500 m2 bez překážek v trase</t>
  </si>
  <si>
    <t>Řezání spár pro vytvoření komůrky š 10 mm hl 20 mm pro těsnící zálivku v živičném krytu</t>
  </si>
  <si>
    <t>Zarovnání styčné plochy podkladu nebo krytu z betonu tl do 250 mm</t>
  </si>
  <si>
    <t>Zarovnání styčné plochy podkladu nebo krytu živičného tl do 50 mm</t>
  </si>
  <si>
    <t>Zarovnání styčné plochy podkladu nebo krytu živičného tl do 100 mm</t>
  </si>
  <si>
    <t>Řezání stávajícího živičného krytu hl do 50 mm</t>
  </si>
  <si>
    <t>Řezání stávajícího živičného krytu hl do 150 mm</t>
  </si>
  <si>
    <t>Řezání stávajícího betonového krytu hl do 200 mm</t>
  </si>
  <si>
    <t>84,170-41,300</t>
  </si>
  <si>
    <t>Podklad ze štěrkodrtě ŠD tl 190 mm</t>
  </si>
  <si>
    <t>Kryt cementobetonový vozovek skupiny CB III tl 200 mm</t>
  </si>
  <si>
    <t>Kladení dlažby z kostek velkých z kamene na MC tl 50 mm</t>
  </si>
  <si>
    <t>Výztuž cementobetonového krytu ze svařovaných sítí hmotnosti do 7,5 kg/m2</t>
  </si>
  <si>
    <t>Geomříž pro stabilizaci podkladu tuhá dvouosá z PP podélná pevnost v tahu do 40 kN/m</t>
  </si>
  <si>
    <t>242,830</t>
  </si>
  <si>
    <t>Podklad ze štěrkodrtě ŠD tl 200 mm</t>
  </si>
  <si>
    <t>Podklad ze směsi stmelené cementem SC C 8/10 (KSC I) tl 160 mm</t>
  </si>
  <si>
    <t>Kladení dlažby z kostek drobných z kamene do lože z kameniva těženého tl 50 mm</t>
  </si>
  <si>
    <t>86,180</t>
  </si>
  <si>
    <t>50,750+36,570+5,420</t>
  </si>
  <si>
    <t>Podklad ze štěrkodrtě ŠD tl 150 mm</t>
  </si>
  <si>
    <t>Kladení dlažby z mozaiky jednobarevné komunikací pro pěší lože z kameniva</t>
  </si>
  <si>
    <t>0,250+0,250</t>
  </si>
  <si>
    <t>Očištění dlažebních kostek mozaikových kamenivem těženým nebo MV při překopech ing sítí</t>
  </si>
  <si>
    <t>10,220</t>
  </si>
  <si>
    <t>Osazení vodícího proužku z betonových desek do betonového lože tl do 100 mm š proužku 250 mm</t>
  </si>
  <si>
    <t>6,020</t>
  </si>
  <si>
    <t>1,930+1,960+4,950</t>
  </si>
  <si>
    <t>Hloubení rýh š do 2000 mm v hornině tř. 3 objemu do 100 m3</t>
  </si>
  <si>
    <t>Osazení pažicího boxu hl výkopu do 4 m š do 1,2 m</t>
  </si>
  <si>
    <t>Zásyp jam, šachet rýh nebo kolem objektů sypaninou se zhutněním</t>
  </si>
  <si>
    <t>Obsypání potrubí ručně sypaninou bez prohození sítem, uloženou do 3 m</t>
  </si>
  <si>
    <t>Monitoring stoky jakékoli výšky na nové kanalizaci</t>
  </si>
  <si>
    <t>Lože pod potrubí otevřený výkop ze štěrkopísku</t>
  </si>
  <si>
    <t>Kanalizační potrubí z tvrdého PVC jednovrstvé tuhost třídy SN10 DN 200</t>
  </si>
  <si>
    <t>Tlaková zkouška vodou potrubí DN 150 nebo 200</t>
  </si>
  <si>
    <t>Signalizační vodič DN nad 150 mm na potrubí</t>
  </si>
  <si>
    <t>Krytí potrubí z plastů výstražnou fólií z PVC 40 cm</t>
  </si>
  <si>
    <t>4,000</t>
  </si>
  <si>
    <t>Úprava ploch kolem hydrantů, šoupat, poklopů a mříží nebo sloupů v živičných krytech pl do 2 m2</t>
  </si>
  <si>
    <t xml:space="preserve"> SO112</t>
  </si>
  <si>
    <t>121,010</t>
  </si>
  <si>
    <t>239,450</t>
  </si>
  <si>
    <t>Chemické odplevelení před založením kultury nad 20 m2 postřikem na široko v rovině a svahu do 1:5</t>
  </si>
  <si>
    <t>Zalití rostlin vodou plocha přes 20 m2</t>
  </si>
  <si>
    <t>1155,310</t>
  </si>
  <si>
    <t>146,920</t>
  </si>
  <si>
    <t>99,210</t>
  </si>
  <si>
    <t>Hloubení rýh š do 2000 mm v hornině tř. 3 objemu do 1000 m3</t>
  </si>
  <si>
    <t>2,000</t>
  </si>
  <si>
    <t>Osazení betonových prstenců nebo rámů v do 100 mm</t>
  </si>
  <si>
    <t>Osazení poklopů litinových nebo ocelových včetně rámů pro třídu zatížení D400, E600</t>
  </si>
  <si>
    <t>6,000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</si>
  <si>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</si>
  <si>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</si>
  <si>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</si>
  <si>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</si>
  <si>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</si>
  <si>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</si>
  <si>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</si>
  <si>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</si>
  <si>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</si>
  <si>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</si>
  <si>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</si>
  <si>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</si>
  <si>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</si>
  <si>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</si>
  <si>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</si>
  <si>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</si>
  <si>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</si>
  <si>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</si>
  <si>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</si>
  <si>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</si>
  <si>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</si>
  <si>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</si>
  <si>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</si>
  <si>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</si>
  <si>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</si>
  <si>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</si>
  <si>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</si>
  <si>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</si>
  <si>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</si>
  <si>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</si>
  <si>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</si>
  <si>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</si>
  <si>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</si>
  <si>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</si>
  <si>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</si>
  <si>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</si>
  <si>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</si>
  <si>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</si>
  <si>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</si>
  <si>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</si>
  <si>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</si>
  <si>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</si>
  <si>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</si>
  <si>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</si>
  <si>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</si>
  <si>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</si>
  <si>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</si>
  <si>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</si>
  <si>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</si>
  <si>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</si>
  <si>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</si>
  <si>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</si>
  <si>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</si>
  <si>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</si>
  <si>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</si>
  <si>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</si>
  <si>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</si>
  <si>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</si>
  <si>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</si>
  <si>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</si>
  <si>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</si>
  <si>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</si>
  <si>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</si>
  <si>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</si>
  <si>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</si>
  <si>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</si>
  <si>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</si>
  <si>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</si>
  <si>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</si>
  <si>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</si>
  <si>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</si>
  <si>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</si>
  <si>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</si>
  <si>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</si>
  <si>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</si>
  <si>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</si>
  <si>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</si>
  <si>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</si>
  <si>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</si>
  <si>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</si>
  <si>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</si>
  <si>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</si>
  <si>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</si>
  <si>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</si>
  <si>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</si>
  <si>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</si>
  <si>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</si>
  <si>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</si>
  <si>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</si>
  <si>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</si>
  <si>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</si>
  <si>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</si>
  <si>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</si>
  <si>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</si>
  <si>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</si>
  <si>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</si>
  <si>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</si>
  <si>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</si>
  <si>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</si>
  <si>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</si>
  <si>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</si>
  <si>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</si>
  <si>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</si>
  <si>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</si>
  <si>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</si>
  <si>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</si>
  <si>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</si>
  <si>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</si>
  <si>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</si>
  <si>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</si>
  <si>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</si>
  <si>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</si>
  <si>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</si>
  <si>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</si>
  <si>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</si>
  <si>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</si>
  <si>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</si>
  <si>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</si>
  <si>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</si>
  <si>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</si>
  <si>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</si>
  <si>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</si>
  <si>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</si>
  <si>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</si>
  <si>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</si>
  <si>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</si>
  <si>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</si>
  <si>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</si>
  <si>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</si>
  <si>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</si>
  <si>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</si>
  <si>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</si>
  <si>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</si>
  <si>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</si>
  <si>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</si>
  <si>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</si>
  <si>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</si>
  <si>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</si>
  <si>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</si>
  <si>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</si>
  <si>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</si>
  <si>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</si>
  <si>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</si>
  <si>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</si>
  <si>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</si>
  <si>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</si>
  <si>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</si>
  <si>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</si>
  <si>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</si>
  <si>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</si>
  <si>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</si>
  <si>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</si>
  <si>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</si>
  <si>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</si>
  <si>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</si>
  <si>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</si>
  <si>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</si>
  <si>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</si>
  <si>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</si>
  <si>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</si>
  <si>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</si>
  <si>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</si>
  <si>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</si>
  <si>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</si>
  <si>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</si>
  <si>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</si>
  <si>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</si>
  <si>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</si>
  <si>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</si>
  <si>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</si>
  <si>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</si>
  <si>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</si>
  <si>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</si>
  <si>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</si>
  <si>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</si>
  <si>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</si>
  <si>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</si>
  <si>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</si>
  <si>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</si>
  <si>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</si>
  <si>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</si>
  <si>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</si>
  <si>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</si>
  <si>
    <t>Všeobecné podmínky k ceně díla</t>
  </si>
  <si>
    <r>
      <t>1)</t>
    </r>
    <r>
      <rPr>
        <sz val="7"/>
        <rFont val="Times New Roman"/>
        <family val="1"/>
        <charset val="238"/>
      </rPr>
      <t xml:space="preserve">       </t>
    </r>
    <r>
      <rPr>
        <sz val="10"/>
        <rFont val="Calibri"/>
        <family val="2"/>
        <charset val="238"/>
      </rPr>
      <t>Nabídková cena obsahuje veškeré práce a dodávky, které jsou zřejmé z projektové dokumentace, zejména technické zprávy, výkresů, výkazu výměr a výpisů materiálů.</t>
    </r>
  </si>
  <si>
    <r>
      <t>2)</t>
    </r>
    <r>
      <rPr>
        <sz val="7"/>
        <rFont val="Times New Roman"/>
        <family val="1"/>
        <charset val="238"/>
      </rPr>
      <t xml:space="preserve">       </t>
    </r>
    <r>
      <rPr>
        <sz val="10"/>
        <rFont val="Calibri"/>
        <family val="2"/>
        <charset val="238"/>
      </rPr>
      <t>Pro stanovení ceny je nutné prostudovat veškeré dostupné podklady a zejména prohlédnout vlastní staveniště.</t>
    </r>
  </si>
  <si>
    <r>
      <t>3)</t>
    </r>
    <r>
      <rPr>
        <sz val="7"/>
        <rFont val="Times New Roman"/>
        <family val="1"/>
        <charset val="238"/>
      </rPr>
      <t xml:space="preserve">       </t>
    </r>
    <r>
      <rPr>
        <sz val="10"/>
        <rFont val="Calibri"/>
        <family val="2"/>
        <charset val="238"/>
      </rPr>
      <t>Věcné ani výměrové údaje ve všech soupisech prací a dodávek nesmějí být zhotovitelem při zpracování nabídky měněny. Výměry materiálů ve specifikacích jsou uvedeny v teoretické (vypočítané) výměře, náklady na prořez či ztratné zohlední dodavatel v jednotkové ceně. Celkové ceny jednotlivých položek i kapitol budou odpovídat uvedené věcné náplni a výměrám v soupisu prací a dodávek.</t>
    </r>
  </si>
  <si>
    <r>
      <t>4)</t>
    </r>
    <r>
      <rPr>
        <sz val="7"/>
        <rFont val="Times New Roman"/>
        <family val="1"/>
        <charset val="238"/>
      </rPr>
      <t xml:space="preserve">       </t>
    </r>
    <r>
      <rPr>
        <sz val="10"/>
        <rFont val="Calibri"/>
        <family val="2"/>
        <charset val="238"/>
      </rPr>
      <t>Zhotovitel při vypracování nabídky zohlední všechny údaje a požadavky uvedené v projektu a v technických standardech. Pokud tak neučiní, nebude v průběhu provádění stavby brán zřetel na jeho eventuální požadavky na uznání víceprací vyplývajících z údajů a požadavků uvedených ve výše zmíněné projektové dokumentaci.</t>
    </r>
  </si>
  <si>
    <r>
      <t>5)</t>
    </r>
    <r>
      <rPr>
        <sz val="7"/>
        <rFont val="Times New Roman"/>
        <family val="1"/>
        <charset val="238"/>
      </rPr>
      <t xml:space="preserve">       </t>
    </r>
    <r>
      <rPr>
        <sz val="10"/>
        <rFont val="Calibri"/>
        <family val="2"/>
        <charset val="238"/>
      </rPr>
      <t>Výkaz výměr, dodávek a prací nemusí být úplný a vyčerpávající. Je souhrnný, tzn.že poskytuje ucelený přehled o rozsahu dodávky pomocí položek, které mají vliv na celkovou a pevnou cenu díla. Je pouze jednou částí dokumentace.</t>
    </r>
  </si>
  <si>
    <r>
      <t>6)</t>
    </r>
    <r>
      <rPr>
        <sz val="7"/>
        <rFont val="Times New Roman"/>
        <family val="1"/>
        <charset val="238"/>
      </rPr>
      <t xml:space="preserve">       </t>
    </r>
    <r>
      <rPr>
        <sz val="10"/>
        <rFont val="Calibri"/>
        <family val="2"/>
        <charset val="238"/>
      </rPr>
      <t>Jsou-li ve výkazu výměr uvedeny odkazy na obchodní firmy, názvy nebo specifická označení výrobků apod., jsou takové odkazy pouze informativní a zadavatel umožňuje použít i jiných, zejména kvalitativně a technicky stejných řešení.</t>
    </r>
  </si>
  <si>
    <r>
      <t>7)</t>
    </r>
    <r>
      <rPr>
        <sz val="7"/>
        <rFont val="Times New Roman"/>
        <family val="1"/>
        <charset val="238"/>
      </rPr>
      <t xml:space="preserve">       </t>
    </r>
    <r>
      <rPr>
        <sz val="10"/>
        <rFont val="Calibri"/>
        <family val="2"/>
        <charset val="238"/>
      </rPr>
      <t>Nabídka a jednotková cena zahrnuje, pokud není v následujících specifikacích uvedeno jinak, dodávku a montáž materiálu a výrobku podle níže uvedené specifikace, včetně dopravy na staveniště, povinných zkoušek materiálů, vzorků a prací ve smyslu platných norem a předpisů. Předmětem díla a povinností zhotovitele je dále provedení veškerých kotevních a spojovacích prvků, pomocných konstrukcí, stavebních připomoci a ostatních prací přímo nespecifikovaných v těchto podkladech a projektové dokumentaci, ale nezbytných pro zhotovení a plnou funkčnost a požadovanou kvalitu díla.</t>
    </r>
  </si>
  <si>
    <r>
      <t>8)</t>
    </r>
    <r>
      <rPr>
        <sz val="7"/>
        <rFont val="Times New Roman"/>
        <family val="1"/>
        <charset val="238"/>
      </rPr>
      <t xml:space="preserve">       </t>
    </r>
    <r>
      <rPr>
        <sz val="10"/>
        <rFont val="Calibri"/>
        <family val="2"/>
        <charset val="238"/>
      </rPr>
      <t>Do nabídky budou započítány i náklady na stavební přípomoce pro provedení technických instalací jako např. zemní práce, zásypy, obsypy, zhotovení nik, chrániček a těsnění prostupů požárních a akustických a náklady na výpomocné práce pro práce dokončovací a pro technologie včetně potřebných lešení, pažení a jiných dočasných konstrukcí.</t>
    </r>
  </si>
  <si>
    <r>
      <t>9)</t>
    </r>
    <r>
      <rPr>
        <sz val="7"/>
        <rFont val="Times New Roman"/>
        <family val="1"/>
        <charset val="238"/>
      </rPr>
      <t xml:space="preserve">       </t>
    </r>
    <r>
      <rPr>
        <sz val="10"/>
        <rFont val="Calibri"/>
        <family val="2"/>
        <charset val="238"/>
      </rPr>
      <t>Cena díla zahrnuje i veškeré náklady potřebné k provedení díla, tj. včetně věcí opatřených zhotovitelem k provedení díla, včetně nákladů na napojení na objekty stávající nebo budované, pomocných prací, výrobků, materiálů, revizí, kontrol, prohlídek, předepsaných zkoušek, posudků, nákladů na požární dohled a nákladů na bezpečnost práce.</t>
    </r>
  </si>
  <si>
    <r>
      <t>10)</t>
    </r>
    <r>
      <rPr>
        <sz val="7"/>
        <rFont val="Times New Roman"/>
        <family val="1"/>
        <charset val="238"/>
      </rPr>
      <t xml:space="preserve">   </t>
    </r>
    <r>
      <rPr>
        <sz val="10"/>
        <rFont val="Calibri"/>
        <family val="2"/>
        <charset val="238"/>
      </rPr>
      <t>Do cen budou započítány všechny nezbytné režijní náklady stavby, náklady na průběžný úklid stavby a okolí a náklady na závěrečný úklid stavby a okolí.</t>
    </r>
  </si>
  <si>
    <r>
      <t>11)</t>
    </r>
    <r>
      <rPr>
        <sz val="7"/>
        <rFont val="Times New Roman"/>
        <family val="1"/>
        <charset val="238"/>
      </rPr>
      <t xml:space="preserve">   </t>
    </r>
    <r>
      <rPr>
        <sz val="10"/>
        <rFont val="Calibri"/>
        <family val="2"/>
        <charset val="238"/>
      </rPr>
      <t>V ceně budou zahrnuty náklady na střežení staveniště po celou dobu výstavby včetně nákladů pojištění rizik při realizaci stavby.</t>
    </r>
  </si>
  <si>
    <r>
      <t>12)</t>
    </r>
    <r>
      <rPr>
        <sz val="7"/>
        <rFont val="Times New Roman"/>
        <family val="1"/>
        <charset val="238"/>
      </rPr>
      <t xml:space="preserve">   </t>
    </r>
    <r>
      <rPr>
        <sz val="10"/>
        <rFont val="Calibri"/>
        <family val="2"/>
        <charset val="238"/>
      </rPr>
      <t>Součástí ceny díla je vytýčení, ochrana a zajištění veškerých stávajících inženýrských sítí (křižujících nebo v souběhu s prováděnými pracemi). Tyto práce a dodávky jsou součástí nabídky a nebudou zvlášť hrazeny.</t>
    </r>
  </si>
  <si>
    <r>
      <t>13)</t>
    </r>
    <r>
      <rPr>
        <sz val="7"/>
        <rFont val="Times New Roman"/>
        <family val="1"/>
        <charset val="238"/>
      </rPr>
      <t xml:space="preserve">   </t>
    </r>
    <r>
      <rPr>
        <sz val="10"/>
        <rFont val="Calibri"/>
        <family val="2"/>
        <charset val="238"/>
      </rPr>
      <t>Cena díla obsahuje náklady na napojení a rozvody staveništních médií  a ceny médií spotřebovaných při realizaci díla.</t>
    </r>
  </si>
  <si>
    <r>
      <t>14)</t>
    </r>
    <r>
      <rPr>
        <sz val="7"/>
        <rFont val="Times New Roman"/>
        <family val="1"/>
        <charset val="238"/>
      </rPr>
      <t xml:space="preserve">   </t>
    </r>
    <r>
      <rPr>
        <sz val="10"/>
        <rFont val="Calibri"/>
        <family val="2"/>
        <charset val="238"/>
      </rPr>
      <t>Uchazeč má právo navštívit staveniště. Doporučuje se, aby každý uchazeč před zpracováním nabídky budoucí staveniště navštívil a podrobně se seznámil se všemi podmínkami a okolnostmi staveniště, které mohou ovlivnit jeho nabídku.</t>
    </r>
  </si>
  <si>
    <r>
      <t>15)</t>
    </r>
    <r>
      <rPr>
        <sz val="7"/>
        <rFont val="Times New Roman"/>
        <family val="1"/>
        <charset val="238"/>
      </rPr>
      <t xml:space="preserve">   </t>
    </r>
    <r>
      <rPr>
        <sz val="10"/>
        <rFont val="Calibri"/>
        <family val="2"/>
        <charset val="238"/>
      </rPr>
      <t>Dodatečné požadavky, zejména na prodloužení lhůt, úpravu kvality prací, zvýšení ceny z titulu nedokonalého zhodnocení situace či nedostatečných informací, nebudou akceptovány.</t>
    </r>
  </si>
  <si>
    <r>
      <t>16)</t>
    </r>
    <r>
      <rPr>
        <sz val="7"/>
        <rFont val="Times New Roman"/>
        <family val="1"/>
        <charset val="238"/>
      </rPr>
      <t xml:space="preserve">   </t>
    </r>
    <r>
      <rPr>
        <sz val="10"/>
        <rFont val="Calibri"/>
        <family val="2"/>
        <charset val="238"/>
      </rPr>
      <t>Veškeré případné vícenáklady, které vyplynou v průběhu stavby a pokud nebudou vyvolány dodatečnými požadavky objednatele, jsou součástí celkové nabídkové ceny a nebudou zvlášť hrazeny.</t>
    </r>
  </si>
  <si>
    <r>
      <t>17)</t>
    </r>
    <r>
      <rPr>
        <sz val="7"/>
        <rFont val="Times New Roman"/>
        <family val="1"/>
        <charset val="238"/>
      </rPr>
      <t xml:space="preserve">   </t>
    </r>
    <r>
      <rPr>
        <sz val="10"/>
        <rFont val="Calibri"/>
        <family val="2"/>
        <charset val="238"/>
      </rPr>
      <t>Všechny použité stavební materiály a technická zařízení musí splňovat požadavky platných příslušných norem ČSN a EN (v případě nesouladu platí přísnější) na jejich použití v daných stavebních konstrukcích a zhotovitel je povinen doložit jejich certifikáty o vhodnosti pro použití pro dané stavební konstrukce.</t>
    </r>
  </si>
  <si>
    <r>
      <t>18)</t>
    </r>
    <r>
      <rPr>
        <sz val="7"/>
        <rFont val="Times New Roman"/>
        <family val="1"/>
        <charset val="238"/>
      </rPr>
      <t xml:space="preserve">   </t>
    </r>
    <r>
      <rPr>
        <sz val="10"/>
        <rFont val="Calibri"/>
        <family val="2"/>
        <charset val="238"/>
      </rPr>
      <t>Výroba konstrukcí, stavebních prvků nebo příprava stavebních hmot a směsí ve vlastní výrobně zhotovitele mimo staveniště nezakládá nárok na zvýšení jednotkové ceny.</t>
    </r>
  </si>
  <si>
    <r>
      <t>19)</t>
    </r>
    <r>
      <rPr>
        <sz val="7"/>
        <rFont val="Times New Roman"/>
        <family val="1"/>
        <charset val="238"/>
      </rPr>
      <t xml:space="preserve">   </t>
    </r>
    <r>
      <rPr>
        <sz val="10"/>
        <rFont val="Calibri"/>
        <family val="2"/>
        <charset val="238"/>
      </rPr>
      <t>Zhotovitel provede všechny povinné zkoušky, zkoušky rozvodů a zařízení technického vybavení budov, přípojek a venkovních nadzemních a podzemních vedení, vyhotoví potřebné protokoly o nich, zajistí revizní zprávy, návody na obsluhu zařízení v českém jazyce, případně zajistí proškolení a zajistí pokud je to nutné, odsouhlasení a převzetí díla správce sítí. Rovněž provede pasport přilehlých nemovitostí a vyhotoví zprávu s fotodokumentací. Náklady na výše uvedené práce je nutno zahrnout do jednotkových cen a nebudou zvlášť hrazeny.</t>
    </r>
  </si>
  <si>
    <r>
      <t>20)</t>
    </r>
    <r>
      <rPr>
        <sz val="7"/>
        <rFont val="Times New Roman"/>
        <family val="1"/>
        <charset val="238"/>
      </rPr>
      <t xml:space="preserve">   </t>
    </r>
    <r>
      <rPr>
        <sz val="10"/>
        <rFont val="Calibri"/>
        <family val="2"/>
        <charset val="238"/>
      </rPr>
      <t>Veškeré prostupy potrubí a kabelů požárně dělícími konstrukcemi musí být utěsněny dle ustanovení ČSN 73 0802, čl.8.6.1. systémovými atestovanými hmotami s požární odolností shodnou s požární odolností konstrukce, kterou prostupují. Náklady je nutno zahrnout do jednotkových cen.</t>
    </r>
  </si>
  <si>
    <r>
      <t>21)</t>
    </r>
    <r>
      <rPr>
        <sz val="7"/>
        <rFont val="Times New Roman"/>
        <family val="1"/>
        <charset val="238"/>
      </rPr>
      <t xml:space="preserve">   </t>
    </r>
    <r>
      <rPr>
        <sz val="10"/>
        <rFont val="Calibri"/>
        <family val="2"/>
        <charset val="238"/>
      </rPr>
      <t>V průběhu provádění prací budou respektovány všechny příslušné platné předpisy a požadavky BOZP. Náklady vyplývající z jejich dodržení jsou součástí jednotkové ceny a nebudou zvlášť hrazeny.</t>
    </r>
  </si>
  <si>
    <r>
      <t>22)</t>
    </r>
    <r>
      <rPr>
        <sz val="7"/>
        <rFont val="Times New Roman"/>
        <family val="1"/>
        <charset val="238"/>
      </rPr>
      <t xml:space="preserve">   </t>
    </r>
    <r>
      <rPr>
        <sz val="10"/>
        <rFont val="Calibri"/>
        <family val="2"/>
        <charset val="238"/>
      </rPr>
      <t>Vzorky materiálů : výsledný materiál musí odpovídat kvalitou, barvou a jakostí povrchu materiálovým vzorkům, které je povinen zhotovitel předložit k odsouhlasení objednateli v dostatečném předstihu před zahájením prací.</t>
    </r>
  </si>
  <si>
    <r>
      <t>23)</t>
    </r>
    <r>
      <rPr>
        <sz val="7"/>
        <rFont val="Times New Roman"/>
        <family val="1"/>
        <charset val="238"/>
      </rPr>
      <t xml:space="preserve">   </t>
    </r>
    <r>
      <rPr>
        <sz val="10"/>
        <rFont val="Calibri"/>
        <family val="2"/>
        <charset val="238"/>
      </rPr>
      <t>V dostatečném předstihu před zahájením výroby je zhotovitel povinen předložit objednateli, architektovi a projektantovi k odsouhlasení dílenské výkresy, včetně výrobních detailů atypických prvků a katalogové materiály typových výrobků a předloží vzorky materiálů a konstrukcí. Náklady na tyto práce je nutné zahrnout do jednotkové ceny a nebudou zvlášť hrazeny. Teprve na základě písemného souhlasu objednatele je možné zahájit výrobu.</t>
    </r>
  </si>
  <si>
    <r>
      <t>24)</t>
    </r>
    <r>
      <rPr>
        <sz val="7"/>
        <rFont val="Times New Roman"/>
        <family val="1"/>
        <charset val="238"/>
      </rPr>
      <t xml:space="preserve">   </t>
    </r>
    <r>
      <rPr>
        <sz val="10"/>
        <rFont val="Calibri"/>
        <family val="2"/>
        <charset val="238"/>
      </rPr>
      <t>Barva všech výrobků musí být odsouhlasena objednatelem, architektem a projektantem.</t>
    </r>
  </si>
  <si>
    <r>
      <t>25)</t>
    </r>
    <r>
      <rPr>
        <sz val="7"/>
        <rFont val="Times New Roman"/>
        <family val="1"/>
        <charset val="238"/>
      </rPr>
      <t xml:space="preserve">   </t>
    </r>
    <r>
      <rPr>
        <sz val="10"/>
        <rFont val="Calibri"/>
        <family val="2"/>
        <charset val="238"/>
      </rPr>
      <t>V případě, že zhotovitel zváží nutnost doplnit výkaz výměr o další položky nutné k provedení díla, uvede tyto včetně ocenění na samostatnou přílohu, kterou doplní za výkaz výměr.</t>
    </r>
  </si>
  <si>
    <r>
      <t>26)</t>
    </r>
    <r>
      <rPr>
        <sz val="7"/>
        <rFont val="Times New Roman"/>
        <family val="1"/>
        <charset val="238"/>
      </rPr>
      <t xml:space="preserve">   </t>
    </r>
    <r>
      <rPr>
        <sz val="10"/>
        <rFont val="Calibri"/>
        <family val="2"/>
        <charset val="238"/>
      </rPr>
      <t>Cena nebude v průběhu stavby zvyšována z titulu inflace nebo kurzovních rozdílů.</t>
    </r>
  </si>
  <si>
    <r>
      <t>27)</t>
    </r>
    <r>
      <rPr>
        <sz val="10"/>
        <rFont val="Times New Roman"/>
        <family val="1"/>
        <charset val="238"/>
      </rPr>
      <t xml:space="preserve">   </t>
    </r>
    <r>
      <rPr>
        <sz val="10"/>
        <rFont val="Calibri"/>
        <family val="2"/>
        <charset val="238"/>
      </rPr>
      <t>Pevná nabídková cena musí zahrnovat veškeré náklady spojené s úplným dokončením díla včetně veškerých průvodních činností a nákladů spojených s realizací a předáním díla.</t>
    </r>
  </si>
  <si>
    <r>
      <t>28)</t>
    </r>
    <r>
      <rPr>
        <sz val="10"/>
        <rFont val="Times New Roman"/>
        <family val="1"/>
        <charset val="238"/>
      </rPr>
      <t xml:space="preserve">   </t>
    </r>
    <r>
      <rPr>
        <sz val="10"/>
        <rFont val="Calibri"/>
        <family val="2"/>
        <charset val="238"/>
      </rPr>
      <t xml:space="preserve"> DPH bude uvedena zvlášť.</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</si>
</sst>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
      <sz val="8"/>
      <name val="MS Sans Serif"/>
      <family val="2"/>
    </font>
    <font>
      <b/>
      <sz val="10"/>
      <color rgb="FF8DB3E2"/>
      <name val="Calibri"/>
      <family val="2"/>
      <charset val="238"/>
    </font>
    <font>
      <sz val="10"/>
      <name val="Calibri"/>
      <family val="2"/>
      <charset val="238"/>
    </font>
    <font>
      <sz val="7"/>
      <name val="Times New Roman"/>
      <family val="1"/>
      <charset val="238"/>
    </font>
    <font>
      <sz val="10"/>
      <name val="Times New Roman"/>
      <family val="1"/>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48" fillId="0" borderId="0" applyNumberFormat="0" applyFill="0" applyBorder="0" applyAlignment="0" applyProtection="0"/>
    <xf numFmtId="0" fontId="50" fillId="0" borderId="1" applyAlignment="0">
      <alignment vertical="top" wrapText="1"/>
      <protection locked="0"/>
    </xf>
  </cellStyleXfs>
  <cellXfs count="43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31" fillId="0" borderId="0" xfId="0" applyFont="1" applyAlignment="1">
      <alignment horizontal="left" vertical="center"/>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0" fillId="0" borderId="4" xfId="0" applyFont="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19" xfId="0" applyFont="1" applyFill="1" applyBorder="1" applyAlignment="1">
      <alignment horizontal="center" vertical="center" wrapText="1"/>
    </xf>
    <xf numFmtId="0" fontId="4" fillId="0" borderId="0" xfId="0" applyFont="1" applyAlignment="1">
      <alignment horizontal="left" vertical="center" wrapText="1"/>
    </xf>
    <xf numFmtId="0" fontId="40" fillId="0" borderId="17" xfId="0" applyFont="1" applyBorder="1" applyAlignment="1">
      <alignment horizontal="left" vertical="center" wrapText="1"/>
    </xf>
    <xf numFmtId="0" fontId="40" fillId="0" borderId="23" xfId="0" applyFont="1" applyBorder="1" applyAlignment="1">
      <alignment horizontal="left" vertical="center" wrapText="1"/>
    </xf>
    <xf numFmtId="0" fontId="40" fillId="0" borderId="23" xfId="0" applyFont="1" applyBorder="1" applyAlignment="1">
      <alignment horizontal="left" vertical="center"/>
    </xf>
    <xf numFmtId="167" fontId="40"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xf numFmtId="0" fontId="0" fillId="0" borderId="0" xfId="0" applyAlignment="1">
      <alignment vertical="top"/>
    </xf>
    <xf numFmtId="0" fontId="41" fillId="0" borderId="24" xfId="0" applyFont="1" applyBorder="1" applyAlignment="1">
      <alignment vertical="center" wrapText="1"/>
    </xf>
    <xf numFmtId="0" fontId="41" fillId="0" borderId="25" xfId="0" applyFont="1" applyBorder="1" applyAlignment="1">
      <alignment vertical="center" wrapText="1"/>
    </xf>
    <xf numFmtId="0" fontId="41" fillId="0" borderId="26" xfId="0" applyFont="1" applyBorder="1" applyAlignment="1">
      <alignment vertical="center" wrapText="1"/>
    </xf>
    <xf numFmtId="0" fontId="41" fillId="0" borderId="27" xfId="0" applyFont="1" applyBorder="1" applyAlignment="1">
      <alignment horizontal="center" vertical="center" wrapText="1"/>
    </xf>
    <xf numFmtId="0" fontId="41" fillId="0" borderId="28" xfId="0" applyFont="1" applyBorder="1" applyAlignment="1">
      <alignment horizontal="center" vertical="center" wrapText="1"/>
    </xf>
    <xf numFmtId="0" fontId="41" fillId="0" borderId="27" xfId="0" applyFont="1" applyBorder="1" applyAlignment="1">
      <alignment vertical="center" wrapText="1"/>
    </xf>
    <xf numFmtId="0" fontId="41" fillId="0" borderId="28" xfId="0" applyFont="1" applyBorder="1" applyAlignment="1">
      <alignment vertical="center" wrapText="1"/>
    </xf>
    <xf numFmtId="0" fontId="43"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27" xfId="0" applyFont="1" applyBorder="1" applyAlignment="1">
      <alignment vertical="center" wrapText="1"/>
    </xf>
    <xf numFmtId="0" fontId="44" fillId="0" borderId="1" xfId="0" applyFont="1" applyBorder="1" applyAlignment="1">
      <alignment vertical="center" wrapText="1"/>
    </xf>
    <xf numFmtId="0" fontId="44" fillId="0" borderId="1" xfId="0" applyFont="1" applyBorder="1" applyAlignment="1">
      <alignment horizontal="left" vertical="center"/>
    </xf>
    <xf numFmtId="0" fontId="44" fillId="0" borderId="1" xfId="0" applyFont="1" applyBorder="1" applyAlignment="1">
      <alignment vertical="center"/>
    </xf>
    <xf numFmtId="49" fontId="44" fillId="0" borderId="1" xfId="0" applyNumberFormat="1" applyFont="1" applyBorder="1" applyAlignment="1">
      <alignment vertical="center" wrapText="1"/>
    </xf>
    <xf numFmtId="0" fontId="41" fillId="0" borderId="30" xfId="0" applyFont="1" applyBorder="1" applyAlignment="1">
      <alignment vertical="center" wrapText="1"/>
    </xf>
    <xf numFmtId="0" fontId="45" fillId="0" borderId="29" xfId="0" applyFont="1" applyBorder="1" applyAlignment="1">
      <alignment vertical="center" wrapText="1"/>
    </xf>
    <xf numFmtId="0" fontId="41" fillId="0" borderId="31" xfId="0" applyFont="1" applyBorder="1" applyAlignment="1">
      <alignment vertical="center" wrapText="1"/>
    </xf>
    <xf numFmtId="0" fontId="41" fillId="0" borderId="1" xfId="0" applyFont="1" applyBorder="1" applyAlignment="1">
      <alignment vertical="top"/>
    </xf>
    <xf numFmtId="0" fontId="41" fillId="0" borderId="0" xfId="0" applyFont="1" applyAlignment="1">
      <alignment vertical="top"/>
    </xf>
    <xf numFmtId="0" fontId="41" fillId="0" borderId="24" xfId="0" applyFont="1" applyBorder="1" applyAlignment="1">
      <alignment horizontal="left" vertical="center"/>
    </xf>
    <xf numFmtId="0" fontId="41" fillId="0" borderId="25" xfId="0" applyFont="1" applyBorder="1" applyAlignment="1">
      <alignment horizontal="left" vertical="center"/>
    </xf>
    <xf numFmtId="0" fontId="41" fillId="0" borderId="26" xfId="0" applyFont="1" applyBorder="1" applyAlignment="1">
      <alignment horizontal="left" vertical="center"/>
    </xf>
    <xf numFmtId="0" fontId="41" fillId="0" borderId="27" xfId="0" applyFont="1" applyBorder="1" applyAlignment="1">
      <alignment horizontal="left" vertical="center"/>
    </xf>
    <xf numFmtId="0" fontId="41" fillId="0" borderId="28" xfId="0" applyFont="1" applyBorder="1" applyAlignment="1">
      <alignment horizontal="left" vertical="center"/>
    </xf>
    <xf numFmtId="0" fontId="43" fillId="0" borderId="1" xfId="0" applyFont="1" applyBorder="1" applyAlignment="1">
      <alignment horizontal="left" vertical="center"/>
    </xf>
    <xf numFmtId="0" fontId="46" fillId="0" borderId="0" xfId="0" applyFont="1" applyAlignment="1">
      <alignment horizontal="left" vertical="center"/>
    </xf>
    <xf numFmtId="0" fontId="43" fillId="0" borderId="29" xfId="0" applyFont="1" applyBorder="1" applyAlignment="1">
      <alignment horizontal="left" vertical="center"/>
    </xf>
    <xf numFmtId="0" fontId="43"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4" fillId="0" borderId="1" xfId="0" applyFont="1" applyBorder="1" applyAlignment="1">
      <alignment horizontal="center" vertical="center"/>
    </xf>
    <xf numFmtId="0" fontId="44" fillId="0" borderId="27" xfId="0" applyFont="1" applyBorder="1" applyAlignment="1">
      <alignment horizontal="left" vertical="center"/>
    </xf>
    <xf numFmtId="0" fontId="44" fillId="0" borderId="1" xfId="0" applyFont="1" applyFill="1" applyBorder="1" applyAlignment="1">
      <alignment horizontal="left" vertical="center"/>
    </xf>
    <xf numFmtId="0" fontId="44" fillId="0" borderId="1" xfId="0" applyFont="1" applyFill="1" applyBorder="1" applyAlignment="1">
      <alignment horizontal="center" vertical="center"/>
    </xf>
    <xf numFmtId="0" fontId="41" fillId="0" borderId="30" xfId="0" applyFont="1" applyBorder="1" applyAlignment="1">
      <alignment horizontal="left" vertical="center"/>
    </xf>
    <xf numFmtId="0" fontId="45" fillId="0" borderId="29"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1" fillId="0" borderId="1" xfId="0" applyFont="1" applyBorder="1" applyAlignment="1">
      <alignment horizontal="left" vertical="center" wrapText="1"/>
    </xf>
    <xf numFmtId="0" fontId="44" fillId="0" borderId="1" xfId="0" applyFont="1" applyBorder="1" applyAlignment="1">
      <alignment horizontal="center" vertical="center" wrapText="1"/>
    </xf>
    <xf numFmtId="0" fontId="41" fillId="0" borderId="24" xfId="0" applyFont="1" applyBorder="1" applyAlignment="1">
      <alignment horizontal="left" vertical="center" wrapText="1"/>
    </xf>
    <xf numFmtId="0" fontId="41" fillId="0" borderId="25" xfId="0" applyFont="1" applyBorder="1" applyAlignment="1">
      <alignment horizontal="left" vertical="center" wrapText="1"/>
    </xf>
    <xf numFmtId="0" fontId="41" fillId="0" borderId="26"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4" fillId="0" borderId="1" xfId="0" applyFont="1" applyBorder="1" applyAlignment="1">
      <alignment horizontal="left" vertical="top"/>
    </xf>
    <xf numFmtId="0" fontId="44"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6" fillId="0" borderId="0" xfId="0" applyFont="1" applyAlignment="1">
      <alignment vertical="center"/>
    </xf>
    <xf numFmtId="0" fontId="43" fillId="0" borderId="1" xfId="0" applyFont="1" applyBorder="1" applyAlignment="1">
      <alignment vertical="center"/>
    </xf>
    <xf numFmtId="0" fontId="46" fillId="0" borderId="29" xfId="0" applyFont="1" applyBorder="1" applyAlignment="1">
      <alignment vertical="center"/>
    </xf>
    <xf numFmtId="0" fontId="43" fillId="0" borderId="29" xfId="0" applyFont="1" applyBorder="1" applyAlignment="1">
      <alignment vertical="center"/>
    </xf>
    <xf numFmtId="0" fontId="0" fillId="0" borderId="1" xfId="0" applyBorder="1" applyAlignment="1">
      <alignment vertical="top"/>
    </xf>
    <xf numFmtId="49" fontId="44" fillId="0" borderId="1" xfId="0" applyNumberFormat="1" applyFont="1" applyBorder="1" applyAlignment="1">
      <alignment horizontal="left" vertical="center"/>
    </xf>
    <xf numFmtId="0" fontId="0" fillId="0" borderId="29" xfId="0" applyBorder="1" applyAlignment="1">
      <alignment vertical="top"/>
    </xf>
    <xf numFmtId="0" fontId="43" fillId="0" borderId="29" xfId="0" applyFont="1" applyBorder="1" applyAlignment="1">
      <alignment horizontal="left"/>
    </xf>
    <xf numFmtId="0" fontId="46" fillId="0" borderId="29" xfId="0" applyFont="1" applyBorder="1" applyAlignment="1"/>
    <xf numFmtId="0" fontId="41" fillId="0" borderId="27" xfId="0" applyFont="1" applyBorder="1" applyAlignment="1">
      <alignment vertical="top"/>
    </xf>
    <xf numFmtId="0" fontId="41" fillId="0" borderId="28" xfId="0" applyFont="1" applyBorder="1" applyAlignment="1">
      <alignment vertical="top"/>
    </xf>
    <xf numFmtId="0" fontId="41" fillId="0" borderId="1" xfId="0" applyFont="1" applyBorder="1" applyAlignment="1">
      <alignment horizontal="center" vertical="center"/>
    </xf>
    <xf numFmtId="0" fontId="41" fillId="0" borderId="1" xfId="0" applyFont="1" applyBorder="1" applyAlignment="1">
      <alignment horizontal="left" vertical="top"/>
    </xf>
    <xf numFmtId="0" fontId="41" fillId="0" borderId="30" xfId="0" applyFont="1" applyBorder="1" applyAlignment="1">
      <alignment vertical="top"/>
    </xf>
    <xf numFmtId="0" fontId="41" fillId="0" borderId="29" xfId="0" applyFont="1" applyBorder="1" applyAlignment="1">
      <alignment vertical="top"/>
    </xf>
    <xf numFmtId="0" fontId="41" fillId="0" borderId="31" xfId="0" applyFont="1" applyBorder="1" applyAlignment="1">
      <alignment vertical="top"/>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2" fillId="4" borderId="8" xfId="0" applyFont="1" applyFill="1" applyBorder="1" applyAlignment="1" applyProtection="1">
      <alignment horizontal="right" vertical="center"/>
    </xf>
    <xf numFmtId="0" fontId="22" fillId="4" borderId="8" xfId="0" applyFont="1" applyFill="1" applyBorder="1" applyAlignment="1" applyProtection="1">
      <alignment horizontal="center" vertical="center"/>
    </xf>
    <xf numFmtId="0" fontId="27" fillId="0" borderId="0" xfId="0" applyFont="1" applyAlignment="1" applyProtection="1">
      <alignment horizontal="left" vertical="center" wrapText="1"/>
    </xf>
    <xf numFmtId="4" fontId="28" fillId="0" borderId="0" xfId="0" applyNumberFormat="1" applyFont="1" applyAlignment="1" applyProtection="1">
      <alignment vertical="center"/>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 fillId="0" borderId="0" xfId="0" applyFont="1" applyAlignment="1">
      <alignment horizontal="left" vertical="top" wrapText="1"/>
    </xf>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3" fillId="0" borderId="29" xfId="0" applyFont="1" applyBorder="1" applyAlignment="1">
      <alignment horizontal="left"/>
    </xf>
    <xf numFmtId="0" fontId="44" fillId="0" borderId="1" xfId="0" applyFont="1" applyBorder="1" applyAlignment="1">
      <alignment horizontal="left" vertical="center"/>
    </xf>
    <xf numFmtId="0" fontId="44" fillId="0" borderId="1" xfId="0" applyFont="1" applyBorder="1" applyAlignment="1">
      <alignment horizontal="left" vertical="top"/>
    </xf>
    <xf numFmtId="0" fontId="44" fillId="0" borderId="1" xfId="0" applyFont="1" applyBorder="1" applyAlignment="1">
      <alignment horizontal="left" vertical="center" wrapText="1"/>
    </xf>
    <xf numFmtId="0" fontId="43" fillId="0" borderId="29" xfId="0" applyFont="1" applyBorder="1" applyAlignment="1">
      <alignment horizontal="left" wrapText="1"/>
    </xf>
    <xf numFmtId="49" fontId="44" fillId="0" borderId="1" xfId="0" applyNumberFormat="1" applyFont="1" applyBorder="1" applyAlignment="1">
      <alignment horizontal="left" vertical="center" wrapText="1"/>
    </xf>
    <xf numFmtId="0" fontId="51" fillId="0" borderId="1" xfId="2" applyFont="1" applyAlignment="1">
      <alignment vertical="top"/>
      <protection locked="0"/>
    </xf>
    <xf numFmtId="0" fontId="50" fillId="0" borderId="1" xfId="2" applyAlignment="1">
      <alignment vertical="top"/>
      <protection locked="0"/>
    </xf>
    <xf numFmtId="0" fontId="52" fillId="0" borderId="1" xfId="2" applyFont="1" applyAlignment="1">
      <alignment horizontal="justify" vertical="top"/>
      <protection locked="0"/>
    </xf>
    <xf numFmtId="0" fontId="52" fillId="0" borderId="1" xfId="2" applyFont="1" applyAlignment="1">
      <alignment vertical="top"/>
      <protection locked="0"/>
    </xf>
  </cellXfs>
  <cellStyles count="3">
    <cellStyle name="Hypertextový odkaz" xfId="1" builtinId="8"/>
    <cellStyle name="Normální" xfId="0" builtinId="0" customBuiltin="1"/>
    <cellStyle name="normální 2 2" xfId="2" xr:uid="{2EEB541C-8228-49DE-8182-F97C2D5A3FE5}"/>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2"/>
  <sheetViews>
    <sheetView showGridLines="0" topLeftCell="A28" workbookViewId="0"/>
  </sheetViews>
  <sheetFormatPr defaultRowHeight="14.4"/>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ht="10.199999999999999">
      <c r="A1" s="18" t="s">
        <v>0</v>
      </c>
      <c r="AZ1" s="18" t="s">
        <v>1</v>
      </c>
      <c r="BA1" s="18" t="s">
        <v>2</v>
      </c>
      <c r="BB1" s="18" t="s">
        <v>3</v>
      </c>
      <c r="BT1" s="18" t="s">
        <v>4</v>
      </c>
      <c r="BU1" s="18" t="s">
        <v>4</v>
      </c>
      <c r="BV1" s="18" t="s">
        <v>5</v>
      </c>
    </row>
    <row r="2" spans="1:74" s="1" customFormat="1" ht="36.9" customHeight="1">
      <c r="AR2" s="412"/>
      <c r="AS2" s="412"/>
      <c r="AT2" s="412"/>
      <c r="AU2" s="412"/>
      <c r="AV2" s="412"/>
      <c r="AW2" s="412"/>
      <c r="AX2" s="412"/>
      <c r="AY2" s="412"/>
      <c r="AZ2" s="412"/>
      <c r="BA2" s="412"/>
      <c r="BB2" s="412"/>
      <c r="BC2" s="412"/>
      <c r="BD2" s="412"/>
      <c r="BE2" s="412"/>
      <c r="BS2" s="19" t="s">
        <v>6</v>
      </c>
      <c r="BT2" s="19" t="s">
        <v>7</v>
      </c>
    </row>
    <row r="3" spans="1:74" s="1" customFormat="1" ht="6.9"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4.9"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pans="1:74" s="1" customFormat="1" ht="12" customHeight="1">
      <c r="B5" s="23"/>
      <c r="C5" s="24"/>
      <c r="D5" s="28" t="s">
        <v>13</v>
      </c>
      <c r="E5" s="24"/>
      <c r="F5" s="24"/>
      <c r="G5" s="24"/>
      <c r="H5" s="24"/>
      <c r="I5" s="24"/>
      <c r="J5" s="24"/>
      <c r="K5" s="396" t="s">
        <v>14</v>
      </c>
      <c r="L5" s="397"/>
      <c r="M5" s="397"/>
      <c r="N5" s="397"/>
      <c r="O5" s="397"/>
      <c r="P5" s="397"/>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24"/>
      <c r="AQ5" s="24"/>
      <c r="AR5" s="22"/>
      <c r="BE5" s="393" t="s">
        <v>15</v>
      </c>
      <c r="BS5" s="19" t="s">
        <v>6</v>
      </c>
    </row>
    <row r="6" spans="1:74" s="1" customFormat="1" ht="36.9" customHeight="1">
      <c r="B6" s="23"/>
      <c r="C6" s="24"/>
      <c r="D6" s="30" t="s">
        <v>16</v>
      </c>
      <c r="E6" s="24"/>
      <c r="F6" s="24"/>
      <c r="G6" s="24"/>
      <c r="H6" s="24"/>
      <c r="I6" s="24"/>
      <c r="J6" s="24"/>
      <c r="K6" s="398" t="s">
        <v>17</v>
      </c>
      <c r="L6" s="397"/>
      <c r="M6" s="397"/>
      <c r="N6" s="397"/>
      <c r="O6" s="397"/>
      <c r="P6" s="397"/>
      <c r="Q6" s="397"/>
      <c r="R6" s="397"/>
      <c r="S6" s="397"/>
      <c r="T6" s="397"/>
      <c r="U6" s="397"/>
      <c r="V6" s="397"/>
      <c r="W6" s="397"/>
      <c r="X6" s="397"/>
      <c r="Y6" s="397"/>
      <c r="Z6" s="397"/>
      <c r="AA6" s="397"/>
      <c r="AB6" s="397"/>
      <c r="AC6" s="397"/>
      <c r="AD6" s="397"/>
      <c r="AE6" s="397"/>
      <c r="AF6" s="397"/>
      <c r="AG6" s="397"/>
      <c r="AH6" s="397"/>
      <c r="AI6" s="397"/>
      <c r="AJ6" s="397"/>
      <c r="AK6" s="397"/>
      <c r="AL6" s="397"/>
      <c r="AM6" s="397"/>
      <c r="AN6" s="397"/>
      <c r="AO6" s="397"/>
      <c r="AP6" s="24"/>
      <c r="AQ6" s="24"/>
      <c r="AR6" s="22"/>
      <c r="BE6" s="394"/>
      <c r="BS6" s="19" t="s">
        <v>6</v>
      </c>
    </row>
    <row r="7" spans="1:74" s="1" customFormat="1" ht="12" customHeight="1">
      <c r="B7" s="23"/>
      <c r="C7" s="24"/>
      <c r="D7" s="31"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20</v>
      </c>
      <c r="AL7" s="24"/>
      <c r="AM7" s="24"/>
      <c r="AN7" s="29" t="s">
        <v>21</v>
      </c>
      <c r="AO7" s="24"/>
      <c r="AP7" s="24"/>
      <c r="AQ7" s="24"/>
      <c r="AR7" s="22"/>
      <c r="BE7" s="394"/>
      <c r="BS7" s="19" t="s">
        <v>6</v>
      </c>
    </row>
    <row r="8" spans="1:74" s="1" customFormat="1" ht="12" customHeight="1">
      <c r="B8" s="23"/>
      <c r="C8" s="24"/>
      <c r="D8" s="31" t="s">
        <v>22</v>
      </c>
      <c r="E8" s="24"/>
      <c r="F8" s="24"/>
      <c r="G8" s="24"/>
      <c r="H8" s="24"/>
      <c r="I8" s="24"/>
      <c r="J8" s="24"/>
      <c r="K8" s="29" t="s">
        <v>23</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24</v>
      </c>
      <c r="AL8" s="24"/>
      <c r="AM8" s="24"/>
      <c r="AN8" s="32" t="s">
        <v>25</v>
      </c>
      <c r="AO8" s="24"/>
      <c r="AP8" s="24"/>
      <c r="AQ8" s="24"/>
      <c r="AR8" s="22"/>
      <c r="BE8" s="394"/>
      <c r="BS8" s="19" t="s">
        <v>6</v>
      </c>
    </row>
    <row r="9" spans="1:74" s="1" customFormat="1" ht="29.25" customHeight="1">
      <c r="B9" s="23"/>
      <c r="C9" s="24"/>
      <c r="D9" s="28" t="s">
        <v>26</v>
      </c>
      <c r="E9" s="24"/>
      <c r="F9" s="24"/>
      <c r="G9" s="24"/>
      <c r="H9" s="24"/>
      <c r="I9" s="24"/>
      <c r="J9" s="24"/>
      <c r="K9" s="33" t="s">
        <v>27</v>
      </c>
      <c r="L9" s="24"/>
      <c r="M9" s="24"/>
      <c r="N9" s="24"/>
      <c r="O9" s="24"/>
      <c r="P9" s="24"/>
      <c r="Q9" s="24"/>
      <c r="R9" s="24"/>
      <c r="S9" s="24"/>
      <c r="T9" s="24"/>
      <c r="U9" s="24"/>
      <c r="V9" s="24"/>
      <c r="W9" s="24"/>
      <c r="X9" s="24"/>
      <c r="Y9" s="24"/>
      <c r="Z9" s="24"/>
      <c r="AA9" s="24"/>
      <c r="AB9" s="24"/>
      <c r="AC9" s="24"/>
      <c r="AD9" s="24"/>
      <c r="AE9" s="24"/>
      <c r="AF9" s="24"/>
      <c r="AG9" s="24"/>
      <c r="AH9" s="24"/>
      <c r="AI9" s="24"/>
      <c r="AJ9" s="24"/>
      <c r="AK9" s="28" t="s">
        <v>28</v>
      </c>
      <c r="AL9" s="24"/>
      <c r="AM9" s="24"/>
      <c r="AN9" s="33" t="s">
        <v>29</v>
      </c>
      <c r="AO9" s="24"/>
      <c r="AP9" s="24"/>
      <c r="AQ9" s="24"/>
      <c r="AR9" s="22"/>
      <c r="BE9" s="394"/>
      <c r="BS9" s="19" t="s">
        <v>6</v>
      </c>
    </row>
    <row r="10" spans="1:74" s="1" customFormat="1" ht="12" customHeight="1">
      <c r="B10" s="23"/>
      <c r="C10" s="24"/>
      <c r="D10" s="31" t="s">
        <v>30</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31</v>
      </c>
      <c r="AL10" s="24"/>
      <c r="AM10" s="24"/>
      <c r="AN10" s="29" t="s">
        <v>32</v>
      </c>
      <c r="AO10" s="24"/>
      <c r="AP10" s="24"/>
      <c r="AQ10" s="24"/>
      <c r="AR10" s="22"/>
      <c r="BE10" s="394"/>
      <c r="BS10" s="19" t="s">
        <v>6</v>
      </c>
    </row>
    <row r="11" spans="1:74" s="1" customFormat="1" ht="18.45" customHeight="1">
      <c r="B11" s="23"/>
      <c r="C11" s="24"/>
      <c r="D11" s="24"/>
      <c r="E11" s="29" t="s">
        <v>33</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34</v>
      </c>
      <c r="AL11" s="24"/>
      <c r="AM11" s="24"/>
      <c r="AN11" s="29" t="s">
        <v>32</v>
      </c>
      <c r="AO11" s="24"/>
      <c r="AP11" s="24"/>
      <c r="AQ11" s="24"/>
      <c r="AR11" s="22"/>
      <c r="BE11" s="394"/>
      <c r="BS11" s="19" t="s">
        <v>6</v>
      </c>
    </row>
    <row r="12" spans="1:74" s="1" customFormat="1" ht="6.9"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94"/>
      <c r="BS12" s="19" t="s">
        <v>6</v>
      </c>
    </row>
    <row r="13" spans="1:74" s="1" customFormat="1" ht="12" customHeight="1">
      <c r="B13" s="23"/>
      <c r="C13" s="24"/>
      <c r="D13" s="31" t="s">
        <v>35</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31</v>
      </c>
      <c r="AL13" s="24"/>
      <c r="AM13" s="24"/>
      <c r="AN13" s="34" t="s">
        <v>36</v>
      </c>
      <c r="AO13" s="24"/>
      <c r="AP13" s="24"/>
      <c r="AQ13" s="24"/>
      <c r="AR13" s="22"/>
      <c r="BE13" s="394"/>
      <c r="BS13" s="19" t="s">
        <v>6</v>
      </c>
    </row>
    <row r="14" spans="1:74" ht="13.2">
      <c r="B14" s="23"/>
      <c r="C14" s="24"/>
      <c r="D14" s="24"/>
      <c r="E14" s="399" t="s">
        <v>36</v>
      </c>
      <c r="F14" s="400"/>
      <c r="G14" s="400"/>
      <c r="H14" s="400"/>
      <c r="I14" s="400"/>
      <c r="J14" s="400"/>
      <c r="K14" s="400"/>
      <c r="L14" s="400"/>
      <c r="M14" s="400"/>
      <c r="N14" s="400"/>
      <c r="O14" s="400"/>
      <c r="P14" s="400"/>
      <c r="Q14" s="400"/>
      <c r="R14" s="400"/>
      <c r="S14" s="400"/>
      <c r="T14" s="400"/>
      <c r="U14" s="400"/>
      <c r="V14" s="400"/>
      <c r="W14" s="400"/>
      <c r="X14" s="400"/>
      <c r="Y14" s="400"/>
      <c r="Z14" s="400"/>
      <c r="AA14" s="400"/>
      <c r="AB14" s="400"/>
      <c r="AC14" s="400"/>
      <c r="AD14" s="400"/>
      <c r="AE14" s="400"/>
      <c r="AF14" s="400"/>
      <c r="AG14" s="400"/>
      <c r="AH14" s="400"/>
      <c r="AI14" s="400"/>
      <c r="AJ14" s="400"/>
      <c r="AK14" s="31" t="s">
        <v>34</v>
      </c>
      <c r="AL14" s="24"/>
      <c r="AM14" s="24"/>
      <c r="AN14" s="34" t="s">
        <v>36</v>
      </c>
      <c r="AO14" s="24"/>
      <c r="AP14" s="24"/>
      <c r="AQ14" s="24"/>
      <c r="AR14" s="22"/>
      <c r="BE14" s="394"/>
      <c r="BS14" s="19" t="s">
        <v>6</v>
      </c>
    </row>
    <row r="15" spans="1:74" s="1" customFormat="1" ht="6.9"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94"/>
      <c r="BS15" s="19" t="s">
        <v>4</v>
      </c>
    </row>
    <row r="16" spans="1:74" s="1" customFormat="1" ht="12" customHeight="1">
      <c r="B16" s="23"/>
      <c r="C16" s="24"/>
      <c r="D16" s="31" t="s">
        <v>37</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31</v>
      </c>
      <c r="AL16" s="24"/>
      <c r="AM16" s="24"/>
      <c r="AN16" s="29" t="s">
        <v>32</v>
      </c>
      <c r="AO16" s="24"/>
      <c r="AP16" s="24"/>
      <c r="AQ16" s="24"/>
      <c r="AR16" s="22"/>
      <c r="BE16" s="394"/>
      <c r="BS16" s="19" t="s">
        <v>38</v>
      </c>
    </row>
    <row r="17" spans="1:71" s="1" customFormat="1" ht="18.45" customHeight="1">
      <c r="B17" s="23"/>
      <c r="C17" s="24"/>
      <c r="D17" s="24"/>
      <c r="E17" s="29" t="s">
        <v>39</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34</v>
      </c>
      <c r="AL17" s="24"/>
      <c r="AM17" s="24"/>
      <c r="AN17" s="29" t="s">
        <v>32</v>
      </c>
      <c r="AO17" s="24"/>
      <c r="AP17" s="24"/>
      <c r="AQ17" s="24"/>
      <c r="AR17" s="22"/>
      <c r="BE17" s="394"/>
      <c r="BS17" s="19" t="s">
        <v>38</v>
      </c>
    </row>
    <row r="18" spans="1:71" s="1" customFormat="1" ht="6.9"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94"/>
      <c r="BS18" s="19" t="s">
        <v>40</v>
      </c>
    </row>
    <row r="19" spans="1:71" s="1" customFormat="1" ht="12" customHeight="1">
      <c r="B19" s="23"/>
      <c r="C19" s="24"/>
      <c r="D19" s="31" t="s">
        <v>41</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31</v>
      </c>
      <c r="AL19" s="24"/>
      <c r="AM19" s="24"/>
      <c r="AN19" s="29" t="s">
        <v>42</v>
      </c>
      <c r="AO19" s="24"/>
      <c r="AP19" s="24"/>
      <c r="AQ19" s="24"/>
      <c r="AR19" s="22"/>
      <c r="BE19" s="394"/>
      <c r="BS19" s="19" t="s">
        <v>43</v>
      </c>
    </row>
    <row r="20" spans="1:71" s="1" customFormat="1" ht="18.45" customHeight="1">
      <c r="B20" s="23"/>
      <c r="C20" s="24"/>
      <c r="D20" s="24"/>
      <c r="E20" s="29" t="s">
        <v>44</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34</v>
      </c>
      <c r="AL20" s="24"/>
      <c r="AM20" s="24"/>
      <c r="AN20" s="29" t="s">
        <v>32</v>
      </c>
      <c r="AO20" s="24"/>
      <c r="AP20" s="24"/>
      <c r="AQ20" s="24"/>
      <c r="AR20" s="22"/>
      <c r="BE20" s="394"/>
      <c r="BS20" s="19" t="s">
        <v>4</v>
      </c>
    </row>
    <row r="21" spans="1:71" s="1" customFormat="1" ht="6.9"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94"/>
    </row>
    <row r="22" spans="1:71" s="1" customFormat="1" ht="12" customHeight="1">
      <c r="B22" s="23"/>
      <c r="C22" s="24"/>
      <c r="D22" s="31" t="s">
        <v>45</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94"/>
    </row>
    <row r="23" spans="1:71" s="1" customFormat="1" ht="47.25" customHeight="1">
      <c r="B23" s="23"/>
      <c r="C23" s="24"/>
      <c r="D23" s="24"/>
      <c r="E23" s="401" t="s">
        <v>46</v>
      </c>
      <c r="F23" s="401"/>
      <c r="G23" s="401"/>
      <c r="H23" s="401"/>
      <c r="I23" s="401"/>
      <c r="J23" s="401"/>
      <c r="K23" s="401"/>
      <c r="L23" s="401"/>
      <c r="M23" s="401"/>
      <c r="N23" s="401"/>
      <c r="O23" s="401"/>
      <c r="P23" s="401"/>
      <c r="Q23" s="401"/>
      <c r="R23" s="401"/>
      <c r="S23" s="401"/>
      <c r="T23" s="401"/>
      <c r="U23" s="401"/>
      <c r="V23" s="401"/>
      <c r="W23" s="401"/>
      <c r="X23" s="401"/>
      <c r="Y23" s="401"/>
      <c r="Z23" s="401"/>
      <c r="AA23" s="401"/>
      <c r="AB23" s="401"/>
      <c r="AC23" s="401"/>
      <c r="AD23" s="401"/>
      <c r="AE23" s="401"/>
      <c r="AF23" s="401"/>
      <c r="AG23" s="401"/>
      <c r="AH23" s="401"/>
      <c r="AI23" s="401"/>
      <c r="AJ23" s="401"/>
      <c r="AK23" s="401"/>
      <c r="AL23" s="401"/>
      <c r="AM23" s="401"/>
      <c r="AN23" s="401"/>
      <c r="AO23" s="24"/>
      <c r="AP23" s="24"/>
      <c r="AQ23" s="24"/>
      <c r="AR23" s="22"/>
      <c r="BE23" s="394"/>
    </row>
    <row r="24" spans="1:71" s="1" customFormat="1" ht="6.9"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94"/>
    </row>
    <row r="25" spans="1:71" s="1" customFormat="1" ht="6.9" customHeight="1">
      <c r="B25" s="23"/>
      <c r="C25" s="24"/>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4"/>
      <c r="AQ25" s="24"/>
      <c r="AR25" s="22"/>
      <c r="BE25" s="394"/>
    </row>
    <row r="26" spans="1:71" s="2" customFormat="1" ht="25.95" customHeight="1">
      <c r="A26" s="37"/>
      <c r="B26" s="38"/>
      <c r="C26" s="39"/>
      <c r="D26" s="40" t="s">
        <v>47</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02">
        <f>ROUND(AG54,0)</f>
        <v>0</v>
      </c>
      <c r="AL26" s="403"/>
      <c r="AM26" s="403"/>
      <c r="AN26" s="403"/>
      <c r="AO26" s="403"/>
      <c r="AP26" s="39"/>
      <c r="AQ26" s="39"/>
      <c r="AR26" s="42"/>
      <c r="BE26" s="394"/>
    </row>
    <row r="27" spans="1:71" s="2" customFormat="1" ht="6.9"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2"/>
      <c r="BE27" s="394"/>
    </row>
    <row r="28" spans="1:71" s="2" customFormat="1" ht="13.2">
      <c r="A28" s="37"/>
      <c r="B28" s="38"/>
      <c r="C28" s="39"/>
      <c r="D28" s="39"/>
      <c r="E28" s="39"/>
      <c r="F28" s="39"/>
      <c r="G28" s="39"/>
      <c r="H28" s="39"/>
      <c r="I28" s="39"/>
      <c r="J28" s="39"/>
      <c r="K28" s="39"/>
      <c r="L28" s="404" t="s">
        <v>48</v>
      </c>
      <c r="M28" s="404"/>
      <c r="N28" s="404"/>
      <c r="O28" s="404"/>
      <c r="P28" s="404"/>
      <c r="Q28" s="39"/>
      <c r="R28" s="39"/>
      <c r="S28" s="39"/>
      <c r="T28" s="39"/>
      <c r="U28" s="39"/>
      <c r="V28" s="39"/>
      <c r="W28" s="404" t="s">
        <v>49</v>
      </c>
      <c r="X28" s="404"/>
      <c r="Y28" s="404"/>
      <c r="Z28" s="404"/>
      <c r="AA28" s="404"/>
      <c r="AB28" s="404"/>
      <c r="AC28" s="404"/>
      <c r="AD28" s="404"/>
      <c r="AE28" s="404"/>
      <c r="AF28" s="39"/>
      <c r="AG28" s="39"/>
      <c r="AH28" s="39"/>
      <c r="AI28" s="39"/>
      <c r="AJ28" s="39"/>
      <c r="AK28" s="404" t="s">
        <v>50</v>
      </c>
      <c r="AL28" s="404"/>
      <c r="AM28" s="404"/>
      <c r="AN28" s="404"/>
      <c r="AO28" s="404"/>
      <c r="AP28" s="39"/>
      <c r="AQ28" s="39"/>
      <c r="AR28" s="42"/>
      <c r="BE28" s="394"/>
    </row>
    <row r="29" spans="1:71" s="3" customFormat="1" ht="14.4" customHeight="1">
      <c r="B29" s="43"/>
      <c r="C29" s="44"/>
      <c r="D29" s="31" t="s">
        <v>51</v>
      </c>
      <c r="E29" s="44"/>
      <c r="F29" s="31" t="s">
        <v>52</v>
      </c>
      <c r="G29" s="44"/>
      <c r="H29" s="44"/>
      <c r="I29" s="44"/>
      <c r="J29" s="44"/>
      <c r="K29" s="44"/>
      <c r="L29" s="407">
        <v>0.21</v>
      </c>
      <c r="M29" s="406"/>
      <c r="N29" s="406"/>
      <c r="O29" s="406"/>
      <c r="P29" s="406"/>
      <c r="Q29" s="44"/>
      <c r="R29" s="44"/>
      <c r="S29" s="44"/>
      <c r="T29" s="44"/>
      <c r="U29" s="44"/>
      <c r="V29" s="44"/>
      <c r="W29" s="405">
        <f>ROUND(AZ54, 0)</f>
        <v>0</v>
      </c>
      <c r="X29" s="406"/>
      <c r="Y29" s="406"/>
      <c r="Z29" s="406"/>
      <c r="AA29" s="406"/>
      <c r="AB29" s="406"/>
      <c r="AC29" s="406"/>
      <c r="AD29" s="406"/>
      <c r="AE29" s="406"/>
      <c r="AF29" s="44"/>
      <c r="AG29" s="44"/>
      <c r="AH29" s="44"/>
      <c r="AI29" s="44"/>
      <c r="AJ29" s="44"/>
      <c r="AK29" s="405">
        <f>ROUND(AV54, 0)</f>
        <v>0</v>
      </c>
      <c r="AL29" s="406"/>
      <c r="AM29" s="406"/>
      <c r="AN29" s="406"/>
      <c r="AO29" s="406"/>
      <c r="AP29" s="44"/>
      <c r="AQ29" s="44"/>
      <c r="AR29" s="45"/>
      <c r="BE29" s="395"/>
    </row>
    <row r="30" spans="1:71" s="3" customFormat="1" ht="14.4" customHeight="1">
      <c r="B30" s="43"/>
      <c r="C30" s="44"/>
      <c r="D30" s="44"/>
      <c r="E30" s="44"/>
      <c r="F30" s="31" t="s">
        <v>53</v>
      </c>
      <c r="G30" s="44"/>
      <c r="H30" s="44"/>
      <c r="I30" s="44"/>
      <c r="J30" s="44"/>
      <c r="K30" s="44"/>
      <c r="L30" s="407">
        <v>0.15</v>
      </c>
      <c r="M30" s="406"/>
      <c r="N30" s="406"/>
      <c r="O30" s="406"/>
      <c r="P30" s="406"/>
      <c r="Q30" s="44"/>
      <c r="R30" s="44"/>
      <c r="S30" s="44"/>
      <c r="T30" s="44"/>
      <c r="U30" s="44"/>
      <c r="V30" s="44"/>
      <c r="W30" s="405">
        <f>ROUND(BA54, 0)</f>
        <v>0</v>
      </c>
      <c r="X30" s="406"/>
      <c r="Y30" s="406"/>
      <c r="Z30" s="406"/>
      <c r="AA30" s="406"/>
      <c r="AB30" s="406"/>
      <c r="AC30" s="406"/>
      <c r="AD30" s="406"/>
      <c r="AE30" s="406"/>
      <c r="AF30" s="44"/>
      <c r="AG30" s="44"/>
      <c r="AH30" s="44"/>
      <c r="AI30" s="44"/>
      <c r="AJ30" s="44"/>
      <c r="AK30" s="405">
        <f>ROUND(AW54, 0)</f>
        <v>0</v>
      </c>
      <c r="AL30" s="406"/>
      <c r="AM30" s="406"/>
      <c r="AN30" s="406"/>
      <c r="AO30" s="406"/>
      <c r="AP30" s="44"/>
      <c r="AQ30" s="44"/>
      <c r="AR30" s="45"/>
      <c r="BE30" s="395"/>
    </row>
    <row r="31" spans="1:71" s="3" customFormat="1" ht="14.4" hidden="1" customHeight="1">
      <c r="B31" s="43"/>
      <c r="C31" s="44"/>
      <c r="D31" s="44"/>
      <c r="E31" s="44"/>
      <c r="F31" s="31" t="s">
        <v>54</v>
      </c>
      <c r="G31" s="44"/>
      <c r="H31" s="44"/>
      <c r="I31" s="44"/>
      <c r="J31" s="44"/>
      <c r="K31" s="44"/>
      <c r="L31" s="407">
        <v>0.21</v>
      </c>
      <c r="M31" s="406"/>
      <c r="N31" s="406"/>
      <c r="O31" s="406"/>
      <c r="P31" s="406"/>
      <c r="Q31" s="44"/>
      <c r="R31" s="44"/>
      <c r="S31" s="44"/>
      <c r="T31" s="44"/>
      <c r="U31" s="44"/>
      <c r="V31" s="44"/>
      <c r="W31" s="405">
        <f>ROUND(BB54, 0)</f>
        <v>0</v>
      </c>
      <c r="X31" s="406"/>
      <c r="Y31" s="406"/>
      <c r="Z31" s="406"/>
      <c r="AA31" s="406"/>
      <c r="AB31" s="406"/>
      <c r="AC31" s="406"/>
      <c r="AD31" s="406"/>
      <c r="AE31" s="406"/>
      <c r="AF31" s="44"/>
      <c r="AG31" s="44"/>
      <c r="AH31" s="44"/>
      <c r="AI31" s="44"/>
      <c r="AJ31" s="44"/>
      <c r="AK31" s="405">
        <v>0</v>
      </c>
      <c r="AL31" s="406"/>
      <c r="AM31" s="406"/>
      <c r="AN31" s="406"/>
      <c r="AO31" s="406"/>
      <c r="AP31" s="44"/>
      <c r="AQ31" s="44"/>
      <c r="AR31" s="45"/>
      <c r="BE31" s="395"/>
    </row>
    <row r="32" spans="1:71" s="3" customFormat="1" ht="14.4" hidden="1" customHeight="1">
      <c r="B32" s="43"/>
      <c r="C32" s="44"/>
      <c r="D32" s="44"/>
      <c r="E32" s="44"/>
      <c r="F32" s="31" t="s">
        <v>55</v>
      </c>
      <c r="G32" s="44"/>
      <c r="H32" s="44"/>
      <c r="I32" s="44"/>
      <c r="J32" s="44"/>
      <c r="K32" s="44"/>
      <c r="L32" s="407">
        <v>0.15</v>
      </c>
      <c r="M32" s="406"/>
      <c r="N32" s="406"/>
      <c r="O32" s="406"/>
      <c r="P32" s="406"/>
      <c r="Q32" s="44"/>
      <c r="R32" s="44"/>
      <c r="S32" s="44"/>
      <c r="T32" s="44"/>
      <c r="U32" s="44"/>
      <c r="V32" s="44"/>
      <c r="W32" s="405">
        <f>ROUND(BC54, 0)</f>
        <v>0</v>
      </c>
      <c r="X32" s="406"/>
      <c r="Y32" s="406"/>
      <c r="Z32" s="406"/>
      <c r="AA32" s="406"/>
      <c r="AB32" s="406"/>
      <c r="AC32" s="406"/>
      <c r="AD32" s="406"/>
      <c r="AE32" s="406"/>
      <c r="AF32" s="44"/>
      <c r="AG32" s="44"/>
      <c r="AH32" s="44"/>
      <c r="AI32" s="44"/>
      <c r="AJ32" s="44"/>
      <c r="AK32" s="405">
        <v>0</v>
      </c>
      <c r="AL32" s="406"/>
      <c r="AM32" s="406"/>
      <c r="AN32" s="406"/>
      <c r="AO32" s="406"/>
      <c r="AP32" s="44"/>
      <c r="AQ32" s="44"/>
      <c r="AR32" s="45"/>
      <c r="BE32" s="395"/>
    </row>
    <row r="33" spans="1:57" s="3" customFormat="1" ht="14.4" hidden="1" customHeight="1">
      <c r="B33" s="43"/>
      <c r="C33" s="44"/>
      <c r="D33" s="44"/>
      <c r="E33" s="44"/>
      <c r="F33" s="31" t="s">
        <v>56</v>
      </c>
      <c r="G33" s="44"/>
      <c r="H33" s="44"/>
      <c r="I33" s="44"/>
      <c r="J33" s="44"/>
      <c r="K33" s="44"/>
      <c r="L33" s="407">
        <v>0</v>
      </c>
      <c r="M33" s="406"/>
      <c r="N33" s="406"/>
      <c r="O33" s="406"/>
      <c r="P33" s="406"/>
      <c r="Q33" s="44"/>
      <c r="R33" s="44"/>
      <c r="S33" s="44"/>
      <c r="T33" s="44"/>
      <c r="U33" s="44"/>
      <c r="V33" s="44"/>
      <c r="W33" s="405">
        <f>ROUND(BD54, 0)</f>
        <v>0</v>
      </c>
      <c r="X33" s="406"/>
      <c r="Y33" s="406"/>
      <c r="Z33" s="406"/>
      <c r="AA33" s="406"/>
      <c r="AB33" s="406"/>
      <c r="AC33" s="406"/>
      <c r="AD33" s="406"/>
      <c r="AE33" s="406"/>
      <c r="AF33" s="44"/>
      <c r="AG33" s="44"/>
      <c r="AH33" s="44"/>
      <c r="AI33" s="44"/>
      <c r="AJ33" s="44"/>
      <c r="AK33" s="405">
        <v>0</v>
      </c>
      <c r="AL33" s="406"/>
      <c r="AM33" s="406"/>
      <c r="AN33" s="406"/>
      <c r="AO33" s="406"/>
      <c r="AP33" s="44"/>
      <c r="AQ33" s="44"/>
      <c r="AR33" s="45"/>
    </row>
    <row r="34" spans="1:57" s="2" customFormat="1" ht="6.9"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2"/>
      <c r="BE34" s="37"/>
    </row>
    <row r="35" spans="1:57" s="2" customFormat="1" ht="25.95" customHeight="1">
      <c r="A35" s="37"/>
      <c r="B35" s="38"/>
      <c r="C35" s="46"/>
      <c r="D35" s="47" t="s">
        <v>57</v>
      </c>
      <c r="E35" s="48"/>
      <c r="F35" s="48"/>
      <c r="G35" s="48"/>
      <c r="H35" s="48"/>
      <c r="I35" s="48"/>
      <c r="J35" s="48"/>
      <c r="K35" s="48"/>
      <c r="L35" s="48"/>
      <c r="M35" s="48"/>
      <c r="N35" s="48"/>
      <c r="O35" s="48"/>
      <c r="P35" s="48"/>
      <c r="Q35" s="48"/>
      <c r="R35" s="48"/>
      <c r="S35" s="48"/>
      <c r="T35" s="49" t="s">
        <v>58</v>
      </c>
      <c r="U35" s="48"/>
      <c r="V35" s="48"/>
      <c r="W35" s="48"/>
      <c r="X35" s="411" t="s">
        <v>59</v>
      </c>
      <c r="Y35" s="409"/>
      <c r="Z35" s="409"/>
      <c r="AA35" s="409"/>
      <c r="AB35" s="409"/>
      <c r="AC35" s="48"/>
      <c r="AD35" s="48"/>
      <c r="AE35" s="48"/>
      <c r="AF35" s="48"/>
      <c r="AG35" s="48"/>
      <c r="AH35" s="48"/>
      <c r="AI35" s="48"/>
      <c r="AJ35" s="48"/>
      <c r="AK35" s="408">
        <f>SUM(AK26:AK33)</f>
        <v>0</v>
      </c>
      <c r="AL35" s="409"/>
      <c r="AM35" s="409"/>
      <c r="AN35" s="409"/>
      <c r="AO35" s="410"/>
      <c r="AP35" s="46"/>
      <c r="AQ35" s="46"/>
      <c r="AR35" s="42"/>
      <c r="BE35" s="37"/>
    </row>
    <row r="36" spans="1:57" s="2" customFormat="1" ht="6.9"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2"/>
      <c r="BE36" s="37"/>
    </row>
    <row r="37" spans="1:57" s="2" customFormat="1" ht="6.9" customHeight="1">
      <c r="A37" s="37"/>
      <c r="B37" s="50"/>
      <c r="C37" s="51"/>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42"/>
      <c r="BE37" s="37"/>
    </row>
    <row r="41" spans="1:57" s="2" customFormat="1" ht="6.9" customHeight="1">
      <c r="A41" s="37"/>
      <c r="B41" s="52"/>
      <c r="C41" s="53"/>
      <c r="D41" s="53"/>
      <c r="E41" s="53"/>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42"/>
      <c r="BE41" s="37"/>
    </row>
    <row r="42" spans="1:57" s="2" customFormat="1" ht="24.9" customHeight="1">
      <c r="A42" s="37"/>
      <c r="B42" s="38"/>
      <c r="C42" s="25" t="s">
        <v>60</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2"/>
      <c r="BE42" s="37"/>
    </row>
    <row r="43" spans="1:57" s="2" customFormat="1" ht="6.9" customHeight="1">
      <c r="A43" s="37"/>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2"/>
      <c r="BE43" s="37"/>
    </row>
    <row r="44" spans="1:57" s="4" customFormat="1" ht="12" customHeight="1">
      <c r="B44" s="54"/>
      <c r="C44" s="31" t="s">
        <v>13</v>
      </c>
      <c r="D44" s="55"/>
      <c r="E44" s="55"/>
      <c r="F44" s="55"/>
      <c r="G44" s="55"/>
      <c r="H44" s="55"/>
      <c r="I44" s="55"/>
      <c r="J44" s="55"/>
      <c r="K44" s="55"/>
      <c r="L44" s="55" t="str">
        <f>K5</f>
        <v>R19-067_I</v>
      </c>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55"/>
      <c r="AR44" s="56"/>
    </row>
    <row r="45" spans="1:57" s="5" customFormat="1" ht="36.9" customHeight="1">
      <c r="B45" s="57"/>
      <c r="C45" s="58" t="s">
        <v>16</v>
      </c>
      <c r="D45" s="59"/>
      <c r="E45" s="59"/>
      <c r="F45" s="59"/>
      <c r="G45" s="59"/>
      <c r="H45" s="59"/>
      <c r="I45" s="59"/>
      <c r="J45" s="59"/>
      <c r="K45" s="59"/>
      <c r="L45" s="369" t="str">
        <f>K6</f>
        <v>BENEŠOV - DOPRAVNÍ OPATŘENÍ U NÁDRAŽÍ (KSÚS-IROP)</v>
      </c>
      <c r="M45" s="370"/>
      <c r="N45" s="370"/>
      <c r="O45" s="370"/>
      <c r="P45" s="370"/>
      <c r="Q45" s="370"/>
      <c r="R45" s="370"/>
      <c r="S45" s="370"/>
      <c r="T45" s="370"/>
      <c r="U45" s="370"/>
      <c r="V45" s="370"/>
      <c r="W45" s="370"/>
      <c r="X45" s="370"/>
      <c r="Y45" s="370"/>
      <c r="Z45" s="370"/>
      <c r="AA45" s="370"/>
      <c r="AB45" s="370"/>
      <c r="AC45" s="370"/>
      <c r="AD45" s="370"/>
      <c r="AE45" s="370"/>
      <c r="AF45" s="370"/>
      <c r="AG45" s="370"/>
      <c r="AH45" s="370"/>
      <c r="AI45" s="370"/>
      <c r="AJ45" s="370"/>
      <c r="AK45" s="370"/>
      <c r="AL45" s="370"/>
      <c r="AM45" s="370"/>
      <c r="AN45" s="370"/>
      <c r="AO45" s="370"/>
      <c r="AP45" s="59"/>
      <c r="AQ45" s="59"/>
      <c r="AR45" s="60"/>
    </row>
    <row r="46" spans="1:57" s="2" customFormat="1" ht="6.9" customHeight="1">
      <c r="A46" s="37"/>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2"/>
      <c r="BE46" s="37"/>
    </row>
    <row r="47" spans="1:57" s="2" customFormat="1" ht="12" customHeight="1">
      <c r="A47" s="37"/>
      <c r="B47" s="38"/>
      <c r="C47" s="31" t="s">
        <v>22</v>
      </c>
      <c r="D47" s="39"/>
      <c r="E47" s="39"/>
      <c r="F47" s="39"/>
      <c r="G47" s="39"/>
      <c r="H47" s="39"/>
      <c r="I47" s="39"/>
      <c r="J47" s="39"/>
      <c r="K47" s="39"/>
      <c r="L47" s="61" t="str">
        <f>IF(K8="","",K8)</f>
        <v>Benešov</v>
      </c>
      <c r="M47" s="39"/>
      <c r="N47" s="39"/>
      <c r="O47" s="39"/>
      <c r="P47" s="39"/>
      <c r="Q47" s="39"/>
      <c r="R47" s="39"/>
      <c r="S47" s="39"/>
      <c r="T47" s="39"/>
      <c r="U47" s="39"/>
      <c r="V47" s="39"/>
      <c r="W47" s="39"/>
      <c r="X47" s="39"/>
      <c r="Y47" s="39"/>
      <c r="Z47" s="39"/>
      <c r="AA47" s="39"/>
      <c r="AB47" s="39"/>
      <c r="AC47" s="39"/>
      <c r="AD47" s="39"/>
      <c r="AE47" s="39"/>
      <c r="AF47" s="39"/>
      <c r="AG47" s="39"/>
      <c r="AH47" s="39"/>
      <c r="AI47" s="31" t="s">
        <v>24</v>
      </c>
      <c r="AJ47" s="39"/>
      <c r="AK47" s="39"/>
      <c r="AL47" s="39"/>
      <c r="AM47" s="371" t="str">
        <f>IF(AN8= "","",AN8)</f>
        <v>25. 9. 2019</v>
      </c>
      <c r="AN47" s="371"/>
      <c r="AO47" s="39"/>
      <c r="AP47" s="39"/>
      <c r="AQ47" s="39"/>
      <c r="AR47" s="42"/>
      <c r="BE47" s="37"/>
    </row>
    <row r="48" spans="1:57" s="2" customFormat="1" ht="6.9" customHeight="1">
      <c r="A48" s="37"/>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2"/>
      <c r="BE48" s="37"/>
    </row>
    <row r="49" spans="1:91" s="2" customFormat="1" ht="15.15" customHeight="1">
      <c r="A49" s="37"/>
      <c r="B49" s="38"/>
      <c r="C49" s="31" t="s">
        <v>30</v>
      </c>
      <c r="D49" s="39"/>
      <c r="E49" s="39"/>
      <c r="F49" s="39"/>
      <c r="G49" s="39"/>
      <c r="H49" s="39"/>
      <c r="I49" s="39"/>
      <c r="J49" s="39"/>
      <c r="K49" s="39"/>
      <c r="L49" s="55" t="str">
        <f>IF(E11= "","",E11)</f>
        <v>KSÚS Středočeského kraje</v>
      </c>
      <c r="M49" s="39"/>
      <c r="N49" s="39"/>
      <c r="O49" s="39"/>
      <c r="P49" s="39"/>
      <c r="Q49" s="39"/>
      <c r="R49" s="39"/>
      <c r="S49" s="39"/>
      <c r="T49" s="39"/>
      <c r="U49" s="39"/>
      <c r="V49" s="39"/>
      <c r="W49" s="39"/>
      <c r="X49" s="39"/>
      <c r="Y49" s="39"/>
      <c r="Z49" s="39"/>
      <c r="AA49" s="39"/>
      <c r="AB49" s="39"/>
      <c r="AC49" s="39"/>
      <c r="AD49" s="39"/>
      <c r="AE49" s="39"/>
      <c r="AF49" s="39"/>
      <c r="AG49" s="39"/>
      <c r="AH49" s="39"/>
      <c r="AI49" s="31" t="s">
        <v>37</v>
      </c>
      <c r="AJ49" s="39"/>
      <c r="AK49" s="39"/>
      <c r="AL49" s="39"/>
      <c r="AM49" s="372" t="str">
        <f>IF(E17="","",E17)</f>
        <v>DOPAS s.r.o.</v>
      </c>
      <c r="AN49" s="373"/>
      <c r="AO49" s="373"/>
      <c r="AP49" s="373"/>
      <c r="AQ49" s="39"/>
      <c r="AR49" s="42"/>
      <c r="AS49" s="374" t="s">
        <v>61</v>
      </c>
      <c r="AT49" s="375"/>
      <c r="AU49" s="63"/>
      <c r="AV49" s="63"/>
      <c r="AW49" s="63"/>
      <c r="AX49" s="63"/>
      <c r="AY49" s="63"/>
      <c r="AZ49" s="63"/>
      <c r="BA49" s="63"/>
      <c r="BB49" s="63"/>
      <c r="BC49" s="63"/>
      <c r="BD49" s="64"/>
      <c r="BE49" s="37"/>
    </row>
    <row r="50" spans="1:91" s="2" customFormat="1" ht="15.15" customHeight="1">
      <c r="A50" s="37"/>
      <c r="B50" s="38"/>
      <c r="C50" s="31" t="s">
        <v>35</v>
      </c>
      <c r="D50" s="39"/>
      <c r="E50" s="39"/>
      <c r="F50" s="39"/>
      <c r="G50" s="39"/>
      <c r="H50" s="39"/>
      <c r="I50" s="39"/>
      <c r="J50" s="39"/>
      <c r="K50" s="39"/>
      <c r="L50" s="55"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1" t="s">
        <v>41</v>
      </c>
      <c r="AJ50" s="39"/>
      <c r="AK50" s="39"/>
      <c r="AL50" s="39"/>
      <c r="AM50" s="372" t="str">
        <f>IF(E20="","",E20)</f>
        <v>STAPO UL s.r.o.</v>
      </c>
      <c r="AN50" s="373"/>
      <c r="AO50" s="373"/>
      <c r="AP50" s="373"/>
      <c r="AQ50" s="39"/>
      <c r="AR50" s="42"/>
      <c r="AS50" s="376"/>
      <c r="AT50" s="377"/>
      <c r="AU50" s="65"/>
      <c r="AV50" s="65"/>
      <c r="AW50" s="65"/>
      <c r="AX50" s="65"/>
      <c r="AY50" s="65"/>
      <c r="AZ50" s="65"/>
      <c r="BA50" s="65"/>
      <c r="BB50" s="65"/>
      <c r="BC50" s="65"/>
      <c r="BD50" s="66"/>
      <c r="BE50" s="37"/>
    </row>
    <row r="51" spans="1:91" s="2" customFormat="1" ht="10.8" customHeight="1">
      <c r="A51" s="37"/>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2"/>
      <c r="AS51" s="378"/>
      <c r="AT51" s="379"/>
      <c r="AU51" s="67"/>
      <c r="AV51" s="67"/>
      <c r="AW51" s="67"/>
      <c r="AX51" s="67"/>
      <c r="AY51" s="67"/>
      <c r="AZ51" s="67"/>
      <c r="BA51" s="67"/>
      <c r="BB51" s="67"/>
      <c r="BC51" s="67"/>
      <c r="BD51" s="68"/>
      <c r="BE51" s="37"/>
    </row>
    <row r="52" spans="1:91" s="2" customFormat="1" ht="29.25" customHeight="1">
      <c r="A52" s="37"/>
      <c r="B52" s="38"/>
      <c r="C52" s="380" t="s">
        <v>62</v>
      </c>
      <c r="D52" s="381"/>
      <c r="E52" s="381"/>
      <c r="F52" s="381"/>
      <c r="G52" s="381"/>
      <c r="H52" s="69"/>
      <c r="I52" s="383" t="s">
        <v>63</v>
      </c>
      <c r="J52" s="381"/>
      <c r="K52" s="381"/>
      <c r="L52" s="381"/>
      <c r="M52" s="381"/>
      <c r="N52" s="381"/>
      <c r="O52" s="381"/>
      <c r="P52" s="381"/>
      <c r="Q52" s="381"/>
      <c r="R52" s="381"/>
      <c r="S52" s="381"/>
      <c r="T52" s="381"/>
      <c r="U52" s="381"/>
      <c r="V52" s="381"/>
      <c r="W52" s="381"/>
      <c r="X52" s="381"/>
      <c r="Y52" s="381"/>
      <c r="Z52" s="381"/>
      <c r="AA52" s="381"/>
      <c r="AB52" s="381"/>
      <c r="AC52" s="381"/>
      <c r="AD52" s="381"/>
      <c r="AE52" s="381"/>
      <c r="AF52" s="381"/>
      <c r="AG52" s="382" t="s">
        <v>64</v>
      </c>
      <c r="AH52" s="381"/>
      <c r="AI52" s="381"/>
      <c r="AJ52" s="381"/>
      <c r="AK52" s="381"/>
      <c r="AL52" s="381"/>
      <c r="AM52" s="381"/>
      <c r="AN52" s="383" t="s">
        <v>65</v>
      </c>
      <c r="AO52" s="381"/>
      <c r="AP52" s="381"/>
      <c r="AQ52" s="70" t="s">
        <v>66</v>
      </c>
      <c r="AR52" s="42"/>
      <c r="AS52" s="71" t="s">
        <v>67</v>
      </c>
      <c r="AT52" s="72" t="s">
        <v>68</v>
      </c>
      <c r="AU52" s="72" t="s">
        <v>69</v>
      </c>
      <c r="AV52" s="72" t="s">
        <v>70</v>
      </c>
      <c r="AW52" s="72" t="s">
        <v>71</v>
      </c>
      <c r="AX52" s="72" t="s">
        <v>72</v>
      </c>
      <c r="AY52" s="72" t="s">
        <v>73</v>
      </c>
      <c r="AZ52" s="72" t="s">
        <v>74</v>
      </c>
      <c r="BA52" s="72" t="s">
        <v>75</v>
      </c>
      <c r="BB52" s="72" t="s">
        <v>76</v>
      </c>
      <c r="BC52" s="72" t="s">
        <v>77</v>
      </c>
      <c r="BD52" s="73" t="s">
        <v>78</v>
      </c>
      <c r="BE52" s="37"/>
    </row>
    <row r="53" spans="1:91" s="2" customFormat="1" ht="10.8" customHeight="1">
      <c r="A53" s="37"/>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2"/>
      <c r="AS53" s="74"/>
      <c r="AT53" s="75"/>
      <c r="AU53" s="75"/>
      <c r="AV53" s="75"/>
      <c r="AW53" s="75"/>
      <c r="AX53" s="75"/>
      <c r="AY53" s="75"/>
      <c r="AZ53" s="75"/>
      <c r="BA53" s="75"/>
      <c r="BB53" s="75"/>
      <c r="BC53" s="75"/>
      <c r="BD53" s="76"/>
      <c r="BE53" s="37"/>
    </row>
    <row r="54" spans="1:91" s="6" customFormat="1" ht="32.4" customHeight="1">
      <c r="B54" s="77"/>
      <c r="C54" s="78" t="s">
        <v>79</v>
      </c>
      <c r="D54" s="79"/>
      <c r="E54" s="79"/>
      <c r="F54" s="79"/>
      <c r="G54" s="79"/>
      <c r="H54" s="79"/>
      <c r="I54" s="79"/>
      <c r="J54" s="79"/>
      <c r="K54" s="79"/>
      <c r="L54" s="79"/>
      <c r="M54" s="79"/>
      <c r="N54" s="79"/>
      <c r="O54" s="79"/>
      <c r="P54" s="79"/>
      <c r="Q54" s="79"/>
      <c r="R54" s="79"/>
      <c r="S54" s="79"/>
      <c r="T54" s="79"/>
      <c r="U54" s="79"/>
      <c r="V54" s="79"/>
      <c r="W54" s="79"/>
      <c r="X54" s="79"/>
      <c r="Y54" s="79"/>
      <c r="Z54" s="79"/>
      <c r="AA54" s="79"/>
      <c r="AB54" s="79"/>
      <c r="AC54" s="79"/>
      <c r="AD54" s="79"/>
      <c r="AE54" s="79"/>
      <c r="AF54" s="79"/>
      <c r="AG54" s="391">
        <f>ROUND(AG55+AG56+AG57+AG60,0)</f>
        <v>0</v>
      </c>
      <c r="AH54" s="391"/>
      <c r="AI54" s="391"/>
      <c r="AJ54" s="391"/>
      <c r="AK54" s="391"/>
      <c r="AL54" s="391"/>
      <c r="AM54" s="391"/>
      <c r="AN54" s="392">
        <f t="shared" ref="AN54:AN60" si="0">SUM(AG54,AT54)</f>
        <v>0</v>
      </c>
      <c r="AO54" s="392"/>
      <c r="AP54" s="392"/>
      <c r="AQ54" s="81" t="s">
        <v>32</v>
      </c>
      <c r="AR54" s="82"/>
      <c r="AS54" s="83">
        <f>ROUND(AS55+AS56+AS57+AS60,0)</f>
        <v>0</v>
      </c>
      <c r="AT54" s="84">
        <f t="shared" ref="AT54:AT60" si="1">ROUND(SUM(AV54:AW54),1)</f>
        <v>0</v>
      </c>
      <c r="AU54" s="85">
        <f>ROUND(AU55+AU56+AU57+AU60,5)</f>
        <v>0</v>
      </c>
      <c r="AV54" s="84">
        <f>ROUND(AZ54*L29,1)</f>
        <v>0</v>
      </c>
      <c r="AW54" s="84">
        <f>ROUND(BA54*L30,1)</f>
        <v>0</v>
      </c>
      <c r="AX54" s="84">
        <f>ROUND(BB54*L29,1)</f>
        <v>0</v>
      </c>
      <c r="AY54" s="84">
        <f>ROUND(BC54*L30,1)</f>
        <v>0</v>
      </c>
      <c r="AZ54" s="84">
        <f>ROUND(AZ55+AZ56+AZ57+AZ60,0)</f>
        <v>0</v>
      </c>
      <c r="BA54" s="84">
        <f>ROUND(BA55+BA56+BA57+BA60,0)</f>
        <v>0</v>
      </c>
      <c r="BB54" s="84">
        <f>ROUND(BB55+BB56+BB57+BB60,0)</f>
        <v>0</v>
      </c>
      <c r="BC54" s="84">
        <f>ROUND(BC55+BC56+BC57+BC60,0)</f>
        <v>0</v>
      </c>
      <c r="BD54" s="86">
        <f>ROUND(BD55+BD56+BD57+BD60,0)</f>
        <v>0</v>
      </c>
      <c r="BS54" s="87" t="s">
        <v>80</v>
      </c>
      <c r="BT54" s="87" t="s">
        <v>81</v>
      </c>
      <c r="BU54" s="88" t="s">
        <v>82</v>
      </c>
      <c r="BV54" s="87" t="s">
        <v>83</v>
      </c>
      <c r="BW54" s="87" t="s">
        <v>5</v>
      </c>
      <c r="BX54" s="87" t="s">
        <v>84</v>
      </c>
      <c r="CL54" s="87" t="s">
        <v>19</v>
      </c>
    </row>
    <row r="55" spans="1:91" s="7" customFormat="1" ht="16.5" customHeight="1">
      <c r="A55" s="89" t="s">
        <v>85</v>
      </c>
      <c r="B55" s="90"/>
      <c r="C55" s="91"/>
      <c r="D55" s="384" t="s">
        <v>86</v>
      </c>
      <c r="E55" s="384"/>
      <c r="F55" s="384"/>
      <c r="G55" s="384"/>
      <c r="H55" s="384"/>
      <c r="I55" s="92"/>
      <c r="J55" s="384" t="s">
        <v>87</v>
      </c>
      <c r="K55" s="384"/>
      <c r="L55" s="384"/>
      <c r="M55" s="384"/>
      <c r="N55" s="384"/>
      <c r="O55" s="384"/>
      <c r="P55" s="384"/>
      <c r="Q55" s="384"/>
      <c r="R55" s="384"/>
      <c r="S55" s="384"/>
      <c r="T55" s="384"/>
      <c r="U55" s="384"/>
      <c r="V55" s="384"/>
      <c r="W55" s="384"/>
      <c r="X55" s="384"/>
      <c r="Y55" s="384"/>
      <c r="Z55" s="384"/>
      <c r="AA55" s="384"/>
      <c r="AB55" s="384"/>
      <c r="AC55" s="384"/>
      <c r="AD55" s="384"/>
      <c r="AE55" s="384"/>
      <c r="AF55" s="384"/>
      <c r="AG55" s="385">
        <f>'SO111 - SO 111 - Rekonstr...'!J30</f>
        <v>0</v>
      </c>
      <c r="AH55" s="386"/>
      <c r="AI55" s="386"/>
      <c r="AJ55" s="386"/>
      <c r="AK55" s="386"/>
      <c r="AL55" s="386"/>
      <c r="AM55" s="386"/>
      <c r="AN55" s="385">
        <f t="shared" si="0"/>
        <v>0</v>
      </c>
      <c r="AO55" s="386"/>
      <c r="AP55" s="386"/>
      <c r="AQ55" s="93" t="s">
        <v>88</v>
      </c>
      <c r="AR55" s="94"/>
      <c r="AS55" s="95">
        <v>0</v>
      </c>
      <c r="AT55" s="96">
        <f t="shared" si="1"/>
        <v>0</v>
      </c>
      <c r="AU55" s="97">
        <f>'SO111 - SO 111 - Rekonstr...'!P90</f>
        <v>0</v>
      </c>
      <c r="AV55" s="96">
        <f>'SO111 - SO 111 - Rekonstr...'!J33</f>
        <v>0</v>
      </c>
      <c r="AW55" s="96">
        <f>'SO111 - SO 111 - Rekonstr...'!J34</f>
        <v>0</v>
      </c>
      <c r="AX55" s="96">
        <f>'SO111 - SO 111 - Rekonstr...'!J35</f>
        <v>0</v>
      </c>
      <c r="AY55" s="96">
        <f>'SO111 - SO 111 - Rekonstr...'!J36</f>
        <v>0</v>
      </c>
      <c r="AZ55" s="96">
        <f>'SO111 - SO 111 - Rekonstr...'!F33</f>
        <v>0</v>
      </c>
      <c r="BA55" s="96">
        <f>'SO111 - SO 111 - Rekonstr...'!F34</f>
        <v>0</v>
      </c>
      <c r="BB55" s="96">
        <f>'SO111 - SO 111 - Rekonstr...'!F35</f>
        <v>0</v>
      </c>
      <c r="BC55" s="96">
        <f>'SO111 - SO 111 - Rekonstr...'!F36</f>
        <v>0</v>
      </c>
      <c r="BD55" s="98">
        <f>'SO111 - SO 111 - Rekonstr...'!F37</f>
        <v>0</v>
      </c>
      <c r="BT55" s="99" t="s">
        <v>40</v>
      </c>
      <c r="BV55" s="99" t="s">
        <v>83</v>
      </c>
      <c r="BW55" s="99" t="s">
        <v>89</v>
      </c>
      <c r="BX55" s="99" t="s">
        <v>5</v>
      </c>
      <c r="CL55" s="99" t="s">
        <v>19</v>
      </c>
      <c r="CM55" s="99" t="s">
        <v>90</v>
      </c>
    </row>
    <row r="56" spans="1:91" s="7" customFormat="1" ht="24.75" customHeight="1">
      <c r="A56" s="89" t="s">
        <v>85</v>
      </c>
      <c r="B56" s="90"/>
      <c r="C56" s="91"/>
      <c r="D56" s="384" t="s">
        <v>91</v>
      </c>
      <c r="E56" s="384"/>
      <c r="F56" s="384"/>
      <c r="G56" s="384"/>
      <c r="H56" s="384"/>
      <c r="I56" s="92"/>
      <c r="J56" s="384" t="s">
        <v>92</v>
      </c>
      <c r="K56" s="384"/>
      <c r="L56" s="384"/>
      <c r="M56" s="384"/>
      <c r="N56" s="384"/>
      <c r="O56" s="384"/>
      <c r="P56" s="384"/>
      <c r="Q56" s="384"/>
      <c r="R56" s="384"/>
      <c r="S56" s="384"/>
      <c r="T56" s="384"/>
      <c r="U56" s="384"/>
      <c r="V56" s="384"/>
      <c r="W56" s="384"/>
      <c r="X56" s="384"/>
      <c r="Y56" s="384"/>
      <c r="Z56" s="384"/>
      <c r="AA56" s="384"/>
      <c r="AB56" s="384"/>
      <c r="AC56" s="384"/>
      <c r="AD56" s="384"/>
      <c r="AE56" s="384"/>
      <c r="AF56" s="384"/>
      <c r="AG56" s="385">
        <f>'SO112 - SO 112 - Okružní ...'!J30</f>
        <v>0</v>
      </c>
      <c r="AH56" s="386"/>
      <c r="AI56" s="386"/>
      <c r="AJ56" s="386"/>
      <c r="AK56" s="386"/>
      <c r="AL56" s="386"/>
      <c r="AM56" s="386"/>
      <c r="AN56" s="385">
        <f t="shared" si="0"/>
        <v>0</v>
      </c>
      <c r="AO56" s="386"/>
      <c r="AP56" s="386"/>
      <c r="AQ56" s="93" t="s">
        <v>88</v>
      </c>
      <c r="AR56" s="94"/>
      <c r="AS56" s="95">
        <v>0</v>
      </c>
      <c r="AT56" s="96">
        <f t="shared" si="1"/>
        <v>0</v>
      </c>
      <c r="AU56" s="97">
        <f>'SO112 - SO 112 - Okružní ...'!P90</f>
        <v>0</v>
      </c>
      <c r="AV56" s="96">
        <f>'SO112 - SO 112 - Okružní ...'!J33</f>
        <v>0</v>
      </c>
      <c r="AW56" s="96">
        <f>'SO112 - SO 112 - Okružní ...'!J34</f>
        <v>0</v>
      </c>
      <c r="AX56" s="96">
        <f>'SO112 - SO 112 - Okružní ...'!J35</f>
        <v>0</v>
      </c>
      <c r="AY56" s="96">
        <f>'SO112 - SO 112 - Okružní ...'!J36</f>
        <v>0</v>
      </c>
      <c r="AZ56" s="96">
        <f>'SO112 - SO 112 - Okružní ...'!F33</f>
        <v>0</v>
      </c>
      <c r="BA56" s="96">
        <f>'SO112 - SO 112 - Okružní ...'!F34</f>
        <v>0</v>
      </c>
      <c r="BB56" s="96">
        <f>'SO112 - SO 112 - Okružní ...'!F35</f>
        <v>0</v>
      </c>
      <c r="BC56" s="96">
        <f>'SO112 - SO 112 - Okružní ...'!F36</f>
        <v>0</v>
      </c>
      <c r="BD56" s="98">
        <f>'SO112 - SO 112 - Okružní ...'!F37</f>
        <v>0</v>
      </c>
      <c r="BT56" s="99" t="s">
        <v>40</v>
      </c>
      <c r="BV56" s="99" t="s">
        <v>83</v>
      </c>
      <c r="BW56" s="99" t="s">
        <v>93</v>
      </c>
      <c r="BX56" s="99" t="s">
        <v>5</v>
      </c>
      <c r="CL56" s="99" t="s">
        <v>19</v>
      </c>
      <c r="CM56" s="99" t="s">
        <v>90</v>
      </c>
    </row>
    <row r="57" spans="1:91" s="7" customFormat="1" ht="16.5" customHeight="1">
      <c r="B57" s="90"/>
      <c r="C57" s="91"/>
      <c r="D57" s="384" t="s">
        <v>94</v>
      </c>
      <c r="E57" s="384"/>
      <c r="F57" s="384"/>
      <c r="G57" s="384"/>
      <c r="H57" s="384"/>
      <c r="I57" s="92"/>
      <c r="J57" s="384" t="s">
        <v>95</v>
      </c>
      <c r="K57" s="384"/>
      <c r="L57" s="384"/>
      <c r="M57" s="384"/>
      <c r="N57" s="384"/>
      <c r="O57" s="384"/>
      <c r="P57" s="384"/>
      <c r="Q57" s="384"/>
      <c r="R57" s="384"/>
      <c r="S57" s="384"/>
      <c r="T57" s="384"/>
      <c r="U57" s="384"/>
      <c r="V57" s="384"/>
      <c r="W57" s="384"/>
      <c r="X57" s="384"/>
      <c r="Y57" s="384"/>
      <c r="Z57" s="384"/>
      <c r="AA57" s="384"/>
      <c r="AB57" s="384"/>
      <c r="AC57" s="384"/>
      <c r="AD57" s="384"/>
      <c r="AE57" s="384"/>
      <c r="AF57" s="384"/>
      <c r="AG57" s="387">
        <f>ROUND(SUM(AG58:AG59),0)</f>
        <v>0</v>
      </c>
      <c r="AH57" s="386"/>
      <c r="AI57" s="386"/>
      <c r="AJ57" s="386"/>
      <c r="AK57" s="386"/>
      <c r="AL57" s="386"/>
      <c r="AM57" s="386"/>
      <c r="AN57" s="385">
        <f t="shared" si="0"/>
        <v>0</v>
      </c>
      <c r="AO57" s="386"/>
      <c r="AP57" s="386"/>
      <c r="AQ57" s="93" t="s">
        <v>88</v>
      </c>
      <c r="AR57" s="94"/>
      <c r="AS57" s="95">
        <f>ROUND(SUM(AS58:AS59),0)</f>
        <v>0</v>
      </c>
      <c r="AT57" s="96">
        <f t="shared" si="1"/>
        <v>0</v>
      </c>
      <c r="AU57" s="97">
        <f>ROUND(SUM(AU58:AU59),5)</f>
        <v>0</v>
      </c>
      <c r="AV57" s="96">
        <f>ROUND(AZ57*L29,1)</f>
        <v>0</v>
      </c>
      <c r="AW57" s="96">
        <f>ROUND(BA57*L30,1)</f>
        <v>0</v>
      </c>
      <c r="AX57" s="96">
        <f>ROUND(BB57*L29,1)</f>
        <v>0</v>
      </c>
      <c r="AY57" s="96">
        <f>ROUND(BC57*L30,1)</f>
        <v>0</v>
      </c>
      <c r="AZ57" s="96">
        <f>ROUND(SUM(AZ58:AZ59),0)</f>
        <v>0</v>
      </c>
      <c r="BA57" s="96">
        <f>ROUND(SUM(BA58:BA59),0)</f>
        <v>0</v>
      </c>
      <c r="BB57" s="96">
        <f>ROUND(SUM(BB58:BB59),0)</f>
        <v>0</v>
      </c>
      <c r="BC57" s="96">
        <f>ROUND(SUM(BC58:BC59),0)</f>
        <v>0</v>
      </c>
      <c r="BD57" s="98">
        <f>ROUND(SUM(BD58:BD59),0)</f>
        <v>0</v>
      </c>
      <c r="BS57" s="99" t="s">
        <v>80</v>
      </c>
      <c r="BT57" s="99" t="s">
        <v>40</v>
      </c>
      <c r="BU57" s="99" t="s">
        <v>82</v>
      </c>
      <c r="BV57" s="99" t="s">
        <v>83</v>
      </c>
      <c r="BW57" s="99" t="s">
        <v>96</v>
      </c>
      <c r="BX57" s="99" t="s">
        <v>5</v>
      </c>
      <c r="CL57" s="99" t="s">
        <v>19</v>
      </c>
      <c r="CM57" s="99" t="s">
        <v>90</v>
      </c>
    </row>
    <row r="58" spans="1:91" s="4" customFormat="1" ht="16.5" customHeight="1">
      <c r="A58" s="89" t="s">
        <v>85</v>
      </c>
      <c r="B58" s="54"/>
      <c r="C58" s="100"/>
      <c r="D58" s="100"/>
      <c r="E58" s="390" t="s">
        <v>97</v>
      </c>
      <c r="F58" s="390"/>
      <c r="G58" s="390"/>
      <c r="H58" s="390"/>
      <c r="I58" s="390"/>
      <c r="J58" s="100"/>
      <c r="K58" s="390" t="s">
        <v>98</v>
      </c>
      <c r="L58" s="390"/>
      <c r="M58" s="390"/>
      <c r="N58" s="390"/>
      <c r="O58" s="390"/>
      <c r="P58" s="390"/>
      <c r="Q58" s="390"/>
      <c r="R58" s="390"/>
      <c r="S58" s="390"/>
      <c r="T58" s="390"/>
      <c r="U58" s="390"/>
      <c r="V58" s="390"/>
      <c r="W58" s="390"/>
      <c r="X58" s="390"/>
      <c r="Y58" s="390"/>
      <c r="Z58" s="390"/>
      <c r="AA58" s="390"/>
      <c r="AB58" s="390"/>
      <c r="AC58" s="390"/>
      <c r="AD58" s="390"/>
      <c r="AE58" s="390"/>
      <c r="AF58" s="390"/>
      <c r="AG58" s="388">
        <f>'SO901.1 - SO 901.1 - 1. e...'!J32</f>
        <v>0</v>
      </c>
      <c r="AH58" s="389"/>
      <c r="AI58" s="389"/>
      <c r="AJ58" s="389"/>
      <c r="AK58" s="389"/>
      <c r="AL58" s="389"/>
      <c r="AM58" s="389"/>
      <c r="AN58" s="388">
        <f t="shared" si="0"/>
        <v>0</v>
      </c>
      <c r="AO58" s="389"/>
      <c r="AP58" s="389"/>
      <c r="AQ58" s="101" t="s">
        <v>99</v>
      </c>
      <c r="AR58" s="56"/>
      <c r="AS58" s="102">
        <v>0</v>
      </c>
      <c r="AT58" s="103">
        <f t="shared" si="1"/>
        <v>0</v>
      </c>
      <c r="AU58" s="104">
        <f>'SO901.1 - SO 901.1 - 1. e...'!P87</f>
        <v>0</v>
      </c>
      <c r="AV58" s="103">
        <f>'SO901.1 - SO 901.1 - 1. e...'!J35</f>
        <v>0</v>
      </c>
      <c r="AW58" s="103">
        <f>'SO901.1 - SO 901.1 - 1. e...'!J36</f>
        <v>0</v>
      </c>
      <c r="AX58" s="103">
        <f>'SO901.1 - SO 901.1 - 1. e...'!J37</f>
        <v>0</v>
      </c>
      <c r="AY58" s="103">
        <f>'SO901.1 - SO 901.1 - 1. e...'!J38</f>
        <v>0</v>
      </c>
      <c r="AZ58" s="103">
        <f>'SO901.1 - SO 901.1 - 1. e...'!F35</f>
        <v>0</v>
      </c>
      <c r="BA58" s="103">
        <f>'SO901.1 - SO 901.1 - 1. e...'!F36</f>
        <v>0</v>
      </c>
      <c r="BB58" s="103">
        <f>'SO901.1 - SO 901.1 - 1. e...'!F37</f>
        <v>0</v>
      </c>
      <c r="BC58" s="103">
        <f>'SO901.1 - SO 901.1 - 1. e...'!F38</f>
        <v>0</v>
      </c>
      <c r="BD58" s="105">
        <f>'SO901.1 - SO 901.1 - 1. e...'!F39</f>
        <v>0</v>
      </c>
      <c r="BT58" s="106" t="s">
        <v>90</v>
      </c>
      <c r="BV58" s="106" t="s">
        <v>83</v>
      </c>
      <c r="BW58" s="106" t="s">
        <v>100</v>
      </c>
      <c r="BX58" s="106" t="s">
        <v>96</v>
      </c>
      <c r="CL58" s="106" t="s">
        <v>19</v>
      </c>
    </row>
    <row r="59" spans="1:91" s="4" customFormat="1" ht="16.5" customHeight="1">
      <c r="A59" s="89" t="s">
        <v>85</v>
      </c>
      <c r="B59" s="54"/>
      <c r="C59" s="100"/>
      <c r="D59" s="100"/>
      <c r="E59" s="390" t="s">
        <v>101</v>
      </c>
      <c r="F59" s="390"/>
      <c r="G59" s="390"/>
      <c r="H59" s="390"/>
      <c r="I59" s="390"/>
      <c r="J59" s="100"/>
      <c r="K59" s="390" t="s">
        <v>102</v>
      </c>
      <c r="L59" s="390"/>
      <c r="M59" s="390"/>
      <c r="N59" s="390"/>
      <c r="O59" s="390"/>
      <c r="P59" s="390"/>
      <c r="Q59" s="390"/>
      <c r="R59" s="390"/>
      <c r="S59" s="390"/>
      <c r="T59" s="390"/>
      <c r="U59" s="390"/>
      <c r="V59" s="390"/>
      <c r="W59" s="390"/>
      <c r="X59" s="390"/>
      <c r="Y59" s="390"/>
      <c r="Z59" s="390"/>
      <c r="AA59" s="390"/>
      <c r="AB59" s="390"/>
      <c r="AC59" s="390"/>
      <c r="AD59" s="390"/>
      <c r="AE59" s="390"/>
      <c r="AF59" s="390"/>
      <c r="AG59" s="388">
        <f>'SO901.2 - SO 901.2 - 2. e...'!J32</f>
        <v>0</v>
      </c>
      <c r="AH59" s="389"/>
      <c r="AI59" s="389"/>
      <c r="AJ59" s="389"/>
      <c r="AK59" s="389"/>
      <c r="AL59" s="389"/>
      <c r="AM59" s="389"/>
      <c r="AN59" s="388">
        <f t="shared" si="0"/>
        <v>0</v>
      </c>
      <c r="AO59" s="389"/>
      <c r="AP59" s="389"/>
      <c r="AQ59" s="101" t="s">
        <v>99</v>
      </c>
      <c r="AR59" s="56"/>
      <c r="AS59" s="102">
        <v>0</v>
      </c>
      <c r="AT59" s="103">
        <f t="shared" si="1"/>
        <v>0</v>
      </c>
      <c r="AU59" s="104">
        <f>'SO901.2 - SO 901.2 - 2. e...'!P87</f>
        <v>0</v>
      </c>
      <c r="AV59" s="103">
        <f>'SO901.2 - SO 901.2 - 2. e...'!J35</f>
        <v>0</v>
      </c>
      <c r="AW59" s="103">
        <f>'SO901.2 - SO 901.2 - 2. e...'!J36</f>
        <v>0</v>
      </c>
      <c r="AX59" s="103">
        <f>'SO901.2 - SO 901.2 - 2. e...'!J37</f>
        <v>0</v>
      </c>
      <c r="AY59" s="103">
        <f>'SO901.2 - SO 901.2 - 2. e...'!J38</f>
        <v>0</v>
      </c>
      <c r="AZ59" s="103">
        <f>'SO901.2 - SO 901.2 - 2. e...'!F35</f>
        <v>0</v>
      </c>
      <c r="BA59" s="103">
        <f>'SO901.2 - SO 901.2 - 2. e...'!F36</f>
        <v>0</v>
      </c>
      <c r="BB59" s="103">
        <f>'SO901.2 - SO 901.2 - 2. e...'!F37</f>
        <v>0</v>
      </c>
      <c r="BC59" s="103">
        <f>'SO901.2 - SO 901.2 - 2. e...'!F38</f>
        <v>0</v>
      </c>
      <c r="BD59" s="105">
        <f>'SO901.2 - SO 901.2 - 2. e...'!F39</f>
        <v>0</v>
      </c>
      <c r="BT59" s="106" t="s">
        <v>90</v>
      </c>
      <c r="BV59" s="106" t="s">
        <v>83</v>
      </c>
      <c r="BW59" s="106" t="s">
        <v>103</v>
      </c>
      <c r="BX59" s="106" t="s">
        <v>96</v>
      </c>
      <c r="CL59" s="106" t="s">
        <v>19</v>
      </c>
    </row>
    <row r="60" spans="1:91" s="7" customFormat="1" ht="16.5" customHeight="1">
      <c r="A60" s="89" t="s">
        <v>85</v>
      </c>
      <c r="B60" s="90"/>
      <c r="C60" s="91"/>
      <c r="D60" s="384" t="s">
        <v>104</v>
      </c>
      <c r="E60" s="384"/>
      <c r="F60" s="384"/>
      <c r="G60" s="384"/>
      <c r="H60" s="384"/>
      <c r="I60" s="92"/>
      <c r="J60" s="384" t="s">
        <v>105</v>
      </c>
      <c r="K60" s="384"/>
      <c r="L60" s="384"/>
      <c r="M60" s="384"/>
      <c r="N60" s="384"/>
      <c r="O60" s="384"/>
      <c r="P60" s="384"/>
      <c r="Q60" s="384"/>
      <c r="R60" s="384"/>
      <c r="S60" s="384"/>
      <c r="T60" s="384"/>
      <c r="U60" s="384"/>
      <c r="V60" s="384"/>
      <c r="W60" s="384"/>
      <c r="X60" s="384"/>
      <c r="Y60" s="384"/>
      <c r="Z60" s="384"/>
      <c r="AA60" s="384"/>
      <c r="AB60" s="384"/>
      <c r="AC60" s="384"/>
      <c r="AD60" s="384"/>
      <c r="AE60" s="384"/>
      <c r="AF60" s="384"/>
      <c r="AG60" s="385">
        <f>'VON - VON - Vedlejší a os...'!J30</f>
        <v>0</v>
      </c>
      <c r="AH60" s="386"/>
      <c r="AI60" s="386"/>
      <c r="AJ60" s="386"/>
      <c r="AK60" s="386"/>
      <c r="AL60" s="386"/>
      <c r="AM60" s="386"/>
      <c r="AN60" s="385">
        <f t="shared" si="0"/>
        <v>0</v>
      </c>
      <c r="AO60" s="386"/>
      <c r="AP60" s="386"/>
      <c r="AQ60" s="93" t="s">
        <v>104</v>
      </c>
      <c r="AR60" s="94"/>
      <c r="AS60" s="107">
        <v>0</v>
      </c>
      <c r="AT60" s="108">
        <f t="shared" si="1"/>
        <v>0</v>
      </c>
      <c r="AU60" s="109">
        <f>'VON - VON - Vedlejší a os...'!P85</f>
        <v>0</v>
      </c>
      <c r="AV60" s="108">
        <f>'VON - VON - Vedlejší a os...'!J33</f>
        <v>0</v>
      </c>
      <c r="AW60" s="108">
        <f>'VON - VON - Vedlejší a os...'!J34</f>
        <v>0</v>
      </c>
      <c r="AX60" s="108">
        <f>'VON - VON - Vedlejší a os...'!J35</f>
        <v>0</v>
      </c>
      <c r="AY60" s="108">
        <f>'VON - VON - Vedlejší a os...'!J36</f>
        <v>0</v>
      </c>
      <c r="AZ60" s="108">
        <f>'VON - VON - Vedlejší a os...'!F33</f>
        <v>0</v>
      </c>
      <c r="BA60" s="108">
        <f>'VON - VON - Vedlejší a os...'!F34</f>
        <v>0</v>
      </c>
      <c r="BB60" s="108">
        <f>'VON - VON - Vedlejší a os...'!F35</f>
        <v>0</v>
      </c>
      <c r="BC60" s="108">
        <f>'VON - VON - Vedlejší a os...'!F36</f>
        <v>0</v>
      </c>
      <c r="BD60" s="110">
        <f>'VON - VON - Vedlejší a os...'!F37</f>
        <v>0</v>
      </c>
      <c r="BT60" s="99" t="s">
        <v>40</v>
      </c>
      <c r="BV60" s="99" t="s">
        <v>83</v>
      </c>
      <c r="BW60" s="99" t="s">
        <v>106</v>
      </c>
      <c r="BX60" s="99" t="s">
        <v>5</v>
      </c>
      <c r="CL60" s="99" t="s">
        <v>19</v>
      </c>
      <c r="CM60" s="99" t="s">
        <v>90</v>
      </c>
    </row>
    <row r="61" spans="1:91" s="2" customFormat="1" ht="30" customHeight="1">
      <c r="A61" s="37"/>
      <c r="B61" s="38"/>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c r="AJ61" s="39"/>
      <c r="AK61" s="39"/>
      <c r="AL61" s="39"/>
      <c r="AM61" s="39"/>
      <c r="AN61" s="39"/>
      <c r="AO61" s="39"/>
      <c r="AP61" s="39"/>
      <c r="AQ61" s="39"/>
      <c r="AR61" s="42"/>
      <c r="AS61" s="37"/>
      <c r="AT61" s="37"/>
      <c r="AU61" s="37"/>
      <c r="AV61" s="37"/>
      <c r="AW61" s="37"/>
      <c r="AX61" s="37"/>
      <c r="AY61" s="37"/>
      <c r="AZ61" s="37"/>
      <c r="BA61" s="37"/>
      <c r="BB61" s="37"/>
      <c r="BC61" s="37"/>
      <c r="BD61" s="37"/>
      <c r="BE61" s="37"/>
    </row>
    <row r="62" spans="1:91" s="2" customFormat="1" ht="6.9" customHeight="1">
      <c r="A62" s="37"/>
      <c r="B62" s="50"/>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51"/>
      <c r="AP62" s="51"/>
      <c r="AQ62" s="51"/>
      <c r="AR62" s="42"/>
      <c r="AS62" s="37"/>
      <c r="AT62" s="37"/>
      <c r="AU62" s="37"/>
      <c r="AV62" s="37"/>
      <c r="AW62" s="37"/>
      <c r="AX62" s="37"/>
      <c r="AY62" s="37"/>
      <c r="AZ62" s="37"/>
      <c r="BA62" s="37"/>
      <c r="BB62" s="37"/>
      <c r="BC62" s="37"/>
      <c r="BD62" s="37"/>
      <c r="BE62" s="37"/>
    </row>
  </sheetData>
  <sheetProtection algorithmName="SHA-512" hashValue="olNQllewgfVsRrktOE3tsx0d99RHW5ucjChSpDSLtktXn6kLWNfbq6Q9I0hzx8NASbojJ6fnU+7KD9MSXxf9wQ==" saltValue="Wxp0P7PJIOEi5Pb0CurHTM69OrhYHyGohT8ljYDew57jRbT9oyvHfXggjSqPMbRrtMdRhhU2b1dIdPi4vb/3dw==" spinCount="100000" sheet="1" objects="1" scenarios="1" formatColumns="0" formatRows="0"/>
  <mergeCells count="62">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60:AP60"/>
    <mergeCell ref="AG60:AM60"/>
    <mergeCell ref="D60:H60"/>
    <mergeCell ref="J60:AF60"/>
    <mergeCell ref="AG54:AM54"/>
    <mergeCell ref="AN54:AP54"/>
    <mergeCell ref="AN58:AP58"/>
    <mergeCell ref="AG58:AM58"/>
    <mergeCell ref="E58:I58"/>
    <mergeCell ref="K58:AF58"/>
    <mergeCell ref="AN59:AP59"/>
    <mergeCell ref="AG59:AM59"/>
    <mergeCell ref="E59:I59"/>
    <mergeCell ref="K59:AF59"/>
    <mergeCell ref="J56:AF56"/>
    <mergeCell ref="D56:H56"/>
    <mergeCell ref="AG56:AM56"/>
    <mergeCell ref="AN56:AP56"/>
    <mergeCell ref="AN57:AP57"/>
    <mergeCell ref="D57:H57"/>
    <mergeCell ref="J57:AF57"/>
    <mergeCell ref="AG57:AM57"/>
    <mergeCell ref="C52:G52"/>
    <mergeCell ref="AG52:AM52"/>
    <mergeCell ref="I52:AF52"/>
    <mergeCell ref="AN52:AP52"/>
    <mergeCell ref="D55:H55"/>
    <mergeCell ref="AG55:AM55"/>
    <mergeCell ref="J55:AF55"/>
    <mergeCell ref="AN55:AP55"/>
    <mergeCell ref="L45:AO45"/>
    <mergeCell ref="AM47:AN47"/>
    <mergeCell ref="AM49:AP49"/>
    <mergeCell ref="AS49:AT51"/>
    <mergeCell ref="AM50:AP50"/>
  </mergeCells>
  <hyperlinks>
    <hyperlink ref="A55" location="'SO111 - SO 111 - Rekonstr...'!C2" display="/" xr:uid="{00000000-0004-0000-0000-000000000000}"/>
    <hyperlink ref="A56" location="'SO112 - SO 112 - Okružní ...'!C2" display="/" xr:uid="{00000000-0004-0000-0000-000001000000}"/>
    <hyperlink ref="A58" location="'SO901.1 - SO 901.1 - 1. e...'!C2" display="/" xr:uid="{00000000-0004-0000-0000-000002000000}"/>
    <hyperlink ref="A59" location="'SO901.2 - SO 901.2 - 2. e...'!C2" display="/" xr:uid="{00000000-0004-0000-0000-000003000000}"/>
    <hyperlink ref="A60" location="'VON - VON - Vedlejší a os...'!C2" display="/" xr:uid="{00000000-0004-0000-0000-000004000000}"/>
  </hyperlinks>
  <pageMargins left="0.39370078740157483" right="0.39370078740157483" top="0.39370078740157483" bottom="0.39370078740157483" header="0" footer="0"/>
  <pageSetup paperSize="9" scale="99" fitToHeight="100" orientation="landscape" blackAndWhite="1" r:id="rId1"/>
  <headerFooter>
    <oddHeader>&amp;LBENEŠOV - DOPRAVNÍ OPATŘENÍ U NÁDRAŽÍ (KSŚ-IROP)&amp;CDOPAS s.r.o.&amp;RPOLOŽKOVÝ VÝKAZ VÝMĚR</oddHeader>
    <oddFooter>&amp;LRekapitulace stavby :
SO 111 - Rekonstrukce ulice Nádražní
SO 112 - Okružní křižovatka Nádražní - Tyršova
SO 901 - DIO
VON - Vedlejší a ostatní náklady&amp;CStrana &amp;P z &amp;N&amp;RRekapitulace
položkových soupisů prací</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72100-CD94-4DED-AD95-FE0CA69BBFD8}">
  <dimension ref="A1:A107"/>
  <sheetViews>
    <sheetView view="pageLayout" topLeftCell="A10" workbookViewId="0">
      <selection activeCell="A10" sqref="A10"/>
    </sheetView>
  </sheetViews>
  <sheetFormatPr defaultRowHeight="10.199999999999999"/>
  <cols>
    <col min="1" max="1" width="112" style="433" customWidth="1"/>
    <col min="2" max="256" width="9.140625" style="433"/>
    <col min="257" max="257" width="112" style="433" customWidth="1"/>
    <col min="258" max="512" width="9.140625" style="433"/>
    <col min="513" max="513" width="112" style="433" customWidth="1"/>
    <col min="514" max="768" width="9.140625" style="433"/>
    <col min="769" max="769" width="112" style="433" customWidth="1"/>
    <col min="770" max="1024" width="9.140625" style="433"/>
    <col min="1025" max="1025" width="112" style="433" customWidth="1"/>
    <col min="1026" max="1280" width="9.140625" style="433"/>
    <col min="1281" max="1281" width="112" style="433" customWidth="1"/>
    <col min="1282" max="1536" width="9.140625" style="433"/>
    <col min="1537" max="1537" width="112" style="433" customWidth="1"/>
    <col min="1538" max="1792" width="9.140625" style="433"/>
    <col min="1793" max="1793" width="112" style="433" customWidth="1"/>
    <col min="1794" max="2048" width="9.140625" style="433"/>
    <col min="2049" max="2049" width="112" style="433" customWidth="1"/>
    <col min="2050" max="2304" width="9.140625" style="433"/>
    <col min="2305" max="2305" width="112" style="433" customWidth="1"/>
    <col min="2306" max="2560" width="9.140625" style="433"/>
    <col min="2561" max="2561" width="112" style="433" customWidth="1"/>
    <col min="2562" max="2816" width="9.140625" style="433"/>
    <col min="2817" max="2817" width="112" style="433" customWidth="1"/>
    <col min="2818" max="3072" width="9.140625" style="433"/>
    <col min="3073" max="3073" width="112" style="433" customWidth="1"/>
    <col min="3074" max="3328" width="9.140625" style="433"/>
    <col min="3329" max="3329" width="112" style="433" customWidth="1"/>
    <col min="3330" max="3584" width="9.140625" style="433"/>
    <col min="3585" max="3585" width="112" style="433" customWidth="1"/>
    <col min="3586" max="3840" width="9.140625" style="433"/>
    <col min="3841" max="3841" width="112" style="433" customWidth="1"/>
    <col min="3842" max="4096" width="9.140625" style="433"/>
    <col min="4097" max="4097" width="112" style="433" customWidth="1"/>
    <col min="4098" max="4352" width="9.140625" style="433"/>
    <col min="4353" max="4353" width="112" style="433" customWidth="1"/>
    <col min="4354" max="4608" width="9.140625" style="433"/>
    <col min="4609" max="4609" width="112" style="433" customWidth="1"/>
    <col min="4610" max="4864" width="9.140625" style="433"/>
    <col min="4865" max="4865" width="112" style="433" customWidth="1"/>
    <col min="4866" max="5120" width="9.140625" style="433"/>
    <col min="5121" max="5121" width="112" style="433" customWidth="1"/>
    <col min="5122" max="5376" width="9.140625" style="433"/>
    <col min="5377" max="5377" width="112" style="433" customWidth="1"/>
    <col min="5378" max="5632" width="9.140625" style="433"/>
    <col min="5633" max="5633" width="112" style="433" customWidth="1"/>
    <col min="5634" max="5888" width="9.140625" style="433"/>
    <col min="5889" max="5889" width="112" style="433" customWidth="1"/>
    <col min="5890" max="6144" width="9.140625" style="433"/>
    <col min="6145" max="6145" width="112" style="433" customWidth="1"/>
    <col min="6146" max="6400" width="9.140625" style="433"/>
    <col min="6401" max="6401" width="112" style="433" customWidth="1"/>
    <col min="6402" max="6656" width="9.140625" style="433"/>
    <col min="6657" max="6657" width="112" style="433" customWidth="1"/>
    <col min="6658" max="6912" width="9.140625" style="433"/>
    <col min="6913" max="6913" width="112" style="433" customWidth="1"/>
    <col min="6914" max="7168" width="9.140625" style="433"/>
    <col min="7169" max="7169" width="112" style="433" customWidth="1"/>
    <col min="7170" max="7424" width="9.140625" style="433"/>
    <col min="7425" max="7425" width="112" style="433" customWidth="1"/>
    <col min="7426" max="7680" width="9.140625" style="433"/>
    <col min="7681" max="7681" width="112" style="433" customWidth="1"/>
    <col min="7682" max="7936" width="9.140625" style="433"/>
    <col min="7937" max="7937" width="112" style="433" customWidth="1"/>
    <col min="7938" max="8192" width="9.140625" style="433"/>
    <col min="8193" max="8193" width="112" style="433" customWidth="1"/>
    <col min="8194" max="8448" width="9.140625" style="433"/>
    <col min="8449" max="8449" width="112" style="433" customWidth="1"/>
    <col min="8450" max="8704" width="9.140625" style="433"/>
    <col min="8705" max="8705" width="112" style="433" customWidth="1"/>
    <col min="8706" max="8960" width="9.140625" style="433"/>
    <col min="8961" max="8961" width="112" style="433" customWidth="1"/>
    <col min="8962" max="9216" width="9.140625" style="433"/>
    <col min="9217" max="9217" width="112" style="433" customWidth="1"/>
    <col min="9218" max="9472" width="9.140625" style="433"/>
    <col min="9473" max="9473" width="112" style="433" customWidth="1"/>
    <col min="9474" max="9728" width="9.140625" style="433"/>
    <col min="9729" max="9729" width="112" style="433" customWidth="1"/>
    <col min="9730" max="9984" width="9.140625" style="433"/>
    <col min="9985" max="9985" width="112" style="433" customWidth="1"/>
    <col min="9986" max="10240" width="9.140625" style="433"/>
    <col min="10241" max="10241" width="112" style="433" customWidth="1"/>
    <col min="10242" max="10496" width="9.140625" style="433"/>
    <col min="10497" max="10497" width="112" style="433" customWidth="1"/>
    <col min="10498" max="10752" width="9.140625" style="433"/>
    <col min="10753" max="10753" width="112" style="433" customWidth="1"/>
    <col min="10754" max="11008" width="9.140625" style="433"/>
    <col min="11009" max="11009" width="112" style="433" customWidth="1"/>
    <col min="11010" max="11264" width="9.140625" style="433"/>
    <col min="11265" max="11265" width="112" style="433" customWidth="1"/>
    <col min="11266" max="11520" width="9.140625" style="433"/>
    <col min="11521" max="11521" width="112" style="433" customWidth="1"/>
    <col min="11522" max="11776" width="9.140625" style="433"/>
    <col min="11777" max="11777" width="112" style="433" customWidth="1"/>
    <col min="11778" max="12032" width="9.140625" style="433"/>
    <col min="12033" max="12033" width="112" style="433" customWidth="1"/>
    <col min="12034" max="12288" width="9.140625" style="433"/>
    <col min="12289" max="12289" width="112" style="433" customWidth="1"/>
    <col min="12290" max="12544" width="9.140625" style="433"/>
    <col min="12545" max="12545" width="112" style="433" customWidth="1"/>
    <col min="12546" max="12800" width="9.140625" style="433"/>
    <col min="12801" max="12801" width="112" style="433" customWidth="1"/>
    <col min="12802" max="13056" width="9.140625" style="433"/>
    <col min="13057" max="13057" width="112" style="433" customWidth="1"/>
    <col min="13058" max="13312" width="9.140625" style="433"/>
    <col min="13313" max="13313" width="112" style="433" customWidth="1"/>
    <col min="13314" max="13568" width="9.140625" style="433"/>
    <col min="13569" max="13569" width="112" style="433" customWidth="1"/>
    <col min="13570" max="13824" width="9.140625" style="433"/>
    <col min="13825" max="13825" width="112" style="433" customWidth="1"/>
    <col min="13826" max="14080" width="9.140625" style="433"/>
    <col min="14081" max="14081" width="112" style="433" customWidth="1"/>
    <col min="14082" max="14336" width="9.140625" style="433"/>
    <col min="14337" max="14337" width="112" style="433" customWidth="1"/>
    <col min="14338" max="14592" width="9.140625" style="433"/>
    <col min="14593" max="14593" width="112" style="433" customWidth="1"/>
    <col min="14594" max="14848" width="9.140625" style="433"/>
    <col min="14849" max="14849" width="112" style="433" customWidth="1"/>
    <col min="14850" max="15104" width="9.140625" style="433"/>
    <col min="15105" max="15105" width="112" style="433" customWidth="1"/>
    <col min="15106" max="15360" width="9.140625" style="433"/>
    <col min="15361" max="15361" width="112" style="433" customWidth="1"/>
    <col min="15362" max="15616" width="9.140625" style="433"/>
    <col min="15617" max="15617" width="112" style="433" customWidth="1"/>
    <col min="15618" max="15872" width="9.140625" style="433"/>
    <col min="15873" max="15873" width="112" style="433" customWidth="1"/>
    <col min="15874" max="16128" width="9.140625" style="433"/>
    <col min="16129" max="16129" width="112" style="433" customWidth="1"/>
    <col min="16130" max="16384" width="9.140625" style="433"/>
  </cols>
  <sheetData>
    <row r="1" spans="1:1" ht="51" customHeight="1">
      <c r="A1" s="432" t="s">
        <v>1879</v>
      </c>
    </row>
    <row r="2" spans="1:1" ht="51" customHeight="1">
      <c r="A2" s="434" t="s">
        <v>1880</v>
      </c>
    </row>
    <row r="3" spans="1:1" ht="51" customHeight="1">
      <c r="A3" s="434" t="s">
        <v>1881</v>
      </c>
    </row>
    <row r="4" spans="1:1" ht="78" customHeight="1">
      <c r="A4" s="434" t="s">
        <v>1882</v>
      </c>
    </row>
    <row r="5" spans="1:1" ht="63.75" customHeight="1">
      <c r="A5" s="434" t="s">
        <v>1883</v>
      </c>
    </row>
    <row r="6" spans="1:1" ht="51" customHeight="1">
      <c r="A6" s="434" t="s">
        <v>1884</v>
      </c>
    </row>
    <row r="7" spans="1:1" ht="64.5" customHeight="1">
      <c r="A7" s="434" t="s">
        <v>1885</v>
      </c>
    </row>
    <row r="8" spans="1:1" ht="104.25" customHeight="1">
      <c r="A8" s="434" t="s">
        <v>1886</v>
      </c>
    </row>
    <row r="9" spans="1:1" ht="77.25" customHeight="1">
      <c r="A9" s="434" t="s">
        <v>1887</v>
      </c>
    </row>
    <row r="10" spans="1:1" ht="79.5" customHeight="1">
      <c r="A10" s="434" t="s">
        <v>1888</v>
      </c>
    </row>
    <row r="11" spans="1:1" ht="51" customHeight="1">
      <c r="A11" s="434" t="s">
        <v>1889</v>
      </c>
    </row>
    <row r="12" spans="1:1" ht="51" customHeight="1">
      <c r="A12" s="434" t="s">
        <v>1890</v>
      </c>
    </row>
    <row r="13" spans="1:1" ht="51" customHeight="1">
      <c r="A13" s="434" t="s">
        <v>1891</v>
      </c>
    </row>
    <row r="14" spans="1:1" ht="51" customHeight="1">
      <c r="A14" s="434" t="s">
        <v>1892</v>
      </c>
    </row>
    <row r="15" spans="1:1" ht="51" customHeight="1">
      <c r="A15" s="434" t="s">
        <v>1893</v>
      </c>
    </row>
    <row r="16" spans="1:1" ht="51" customHeight="1">
      <c r="A16" s="434" t="s">
        <v>1894</v>
      </c>
    </row>
    <row r="17" spans="1:1" ht="51" customHeight="1">
      <c r="A17" s="434" t="s">
        <v>1895</v>
      </c>
    </row>
    <row r="18" spans="1:1" ht="51" customHeight="1">
      <c r="A18" s="434" t="s">
        <v>1896</v>
      </c>
    </row>
    <row r="19" spans="1:1" ht="51" customHeight="1">
      <c r="A19" s="434" t="s">
        <v>1897</v>
      </c>
    </row>
    <row r="20" spans="1:1" ht="90.75" customHeight="1">
      <c r="A20" s="434" t="s">
        <v>1898</v>
      </c>
    </row>
    <row r="21" spans="1:1" ht="64.5" customHeight="1">
      <c r="A21" s="434" t="s">
        <v>1899</v>
      </c>
    </row>
    <row r="22" spans="1:1" ht="51" customHeight="1">
      <c r="A22" s="434" t="s">
        <v>1900</v>
      </c>
    </row>
    <row r="23" spans="1:1" ht="66" customHeight="1">
      <c r="A23" s="434" t="s">
        <v>1901</v>
      </c>
    </row>
    <row r="24" spans="1:1" ht="78" customHeight="1">
      <c r="A24" s="434" t="s">
        <v>1902</v>
      </c>
    </row>
    <row r="25" spans="1:1" ht="51" customHeight="1">
      <c r="A25" s="434" t="s">
        <v>1903</v>
      </c>
    </row>
    <row r="26" spans="1:1" ht="51" customHeight="1">
      <c r="A26" s="434" t="s">
        <v>1904</v>
      </c>
    </row>
    <row r="27" spans="1:1" ht="51" customHeight="1">
      <c r="A27" s="434" t="s">
        <v>1905</v>
      </c>
    </row>
    <row r="28" spans="1:1" ht="51" customHeight="1">
      <c r="A28" s="434" t="s">
        <v>1906</v>
      </c>
    </row>
    <row r="29" spans="1:1" ht="51" customHeight="1">
      <c r="A29" s="434" t="s">
        <v>1907</v>
      </c>
    </row>
    <row r="31" spans="1:1" ht="13.8">
      <c r="A31" s="435"/>
    </row>
    <row r="32" spans="1:1" ht="13.8">
      <c r="A32" s="435"/>
    </row>
    <row r="33" spans="1:1" ht="13.8">
      <c r="A33" s="435"/>
    </row>
    <row r="34" spans="1:1" ht="13.8">
      <c r="A34" s="435"/>
    </row>
    <row r="35" spans="1:1" ht="13.8">
      <c r="A35" s="435"/>
    </row>
    <row r="36" spans="1:1" ht="13.8">
      <c r="A36" s="435"/>
    </row>
    <row r="37" spans="1:1" ht="13.8">
      <c r="A37" s="435"/>
    </row>
    <row r="38" spans="1:1" ht="13.8">
      <c r="A38" s="435"/>
    </row>
    <row r="39" spans="1:1" ht="13.8">
      <c r="A39" s="435"/>
    </row>
    <row r="40" spans="1:1" ht="13.8">
      <c r="A40" s="435"/>
    </row>
    <row r="41" spans="1:1" ht="13.8">
      <c r="A41" s="435"/>
    </row>
    <row r="42" spans="1:1" ht="13.8">
      <c r="A42" s="435"/>
    </row>
    <row r="43" spans="1:1" ht="13.8">
      <c r="A43" s="435"/>
    </row>
    <row r="44" spans="1:1" ht="13.8">
      <c r="A44" s="435"/>
    </row>
    <row r="45" spans="1:1" ht="13.8">
      <c r="A45" s="435"/>
    </row>
    <row r="46" spans="1:1" ht="13.8">
      <c r="A46" s="435"/>
    </row>
    <row r="47" spans="1:1" ht="13.8">
      <c r="A47" s="435"/>
    </row>
    <row r="48" spans="1:1" ht="13.8">
      <c r="A48" s="435"/>
    </row>
    <row r="49" spans="1:1" ht="13.8">
      <c r="A49" s="435"/>
    </row>
    <row r="50" spans="1:1" ht="13.8">
      <c r="A50" s="435"/>
    </row>
    <row r="51" spans="1:1" ht="13.8">
      <c r="A51" s="435"/>
    </row>
    <row r="52" spans="1:1" ht="13.8">
      <c r="A52" s="435"/>
    </row>
    <row r="53" spans="1:1" ht="13.8">
      <c r="A53" s="435"/>
    </row>
    <row r="54" spans="1:1" ht="13.8">
      <c r="A54" s="435"/>
    </row>
    <row r="55" spans="1:1" ht="13.8">
      <c r="A55" s="435"/>
    </row>
    <row r="56" spans="1:1" ht="13.8">
      <c r="A56" s="435"/>
    </row>
    <row r="57" spans="1:1" ht="13.8">
      <c r="A57" s="435"/>
    </row>
    <row r="58" spans="1:1" ht="13.8">
      <c r="A58" s="435"/>
    </row>
    <row r="59" spans="1:1" ht="13.8">
      <c r="A59" s="435"/>
    </row>
    <row r="60" spans="1:1" ht="13.8">
      <c r="A60" s="435"/>
    </row>
    <row r="61" spans="1:1" ht="13.8">
      <c r="A61" s="435"/>
    </row>
    <row r="62" spans="1:1" ht="13.8">
      <c r="A62" s="435"/>
    </row>
    <row r="63" spans="1:1" ht="13.8">
      <c r="A63" s="435"/>
    </row>
    <row r="64" spans="1:1" ht="13.8">
      <c r="A64" s="435"/>
    </row>
    <row r="65" spans="1:1" ht="13.8">
      <c r="A65" s="435"/>
    </row>
    <row r="66" spans="1:1" ht="13.8">
      <c r="A66" s="435"/>
    </row>
    <row r="67" spans="1:1" ht="13.8">
      <c r="A67" s="435"/>
    </row>
    <row r="68" spans="1:1" ht="13.8">
      <c r="A68" s="435"/>
    </row>
    <row r="69" spans="1:1" ht="13.8">
      <c r="A69" s="435"/>
    </row>
    <row r="70" spans="1:1" ht="13.8">
      <c r="A70" s="435"/>
    </row>
    <row r="71" spans="1:1" ht="13.8">
      <c r="A71" s="435"/>
    </row>
    <row r="72" spans="1:1" ht="13.8">
      <c r="A72" s="435"/>
    </row>
    <row r="73" spans="1:1" ht="13.8">
      <c r="A73" s="435"/>
    </row>
    <row r="74" spans="1:1" ht="13.8">
      <c r="A74" s="435"/>
    </row>
    <row r="75" spans="1:1" ht="13.8">
      <c r="A75" s="435"/>
    </row>
    <row r="76" spans="1:1" ht="13.8">
      <c r="A76" s="435"/>
    </row>
    <row r="77" spans="1:1" ht="13.8">
      <c r="A77" s="435"/>
    </row>
    <row r="78" spans="1:1" ht="13.8">
      <c r="A78" s="435"/>
    </row>
    <row r="79" spans="1:1" ht="13.8">
      <c r="A79" s="435"/>
    </row>
    <row r="80" spans="1:1" ht="13.8">
      <c r="A80" s="435"/>
    </row>
    <row r="81" spans="1:1" ht="13.8">
      <c r="A81" s="435"/>
    </row>
    <row r="82" spans="1:1" ht="13.8">
      <c r="A82" s="435"/>
    </row>
    <row r="83" spans="1:1" ht="13.8">
      <c r="A83" s="435"/>
    </row>
    <row r="84" spans="1:1" ht="13.8">
      <c r="A84" s="435"/>
    </row>
    <row r="85" spans="1:1" ht="13.8">
      <c r="A85" s="435"/>
    </row>
    <row r="86" spans="1:1" ht="13.8">
      <c r="A86" s="435"/>
    </row>
    <row r="87" spans="1:1" ht="13.8">
      <c r="A87" s="435"/>
    </row>
    <row r="88" spans="1:1" ht="13.8">
      <c r="A88" s="435"/>
    </row>
    <row r="89" spans="1:1" ht="13.8">
      <c r="A89" s="435"/>
    </row>
    <row r="90" spans="1:1" ht="13.8">
      <c r="A90" s="435"/>
    </row>
    <row r="91" spans="1:1" ht="13.8">
      <c r="A91" s="435"/>
    </row>
    <row r="92" spans="1:1" ht="13.8">
      <c r="A92" s="435"/>
    </row>
    <row r="93" spans="1:1" ht="13.8">
      <c r="A93" s="435"/>
    </row>
    <row r="94" spans="1:1" ht="13.8">
      <c r="A94" s="435"/>
    </row>
    <row r="95" spans="1:1" ht="13.8">
      <c r="A95" s="435"/>
    </row>
    <row r="96" spans="1:1" ht="13.8">
      <c r="A96" s="435"/>
    </row>
    <row r="97" spans="1:1" ht="13.8">
      <c r="A97" s="435"/>
    </row>
    <row r="98" spans="1:1" ht="13.8">
      <c r="A98" s="435"/>
    </row>
    <row r="99" spans="1:1" ht="13.8">
      <c r="A99" s="435"/>
    </row>
    <row r="100" spans="1:1" ht="13.8">
      <c r="A100" s="435"/>
    </row>
    <row r="101" spans="1:1" ht="13.8">
      <c r="A101" s="435"/>
    </row>
    <row r="102" spans="1:1" ht="13.8">
      <c r="A102" s="435"/>
    </row>
    <row r="103" spans="1:1" ht="13.8">
      <c r="A103" s="435"/>
    </row>
    <row r="104" spans="1:1" ht="13.8">
      <c r="A104" s="435"/>
    </row>
    <row r="105" spans="1:1" ht="13.8">
      <c r="A105" s="435"/>
    </row>
    <row r="106" spans="1:1" ht="13.8">
      <c r="A106" s="435"/>
    </row>
    <row r="107" spans="1:1" ht="13.8">
      <c r="A107" s="435"/>
    </row>
  </sheetData>
  <pageMargins left="0.7" right="0.7" top="0.92708333333333337" bottom="0.78740157499999996" header="0.3" footer="0.3"/>
  <pageSetup paperSize="9" orientation="landscape" r:id="rId1"/>
  <headerFooter>
    <oddHeader>&amp;LBENEŠOV
DOPRAVNÍ OPATŘENÍ U NÁDRAŽÍ&amp;CDOPAS s.r.o.&amp;R&amp;P z &amp;N</oddHeader>
    <oddFooter>&amp;CPoložkový rozpočet&amp;Rčást - Všeobecné podmínky k ceně díla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010"/>
  <sheetViews>
    <sheetView showGridLines="0"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11"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56" s="1" customFormat="1" ht="36.9" customHeight="1">
      <c r="I2" s="111"/>
      <c r="L2" s="412"/>
      <c r="M2" s="412"/>
      <c r="N2" s="412"/>
      <c r="O2" s="412"/>
      <c r="P2" s="412"/>
      <c r="Q2" s="412"/>
      <c r="R2" s="412"/>
      <c r="S2" s="412"/>
      <c r="T2" s="412"/>
      <c r="U2" s="412"/>
      <c r="V2" s="412"/>
      <c r="AT2" s="19" t="s">
        <v>89</v>
      </c>
      <c r="AZ2" s="112" t="s">
        <v>107</v>
      </c>
      <c r="BA2" s="112" t="s">
        <v>108</v>
      </c>
      <c r="BB2" s="112" t="s">
        <v>109</v>
      </c>
      <c r="BC2" s="112" t="s">
        <v>110</v>
      </c>
      <c r="BD2" s="112" t="s">
        <v>111</v>
      </c>
    </row>
    <row r="3" spans="1:56" s="1" customFormat="1" ht="6.9" customHeight="1">
      <c r="B3" s="113"/>
      <c r="C3" s="114"/>
      <c r="D3" s="114"/>
      <c r="E3" s="114"/>
      <c r="F3" s="114"/>
      <c r="G3" s="114"/>
      <c r="H3" s="114"/>
      <c r="I3" s="115"/>
      <c r="J3" s="114"/>
      <c r="K3" s="114"/>
      <c r="L3" s="22"/>
      <c r="AT3" s="19" t="s">
        <v>90</v>
      </c>
      <c r="AZ3" s="112" t="s">
        <v>112</v>
      </c>
      <c r="BA3" s="112" t="s">
        <v>113</v>
      </c>
      <c r="BB3" s="112" t="s">
        <v>109</v>
      </c>
      <c r="BC3" s="112" t="s">
        <v>114</v>
      </c>
      <c r="BD3" s="112" t="s">
        <v>111</v>
      </c>
    </row>
    <row r="4" spans="1:56" s="1" customFormat="1" ht="24.9" customHeight="1">
      <c r="B4" s="22"/>
      <c r="D4" s="116" t="s">
        <v>115</v>
      </c>
      <c r="I4" s="111"/>
      <c r="L4" s="22"/>
      <c r="M4" s="117" t="s">
        <v>10</v>
      </c>
      <c r="AT4" s="19" t="s">
        <v>4</v>
      </c>
      <c r="AZ4" s="112" t="s">
        <v>116</v>
      </c>
      <c r="BA4" s="112" t="s">
        <v>117</v>
      </c>
      <c r="BB4" s="112" t="s">
        <v>109</v>
      </c>
      <c r="BC4" s="112" t="s">
        <v>118</v>
      </c>
      <c r="BD4" s="112" t="s">
        <v>111</v>
      </c>
    </row>
    <row r="5" spans="1:56" s="1" customFormat="1" ht="6.9" customHeight="1">
      <c r="B5" s="22"/>
      <c r="I5" s="111"/>
      <c r="L5" s="22"/>
      <c r="AZ5" s="112" t="s">
        <v>119</v>
      </c>
      <c r="BA5" s="112" t="s">
        <v>120</v>
      </c>
      <c r="BB5" s="112" t="s">
        <v>109</v>
      </c>
      <c r="BC5" s="112" t="s">
        <v>121</v>
      </c>
      <c r="BD5" s="112" t="s">
        <v>111</v>
      </c>
    </row>
    <row r="6" spans="1:56" s="1" customFormat="1" ht="12" customHeight="1">
      <c r="B6" s="22"/>
      <c r="D6" s="118" t="s">
        <v>16</v>
      </c>
      <c r="I6" s="111"/>
      <c r="L6" s="22"/>
      <c r="AZ6" s="112" t="s">
        <v>122</v>
      </c>
      <c r="BA6" s="112" t="s">
        <v>123</v>
      </c>
      <c r="BB6" s="112" t="s">
        <v>124</v>
      </c>
      <c r="BC6" s="112" t="s">
        <v>125</v>
      </c>
      <c r="BD6" s="112" t="s">
        <v>111</v>
      </c>
    </row>
    <row r="7" spans="1:56" s="1" customFormat="1" ht="16.5" customHeight="1">
      <c r="B7" s="22"/>
      <c r="E7" s="413" t="str">
        <f>'Rekapitulace stavby'!K6</f>
        <v>BENEŠOV - DOPRAVNÍ OPATŘENÍ U NÁDRAŽÍ (KSÚS-IROP)</v>
      </c>
      <c r="F7" s="414"/>
      <c r="G7" s="414"/>
      <c r="H7" s="414"/>
      <c r="I7" s="111"/>
      <c r="L7" s="22"/>
      <c r="AZ7" s="112" t="s">
        <v>126</v>
      </c>
      <c r="BA7" s="112" t="s">
        <v>127</v>
      </c>
      <c r="BB7" s="112" t="s">
        <v>124</v>
      </c>
      <c r="BC7" s="112" t="s">
        <v>128</v>
      </c>
      <c r="BD7" s="112" t="s">
        <v>111</v>
      </c>
    </row>
    <row r="8" spans="1:56" s="2" customFormat="1" ht="12" customHeight="1">
      <c r="A8" s="37"/>
      <c r="B8" s="42"/>
      <c r="C8" s="37"/>
      <c r="D8" s="118" t="s">
        <v>129</v>
      </c>
      <c r="E8" s="37"/>
      <c r="F8" s="37"/>
      <c r="G8" s="37"/>
      <c r="H8" s="37"/>
      <c r="I8" s="119"/>
      <c r="J8" s="37"/>
      <c r="K8" s="37"/>
      <c r="L8" s="120"/>
      <c r="S8" s="37"/>
      <c r="T8" s="37"/>
      <c r="U8" s="37"/>
      <c r="V8" s="37"/>
      <c r="W8" s="37"/>
      <c r="X8" s="37"/>
      <c r="Y8" s="37"/>
      <c r="Z8" s="37"/>
      <c r="AA8" s="37"/>
      <c r="AB8" s="37"/>
      <c r="AC8" s="37"/>
      <c r="AD8" s="37"/>
      <c r="AE8" s="37"/>
      <c r="AZ8" s="112" t="s">
        <v>130</v>
      </c>
      <c r="BA8" s="112" t="s">
        <v>131</v>
      </c>
      <c r="BB8" s="112" t="s">
        <v>124</v>
      </c>
      <c r="BC8" s="112" t="s">
        <v>132</v>
      </c>
      <c r="BD8" s="112" t="s">
        <v>111</v>
      </c>
    </row>
    <row r="9" spans="1:56" s="2" customFormat="1" ht="16.5" customHeight="1">
      <c r="A9" s="37"/>
      <c r="B9" s="42"/>
      <c r="C9" s="37"/>
      <c r="D9" s="37"/>
      <c r="E9" s="415" t="s">
        <v>133</v>
      </c>
      <c r="F9" s="416"/>
      <c r="G9" s="416"/>
      <c r="H9" s="416"/>
      <c r="I9" s="119"/>
      <c r="J9" s="37"/>
      <c r="K9" s="37"/>
      <c r="L9" s="120"/>
      <c r="S9" s="37"/>
      <c r="T9" s="37"/>
      <c r="U9" s="37"/>
      <c r="V9" s="37"/>
      <c r="W9" s="37"/>
      <c r="X9" s="37"/>
      <c r="Y9" s="37"/>
      <c r="Z9" s="37"/>
      <c r="AA9" s="37"/>
      <c r="AB9" s="37"/>
      <c r="AC9" s="37"/>
      <c r="AD9" s="37"/>
      <c r="AE9" s="37"/>
      <c r="AZ9" s="112" t="s">
        <v>134</v>
      </c>
      <c r="BA9" s="112" t="s">
        <v>135</v>
      </c>
      <c r="BB9" s="112" t="s">
        <v>124</v>
      </c>
      <c r="BC9" s="112" t="s">
        <v>136</v>
      </c>
      <c r="BD9" s="112" t="s">
        <v>111</v>
      </c>
    </row>
    <row r="10" spans="1:56" s="2" customFormat="1" ht="10.199999999999999">
      <c r="A10" s="37"/>
      <c r="B10" s="42"/>
      <c r="C10" s="37"/>
      <c r="D10" s="37"/>
      <c r="E10" s="37"/>
      <c r="F10" s="37"/>
      <c r="G10" s="37"/>
      <c r="H10" s="37"/>
      <c r="I10" s="119"/>
      <c r="J10" s="37"/>
      <c r="K10" s="37"/>
      <c r="L10" s="120"/>
      <c r="S10" s="37"/>
      <c r="T10" s="37"/>
      <c r="U10" s="37"/>
      <c r="V10" s="37"/>
      <c r="W10" s="37"/>
      <c r="X10" s="37"/>
      <c r="Y10" s="37"/>
      <c r="Z10" s="37"/>
      <c r="AA10" s="37"/>
      <c r="AB10" s="37"/>
      <c r="AC10" s="37"/>
      <c r="AD10" s="37"/>
      <c r="AE10" s="37"/>
      <c r="AZ10" s="112" t="s">
        <v>137</v>
      </c>
      <c r="BA10" s="112" t="s">
        <v>138</v>
      </c>
      <c r="BB10" s="112" t="s">
        <v>124</v>
      </c>
      <c r="BC10" s="112" t="s">
        <v>139</v>
      </c>
      <c r="BD10" s="112" t="s">
        <v>111</v>
      </c>
    </row>
    <row r="11" spans="1:56" s="2" customFormat="1" ht="12" customHeight="1">
      <c r="A11" s="37"/>
      <c r="B11" s="42"/>
      <c r="C11" s="37"/>
      <c r="D11" s="118" t="s">
        <v>18</v>
      </c>
      <c r="E11" s="37"/>
      <c r="F11" s="106" t="s">
        <v>19</v>
      </c>
      <c r="G11" s="37"/>
      <c r="H11" s="37"/>
      <c r="I11" s="121" t="s">
        <v>20</v>
      </c>
      <c r="J11" s="106" t="s">
        <v>32</v>
      </c>
      <c r="K11" s="37"/>
      <c r="L11" s="120"/>
      <c r="S11" s="37"/>
      <c r="T11" s="37"/>
      <c r="U11" s="37"/>
      <c r="V11" s="37"/>
      <c r="W11" s="37"/>
      <c r="X11" s="37"/>
      <c r="Y11" s="37"/>
      <c r="Z11" s="37"/>
      <c r="AA11" s="37"/>
      <c r="AB11" s="37"/>
      <c r="AC11" s="37"/>
      <c r="AD11" s="37"/>
      <c r="AE11" s="37"/>
      <c r="AZ11" s="112" t="s">
        <v>140</v>
      </c>
      <c r="BA11" s="112" t="s">
        <v>141</v>
      </c>
      <c r="BB11" s="112" t="s">
        <v>124</v>
      </c>
      <c r="BC11" s="112" t="s">
        <v>142</v>
      </c>
      <c r="BD11" s="112" t="s">
        <v>111</v>
      </c>
    </row>
    <row r="12" spans="1:56" s="2" customFormat="1" ht="12" customHeight="1">
      <c r="A12" s="37"/>
      <c r="B12" s="42"/>
      <c r="C12" s="37"/>
      <c r="D12" s="118" t="s">
        <v>22</v>
      </c>
      <c r="E12" s="37"/>
      <c r="F12" s="106" t="s">
        <v>23</v>
      </c>
      <c r="G12" s="37"/>
      <c r="H12" s="37"/>
      <c r="I12" s="121" t="s">
        <v>24</v>
      </c>
      <c r="J12" s="122" t="str">
        <f>'Rekapitulace stavby'!AN8</f>
        <v>25. 9. 2019</v>
      </c>
      <c r="K12" s="37"/>
      <c r="L12" s="120"/>
      <c r="S12" s="37"/>
      <c r="T12" s="37"/>
      <c r="U12" s="37"/>
      <c r="V12" s="37"/>
      <c r="W12" s="37"/>
      <c r="X12" s="37"/>
      <c r="Y12" s="37"/>
      <c r="Z12" s="37"/>
      <c r="AA12" s="37"/>
      <c r="AB12" s="37"/>
      <c r="AC12" s="37"/>
      <c r="AD12" s="37"/>
      <c r="AE12" s="37"/>
      <c r="AZ12" s="112" t="s">
        <v>143</v>
      </c>
      <c r="BA12" s="112" t="s">
        <v>144</v>
      </c>
      <c r="BB12" s="112" t="s">
        <v>124</v>
      </c>
      <c r="BC12" s="112" t="s">
        <v>145</v>
      </c>
      <c r="BD12" s="112" t="s">
        <v>111</v>
      </c>
    </row>
    <row r="13" spans="1:56" s="2" customFormat="1" ht="10.8" customHeight="1">
      <c r="A13" s="37"/>
      <c r="B13" s="42"/>
      <c r="C13" s="37"/>
      <c r="D13" s="37"/>
      <c r="E13" s="37"/>
      <c r="F13" s="37"/>
      <c r="G13" s="37"/>
      <c r="H13" s="37"/>
      <c r="I13" s="119"/>
      <c r="J13" s="37"/>
      <c r="K13" s="37"/>
      <c r="L13" s="120"/>
      <c r="S13" s="37"/>
      <c r="T13" s="37"/>
      <c r="U13" s="37"/>
      <c r="V13" s="37"/>
      <c r="W13" s="37"/>
      <c r="X13" s="37"/>
      <c r="Y13" s="37"/>
      <c r="Z13" s="37"/>
      <c r="AA13" s="37"/>
      <c r="AB13" s="37"/>
      <c r="AC13" s="37"/>
      <c r="AD13" s="37"/>
      <c r="AE13" s="37"/>
      <c r="AZ13" s="112" t="s">
        <v>146</v>
      </c>
      <c r="BA13" s="112" t="s">
        <v>147</v>
      </c>
      <c r="BB13" s="112" t="s">
        <v>124</v>
      </c>
      <c r="BC13" s="112" t="s">
        <v>148</v>
      </c>
      <c r="BD13" s="112" t="s">
        <v>111</v>
      </c>
    </row>
    <row r="14" spans="1:56" s="2" customFormat="1" ht="12" customHeight="1">
      <c r="A14" s="37"/>
      <c r="B14" s="42"/>
      <c r="C14" s="37"/>
      <c r="D14" s="118" t="s">
        <v>30</v>
      </c>
      <c r="E14" s="37"/>
      <c r="F14" s="37"/>
      <c r="G14" s="37"/>
      <c r="H14" s="37"/>
      <c r="I14" s="121" t="s">
        <v>31</v>
      </c>
      <c r="J14" s="106" t="s">
        <v>32</v>
      </c>
      <c r="K14" s="37"/>
      <c r="L14" s="120"/>
      <c r="S14" s="37"/>
      <c r="T14" s="37"/>
      <c r="U14" s="37"/>
      <c r="V14" s="37"/>
      <c r="W14" s="37"/>
      <c r="X14" s="37"/>
      <c r="Y14" s="37"/>
      <c r="Z14" s="37"/>
      <c r="AA14" s="37"/>
      <c r="AB14" s="37"/>
      <c r="AC14" s="37"/>
      <c r="AD14" s="37"/>
      <c r="AE14" s="37"/>
      <c r="AZ14" s="112" t="s">
        <v>149</v>
      </c>
      <c r="BA14" s="112" t="s">
        <v>150</v>
      </c>
      <c r="BB14" s="112" t="s">
        <v>124</v>
      </c>
      <c r="BC14" s="112" t="s">
        <v>151</v>
      </c>
      <c r="BD14" s="112" t="s">
        <v>111</v>
      </c>
    </row>
    <row r="15" spans="1:56" s="2" customFormat="1" ht="18" customHeight="1">
      <c r="A15" s="37"/>
      <c r="B15" s="42"/>
      <c r="C15" s="37"/>
      <c r="D15" s="37"/>
      <c r="E15" s="106" t="s">
        <v>33</v>
      </c>
      <c r="F15" s="37"/>
      <c r="G15" s="37"/>
      <c r="H15" s="37"/>
      <c r="I15" s="121" t="s">
        <v>34</v>
      </c>
      <c r="J15" s="106" t="s">
        <v>32</v>
      </c>
      <c r="K15" s="37"/>
      <c r="L15" s="120"/>
      <c r="S15" s="37"/>
      <c r="T15" s="37"/>
      <c r="U15" s="37"/>
      <c r="V15" s="37"/>
      <c r="W15" s="37"/>
      <c r="X15" s="37"/>
      <c r="Y15" s="37"/>
      <c r="Z15" s="37"/>
      <c r="AA15" s="37"/>
      <c r="AB15" s="37"/>
      <c r="AC15" s="37"/>
      <c r="AD15" s="37"/>
      <c r="AE15" s="37"/>
      <c r="AZ15" s="112" t="s">
        <v>152</v>
      </c>
      <c r="BA15" s="112" t="s">
        <v>153</v>
      </c>
      <c r="BB15" s="112" t="s">
        <v>124</v>
      </c>
      <c r="BC15" s="112" t="s">
        <v>154</v>
      </c>
      <c r="BD15" s="112" t="s">
        <v>111</v>
      </c>
    </row>
    <row r="16" spans="1:56" s="2" customFormat="1" ht="6.9" customHeight="1">
      <c r="A16" s="37"/>
      <c r="B16" s="42"/>
      <c r="C16" s="37"/>
      <c r="D16" s="37"/>
      <c r="E16" s="37"/>
      <c r="F16" s="37"/>
      <c r="G16" s="37"/>
      <c r="H16" s="37"/>
      <c r="I16" s="119"/>
      <c r="J16" s="37"/>
      <c r="K16" s="37"/>
      <c r="L16" s="120"/>
      <c r="S16" s="37"/>
      <c r="T16" s="37"/>
      <c r="U16" s="37"/>
      <c r="V16" s="37"/>
      <c r="W16" s="37"/>
      <c r="X16" s="37"/>
      <c r="Y16" s="37"/>
      <c r="Z16" s="37"/>
      <c r="AA16" s="37"/>
      <c r="AB16" s="37"/>
      <c r="AC16" s="37"/>
      <c r="AD16" s="37"/>
      <c r="AE16" s="37"/>
      <c r="AZ16" s="112" t="s">
        <v>155</v>
      </c>
      <c r="BA16" s="112" t="s">
        <v>156</v>
      </c>
      <c r="BB16" s="112" t="s">
        <v>109</v>
      </c>
      <c r="BC16" s="112" t="s">
        <v>157</v>
      </c>
      <c r="BD16" s="112" t="s">
        <v>111</v>
      </c>
    </row>
    <row r="17" spans="1:56" s="2" customFormat="1" ht="12" customHeight="1">
      <c r="A17" s="37"/>
      <c r="B17" s="42"/>
      <c r="C17" s="37"/>
      <c r="D17" s="118" t="s">
        <v>35</v>
      </c>
      <c r="E17" s="37"/>
      <c r="F17" s="37"/>
      <c r="G17" s="37"/>
      <c r="H17" s="37"/>
      <c r="I17" s="121" t="s">
        <v>31</v>
      </c>
      <c r="J17" s="32" t="str">
        <f>'Rekapitulace stavby'!AN13</f>
        <v>Vyplň údaj</v>
      </c>
      <c r="K17" s="37"/>
      <c r="L17" s="120"/>
      <c r="S17" s="37"/>
      <c r="T17" s="37"/>
      <c r="U17" s="37"/>
      <c r="V17" s="37"/>
      <c r="W17" s="37"/>
      <c r="X17" s="37"/>
      <c r="Y17" s="37"/>
      <c r="Z17" s="37"/>
      <c r="AA17" s="37"/>
      <c r="AB17" s="37"/>
      <c r="AC17" s="37"/>
      <c r="AD17" s="37"/>
      <c r="AE17" s="37"/>
      <c r="AZ17" s="112" t="s">
        <v>158</v>
      </c>
      <c r="BA17" s="112" t="s">
        <v>159</v>
      </c>
      <c r="BB17" s="112" t="s">
        <v>160</v>
      </c>
      <c r="BC17" s="112" t="s">
        <v>161</v>
      </c>
      <c r="BD17" s="112" t="s">
        <v>111</v>
      </c>
    </row>
    <row r="18" spans="1:56" s="2" customFormat="1" ht="18" customHeight="1">
      <c r="A18" s="37"/>
      <c r="B18" s="42"/>
      <c r="C18" s="37"/>
      <c r="D18" s="37"/>
      <c r="E18" s="417" t="str">
        <f>'Rekapitulace stavby'!E14</f>
        <v>Vyplň údaj</v>
      </c>
      <c r="F18" s="418"/>
      <c r="G18" s="418"/>
      <c r="H18" s="418"/>
      <c r="I18" s="121" t="s">
        <v>34</v>
      </c>
      <c r="J18" s="32" t="str">
        <f>'Rekapitulace stavby'!AN14</f>
        <v>Vyplň údaj</v>
      </c>
      <c r="K18" s="37"/>
      <c r="L18" s="120"/>
      <c r="S18" s="37"/>
      <c r="T18" s="37"/>
      <c r="U18" s="37"/>
      <c r="V18" s="37"/>
      <c r="W18" s="37"/>
      <c r="X18" s="37"/>
      <c r="Y18" s="37"/>
      <c r="Z18" s="37"/>
      <c r="AA18" s="37"/>
      <c r="AB18" s="37"/>
      <c r="AC18" s="37"/>
      <c r="AD18" s="37"/>
      <c r="AE18" s="37"/>
    </row>
    <row r="19" spans="1:56" s="2" customFormat="1" ht="6.9" customHeight="1">
      <c r="A19" s="37"/>
      <c r="B19" s="42"/>
      <c r="C19" s="37"/>
      <c r="D19" s="37"/>
      <c r="E19" s="37"/>
      <c r="F19" s="37"/>
      <c r="G19" s="37"/>
      <c r="H19" s="37"/>
      <c r="I19" s="119"/>
      <c r="J19" s="37"/>
      <c r="K19" s="37"/>
      <c r="L19" s="120"/>
      <c r="S19" s="37"/>
      <c r="T19" s="37"/>
      <c r="U19" s="37"/>
      <c r="V19" s="37"/>
      <c r="W19" s="37"/>
      <c r="X19" s="37"/>
      <c r="Y19" s="37"/>
      <c r="Z19" s="37"/>
      <c r="AA19" s="37"/>
      <c r="AB19" s="37"/>
      <c r="AC19" s="37"/>
      <c r="AD19" s="37"/>
      <c r="AE19" s="37"/>
    </row>
    <row r="20" spans="1:56" s="2" customFormat="1" ht="12" customHeight="1">
      <c r="A20" s="37"/>
      <c r="B20" s="42"/>
      <c r="C20" s="37"/>
      <c r="D20" s="118" t="s">
        <v>37</v>
      </c>
      <c r="E20" s="37"/>
      <c r="F20" s="37"/>
      <c r="G20" s="37"/>
      <c r="H20" s="37"/>
      <c r="I20" s="121" t="s">
        <v>31</v>
      </c>
      <c r="J20" s="106" t="s">
        <v>32</v>
      </c>
      <c r="K20" s="37"/>
      <c r="L20" s="120"/>
      <c r="S20" s="37"/>
      <c r="T20" s="37"/>
      <c r="U20" s="37"/>
      <c r="V20" s="37"/>
      <c r="W20" s="37"/>
      <c r="X20" s="37"/>
      <c r="Y20" s="37"/>
      <c r="Z20" s="37"/>
      <c r="AA20" s="37"/>
      <c r="AB20" s="37"/>
      <c r="AC20" s="37"/>
      <c r="AD20" s="37"/>
      <c r="AE20" s="37"/>
    </row>
    <row r="21" spans="1:56" s="2" customFormat="1" ht="18" customHeight="1">
      <c r="A21" s="37"/>
      <c r="B21" s="42"/>
      <c r="C21" s="37"/>
      <c r="D21" s="37"/>
      <c r="E21" s="106" t="s">
        <v>39</v>
      </c>
      <c r="F21" s="37"/>
      <c r="G21" s="37"/>
      <c r="H21" s="37"/>
      <c r="I21" s="121" t="s">
        <v>34</v>
      </c>
      <c r="J21" s="106" t="s">
        <v>32</v>
      </c>
      <c r="K21" s="37"/>
      <c r="L21" s="120"/>
      <c r="S21" s="37"/>
      <c r="T21" s="37"/>
      <c r="U21" s="37"/>
      <c r="V21" s="37"/>
      <c r="W21" s="37"/>
      <c r="X21" s="37"/>
      <c r="Y21" s="37"/>
      <c r="Z21" s="37"/>
      <c r="AA21" s="37"/>
      <c r="AB21" s="37"/>
      <c r="AC21" s="37"/>
      <c r="AD21" s="37"/>
      <c r="AE21" s="37"/>
    </row>
    <row r="22" spans="1:56" s="2" customFormat="1" ht="6.9" customHeight="1">
      <c r="A22" s="37"/>
      <c r="B22" s="42"/>
      <c r="C22" s="37"/>
      <c r="D22" s="37"/>
      <c r="E22" s="37"/>
      <c r="F22" s="37"/>
      <c r="G22" s="37"/>
      <c r="H22" s="37"/>
      <c r="I22" s="119"/>
      <c r="J22" s="37"/>
      <c r="K22" s="37"/>
      <c r="L22" s="120"/>
      <c r="S22" s="37"/>
      <c r="T22" s="37"/>
      <c r="U22" s="37"/>
      <c r="V22" s="37"/>
      <c r="W22" s="37"/>
      <c r="X22" s="37"/>
      <c r="Y22" s="37"/>
      <c r="Z22" s="37"/>
      <c r="AA22" s="37"/>
      <c r="AB22" s="37"/>
      <c r="AC22" s="37"/>
      <c r="AD22" s="37"/>
      <c r="AE22" s="37"/>
    </row>
    <row r="23" spans="1:56" s="2" customFormat="1" ht="12" customHeight="1">
      <c r="A23" s="37"/>
      <c r="B23" s="42"/>
      <c r="C23" s="37"/>
      <c r="D23" s="118" t="s">
        <v>41</v>
      </c>
      <c r="E23" s="37"/>
      <c r="F23" s="37"/>
      <c r="G23" s="37"/>
      <c r="H23" s="37"/>
      <c r="I23" s="121" t="s">
        <v>31</v>
      </c>
      <c r="J23" s="106" t="s">
        <v>42</v>
      </c>
      <c r="K23" s="37"/>
      <c r="L23" s="120"/>
      <c r="S23" s="37"/>
      <c r="T23" s="37"/>
      <c r="U23" s="37"/>
      <c r="V23" s="37"/>
      <c r="W23" s="37"/>
      <c r="X23" s="37"/>
      <c r="Y23" s="37"/>
      <c r="Z23" s="37"/>
      <c r="AA23" s="37"/>
      <c r="AB23" s="37"/>
      <c r="AC23" s="37"/>
      <c r="AD23" s="37"/>
      <c r="AE23" s="37"/>
    </row>
    <row r="24" spans="1:56" s="2" customFormat="1" ht="18" customHeight="1">
      <c r="A24" s="37"/>
      <c r="B24" s="42"/>
      <c r="C24" s="37"/>
      <c r="D24" s="37"/>
      <c r="E24" s="106" t="s">
        <v>44</v>
      </c>
      <c r="F24" s="37"/>
      <c r="G24" s="37"/>
      <c r="H24" s="37"/>
      <c r="I24" s="121" t="s">
        <v>34</v>
      </c>
      <c r="J24" s="106" t="s">
        <v>32</v>
      </c>
      <c r="K24" s="37"/>
      <c r="L24" s="120"/>
      <c r="S24" s="37"/>
      <c r="T24" s="37"/>
      <c r="U24" s="37"/>
      <c r="V24" s="37"/>
      <c r="W24" s="37"/>
      <c r="X24" s="37"/>
      <c r="Y24" s="37"/>
      <c r="Z24" s="37"/>
      <c r="AA24" s="37"/>
      <c r="AB24" s="37"/>
      <c r="AC24" s="37"/>
      <c r="AD24" s="37"/>
      <c r="AE24" s="37"/>
    </row>
    <row r="25" spans="1:56" s="2" customFormat="1" ht="6.9" customHeight="1">
      <c r="A25" s="37"/>
      <c r="B25" s="42"/>
      <c r="C25" s="37"/>
      <c r="D25" s="37"/>
      <c r="E25" s="37"/>
      <c r="F25" s="37"/>
      <c r="G25" s="37"/>
      <c r="H25" s="37"/>
      <c r="I25" s="119"/>
      <c r="J25" s="37"/>
      <c r="K25" s="37"/>
      <c r="L25" s="120"/>
      <c r="S25" s="37"/>
      <c r="T25" s="37"/>
      <c r="U25" s="37"/>
      <c r="V25" s="37"/>
      <c r="W25" s="37"/>
      <c r="X25" s="37"/>
      <c r="Y25" s="37"/>
      <c r="Z25" s="37"/>
      <c r="AA25" s="37"/>
      <c r="AB25" s="37"/>
      <c r="AC25" s="37"/>
      <c r="AD25" s="37"/>
      <c r="AE25" s="37"/>
    </row>
    <row r="26" spans="1:56" s="2" customFormat="1" ht="12" customHeight="1">
      <c r="A26" s="37"/>
      <c r="B26" s="42"/>
      <c r="C26" s="37"/>
      <c r="D26" s="118" t="s">
        <v>45</v>
      </c>
      <c r="E26" s="37"/>
      <c r="F26" s="37"/>
      <c r="G26" s="37"/>
      <c r="H26" s="37"/>
      <c r="I26" s="119"/>
      <c r="J26" s="37"/>
      <c r="K26" s="37"/>
      <c r="L26" s="120"/>
      <c r="S26" s="37"/>
      <c r="T26" s="37"/>
      <c r="U26" s="37"/>
      <c r="V26" s="37"/>
      <c r="W26" s="37"/>
      <c r="X26" s="37"/>
      <c r="Y26" s="37"/>
      <c r="Z26" s="37"/>
      <c r="AA26" s="37"/>
      <c r="AB26" s="37"/>
      <c r="AC26" s="37"/>
      <c r="AD26" s="37"/>
      <c r="AE26" s="37"/>
    </row>
    <row r="27" spans="1:56" s="8" customFormat="1" ht="16.5" customHeight="1">
      <c r="A27" s="123"/>
      <c r="B27" s="124"/>
      <c r="C27" s="123"/>
      <c r="D27" s="123"/>
      <c r="E27" s="419" t="s">
        <v>32</v>
      </c>
      <c r="F27" s="419"/>
      <c r="G27" s="419"/>
      <c r="H27" s="419"/>
      <c r="I27" s="125"/>
      <c r="J27" s="123"/>
      <c r="K27" s="123"/>
      <c r="L27" s="126"/>
      <c r="S27" s="123"/>
      <c r="T27" s="123"/>
      <c r="U27" s="123"/>
      <c r="V27" s="123"/>
      <c r="W27" s="123"/>
      <c r="X27" s="123"/>
      <c r="Y27" s="123"/>
      <c r="Z27" s="123"/>
      <c r="AA27" s="123"/>
      <c r="AB27" s="123"/>
      <c r="AC27" s="123"/>
      <c r="AD27" s="123"/>
      <c r="AE27" s="123"/>
    </row>
    <row r="28" spans="1:56" s="2" customFormat="1" ht="6.9" customHeight="1">
      <c r="A28" s="37"/>
      <c r="B28" s="42"/>
      <c r="C28" s="37"/>
      <c r="D28" s="37"/>
      <c r="E28" s="37"/>
      <c r="F28" s="37"/>
      <c r="G28" s="37"/>
      <c r="H28" s="37"/>
      <c r="I28" s="119"/>
      <c r="J28" s="37"/>
      <c r="K28" s="37"/>
      <c r="L28" s="120"/>
      <c r="S28" s="37"/>
      <c r="T28" s="37"/>
      <c r="U28" s="37"/>
      <c r="V28" s="37"/>
      <c r="W28" s="37"/>
      <c r="X28" s="37"/>
      <c r="Y28" s="37"/>
      <c r="Z28" s="37"/>
      <c r="AA28" s="37"/>
      <c r="AB28" s="37"/>
      <c r="AC28" s="37"/>
      <c r="AD28" s="37"/>
      <c r="AE28" s="37"/>
    </row>
    <row r="29" spans="1:56" s="2" customFormat="1" ht="6.9" customHeight="1">
      <c r="A29" s="37"/>
      <c r="B29" s="42"/>
      <c r="C29" s="37"/>
      <c r="D29" s="127"/>
      <c r="E29" s="127"/>
      <c r="F29" s="127"/>
      <c r="G29" s="127"/>
      <c r="H29" s="127"/>
      <c r="I29" s="128"/>
      <c r="J29" s="127"/>
      <c r="K29" s="127"/>
      <c r="L29" s="120"/>
      <c r="S29" s="37"/>
      <c r="T29" s="37"/>
      <c r="U29" s="37"/>
      <c r="V29" s="37"/>
      <c r="W29" s="37"/>
      <c r="X29" s="37"/>
      <c r="Y29" s="37"/>
      <c r="Z29" s="37"/>
      <c r="AA29" s="37"/>
      <c r="AB29" s="37"/>
      <c r="AC29" s="37"/>
      <c r="AD29" s="37"/>
      <c r="AE29" s="37"/>
    </row>
    <row r="30" spans="1:56" s="2" customFormat="1" ht="25.35" customHeight="1">
      <c r="A30" s="37"/>
      <c r="B30" s="42"/>
      <c r="C30" s="37"/>
      <c r="D30" s="129" t="s">
        <v>47</v>
      </c>
      <c r="E30" s="37"/>
      <c r="F30" s="37"/>
      <c r="G30" s="37"/>
      <c r="H30" s="37"/>
      <c r="I30" s="119"/>
      <c r="J30" s="130">
        <f>ROUND(J90, 0)</f>
        <v>0</v>
      </c>
      <c r="K30" s="37"/>
      <c r="L30" s="120"/>
      <c r="S30" s="37"/>
      <c r="T30" s="37"/>
      <c r="U30" s="37"/>
      <c r="V30" s="37"/>
      <c r="W30" s="37"/>
      <c r="X30" s="37"/>
      <c r="Y30" s="37"/>
      <c r="Z30" s="37"/>
      <c r="AA30" s="37"/>
      <c r="AB30" s="37"/>
      <c r="AC30" s="37"/>
      <c r="AD30" s="37"/>
      <c r="AE30" s="37"/>
    </row>
    <row r="31" spans="1:56" s="2" customFormat="1" ht="6.9" customHeight="1">
      <c r="A31" s="37"/>
      <c r="B31" s="42"/>
      <c r="C31" s="37"/>
      <c r="D31" s="127"/>
      <c r="E31" s="127"/>
      <c r="F31" s="127"/>
      <c r="G31" s="127"/>
      <c r="H31" s="127"/>
      <c r="I31" s="128"/>
      <c r="J31" s="127"/>
      <c r="K31" s="127"/>
      <c r="L31" s="120"/>
      <c r="S31" s="37"/>
      <c r="T31" s="37"/>
      <c r="U31" s="37"/>
      <c r="V31" s="37"/>
      <c r="W31" s="37"/>
      <c r="X31" s="37"/>
      <c r="Y31" s="37"/>
      <c r="Z31" s="37"/>
      <c r="AA31" s="37"/>
      <c r="AB31" s="37"/>
      <c r="AC31" s="37"/>
      <c r="AD31" s="37"/>
      <c r="AE31" s="37"/>
    </row>
    <row r="32" spans="1:56" s="2" customFormat="1" ht="14.4" customHeight="1">
      <c r="A32" s="37"/>
      <c r="B32" s="42"/>
      <c r="C32" s="37"/>
      <c r="D32" s="37"/>
      <c r="E32" s="37"/>
      <c r="F32" s="131" t="s">
        <v>49</v>
      </c>
      <c r="G32" s="37"/>
      <c r="H32" s="37"/>
      <c r="I32" s="132" t="s">
        <v>48</v>
      </c>
      <c r="J32" s="131" t="s">
        <v>50</v>
      </c>
      <c r="K32" s="37"/>
      <c r="L32" s="120"/>
      <c r="S32" s="37"/>
      <c r="T32" s="37"/>
      <c r="U32" s="37"/>
      <c r="V32" s="37"/>
      <c r="W32" s="37"/>
      <c r="X32" s="37"/>
      <c r="Y32" s="37"/>
      <c r="Z32" s="37"/>
      <c r="AA32" s="37"/>
      <c r="AB32" s="37"/>
      <c r="AC32" s="37"/>
      <c r="AD32" s="37"/>
      <c r="AE32" s="37"/>
    </row>
    <row r="33" spans="1:31" s="2" customFormat="1" ht="14.4" customHeight="1">
      <c r="A33" s="37"/>
      <c r="B33" s="42"/>
      <c r="C33" s="37"/>
      <c r="D33" s="133" t="s">
        <v>51</v>
      </c>
      <c r="E33" s="118" t="s">
        <v>52</v>
      </c>
      <c r="F33" s="134">
        <f>ROUND((SUM(BE90:BE1009)),  0)</f>
        <v>0</v>
      </c>
      <c r="G33" s="37"/>
      <c r="H33" s="37"/>
      <c r="I33" s="135">
        <v>0.21</v>
      </c>
      <c r="J33" s="134">
        <f>ROUND(((SUM(BE90:BE1009))*I33),  0)</f>
        <v>0</v>
      </c>
      <c r="K33" s="37"/>
      <c r="L33" s="120"/>
      <c r="S33" s="37"/>
      <c r="T33" s="37"/>
      <c r="U33" s="37"/>
      <c r="V33" s="37"/>
      <c r="W33" s="37"/>
      <c r="X33" s="37"/>
      <c r="Y33" s="37"/>
      <c r="Z33" s="37"/>
      <c r="AA33" s="37"/>
      <c r="AB33" s="37"/>
      <c r="AC33" s="37"/>
      <c r="AD33" s="37"/>
      <c r="AE33" s="37"/>
    </row>
    <row r="34" spans="1:31" s="2" customFormat="1" ht="14.4" customHeight="1">
      <c r="A34" s="37"/>
      <c r="B34" s="42"/>
      <c r="C34" s="37"/>
      <c r="D34" s="37"/>
      <c r="E34" s="118" t="s">
        <v>53</v>
      </c>
      <c r="F34" s="134">
        <f>ROUND((SUM(BF90:BF1009)),  0)</f>
        <v>0</v>
      </c>
      <c r="G34" s="37"/>
      <c r="H34" s="37"/>
      <c r="I34" s="135">
        <v>0.15</v>
      </c>
      <c r="J34" s="134">
        <f>ROUND(((SUM(BF90:BF1009))*I34),  0)</f>
        <v>0</v>
      </c>
      <c r="K34" s="37"/>
      <c r="L34" s="120"/>
      <c r="S34" s="37"/>
      <c r="T34" s="37"/>
      <c r="U34" s="37"/>
      <c r="V34" s="37"/>
      <c r="W34" s="37"/>
      <c r="X34" s="37"/>
      <c r="Y34" s="37"/>
      <c r="Z34" s="37"/>
      <c r="AA34" s="37"/>
      <c r="AB34" s="37"/>
      <c r="AC34" s="37"/>
      <c r="AD34" s="37"/>
      <c r="AE34" s="37"/>
    </row>
    <row r="35" spans="1:31" s="2" customFormat="1" ht="14.4" hidden="1" customHeight="1">
      <c r="A35" s="37"/>
      <c r="B35" s="42"/>
      <c r="C35" s="37"/>
      <c r="D35" s="37"/>
      <c r="E35" s="118" t="s">
        <v>54</v>
      </c>
      <c r="F35" s="134">
        <f>ROUND((SUM(BG90:BG1009)),  0)</f>
        <v>0</v>
      </c>
      <c r="G35" s="37"/>
      <c r="H35" s="37"/>
      <c r="I35" s="135">
        <v>0.21</v>
      </c>
      <c r="J35" s="134">
        <f>0</f>
        <v>0</v>
      </c>
      <c r="K35" s="37"/>
      <c r="L35" s="120"/>
      <c r="S35" s="37"/>
      <c r="T35" s="37"/>
      <c r="U35" s="37"/>
      <c r="V35" s="37"/>
      <c r="W35" s="37"/>
      <c r="X35" s="37"/>
      <c r="Y35" s="37"/>
      <c r="Z35" s="37"/>
      <c r="AA35" s="37"/>
      <c r="AB35" s="37"/>
      <c r="AC35" s="37"/>
      <c r="AD35" s="37"/>
      <c r="AE35" s="37"/>
    </row>
    <row r="36" spans="1:31" s="2" customFormat="1" ht="14.4" hidden="1" customHeight="1">
      <c r="A36" s="37"/>
      <c r="B36" s="42"/>
      <c r="C36" s="37"/>
      <c r="D36" s="37"/>
      <c r="E36" s="118" t="s">
        <v>55</v>
      </c>
      <c r="F36" s="134">
        <f>ROUND((SUM(BH90:BH1009)),  0)</f>
        <v>0</v>
      </c>
      <c r="G36" s="37"/>
      <c r="H36" s="37"/>
      <c r="I36" s="135">
        <v>0.15</v>
      </c>
      <c r="J36" s="134">
        <f>0</f>
        <v>0</v>
      </c>
      <c r="K36" s="37"/>
      <c r="L36" s="120"/>
      <c r="S36" s="37"/>
      <c r="T36" s="37"/>
      <c r="U36" s="37"/>
      <c r="V36" s="37"/>
      <c r="W36" s="37"/>
      <c r="X36" s="37"/>
      <c r="Y36" s="37"/>
      <c r="Z36" s="37"/>
      <c r="AA36" s="37"/>
      <c r="AB36" s="37"/>
      <c r="AC36" s="37"/>
      <c r="AD36" s="37"/>
      <c r="AE36" s="37"/>
    </row>
    <row r="37" spans="1:31" s="2" customFormat="1" ht="14.4" hidden="1" customHeight="1">
      <c r="A37" s="37"/>
      <c r="B37" s="42"/>
      <c r="C37" s="37"/>
      <c r="D37" s="37"/>
      <c r="E37" s="118" t="s">
        <v>56</v>
      </c>
      <c r="F37" s="134">
        <f>ROUND((SUM(BI90:BI1009)),  0)</f>
        <v>0</v>
      </c>
      <c r="G37" s="37"/>
      <c r="H37" s="37"/>
      <c r="I37" s="135">
        <v>0</v>
      </c>
      <c r="J37" s="134">
        <f>0</f>
        <v>0</v>
      </c>
      <c r="K37" s="37"/>
      <c r="L37" s="120"/>
      <c r="S37" s="37"/>
      <c r="T37" s="37"/>
      <c r="U37" s="37"/>
      <c r="V37" s="37"/>
      <c r="W37" s="37"/>
      <c r="X37" s="37"/>
      <c r="Y37" s="37"/>
      <c r="Z37" s="37"/>
      <c r="AA37" s="37"/>
      <c r="AB37" s="37"/>
      <c r="AC37" s="37"/>
      <c r="AD37" s="37"/>
      <c r="AE37" s="37"/>
    </row>
    <row r="38" spans="1:31" s="2" customFormat="1" ht="6.9" customHeight="1">
      <c r="A38" s="37"/>
      <c r="B38" s="42"/>
      <c r="C38" s="37"/>
      <c r="D38" s="37"/>
      <c r="E38" s="37"/>
      <c r="F38" s="37"/>
      <c r="G38" s="37"/>
      <c r="H38" s="37"/>
      <c r="I38" s="119"/>
      <c r="J38" s="37"/>
      <c r="K38" s="37"/>
      <c r="L38" s="120"/>
      <c r="S38" s="37"/>
      <c r="T38" s="37"/>
      <c r="U38" s="37"/>
      <c r="V38" s="37"/>
      <c r="W38" s="37"/>
      <c r="X38" s="37"/>
      <c r="Y38" s="37"/>
      <c r="Z38" s="37"/>
      <c r="AA38" s="37"/>
      <c r="AB38" s="37"/>
      <c r="AC38" s="37"/>
      <c r="AD38" s="37"/>
      <c r="AE38" s="37"/>
    </row>
    <row r="39" spans="1:31" s="2" customFormat="1" ht="25.35" customHeight="1">
      <c r="A39" s="37"/>
      <c r="B39" s="42"/>
      <c r="C39" s="136"/>
      <c r="D39" s="137" t="s">
        <v>57</v>
      </c>
      <c r="E39" s="138"/>
      <c r="F39" s="138"/>
      <c r="G39" s="139" t="s">
        <v>58</v>
      </c>
      <c r="H39" s="140" t="s">
        <v>59</v>
      </c>
      <c r="I39" s="141"/>
      <c r="J39" s="142">
        <f>SUM(J30:J37)</f>
        <v>0</v>
      </c>
      <c r="K39" s="143"/>
      <c r="L39" s="120"/>
      <c r="S39" s="37"/>
      <c r="T39" s="37"/>
      <c r="U39" s="37"/>
      <c r="V39" s="37"/>
      <c r="W39" s="37"/>
      <c r="X39" s="37"/>
      <c r="Y39" s="37"/>
      <c r="Z39" s="37"/>
      <c r="AA39" s="37"/>
      <c r="AB39" s="37"/>
      <c r="AC39" s="37"/>
      <c r="AD39" s="37"/>
      <c r="AE39" s="37"/>
    </row>
    <row r="40" spans="1:31" s="2" customFormat="1" ht="14.4" customHeight="1">
      <c r="A40" s="37"/>
      <c r="B40" s="144"/>
      <c r="C40" s="145"/>
      <c r="D40" s="145"/>
      <c r="E40" s="145"/>
      <c r="F40" s="145"/>
      <c r="G40" s="145"/>
      <c r="H40" s="145"/>
      <c r="I40" s="146"/>
      <c r="J40" s="145"/>
      <c r="K40" s="145"/>
      <c r="L40" s="120"/>
      <c r="S40" s="37"/>
      <c r="T40" s="37"/>
      <c r="U40" s="37"/>
      <c r="V40" s="37"/>
      <c r="W40" s="37"/>
      <c r="X40" s="37"/>
      <c r="Y40" s="37"/>
      <c r="Z40" s="37"/>
      <c r="AA40" s="37"/>
      <c r="AB40" s="37"/>
      <c r="AC40" s="37"/>
      <c r="AD40" s="37"/>
      <c r="AE40" s="37"/>
    </row>
    <row r="44" spans="1:31" s="2" customFormat="1" ht="6.9" customHeight="1">
      <c r="A44" s="37"/>
      <c r="B44" s="147"/>
      <c r="C44" s="148"/>
      <c r="D44" s="148"/>
      <c r="E44" s="148"/>
      <c r="F44" s="148"/>
      <c r="G44" s="148"/>
      <c r="H44" s="148"/>
      <c r="I44" s="149"/>
      <c r="J44" s="148"/>
      <c r="K44" s="148"/>
      <c r="L44" s="120"/>
      <c r="S44" s="37"/>
      <c r="T44" s="37"/>
      <c r="U44" s="37"/>
      <c r="V44" s="37"/>
      <c r="W44" s="37"/>
      <c r="X44" s="37"/>
      <c r="Y44" s="37"/>
      <c r="Z44" s="37"/>
      <c r="AA44" s="37"/>
      <c r="AB44" s="37"/>
      <c r="AC44" s="37"/>
      <c r="AD44" s="37"/>
      <c r="AE44" s="37"/>
    </row>
    <row r="45" spans="1:31" s="2" customFormat="1" ht="24.9" customHeight="1">
      <c r="A45" s="37"/>
      <c r="B45" s="38"/>
      <c r="C45" s="25" t="s">
        <v>162</v>
      </c>
      <c r="D45" s="39"/>
      <c r="E45" s="39"/>
      <c r="F45" s="39"/>
      <c r="G45" s="39"/>
      <c r="H45" s="39"/>
      <c r="I45" s="119"/>
      <c r="J45" s="39"/>
      <c r="K45" s="39"/>
      <c r="L45" s="120"/>
      <c r="S45" s="37"/>
      <c r="T45" s="37"/>
      <c r="U45" s="37"/>
      <c r="V45" s="37"/>
      <c r="W45" s="37"/>
      <c r="X45" s="37"/>
      <c r="Y45" s="37"/>
      <c r="Z45" s="37"/>
      <c r="AA45" s="37"/>
      <c r="AB45" s="37"/>
      <c r="AC45" s="37"/>
      <c r="AD45" s="37"/>
      <c r="AE45" s="37"/>
    </row>
    <row r="46" spans="1:31" s="2" customFormat="1" ht="6.9" customHeight="1">
      <c r="A46" s="37"/>
      <c r="B46" s="38"/>
      <c r="C46" s="39"/>
      <c r="D46" s="39"/>
      <c r="E46" s="39"/>
      <c r="F46" s="39"/>
      <c r="G46" s="39"/>
      <c r="H46" s="39"/>
      <c r="I46" s="119"/>
      <c r="J46" s="39"/>
      <c r="K46" s="39"/>
      <c r="L46" s="120"/>
      <c r="S46" s="37"/>
      <c r="T46" s="37"/>
      <c r="U46" s="37"/>
      <c r="V46" s="37"/>
      <c r="W46" s="37"/>
      <c r="X46" s="37"/>
      <c r="Y46" s="37"/>
      <c r="Z46" s="37"/>
      <c r="AA46" s="37"/>
      <c r="AB46" s="37"/>
      <c r="AC46" s="37"/>
      <c r="AD46" s="37"/>
      <c r="AE46" s="37"/>
    </row>
    <row r="47" spans="1:31" s="2" customFormat="1" ht="12" customHeight="1">
      <c r="A47" s="37"/>
      <c r="B47" s="38"/>
      <c r="C47" s="31" t="s">
        <v>16</v>
      </c>
      <c r="D47" s="39"/>
      <c r="E47" s="39"/>
      <c r="F47" s="39"/>
      <c r="G47" s="39"/>
      <c r="H47" s="39"/>
      <c r="I47" s="119"/>
      <c r="J47" s="39"/>
      <c r="K47" s="39"/>
      <c r="L47" s="120"/>
      <c r="S47" s="37"/>
      <c r="T47" s="37"/>
      <c r="U47" s="37"/>
      <c r="V47" s="37"/>
      <c r="W47" s="37"/>
      <c r="X47" s="37"/>
      <c r="Y47" s="37"/>
      <c r="Z47" s="37"/>
      <c r="AA47" s="37"/>
      <c r="AB47" s="37"/>
      <c r="AC47" s="37"/>
      <c r="AD47" s="37"/>
      <c r="AE47" s="37"/>
    </row>
    <row r="48" spans="1:31" s="2" customFormat="1" ht="16.5" customHeight="1">
      <c r="A48" s="37"/>
      <c r="B48" s="38"/>
      <c r="C48" s="39"/>
      <c r="D48" s="39"/>
      <c r="E48" s="420" t="str">
        <f>E7</f>
        <v>BENEŠOV - DOPRAVNÍ OPATŘENÍ U NÁDRAŽÍ (KSÚS-IROP)</v>
      </c>
      <c r="F48" s="421"/>
      <c r="G48" s="421"/>
      <c r="H48" s="421"/>
      <c r="I48" s="119"/>
      <c r="J48" s="39"/>
      <c r="K48" s="39"/>
      <c r="L48" s="120"/>
      <c r="S48" s="37"/>
      <c r="T48" s="37"/>
      <c r="U48" s="37"/>
      <c r="V48" s="37"/>
      <c r="W48" s="37"/>
      <c r="X48" s="37"/>
      <c r="Y48" s="37"/>
      <c r="Z48" s="37"/>
      <c r="AA48" s="37"/>
      <c r="AB48" s="37"/>
      <c r="AC48" s="37"/>
      <c r="AD48" s="37"/>
      <c r="AE48" s="37"/>
    </row>
    <row r="49" spans="1:47" s="2" customFormat="1" ht="12" customHeight="1">
      <c r="A49" s="37"/>
      <c r="B49" s="38"/>
      <c r="C49" s="31" t="s">
        <v>129</v>
      </c>
      <c r="D49" s="39"/>
      <c r="E49" s="39"/>
      <c r="F49" s="39"/>
      <c r="G49" s="39"/>
      <c r="H49" s="39"/>
      <c r="I49" s="119"/>
      <c r="J49" s="39"/>
      <c r="K49" s="39"/>
      <c r="L49" s="120"/>
      <c r="S49" s="37"/>
      <c r="T49" s="37"/>
      <c r="U49" s="37"/>
      <c r="V49" s="37"/>
      <c r="W49" s="37"/>
      <c r="X49" s="37"/>
      <c r="Y49" s="37"/>
      <c r="Z49" s="37"/>
      <c r="AA49" s="37"/>
      <c r="AB49" s="37"/>
      <c r="AC49" s="37"/>
      <c r="AD49" s="37"/>
      <c r="AE49" s="37"/>
    </row>
    <row r="50" spans="1:47" s="2" customFormat="1" ht="16.5" customHeight="1">
      <c r="A50" s="37"/>
      <c r="B50" s="38"/>
      <c r="C50" s="39"/>
      <c r="D50" s="39"/>
      <c r="E50" s="369" t="str">
        <f>E9</f>
        <v>SO111 - SO 111 - Rekonstrukce ulice Nádražní</v>
      </c>
      <c r="F50" s="422"/>
      <c r="G50" s="422"/>
      <c r="H50" s="422"/>
      <c r="I50" s="119"/>
      <c r="J50" s="39"/>
      <c r="K50" s="39"/>
      <c r="L50" s="120"/>
      <c r="S50" s="37"/>
      <c r="T50" s="37"/>
      <c r="U50" s="37"/>
      <c r="V50" s="37"/>
      <c r="W50" s="37"/>
      <c r="X50" s="37"/>
      <c r="Y50" s="37"/>
      <c r="Z50" s="37"/>
      <c r="AA50" s="37"/>
      <c r="AB50" s="37"/>
      <c r="AC50" s="37"/>
      <c r="AD50" s="37"/>
      <c r="AE50" s="37"/>
    </row>
    <row r="51" spans="1:47" s="2" customFormat="1" ht="6.9" customHeight="1">
      <c r="A51" s="37"/>
      <c r="B51" s="38"/>
      <c r="C51" s="39"/>
      <c r="D51" s="39"/>
      <c r="E51" s="39"/>
      <c r="F51" s="39"/>
      <c r="G51" s="39"/>
      <c r="H51" s="39"/>
      <c r="I51" s="119"/>
      <c r="J51" s="39"/>
      <c r="K51" s="39"/>
      <c r="L51" s="120"/>
      <c r="S51" s="37"/>
      <c r="T51" s="37"/>
      <c r="U51" s="37"/>
      <c r="V51" s="37"/>
      <c r="W51" s="37"/>
      <c r="X51" s="37"/>
      <c r="Y51" s="37"/>
      <c r="Z51" s="37"/>
      <c r="AA51" s="37"/>
      <c r="AB51" s="37"/>
      <c r="AC51" s="37"/>
      <c r="AD51" s="37"/>
      <c r="AE51" s="37"/>
    </row>
    <row r="52" spans="1:47" s="2" customFormat="1" ht="12" customHeight="1">
      <c r="A52" s="37"/>
      <c r="B52" s="38"/>
      <c r="C52" s="31" t="s">
        <v>22</v>
      </c>
      <c r="D52" s="39"/>
      <c r="E52" s="39"/>
      <c r="F52" s="29" t="str">
        <f>F12</f>
        <v>Benešov</v>
      </c>
      <c r="G52" s="39"/>
      <c r="H52" s="39"/>
      <c r="I52" s="121" t="s">
        <v>24</v>
      </c>
      <c r="J52" s="62" t="str">
        <f>IF(J12="","",J12)</f>
        <v>25. 9. 2019</v>
      </c>
      <c r="K52" s="39"/>
      <c r="L52" s="120"/>
      <c r="S52" s="37"/>
      <c r="T52" s="37"/>
      <c r="U52" s="37"/>
      <c r="V52" s="37"/>
      <c r="W52" s="37"/>
      <c r="X52" s="37"/>
      <c r="Y52" s="37"/>
      <c r="Z52" s="37"/>
      <c r="AA52" s="37"/>
      <c r="AB52" s="37"/>
      <c r="AC52" s="37"/>
      <c r="AD52" s="37"/>
      <c r="AE52" s="37"/>
    </row>
    <row r="53" spans="1:47" s="2" customFormat="1" ht="6.9" customHeight="1">
      <c r="A53" s="37"/>
      <c r="B53" s="38"/>
      <c r="C53" s="39"/>
      <c r="D53" s="39"/>
      <c r="E53" s="39"/>
      <c r="F53" s="39"/>
      <c r="G53" s="39"/>
      <c r="H53" s="39"/>
      <c r="I53" s="119"/>
      <c r="J53" s="39"/>
      <c r="K53" s="39"/>
      <c r="L53" s="120"/>
      <c r="S53" s="37"/>
      <c r="T53" s="37"/>
      <c r="U53" s="37"/>
      <c r="V53" s="37"/>
      <c r="W53" s="37"/>
      <c r="X53" s="37"/>
      <c r="Y53" s="37"/>
      <c r="Z53" s="37"/>
      <c r="AA53" s="37"/>
      <c r="AB53" s="37"/>
      <c r="AC53" s="37"/>
      <c r="AD53" s="37"/>
      <c r="AE53" s="37"/>
    </row>
    <row r="54" spans="1:47" s="2" customFormat="1" ht="15.15" customHeight="1">
      <c r="A54" s="37"/>
      <c r="B54" s="38"/>
      <c r="C54" s="31" t="s">
        <v>30</v>
      </c>
      <c r="D54" s="39"/>
      <c r="E54" s="39"/>
      <c r="F54" s="29" t="str">
        <f>E15</f>
        <v>KSÚS Středočeského kraje</v>
      </c>
      <c r="G54" s="39"/>
      <c r="H54" s="39"/>
      <c r="I54" s="121" t="s">
        <v>37</v>
      </c>
      <c r="J54" s="35" t="str">
        <f>E21</f>
        <v>DOPAS s.r.o.</v>
      </c>
      <c r="K54" s="39"/>
      <c r="L54" s="120"/>
      <c r="S54" s="37"/>
      <c r="T54" s="37"/>
      <c r="U54" s="37"/>
      <c r="V54" s="37"/>
      <c r="W54" s="37"/>
      <c r="X54" s="37"/>
      <c r="Y54" s="37"/>
      <c r="Z54" s="37"/>
      <c r="AA54" s="37"/>
      <c r="AB54" s="37"/>
      <c r="AC54" s="37"/>
      <c r="AD54" s="37"/>
      <c r="AE54" s="37"/>
    </row>
    <row r="55" spans="1:47" s="2" customFormat="1" ht="15.15" customHeight="1">
      <c r="A55" s="37"/>
      <c r="B55" s="38"/>
      <c r="C55" s="31" t="s">
        <v>35</v>
      </c>
      <c r="D55" s="39"/>
      <c r="E55" s="39"/>
      <c r="F55" s="29" t="str">
        <f>IF(E18="","",E18)</f>
        <v>Vyplň údaj</v>
      </c>
      <c r="G55" s="39"/>
      <c r="H55" s="39"/>
      <c r="I55" s="121" t="s">
        <v>41</v>
      </c>
      <c r="J55" s="35" t="str">
        <f>E24</f>
        <v>STAPO UL s.r.o.</v>
      </c>
      <c r="K55" s="39"/>
      <c r="L55" s="120"/>
      <c r="S55" s="37"/>
      <c r="T55" s="37"/>
      <c r="U55" s="37"/>
      <c r="V55" s="37"/>
      <c r="W55" s="37"/>
      <c r="X55" s="37"/>
      <c r="Y55" s="37"/>
      <c r="Z55" s="37"/>
      <c r="AA55" s="37"/>
      <c r="AB55" s="37"/>
      <c r="AC55" s="37"/>
      <c r="AD55" s="37"/>
      <c r="AE55" s="37"/>
    </row>
    <row r="56" spans="1:47" s="2" customFormat="1" ht="10.35" customHeight="1">
      <c r="A56" s="37"/>
      <c r="B56" s="38"/>
      <c r="C56" s="39"/>
      <c r="D56" s="39"/>
      <c r="E56" s="39"/>
      <c r="F56" s="39"/>
      <c r="G56" s="39"/>
      <c r="H56" s="39"/>
      <c r="I56" s="119"/>
      <c r="J56" s="39"/>
      <c r="K56" s="39"/>
      <c r="L56" s="120"/>
      <c r="S56" s="37"/>
      <c r="T56" s="37"/>
      <c r="U56" s="37"/>
      <c r="V56" s="37"/>
      <c r="W56" s="37"/>
      <c r="X56" s="37"/>
      <c r="Y56" s="37"/>
      <c r="Z56" s="37"/>
      <c r="AA56" s="37"/>
      <c r="AB56" s="37"/>
      <c r="AC56" s="37"/>
      <c r="AD56" s="37"/>
      <c r="AE56" s="37"/>
    </row>
    <row r="57" spans="1:47" s="2" customFormat="1" ht="29.25" customHeight="1">
      <c r="A57" s="37"/>
      <c r="B57" s="38"/>
      <c r="C57" s="150" t="s">
        <v>163</v>
      </c>
      <c r="D57" s="151"/>
      <c r="E57" s="151"/>
      <c r="F57" s="151"/>
      <c r="G57" s="151"/>
      <c r="H57" s="151"/>
      <c r="I57" s="152"/>
      <c r="J57" s="153" t="s">
        <v>164</v>
      </c>
      <c r="K57" s="151"/>
      <c r="L57" s="120"/>
      <c r="S57" s="37"/>
      <c r="T57" s="37"/>
      <c r="U57" s="37"/>
      <c r="V57" s="37"/>
      <c r="W57" s="37"/>
      <c r="X57" s="37"/>
      <c r="Y57" s="37"/>
      <c r="Z57" s="37"/>
      <c r="AA57" s="37"/>
      <c r="AB57" s="37"/>
      <c r="AC57" s="37"/>
      <c r="AD57" s="37"/>
      <c r="AE57" s="37"/>
    </row>
    <row r="58" spans="1:47" s="2" customFormat="1" ht="10.35" customHeight="1">
      <c r="A58" s="37"/>
      <c r="B58" s="38"/>
      <c r="C58" s="39"/>
      <c r="D58" s="39"/>
      <c r="E58" s="39"/>
      <c r="F58" s="39"/>
      <c r="G58" s="39"/>
      <c r="H58" s="39"/>
      <c r="I58" s="119"/>
      <c r="J58" s="39"/>
      <c r="K58" s="39"/>
      <c r="L58" s="120"/>
      <c r="S58" s="37"/>
      <c r="T58" s="37"/>
      <c r="U58" s="37"/>
      <c r="V58" s="37"/>
      <c r="W58" s="37"/>
      <c r="X58" s="37"/>
      <c r="Y58" s="37"/>
      <c r="Z58" s="37"/>
      <c r="AA58" s="37"/>
      <c r="AB58" s="37"/>
      <c r="AC58" s="37"/>
      <c r="AD58" s="37"/>
      <c r="AE58" s="37"/>
    </row>
    <row r="59" spans="1:47" s="2" customFormat="1" ht="22.8" customHeight="1">
      <c r="A59" s="37"/>
      <c r="B59" s="38"/>
      <c r="C59" s="154" t="s">
        <v>79</v>
      </c>
      <c r="D59" s="39"/>
      <c r="E59" s="39"/>
      <c r="F59" s="39"/>
      <c r="G59" s="39"/>
      <c r="H59" s="39"/>
      <c r="I59" s="119"/>
      <c r="J59" s="80">
        <f>J90</f>
        <v>0</v>
      </c>
      <c r="K59" s="39"/>
      <c r="L59" s="120"/>
      <c r="S59" s="37"/>
      <c r="T59" s="37"/>
      <c r="U59" s="37"/>
      <c r="V59" s="37"/>
      <c r="W59" s="37"/>
      <c r="X59" s="37"/>
      <c r="Y59" s="37"/>
      <c r="Z59" s="37"/>
      <c r="AA59" s="37"/>
      <c r="AB59" s="37"/>
      <c r="AC59" s="37"/>
      <c r="AD59" s="37"/>
      <c r="AE59" s="37"/>
      <c r="AU59" s="19" t="s">
        <v>165</v>
      </c>
    </row>
    <row r="60" spans="1:47" s="9" customFormat="1" ht="24.9" customHeight="1">
      <c r="B60" s="155"/>
      <c r="C60" s="156"/>
      <c r="D60" s="157" t="s">
        <v>166</v>
      </c>
      <c r="E60" s="158"/>
      <c r="F60" s="158"/>
      <c r="G60" s="158"/>
      <c r="H60" s="158"/>
      <c r="I60" s="159"/>
      <c r="J60" s="160">
        <f>J91</f>
        <v>0</v>
      </c>
      <c r="K60" s="156"/>
      <c r="L60" s="161"/>
    </row>
    <row r="61" spans="1:47" s="10" customFormat="1" ht="19.95" customHeight="1">
      <c r="B61" s="162"/>
      <c r="C61" s="100"/>
      <c r="D61" s="163" t="s">
        <v>167</v>
      </c>
      <c r="E61" s="164"/>
      <c r="F61" s="164"/>
      <c r="G61" s="164"/>
      <c r="H61" s="164"/>
      <c r="I61" s="165"/>
      <c r="J61" s="166">
        <f>J92</f>
        <v>0</v>
      </c>
      <c r="K61" s="100"/>
      <c r="L61" s="167"/>
    </row>
    <row r="62" spans="1:47" s="10" customFormat="1" ht="19.95" customHeight="1">
      <c r="B62" s="162"/>
      <c r="C62" s="100"/>
      <c r="D62" s="163" t="s">
        <v>168</v>
      </c>
      <c r="E62" s="164"/>
      <c r="F62" s="164"/>
      <c r="G62" s="164"/>
      <c r="H62" s="164"/>
      <c r="I62" s="165"/>
      <c r="J62" s="166">
        <f>J360</f>
        <v>0</v>
      </c>
      <c r="K62" s="100"/>
      <c r="L62" s="167"/>
    </row>
    <row r="63" spans="1:47" s="10" customFormat="1" ht="19.95" customHeight="1">
      <c r="B63" s="162"/>
      <c r="C63" s="100"/>
      <c r="D63" s="163" t="s">
        <v>169</v>
      </c>
      <c r="E63" s="164"/>
      <c r="F63" s="164"/>
      <c r="G63" s="164"/>
      <c r="H63" s="164"/>
      <c r="I63" s="165"/>
      <c r="J63" s="166">
        <f>J422</f>
        <v>0</v>
      </c>
      <c r="K63" s="100"/>
      <c r="L63" s="167"/>
    </row>
    <row r="64" spans="1:47" s="10" customFormat="1" ht="19.95" customHeight="1">
      <c r="B64" s="162"/>
      <c r="C64" s="100"/>
      <c r="D64" s="163" t="s">
        <v>170</v>
      </c>
      <c r="E64" s="164"/>
      <c r="F64" s="164"/>
      <c r="G64" s="164"/>
      <c r="H64" s="164"/>
      <c r="I64" s="165"/>
      <c r="J64" s="166">
        <f>J429</f>
        <v>0</v>
      </c>
      <c r="K64" s="100"/>
      <c r="L64" s="167"/>
    </row>
    <row r="65" spans="1:31" s="10" customFormat="1" ht="19.95" customHeight="1">
      <c r="B65" s="162"/>
      <c r="C65" s="100"/>
      <c r="D65" s="163" t="s">
        <v>171</v>
      </c>
      <c r="E65" s="164"/>
      <c r="F65" s="164"/>
      <c r="G65" s="164"/>
      <c r="H65" s="164"/>
      <c r="I65" s="165"/>
      <c r="J65" s="166">
        <f>J436</f>
        <v>0</v>
      </c>
      <c r="K65" s="100"/>
      <c r="L65" s="167"/>
    </row>
    <row r="66" spans="1:31" s="10" customFormat="1" ht="19.95" customHeight="1">
      <c r="B66" s="162"/>
      <c r="C66" s="100"/>
      <c r="D66" s="163" t="s">
        <v>172</v>
      </c>
      <c r="E66" s="164"/>
      <c r="F66" s="164"/>
      <c r="G66" s="164"/>
      <c r="H66" s="164"/>
      <c r="I66" s="165"/>
      <c r="J66" s="166">
        <f>J581</f>
        <v>0</v>
      </c>
      <c r="K66" s="100"/>
      <c r="L66" s="167"/>
    </row>
    <row r="67" spans="1:31" s="10" customFormat="1" ht="19.95" customHeight="1">
      <c r="B67" s="162"/>
      <c r="C67" s="100"/>
      <c r="D67" s="163" t="s">
        <v>173</v>
      </c>
      <c r="E67" s="164"/>
      <c r="F67" s="164"/>
      <c r="G67" s="164"/>
      <c r="H67" s="164"/>
      <c r="I67" s="165"/>
      <c r="J67" s="166">
        <f>J673</f>
        <v>0</v>
      </c>
      <c r="K67" s="100"/>
      <c r="L67" s="167"/>
    </row>
    <row r="68" spans="1:31" s="10" customFormat="1" ht="19.95" customHeight="1">
      <c r="B68" s="162"/>
      <c r="C68" s="100"/>
      <c r="D68" s="163" t="s">
        <v>174</v>
      </c>
      <c r="E68" s="164"/>
      <c r="F68" s="164"/>
      <c r="G68" s="164"/>
      <c r="H68" s="164"/>
      <c r="I68" s="165"/>
      <c r="J68" s="166">
        <f>J934</f>
        <v>0</v>
      </c>
      <c r="K68" s="100"/>
      <c r="L68" s="167"/>
    </row>
    <row r="69" spans="1:31" s="10" customFormat="1" ht="19.95" customHeight="1">
      <c r="B69" s="162"/>
      <c r="C69" s="100"/>
      <c r="D69" s="163" t="s">
        <v>175</v>
      </c>
      <c r="E69" s="164"/>
      <c r="F69" s="164"/>
      <c r="G69" s="164"/>
      <c r="H69" s="164"/>
      <c r="I69" s="165"/>
      <c r="J69" s="166">
        <f>J997</f>
        <v>0</v>
      </c>
      <c r="K69" s="100"/>
      <c r="L69" s="167"/>
    </row>
    <row r="70" spans="1:31" s="9" customFormat="1" ht="24.9" customHeight="1">
      <c r="B70" s="155"/>
      <c r="C70" s="156"/>
      <c r="D70" s="157" t="s">
        <v>176</v>
      </c>
      <c r="E70" s="158"/>
      <c r="F70" s="158"/>
      <c r="G70" s="158"/>
      <c r="H70" s="158"/>
      <c r="I70" s="159"/>
      <c r="J70" s="160">
        <f>J1000</f>
        <v>0</v>
      </c>
      <c r="K70" s="156"/>
      <c r="L70" s="161"/>
    </row>
    <row r="71" spans="1:31" s="2" customFormat="1" ht="21.75" customHeight="1">
      <c r="A71" s="37"/>
      <c r="B71" s="38"/>
      <c r="C71" s="39"/>
      <c r="D71" s="39"/>
      <c r="E71" s="39"/>
      <c r="F71" s="39"/>
      <c r="G71" s="39"/>
      <c r="H71" s="39"/>
      <c r="I71" s="119"/>
      <c r="J71" s="39"/>
      <c r="K71" s="39"/>
      <c r="L71" s="120"/>
      <c r="S71" s="37"/>
      <c r="T71" s="37"/>
      <c r="U71" s="37"/>
      <c r="V71" s="37"/>
      <c r="W71" s="37"/>
      <c r="X71" s="37"/>
      <c r="Y71" s="37"/>
      <c r="Z71" s="37"/>
      <c r="AA71" s="37"/>
      <c r="AB71" s="37"/>
      <c r="AC71" s="37"/>
      <c r="AD71" s="37"/>
      <c r="AE71" s="37"/>
    </row>
    <row r="72" spans="1:31" s="2" customFormat="1" ht="6.9" customHeight="1">
      <c r="A72" s="37"/>
      <c r="B72" s="50"/>
      <c r="C72" s="51"/>
      <c r="D72" s="51"/>
      <c r="E72" s="51"/>
      <c r="F72" s="51"/>
      <c r="G72" s="51"/>
      <c r="H72" s="51"/>
      <c r="I72" s="146"/>
      <c r="J72" s="51"/>
      <c r="K72" s="51"/>
      <c r="L72" s="120"/>
      <c r="S72" s="37"/>
      <c r="T72" s="37"/>
      <c r="U72" s="37"/>
      <c r="V72" s="37"/>
      <c r="W72" s="37"/>
      <c r="X72" s="37"/>
      <c r="Y72" s="37"/>
      <c r="Z72" s="37"/>
      <c r="AA72" s="37"/>
      <c r="AB72" s="37"/>
      <c r="AC72" s="37"/>
      <c r="AD72" s="37"/>
      <c r="AE72" s="37"/>
    </row>
    <row r="76" spans="1:31" s="2" customFormat="1" ht="6.9" customHeight="1">
      <c r="A76" s="37"/>
      <c r="B76" s="52"/>
      <c r="C76" s="53"/>
      <c r="D76" s="53"/>
      <c r="E76" s="53"/>
      <c r="F76" s="53"/>
      <c r="G76" s="53"/>
      <c r="H76" s="53"/>
      <c r="I76" s="149"/>
      <c r="J76" s="53"/>
      <c r="K76" s="53"/>
      <c r="L76" s="120"/>
      <c r="S76" s="37"/>
      <c r="T76" s="37"/>
      <c r="U76" s="37"/>
      <c r="V76" s="37"/>
      <c r="W76" s="37"/>
      <c r="X76" s="37"/>
      <c r="Y76" s="37"/>
      <c r="Z76" s="37"/>
      <c r="AA76" s="37"/>
      <c r="AB76" s="37"/>
      <c r="AC76" s="37"/>
      <c r="AD76" s="37"/>
      <c r="AE76" s="37"/>
    </row>
    <row r="77" spans="1:31" s="2" customFormat="1" ht="24.9" customHeight="1">
      <c r="A77" s="37"/>
      <c r="B77" s="38"/>
      <c r="C77" s="25" t="s">
        <v>177</v>
      </c>
      <c r="D77" s="39"/>
      <c r="E77" s="39"/>
      <c r="F77" s="39"/>
      <c r="G77" s="39"/>
      <c r="H77" s="39"/>
      <c r="I77" s="119"/>
      <c r="J77" s="39"/>
      <c r="K77" s="39"/>
      <c r="L77" s="120"/>
      <c r="S77" s="37"/>
      <c r="T77" s="37"/>
      <c r="U77" s="37"/>
      <c r="V77" s="37"/>
      <c r="W77" s="37"/>
      <c r="X77" s="37"/>
      <c r="Y77" s="37"/>
      <c r="Z77" s="37"/>
      <c r="AA77" s="37"/>
      <c r="AB77" s="37"/>
      <c r="AC77" s="37"/>
      <c r="AD77" s="37"/>
      <c r="AE77" s="37"/>
    </row>
    <row r="78" spans="1:31" s="2" customFormat="1" ht="6.9" customHeight="1">
      <c r="A78" s="37"/>
      <c r="B78" s="38"/>
      <c r="C78" s="39"/>
      <c r="D78" s="39"/>
      <c r="E78" s="39"/>
      <c r="F78" s="39"/>
      <c r="G78" s="39"/>
      <c r="H78" s="39"/>
      <c r="I78" s="119"/>
      <c r="J78" s="39"/>
      <c r="K78" s="39"/>
      <c r="L78" s="120"/>
      <c r="S78" s="37"/>
      <c r="T78" s="37"/>
      <c r="U78" s="37"/>
      <c r="V78" s="37"/>
      <c r="W78" s="37"/>
      <c r="X78" s="37"/>
      <c r="Y78" s="37"/>
      <c r="Z78" s="37"/>
      <c r="AA78" s="37"/>
      <c r="AB78" s="37"/>
      <c r="AC78" s="37"/>
      <c r="AD78" s="37"/>
      <c r="AE78" s="37"/>
    </row>
    <row r="79" spans="1:31" s="2" customFormat="1" ht="12" customHeight="1">
      <c r="A79" s="37"/>
      <c r="B79" s="38"/>
      <c r="C79" s="31" t="s">
        <v>16</v>
      </c>
      <c r="D79" s="39"/>
      <c r="E79" s="39"/>
      <c r="F79" s="39"/>
      <c r="G79" s="39"/>
      <c r="H79" s="39"/>
      <c r="I79" s="119"/>
      <c r="J79" s="39"/>
      <c r="K79" s="39"/>
      <c r="L79" s="120"/>
      <c r="S79" s="37"/>
      <c r="T79" s="37"/>
      <c r="U79" s="37"/>
      <c r="V79" s="37"/>
      <c r="W79" s="37"/>
      <c r="X79" s="37"/>
      <c r="Y79" s="37"/>
      <c r="Z79" s="37"/>
      <c r="AA79" s="37"/>
      <c r="AB79" s="37"/>
      <c r="AC79" s="37"/>
      <c r="AD79" s="37"/>
      <c r="AE79" s="37"/>
    </row>
    <row r="80" spans="1:31" s="2" customFormat="1" ht="16.5" customHeight="1">
      <c r="A80" s="37"/>
      <c r="B80" s="38"/>
      <c r="C80" s="39"/>
      <c r="D80" s="39"/>
      <c r="E80" s="420" t="str">
        <f>E7</f>
        <v>BENEŠOV - DOPRAVNÍ OPATŘENÍ U NÁDRAŽÍ (KSÚS-IROP)</v>
      </c>
      <c r="F80" s="421"/>
      <c r="G80" s="421"/>
      <c r="H80" s="421"/>
      <c r="I80" s="119"/>
      <c r="J80" s="39"/>
      <c r="K80" s="39"/>
      <c r="L80" s="120"/>
      <c r="S80" s="37"/>
      <c r="T80" s="37"/>
      <c r="U80" s="37"/>
      <c r="V80" s="37"/>
      <c r="W80" s="37"/>
      <c r="X80" s="37"/>
      <c r="Y80" s="37"/>
      <c r="Z80" s="37"/>
      <c r="AA80" s="37"/>
      <c r="AB80" s="37"/>
      <c r="AC80" s="37"/>
      <c r="AD80" s="37"/>
      <c r="AE80" s="37"/>
    </row>
    <row r="81" spans="1:65" s="2" customFormat="1" ht="12" customHeight="1">
      <c r="A81" s="37"/>
      <c r="B81" s="38"/>
      <c r="C81" s="31" t="s">
        <v>129</v>
      </c>
      <c r="D81" s="39"/>
      <c r="E81" s="39"/>
      <c r="F81" s="39"/>
      <c r="G81" s="39"/>
      <c r="H81" s="39"/>
      <c r="I81" s="119"/>
      <c r="J81" s="39"/>
      <c r="K81" s="39"/>
      <c r="L81" s="120"/>
      <c r="S81" s="37"/>
      <c r="T81" s="37"/>
      <c r="U81" s="37"/>
      <c r="V81" s="37"/>
      <c r="W81" s="37"/>
      <c r="X81" s="37"/>
      <c r="Y81" s="37"/>
      <c r="Z81" s="37"/>
      <c r="AA81" s="37"/>
      <c r="AB81" s="37"/>
      <c r="AC81" s="37"/>
      <c r="AD81" s="37"/>
      <c r="AE81" s="37"/>
    </row>
    <row r="82" spans="1:65" s="2" customFormat="1" ht="16.5" customHeight="1">
      <c r="A82" s="37"/>
      <c r="B82" s="38"/>
      <c r="C82" s="39"/>
      <c r="D82" s="39"/>
      <c r="E82" s="369" t="str">
        <f>E9</f>
        <v>SO111 - SO 111 - Rekonstrukce ulice Nádražní</v>
      </c>
      <c r="F82" s="422"/>
      <c r="G82" s="422"/>
      <c r="H82" s="422"/>
      <c r="I82" s="119"/>
      <c r="J82" s="39"/>
      <c r="K82" s="39"/>
      <c r="L82" s="120"/>
      <c r="S82" s="37"/>
      <c r="T82" s="37"/>
      <c r="U82" s="37"/>
      <c r="V82" s="37"/>
      <c r="W82" s="37"/>
      <c r="X82" s="37"/>
      <c r="Y82" s="37"/>
      <c r="Z82" s="37"/>
      <c r="AA82" s="37"/>
      <c r="AB82" s="37"/>
      <c r="AC82" s="37"/>
      <c r="AD82" s="37"/>
      <c r="AE82" s="37"/>
    </row>
    <row r="83" spans="1:65" s="2" customFormat="1" ht="6.9" customHeight="1">
      <c r="A83" s="37"/>
      <c r="B83" s="38"/>
      <c r="C83" s="39"/>
      <c r="D83" s="39"/>
      <c r="E83" s="39"/>
      <c r="F83" s="39"/>
      <c r="G83" s="39"/>
      <c r="H83" s="39"/>
      <c r="I83" s="119"/>
      <c r="J83" s="39"/>
      <c r="K83" s="39"/>
      <c r="L83" s="120"/>
      <c r="S83" s="37"/>
      <c r="T83" s="37"/>
      <c r="U83" s="37"/>
      <c r="V83" s="37"/>
      <c r="W83" s="37"/>
      <c r="X83" s="37"/>
      <c r="Y83" s="37"/>
      <c r="Z83" s="37"/>
      <c r="AA83" s="37"/>
      <c r="AB83" s="37"/>
      <c r="AC83" s="37"/>
      <c r="AD83" s="37"/>
      <c r="AE83" s="37"/>
    </row>
    <row r="84" spans="1:65" s="2" customFormat="1" ht="12" customHeight="1">
      <c r="A84" s="37"/>
      <c r="B84" s="38"/>
      <c r="C84" s="31" t="s">
        <v>22</v>
      </c>
      <c r="D84" s="39"/>
      <c r="E84" s="39"/>
      <c r="F84" s="29" t="str">
        <f>F12</f>
        <v>Benešov</v>
      </c>
      <c r="G84" s="39"/>
      <c r="H84" s="39"/>
      <c r="I84" s="121" t="s">
        <v>24</v>
      </c>
      <c r="J84" s="62" t="str">
        <f>IF(J12="","",J12)</f>
        <v>25. 9. 2019</v>
      </c>
      <c r="K84" s="39"/>
      <c r="L84" s="120"/>
      <c r="S84" s="37"/>
      <c r="T84" s="37"/>
      <c r="U84" s="37"/>
      <c r="V84" s="37"/>
      <c r="W84" s="37"/>
      <c r="X84" s="37"/>
      <c r="Y84" s="37"/>
      <c r="Z84" s="37"/>
      <c r="AA84" s="37"/>
      <c r="AB84" s="37"/>
      <c r="AC84" s="37"/>
      <c r="AD84" s="37"/>
      <c r="AE84" s="37"/>
    </row>
    <row r="85" spans="1:65" s="2" customFormat="1" ht="6.9" customHeight="1">
      <c r="A85" s="37"/>
      <c r="B85" s="38"/>
      <c r="C85" s="39"/>
      <c r="D85" s="39"/>
      <c r="E85" s="39"/>
      <c r="F85" s="39"/>
      <c r="G85" s="39"/>
      <c r="H85" s="39"/>
      <c r="I85" s="119"/>
      <c r="J85" s="39"/>
      <c r="K85" s="39"/>
      <c r="L85" s="120"/>
      <c r="S85" s="37"/>
      <c r="T85" s="37"/>
      <c r="U85" s="37"/>
      <c r="V85" s="37"/>
      <c r="W85" s="37"/>
      <c r="X85" s="37"/>
      <c r="Y85" s="37"/>
      <c r="Z85" s="37"/>
      <c r="AA85" s="37"/>
      <c r="AB85" s="37"/>
      <c r="AC85" s="37"/>
      <c r="AD85" s="37"/>
      <c r="AE85" s="37"/>
    </row>
    <row r="86" spans="1:65" s="2" customFormat="1" ht="15.15" customHeight="1">
      <c r="A86" s="37"/>
      <c r="B86" s="38"/>
      <c r="C86" s="31" t="s">
        <v>30</v>
      </c>
      <c r="D86" s="39"/>
      <c r="E86" s="39"/>
      <c r="F86" s="29" t="str">
        <f>E15</f>
        <v>KSÚS Středočeského kraje</v>
      </c>
      <c r="G86" s="39"/>
      <c r="H86" s="39"/>
      <c r="I86" s="121" t="s">
        <v>37</v>
      </c>
      <c r="J86" s="35" t="str">
        <f>E21</f>
        <v>DOPAS s.r.o.</v>
      </c>
      <c r="K86" s="39"/>
      <c r="L86" s="120"/>
      <c r="S86" s="37"/>
      <c r="T86" s="37"/>
      <c r="U86" s="37"/>
      <c r="V86" s="37"/>
      <c r="W86" s="37"/>
      <c r="X86" s="37"/>
      <c r="Y86" s="37"/>
      <c r="Z86" s="37"/>
      <c r="AA86" s="37"/>
      <c r="AB86" s="37"/>
      <c r="AC86" s="37"/>
      <c r="AD86" s="37"/>
      <c r="AE86" s="37"/>
    </row>
    <row r="87" spans="1:65" s="2" customFormat="1" ht="15.15" customHeight="1">
      <c r="A87" s="37"/>
      <c r="B87" s="38"/>
      <c r="C87" s="31" t="s">
        <v>35</v>
      </c>
      <c r="D87" s="39"/>
      <c r="E87" s="39"/>
      <c r="F87" s="29" t="str">
        <f>IF(E18="","",E18)</f>
        <v>Vyplň údaj</v>
      </c>
      <c r="G87" s="39"/>
      <c r="H87" s="39"/>
      <c r="I87" s="121" t="s">
        <v>41</v>
      </c>
      <c r="J87" s="35" t="str">
        <f>E24</f>
        <v>STAPO UL s.r.o.</v>
      </c>
      <c r="K87" s="39"/>
      <c r="L87" s="120"/>
      <c r="S87" s="37"/>
      <c r="T87" s="37"/>
      <c r="U87" s="37"/>
      <c r="V87" s="37"/>
      <c r="W87" s="37"/>
      <c r="X87" s="37"/>
      <c r="Y87" s="37"/>
      <c r="Z87" s="37"/>
      <c r="AA87" s="37"/>
      <c r="AB87" s="37"/>
      <c r="AC87" s="37"/>
      <c r="AD87" s="37"/>
      <c r="AE87" s="37"/>
    </row>
    <row r="88" spans="1:65" s="2" customFormat="1" ht="10.35" customHeight="1">
      <c r="A88" s="37"/>
      <c r="B88" s="38"/>
      <c r="C88" s="39"/>
      <c r="D88" s="39"/>
      <c r="E88" s="39"/>
      <c r="F88" s="39"/>
      <c r="G88" s="39"/>
      <c r="H88" s="39"/>
      <c r="I88" s="119"/>
      <c r="J88" s="39"/>
      <c r="K88" s="39"/>
      <c r="L88" s="120"/>
      <c r="S88" s="37"/>
      <c r="T88" s="37"/>
      <c r="U88" s="37"/>
      <c r="V88" s="37"/>
      <c r="W88" s="37"/>
      <c r="X88" s="37"/>
      <c r="Y88" s="37"/>
      <c r="Z88" s="37"/>
      <c r="AA88" s="37"/>
      <c r="AB88" s="37"/>
      <c r="AC88" s="37"/>
      <c r="AD88" s="37"/>
      <c r="AE88" s="37"/>
    </row>
    <row r="89" spans="1:65" s="11" customFormat="1" ht="29.25" customHeight="1">
      <c r="A89" s="168"/>
      <c r="B89" s="169"/>
      <c r="C89" s="170" t="s">
        <v>178</v>
      </c>
      <c r="D89" s="171" t="s">
        <v>66</v>
      </c>
      <c r="E89" s="171" t="s">
        <v>62</v>
      </c>
      <c r="F89" s="171" t="s">
        <v>63</v>
      </c>
      <c r="G89" s="171" t="s">
        <v>179</v>
      </c>
      <c r="H89" s="171" t="s">
        <v>180</v>
      </c>
      <c r="I89" s="172" t="s">
        <v>181</v>
      </c>
      <c r="J89" s="171" t="s">
        <v>164</v>
      </c>
      <c r="K89" s="173" t="s">
        <v>182</v>
      </c>
      <c r="L89" s="174"/>
      <c r="M89" s="71" t="s">
        <v>32</v>
      </c>
      <c r="N89" s="72" t="s">
        <v>51</v>
      </c>
      <c r="O89" s="72" t="s">
        <v>183</v>
      </c>
      <c r="P89" s="72" t="s">
        <v>184</v>
      </c>
      <c r="Q89" s="72" t="s">
        <v>185</v>
      </c>
      <c r="R89" s="72" t="s">
        <v>186</v>
      </c>
      <c r="S89" s="72" t="s">
        <v>187</v>
      </c>
      <c r="T89" s="73" t="s">
        <v>188</v>
      </c>
      <c r="U89" s="168"/>
      <c r="V89" s="168"/>
      <c r="W89" s="168"/>
      <c r="X89" s="168"/>
      <c r="Y89" s="168"/>
      <c r="Z89" s="168"/>
      <c r="AA89" s="168"/>
      <c r="AB89" s="168"/>
      <c r="AC89" s="168"/>
      <c r="AD89" s="168"/>
      <c r="AE89" s="168"/>
    </row>
    <row r="90" spans="1:65" s="2" customFormat="1" ht="22.8" customHeight="1">
      <c r="A90" s="37"/>
      <c r="B90" s="38"/>
      <c r="C90" s="78" t="s">
        <v>189</v>
      </c>
      <c r="D90" s="39"/>
      <c r="E90" s="39"/>
      <c r="F90" s="39"/>
      <c r="G90" s="39"/>
      <c r="H90" s="39"/>
      <c r="I90" s="119"/>
      <c r="J90" s="175">
        <f>BK90</f>
        <v>0</v>
      </c>
      <c r="K90" s="39"/>
      <c r="L90" s="42"/>
      <c r="M90" s="74"/>
      <c r="N90" s="176"/>
      <c r="O90" s="75"/>
      <c r="P90" s="177">
        <f>P91+P1000</f>
        <v>0</v>
      </c>
      <c r="Q90" s="75"/>
      <c r="R90" s="177">
        <f>R91+R1000</f>
        <v>450.52560426399998</v>
      </c>
      <c r="S90" s="75"/>
      <c r="T90" s="178">
        <f>T91+T1000</f>
        <v>2175.4910099999997</v>
      </c>
      <c r="U90" s="37"/>
      <c r="V90" s="37"/>
      <c r="W90" s="37"/>
      <c r="X90" s="37"/>
      <c r="Y90" s="37"/>
      <c r="Z90" s="37"/>
      <c r="AA90" s="37"/>
      <c r="AB90" s="37"/>
      <c r="AC90" s="37"/>
      <c r="AD90" s="37"/>
      <c r="AE90" s="37"/>
      <c r="AT90" s="19" t="s">
        <v>80</v>
      </c>
      <c r="AU90" s="19" t="s">
        <v>165</v>
      </c>
      <c r="BK90" s="179">
        <f>BK91+BK1000</f>
        <v>0</v>
      </c>
    </row>
    <row r="91" spans="1:65" s="12" customFormat="1" ht="25.95" customHeight="1">
      <c r="B91" s="180"/>
      <c r="C91" s="181"/>
      <c r="D91" s="182" t="s">
        <v>80</v>
      </c>
      <c r="E91" s="183" t="s">
        <v>190</v>
      </c>
      <c r="F91" s="183" t="s">
        <v>191</v>
      </c>
      <c r="G91" s="181"/>
      <c r="H91" s="181"/>
      <c r="I91" s="184"/>
      <c r="J91" s="185">
        <f>BK91</f>
        <v>0</v>
      </c>
      <c r="K91" s="181"/>
      <c r="L91" s="186"/>
      <c r="M91" s="187"/>
      <c r="N91" s="188"/>
      <c r="O91" s="188"/>
      <c r="P91" s="189">
        <f>P92+P360+P422+P429+P436+P581+P673+P934+P997</f>
        <v>0</v>
      </c>
      <c r="Q91" s="188"/>
      <c r="R91" s="189">
        <f>R92+R360+R422+R429+R436+R581+R673+R934+R997</f>
        <v>450.52560426399998</v>
      </c>
      <c r="S91" s="188"/>
      <c r="T91" s="190">
        <f>T92+T360+T422+T429+T436+T581+T673+T934+T997</f>
        <v>2175.4910099999997</v>
      </c>
      <c r="AR91" s="191" t="s">
        <v>40</v>
      </c>
      <c r="AT91" s="192" t="s">
        <v>80</v>
      </c>
      <c r="AU91" s="192" t="s">
        <v>81</v>
      </c>
      <c r="AY91" s="191" t="s">
        <v>192</v>
      </c>
      <c r="BK91" s="193">
        <f>BK92+BK360+BK422+BK429+BK436+BK581+BK673+BK934+BK997</f>
        <v>0</v>
      </c>
    </row>
    <row r="92" spans="1:65" s="12" customFormat="1" ht="22.8" customHeight="1">
      <c r="B92" s="180"/>
      <c r="C92" s="181"/>
      <c r="D92" s="182" t="s">
        <v>80</v>
      </c>
      <c r="E92" s="194" t="s">
        <v>40</v>
      </c>
      <c r="F92" s="194" t="s">
        <v>193</v>
      </c>
      <c r="G92" s="181"/>
      <c r="H92" s="181"/>
      <c r="I92" s="184"/>
      <c r="J92" s="195">
        <f>BK92</f>
        <v>0</v>
      </c>
      <c r="K92" s="181"/>
      <c r="L92" s="186"/>
      <c r="M92" s="187"/>
      <c r="N92" s="188"/>
      <c r="O92" s="188"/>
      <c r="P92" s="189">
        <f>SUM(P93:P359)</f>
        <v>0</v>
      </c>
      <c r="Q92" s="188"/>
      <c r="R92" s="189">
        <f>SUM(R93:R359)</f>
        <v>44.537348000000001</v>
      </c>
      <c r="S92" s="188"/>
      <c r="T92" s="190">
        <f>SUM(T93:T359)</f>
        <v>2171.8463699999998</v>
      </c>
      <c r="AR92" s="191" t="s">
        <v>40</v>
      </c>
      <c r="AT92" s="192" t="s">
        <v>80</v>
      </c>
      <c r="AU92" s="192" t="s">
        <v>40</v>
      </c>
      <c r="AY92" s="191" t="s">
        <v>192</v>
      </c>
      <c r="BK92" s="193">
        <f>SUM(BK93:BK359)</f>
        <v>0</v>
      </c>
    </row>
    <row r="93" spans="1:65" s="2" customFormat="1" ht="33" customHeight="1">
      <c r="A93" s="37"/>
      <c r="B93" s="38"/>
      <c r="C93" s="196" t="s">
        <v>40</v>
      </c>
      <c r="D93" s="196" t="s">
        <v>194</v>
      </c>
      <c r="E93" s="197" t="s">
        <v>195</v>
      </c>
      <c r="F93" s="198" t="s">
        <v>196</v>
      </c>
      <c r="G93" s="199" t="s">
        <v>124</v>
      </c>
      <c r="H93" s="200">
        <v>27.343</v>
      </c>
      <c r="I93" s="201"/>
      <c r="J93" s="202">
        <f>ROUND(I93*H93,2)</f>
        <v>0</v>
      </c>
      <c r="K93" s="198" t="s">
        <v>197</v>
      </c>
      <c r="L93" s="42"/>
      <c r="M93" s="203" t="s">
        <v>32</v>
      </c>
      <c r="N93" s="204" t="s">
        <v>52</v>
      </c>
      <c r="O93" s="67"/>
      <c r="P93" s="205">
        <f>O93*H93</f>
        <v>0</v>
      </c>
      <c r="Q93" s="205">
        <v>0</v>
      </c>
      <c r="R93" s="205">
        <f>Q93*H93</f>
        <v>0</v>
      </c>
      <c r="S93" s="205">
        <v>0.26</v>
      </c>
      <c r="T93" s="206">
        <f>S93*H93</f>
        <v>7.1091800000000003</v>
      </c>
      <c r="U93" s="37"/>
      <c r="V93" s="37"/>
      <c r="W93" s="37"/>
      <c r="X93" s="37"/>
      <c r="Y93" s="37"/>
      <c r="Z93" s="37"/>
      <c r="AA93" s="37"/>
      <c r="AB93" s="37"/>
      <c r="AC93" s="37"/>
      <c r="AD93" s="37"/>
      <c r="AE93" s="37"/>
      <c r="AR93" s="207" t="s">
        <v>161</v>
      </c>
      <c r="AT93" s="207" t="s">
        <v>194</v>
      </c>
      <c r="AU93" s="207" t="s">
        <v>90</v>
      </c>
      <c r="AY93" s="19" t="s">
        <v>192</v>
      </c>
      <c r="BE93" s="208">
        <f>IF(N93="základní",J93,0)</f>
        <v>0</v>
      </c>
      <c r="BF93" s="208">
        <f>IF(N93="snížená",J93,0)</f>
        <v>0</v>
      </c>
      <c r="BG93" s="208">
        <f>IF(N93="zákl. přenesená",J93,0)</f>
        <v>0</v>
      </c>
      <c r="BH93" s="208">
        <f>IF(N93="sníž. přenesená",J93,0)</f>
        <v>0</v>
      </c>
      <c r="BI93" s="208">
        <f>IF(N93="nulová",J93,0)</f>
        <v>0</v>
      </c>
      <c r="BJ93" s="19" t="s">
        <v>40</v>
      </c>
      <c r="BK93" s="208">
        <f>ROUND(I93*H93,2)</f>
        <v>0</v>
      </c>
      <c r="BL93" s="19" t="s">
        <v>161</v>
      </c>
      <c r="BM93" s="207" t="s">
        <v>198</v>
      </c>
    </row>
    <row r="94" spans="1:65" s="2" customFormat="1" ht="124.8">
      <c r="A94" s="37"/>
      <c r="B94" s="38"/>
      <c r="C94" s="39"/>
      <c r="D94" s="209" t="s">
        <v>199</v>
      </c>
      <c r="E94" s="39"/>
      <c r="F94" s="210" t="s">
        <v>200</v>
      </c>
      <c r="G94" s="39"/>
      <c r="H94" s="39"/>
      <c r="I94" s="119"/>
      <c r="J94" s="39"/>
      <c r="K94" s="39"/>
      <c r="L94" s="42"/>
      <c r="M94" s="211"/>
      <c r="N94" s="212"/>
      <c r="O94" s="67"/>
      <c r="P94" s="67"/>
      <c r="Q94" s="67"/>
      <c r="R94" s="67"/>
      <c r="S94" s="67"/>
      <c r="T94" s="68"/>
      <c r="U94" s="37"/>
      <c r="V94" s="37"/>
      <c r="W94" s="37"/>
      <c r="X94" s="37"/>
      <c r="Y94" s="37"/>
      <c r="Z94" s="37"/>
      <c r="AA94" s="37"/>
      <c r="AB94" s="37"/>
      <c r="AC94" s="37"/>
      <c r="AD94" s="37"/>
      <c r="AE94" s="37"/>
      <c r="AT94" s="19" t="s">
        <v>199</v>
      </c>
      <c r="AU94" s="19" t="s">
        <v>90</v>
      </c>
    </row>
    <row r="95" spans="1:65" s="13" customFormat="1" ht="10.199999999999999">
      <c r="B95" s="213"/>
      <c r="C95" s="214"/>
      <c r="D95" s="209" t="s">
        <v>201</v>
      </c>
      <c r="E95" s="215" t="s">
        <v>32</v>
      </c>
      <c r="F95" s="216" t="s">
        <v>202</v>
      </c>
      <c r="G95" s="214"/>
      <c r="H95" s="215" t="s">
        <v>32</v>
      </c>
      <c r="I95" s="217"/>
      <c r="J95" s="214"/>
      <c r="K95" s="214"/>
      <c r="L95" s="218"/>
      <c r="M95" s="219"/>
      <c r="N95" s="220"/>
      <c r="O95" s="220"/>
      <c r="P95" s="220"/>
      <c r="Q95" s="220"/>
      <c r="R95" s="220"/>
      <c r="S95" s="220"/>
      <c r="T95" s="221"/>
      <c r="AT95" s="222" t="s">
        <v>201</v>
      </c>
      <c r="AU95" s="222" t="s">
        <v>90</v>
      </c>
      <c r="AV95" s="13" t="s">
        <v>40</v>
      </c>
      <c r="AW95" s="13" t="s">
        <v>38</v>
      </c>
      <c r="AX95" s="13" t="s">
        <v>81</v>
      </c>
      <c r="AY95" s="222" t="s">
        <v>192</v>
      </c>
    </row>
    <row r="96" spans="1:65" s="14" customFormat="1" ht="10.199999999999999">
      <c r="B96" s="223"/>
      <c r="C96" s="224"/>
      <c r="D96" s="209" t="s">
        <v>201</v>
      </c>
      <c r="E96" s="225" t="s">
        <v>32</v>
      </c>
      <c r="F96" s="226" t="s">
        <v>203</v>
      </c>
      <c r="G96" s="224"/>
      <c r="H96" s="227">
        <v>27.343</v>
      </c>
      <c r="I96" s="228"/>
      <c r="J96" s="224"/>
      <c r="K96" s="224"/>
      <c r="L96" s="229"/>
      <c r="M96" s="230"/>
      <c r="N96" s="231"/>
      <c r="O96" s="231"/>
      <c r="P96" s="231"/>
      <c r="Q96" s="231"/>
      <c r="R96" s="231"/>
      <c r="S96" s="231"/>
      <c r="T96" s="232"/>
      <c r="AT96" s="233" t="s">
        <v>201</v>
      </c>
      <c r="AU96" s="233" t="s">
        <v>90</v>
      </c>
      <c r="AV96" s="14" t="s">
        <v>90</v>
      </c>
      <c r="AW96" s="14" t="s">
        <v>38</v>
      </c>
      <c r="AX96" s="14" t="s">
        <v>81</v>
      </c>
      <c r="AY96" s="233" t="s">
        <v>192</v>
      </c>
    </row>
    <row r="97" spans="1:65" s="15" customFormat="1" ht="10.199999999999999">
      <c r="B97" s="234"/>
      <c r="C97" s="235"/>
      <c r="D97" s="209" t="s">
        <v>201</v>
      </c>
      <c r="E97" s="236" t="s">
        <v>32</v>
      </c>
      <c r="F97" s="237" t="s">
        <v>204</v>
      </c>
      <c r="G97" s="235"/>
      <c r="H97" s="238">
        <v>27.343</v>
      </c>
      <c r="I97" s="239"/>
      <c r="J97" s="235"/>
      <c r="K97" s="235"/>
      <c r="L97" s="240"/>
      <c r="M97" s="241"/>
      <c r="N97" s="242"/>
      <c r="O97" s="242"/>
      <c r="P97" s="242"/>
      <c r="Q97" s="242"/>
      <c r="R97" s="242"/>
      <c r="S97" s="242"/>
      <c r="T97" s="243"/>
      <c r="AT97" s="244" t="s">
        <v>201</v>
      </c>
      <c r="AU97" s="244" t="s">
        <v>90</v>
      </c>
      <c r="AV97" s="15" t="s">
        <v>161</v>
      </c>
      <c r="AW97" s="15" t="s">
        <v>38</v>
      </c>
      <c r="AX97" s="15" t="s">
        <v>40</v>
      </c>
      <c r="AY97" s="244" t="s">
        <v>192</v>
      </c>
    </row>
    <row r="98" spans="1:65" s="2" customFormat="1" ht="21.75" customHeight="1">
      <c r="A98" s="37"/>
      <c r="B98" s="38"/>
      <c r="C98" s="196" t="s">
        <v>90</v>
      </c>
      <c r="D98" s="196" t="s">
        <v>194</v>
      </c>
      <c r="E98" s="197" t="s">
        <v>205</v>
      </c>
      <c r="F98" s="198" t="s">
        <v>206</v>
      </c>
      <c r="G98" s="199" t="s">
        <v>124</v>
      </c>
      <c r="H98" s="200">
        <v>27.343</v>
      </c>
      <c r="I98" s="201"/>
      <c r="J98" s="202">
        <f>ROUND(I98*H98,2)</f>
        <v>0</v>
      </c>
      <c r="K98" s="198" t="s">
        <v>197</v>
      </c>
      <c r="L98" s="42"/>
      <c r="M98" s="203" t="s">
        <v>32</v>
      </c>
      <c r="N98" s="204" t="s">
        <v>52</v>
      </c>
      <c r="O98" s="67"/>
      <c r="P98" s="205">
        <f>O98*H98</f>
        <v>0</v>
      </c>
      <c r="Q98" s="205">
        <v>0</v>
      </c>
      <c r="R98" s="205">
        <f>Q98*H98</f>
        <v>0</v>
      </c>
      <c r="S98" s="205">
        <v>0.3</v>
      </c>
      <c r="T98" s="206">
        <f>S98*H98</f>
        <v>8.2028999999999996</v>
      </c>
      <c r="U98" s="37"/>
      <c r="V98" s="37"/>
      <c r="W98" s="37"/>
      <c r="X98" s="37"/>
      <c r="Y98" s="37"/>
      <c r="Z98" s="37"/>
      <c r="AA98" s="37"/>
      <c r="AB98" s="37"/>
      <c r="AC98" s="37"/>
      <c r="AD98" s="37"/>
      <c r="AE98" s="37"/>
      <c r="AR98" s="207" t="s">
        <v>161</v>
      </c>
      <c r="AT98" s="207" t="s">
        <v>194</v>
      </c>
      <c r="AU98" s="207" t="s">
        <v>90</v>
      </c>
      <c r="AY98" s="19" t="s">
        <v>192</v>
      </c>
      <c r="BE98" s="208">
        <f>IF(N98="základní",J98,0)</f>
        <v>0</v>
      </c>
      <c r="BF98" s="208">
        <f>IF(N98="snížená",J98,0)</f>
        <v>0</v>
      </c>
      <c r="BG98" s="208">
        <f>IF(N98="zákl. přenesená",J98,0)</f>
        <v>0</v>
      </c>
      <c r="BH98" s="208">
        <f>IF(N98="sníž. přenesená",J98,0)</f>
        <v>0</v>
      </c>
      <c r="BI98" s="208">
        <f>IF(N98="nulová",J98,0)</f>
        <v>0</v>
      </c>
      <c r="BJ98" s="19" t="s">
        <v>40</v>
      </c>
      <c r="BK98" s="208">
        <f>ROUND(I98*H98,2)</f>
        <v>0</v>
      </c>
      <c r="BL98" s="19" t="s">
        <v>161</v>
      </c>
      <c r="BM98" s="207" t="s">
        <v>207</v>
      </c>
    </row>
    <row r="99" spans="1:65" s="2" customFormat="1" ht="201.6">
      <c r="A99" s="37"/>
      <c r="B99" s="38"/>
      <c r="C99" s="39"/>
      <c r="D99" s="209" t="s">
        <v>199</v>
      </c>
      <c r="E99" s="39"/>
      <c r="F99" s="210" t="s">
        <v>208</v>
      </c>
      <c r="G99" s="39"/>
      <c r="H99" s="39"/>
      <c r="I99" s="119"/>
      <c r="J99" s="39"/>
      <c r="K99" s="39"/>
      <c r="L99" s="42"/>
      <c r="M99" s="211"/>
      <c r="N99" s="212"/>
      <c r="O99" s="67"/>
      <c r="P99" s="67"/>
      <c r="Q99" s="67"/>
      <c r="R99" s="67"/>
      <c r="S99" s="67"/>
      <c r="T99" s="68"/>
      <c r="U99" s="37"/>
      <c r="V99" s="37"/>
      <c r="W99" s="37"/>
      <c r="X99" s="37"/>
      <c r="Y99" s="37"/>
      <c r="Z99" s="37"/>
      <c r="AA99" s="37"/>
      <c r="AB99" s="37"/>
      <c r="AC99" s="37"/>
      <c r="AD99" s="37"/>
      <c r="AE99" s="37"/>
      <c r="AT99" s="19" t="s">
        <v>199</v>
      </c>
      <c r="AU99" s="19" t="s">
        <v>90</v>
      </c>
    </row>
    <row r="100" spans="1:65" s="2" customFormat="1" ht="19.2">
      <c r="A100" s="37"/>
      <c r="B100" s="38"/>
      <c r="C100" s="39"/>
      <c r="D100" s="209" t="s">
        <v>209</v>
      </c>
      <c r="E100" s="39"/>
      <c r="F100" s="210" t="s">
        <v>210</v>
      </c>
      <c r="G100" s="39"/>
      <c r="H100" s="39"/>
      <c r="I100" s="119"/>
      <c r="J100" s="39"/>
      <c r="K100" s="39"/>
      <c r="L100" s="42"/>
      <c r="M100" s="211"/>
      <c r="N100" s="212"/>
      <c r="O100" s="67"/>
      <c r="P100" s="67"/>
      <c r="Q100" s="67"/>
      <c r="R100" s="67"/>
      <c r="S100" s="67"/>
      <c r="T100" s="68"/>
      <c r="U100" s="37"/>
      <c r="V100" s="37"/>
      <c r="W100" s="37"/>
      <c r="X100" s="37"/>
      <c r="Y100" s="37"/>
      <c r="Z100" s="37"/>
      <c r="AA100" s="37"/>
      <c r="AB100" s="37"/>
      <c r="AC100" s="37"/>
      <c r="AD100" s="37"/>
      <c r="AE100" s="37"/>
      <c r="AT100" s="19" t="s">
        <v>209</v>
      </c>
      <c r="AU100" s="19" t="s">
        <v>90</v>
      </c>
    </row>
    <row r="101" spans="1:65" s="13" customFormat="1" ht="10.199999999999999">
      <c r="B101" s="213"/>
      <c r="C101" s="214"/>
      <c r="D101" s="209" t="s">
        <v>201</v>
      </c>
      <c r="E101" s="215" t="s">
        <v>32</v>
      </c>
      <c r="F101" s="216" t="s">
        <v>202</v>
      </c>
      <c r="G101" s="214"/>
      <c r="H101" s="215" t="s">
        <v>32</v>
      </c>
      <c r="I101" s="217"/>
      <c r="J101" s="214"/>
      <c r="K101" s="214"/>
      <c r="L101" s="218"/>
      <c r="M101" s="219"/>
      <c r="N101" s="220"/>
      <c r="O101" s="220"/>
      <c r="P101" s="220"/>
      <c r="Q101" s="220"/>
      <c r="R101" s="220"/>
      <c r="S101" s="220"/>
      <c r="T101" s="221"/>
      <c r="AT101" s="222" t="s">
        <v>201</v>
      </c>
      <c r="AU101" s="222" t="s">
        <v>90</v>
      </c>
      <c r="AV101" s="13" t="s">
        <v>40</v>
      </c>
      <c r="AW101" s="13" t="s">
        <v>38</v>
      </c>
      <c r="AX101" s="13" t="s">
        <v>81</v>
      </c>
      <c r="AY101" s="222" t="s">
        <v>192</v>
      </c>
    </row>
    <row r="102" spans="1:65" s="14" customFormat="1" ht="10.199999999999999">
      <c r="B102" s="223"/>
      <c r="C102" s="224"/>
      <c r="D102" s="209" t="s">
        <v>201</v>
      </c>
      <c r="E102" s="225" t="s">
        <v>32</v>
      </c>
      <c r="F102" s="226" t="s">
        <v>203</v>
      </c>
      <c r="G102" s="224"/>
      <c r="H102" s="227">
        <v>27.343</v>
      </c>
      <c r="I102" s="228"/>
      <c r="J102" s="224"/>
      <c r="K102" s="224"/>
      <c r="L102" s="229"/>
      <c r="M102" s="230"/>
      <c r="N102" s="231"/>
      <c r="O102" s="231"/>
      <c r="P102" s="231"/>
      <c r="Q102" s="231"/>
      <c r="R102" s="231"/>
      <c r="S102" s="231"/>
      <c r="T102" s="232"/>
      <c r="AT102" s="233" t="s">
        <v>201</v>
      </c>
      <c r="AU102" s="233" t="s">
        <v>90</v>
      </c>
      <c r="AV102" s="14" t="s">
        <v>90</v>
      </c>
      <c r="AW102" s="14" t="s">
        <v>38</v>
      </c>
      <c r="AX102" s="14" t="s">
        <v>81</v>
      </c>
      <c r="AY102" s="233" t="s">
        <v>192</v>
      </c>
    </row>
    <row r="103" spans="1:65" s="15" customFormat="1" ht="10.199999999999999">
      <c r="B103" s="234"/>
      <c r="C103" s="235"/>
      <c r="D103" s="209" t="s">
        <v>201</v>
      </c>
      <c r="E103" s="236" t="s">
        <v>32</v>
      </c>
      <c r="F103" s="237" t="s">
        <v>204</v>
      </c>
      <c r="G103" s="235"/>
      <c r="H103" s="238">
        <v>27.343</v>
      </c>
      <c r="I103" s="239"/>
      <c r="J103" s="235"/>
      <c r="K103" s="235"/>
      <c r="L103" s="240"/>
      <c r="M103" s="241"/>
      <c r="N103" s="242"/>
      <c r="O103" s="242"/>
      <c r="P103" s="242"/>
      <c r="Q103" s="242"/>
      <c r="R103" s="242"/>
      <c r="S103" s="242"/>
      <c r="T103" s="243"/>
      <c r="AT103" s="244" t="s">
        <v>201</v>
      </c>
      <c r="AU103" s="244" t="s">
        <v>90</v>
      </c>
      <c r="AV103" s="15" t="s">
        <v>161</v>
      </c>
      <c r="AW103" s="15" t="s">
        <v>38</v>
      </c>
      <c r="AX103" s="15" t="s">
        <v>40</v>
      </c>
      <c r="AY103" s="244" t="s">
        <v>192</v>
      </c>
    </row>
    <row r="104" spans="1:65" s="2" customFormat="1" ht="33" customHeight="1">
      <c r="A104" s="37"/>
      <c r="B104" s="38"/>
      <c r="C104" s="196" t="s">
        <v>111</v>
      </c>
      <c r="D104" s="196" t="s">
        <v>194</v>
      </c>
      <c r="E104" s="197" t="s">
        <v>211</v>
      </c>
      <c r="F104" s="198" t="s">
        <v>212</v>
      </c>
      <c r="G104" s="199" t="s">
        <v>124</v>
      </c>
      <c r="H104" s="200">
        <v>1359.84</v>
      </c>
      <c r="I104" s="201"/>
      <c r="J104" s="202">
        <f>ROUND(I104*H104,2)</f>
        <v>0</v>
      </c>
      <c r="K104" s="198" t="s">
        <v>197</v>
      </c>
      <c r="L104" s="42"/>
      <c r="M104" s="203" t="s">
        <v>32</v>
      </c>
      <c r="N104" s="204" t="s">
        <v>52</v>
      </c>
      <c r="O104" s="67"/>
      <c r="P104" s="205">
        <f>O104*H104</f>
        <v>0</v>
      </c>
      <c r="Q104" s="205">
        <v>0</v>
      </c>
      <c r="R104" s="205">
        <f>Q104*H104</f>
        <v>0</v>
      </c>
      <c r="S104" s="205">
        <v>0.5</v>
      </c>
      <c r="T104" s="206">
        <f>S104*H104</f>
        <v>679.92</v>
      </c>
      <c r="U104" s="37"/>
      <c r="V104" s="37"/>
      <c r="W104" s="37"/>
      <c r="X104" s="37"/>
      <c r="Y104" s="37"/>
      <c r="Z104" s="37"/>
      <c r="AA104" s="37"/>
      <c r="AB104" s="37"/>
      <c r="AC104" s="37"/>
      <c r="AD104" s="37"/>
      <c r="AE104" s="37"/>
      <c r="AR104" s="207" t="s">
        <v>161</v>
      </c>
      <c r="AT104" s="207" t="s">
        <v>194</v>
      </c>
      <c r="AU104" s="207" t="s">
        <v>90</v>
      </c>
      <c r="AY104" s="19" t="s">
        <v>192</v>
      </c>
      <c r="BE104" s="208">
        <f>IF(N104="základní",J104,0)</f>
        <v>0</v>
      </c>
      <c r="BF104" s="208">
        <f>IF(N104="snížená",J104,0)</f>
        <v>0</v>
      </c>
      <c r="BG104" s="208">
        <f>IF(N104="zákl. přenesená",J104,0)</f>
        <v>0</v>
      </c>
      <c r="BH104" s="208">
        <f>IF(N104="sníž. přenesená",J104,0)</f>
        <v>0</v>
      </c>
      <c r="BI104" s="208">
        <f>IF(N104="nulová",J104,0)</f>
        <v>0</v>
      </c>
      <c r="BJ104" s="19" t="s">
        <v>40</v>
      </c>
      <c r="BK104" s="208">
        <f>ROUND(I104*H104,2)</f>
        <v>0</v>
      </c>
      <c r="BL104" s="19" t="s">
        <v>161</v>
      </c>
      <c r="BM104" s="207" t="s">
        <v>213</v>
      </c>
    </row>
    <row r="105" spans="1:65" s="2" customFormat="1" ht="201.6">
      <c r="A105" s="37"/>
      <c r="B105" s="38"/>
      <c r="C105" s="39"/>
      <c r="D105" s="209" t="s">
        <v>199</v>
      </c>
      <c r="E105" s="39"/>
      <c r="F105" s="210" t="s">
        <v>208</v>
      </c>
      <c r="G105" s="39"/>
      <c r="H105" s="39"/>
      <c r="I105" s="119"/>
      <c r="J105" s="39"/>
      <c r="K105" s="39"/>
      <c r="L105" s="42"/>
      <c r="M105" s="211"/>
      <c r="N105" s="212"/>
      <c r="O105" s="67"/>
      <c r="P105" s="67"/>
      <c r="Q105" s="67"/>
      <c r="R105" s="67"/>
      <c r="S105" s="67"/>
      <c r="T105" s="68"/>
      <c r="U105" s="37"/>
      <c r="V105" s="37"/>
      <c r="W105" s="37"/>
      <c r="X105" s="37"/>
      <c r="Y105" s="37"/>
      <c r="Z105" s="37"/>
      <c r="AA105" s="37"/>
      <c r="AB105" s="37"/>
      <c r="AC105" s="37"/>
      <c r="AD105" s="37"/>
      <c r="AE105" s="37"/>
      <c r="AT105" s="19" t="s">
        <v>199</v>
      </c>
      <c r="AU105" s="19" t="s">
        <v>90</v>
      </c>
    </row>
    <row r="106" spans="1:65" s="2" customFormat="1" ht="19.2">
      <c r="A106" s="37"/>
      <c r="B106" s="38"/>
      <c r="C106" s="39"/>
      <c r="D106" s="209" t="s">
        <v>209</v>
      </c>
      <c r="E106" s="39"/>
      <c r="F106" s="210" t="s">
        <v>214</v>
      </c>
      <c r="G106" s="39"/>
      <c r="H106" s="39"/>
      <c r="I106" s="119"/>
      <c r="J106" s="39"/>
      <c r="K106" s="39"/>
      <c r="L106" s="42"/>
      <c r="M106" s="211"/>
      <c r="N106" s="212"/>
      <c r="O106" s="67"/>
      <c r="P106" s="67"/>
      <c r="Q106" s="67"/>
      <c r="R106" s="67"/>
      <c r="S106" s="67"/>
      <c r="T106" s="68"/>
      <c r="U106" s="37"/>
      <c r="V106" s="37"/>
      <c r="W106" s="37"/>
      <c r="X106" s="37"/>
      <c r="Y106" s="37"/>
      <c r="Z106" s="37"/>
      <c r="AA106" s="37"/>
      <c r="AB106" s="37"/>
      <c r="AC106" s="37"/>
      <c r="AD106" s="37"/>
      <c r="AE106" s="37"/>
      <c r="AT106" s="19" t="s">
        <v>209</v>
      </c>
      <c r="AU106" s="19" t="s">
        <v>90</v>
      </c>
    </row>
    <row r="107" spans="1:65" s="13" customFormat="1" ht="10.199999999999999">
      <c r="B107" s="213"/>
      <c r="C107" s="214"/>
      <c r="D107" s="209" t="s">
        <v>201</v>
      </c>
      <c r="E107" s="215" t="s">
        <v>32</v>
      </c>
      <c r="F107" s="216" t="s">
        <v>202</v>
      </c>
      <c r="G107" s="214"/>
      <c r="H107" s="215" t="s">
        <v>32</v>
      </c>
      <c r="I107" s="217"/>
      <c r="J107" s="214"/>
      <c r="K107" s="214"/>
      <c r="L107" s="218"/>
      <c r="M107" s="219"/>
      <c r="N107" s="220"/>
      <c r="O107" s="220"/>
      <c r="P107" s="220"/>
      <c r="Q107" s="220"/>
      <c r="R107" s="220"/>
      <c r="S107" s="220"/>
      <c r="T107" s="221"/>
      <c r="AT107" s="222" t="s">
        <v>201</v>
      </c>
      <c r="AU107" s="222" t="s">
        <v>90</v>
      </c>
      <c r="AV107" s="13" t="s">
        <v>40</v>
      </c>
      <c r="AW107" s="13" t="s">
        <v>38</v>
      </c>
      <c r="AX107" s="13" t="s">
        <v>81</v>
      </c>
      <c r="AY107" s="222" t="s">
        <v>192</v>
      </c>
    </row>
    <row r="108" spans="1:65" s="14" customFormat="1" ht="10.199999999999999">
      <c r="B108" s="223"/>
      <c r="C108" s="224"/>
      <c r="D108" s="209" t="s">
        <v>201</v>
      </c>
      <c r="E108" s="225" t="s">
        <v>32</v>
      </c>
      <c r="F108" s="226" t="s">
        <v>215</v>
      </c>
      <c r="G108" s="224"/>
      <c r="H108" s="227">
        <v>1359.84</v>
      </c>
      <c r="I108" s="228"/>
      <c r="J108" s="224"/>
      <c r="K108" s="224"/>
      <c r="L108" s="229"/>
      <c r="M108" s="230"/>
      <c r="N108" s="231"/>
      <c r="O108" s="231"/>
      <c r="P108" s="231"/>
      <c r="Q108" s="231"/>
      <c r="R108" s="231"/>
      <c r="S108" s="231"/>
      <c r="T108" s="232"/>
      <c r="AT108" s="233" t="s">
        <v>201</v>
      </c>
      <c r="AU108" s="233" t="s">
        <v>90</v>
      </c>
      <c r="AV108" s="14" t="s">
        <v>90</v>
      </c>
      <c r="AW108" s="14" t="s">
        <v>38</v>
      </c>
      <c r="AX108" s="14" t="s">
        <v>81</v>
      </c>
      <c r="AY108" s="233" t="s">
        <v>192</v>
      </c>
    </row>
    <row r="109" spans="1:65" s="15" customFormat="1" ht="10.199999999999999">
      <c r="B109" s="234"/>
      <c r="C109" s="235"/>
      <c r="D109" s="209" t="s">
        <v>201</v>
      </c>
      <c r="E109" s="236" t="s">
        <v>32</v>
      </c>
      <c r="F109" s="237" t="s">
        <v>204</v>
      </c>
      <c r="G109" s="235"/>
      <c r="H109" s="238">
        <v>1359.84</v>
      </c>
      <c r="I109" s="239"/>
      <c r="J109" s="235"/>
      <c r="K109" s="235"/>
      <c r="L109" s="240"/>
      <c r="M109" s="241"/>
      <c r="N109" s="242"/>
      <c r="O109" s="242"/>
      <c r="P109" s="242"/>
      <c r="Q109" s="242"/>
      <c r="R109" s="242"/>
      <c r="S109" s="242"/>
      <c r="T109" s="243"/>
      <c r="AT109" s="244" t="s">
        <v>201</v>
      </c>
      <c r="AU109" s="244" t="s">
        <v>90</v>
      </c>
      <c r="AV109" s="15" t="s">
        <v>161</v>
      </c>
      <c r="AW109" s="15" t="s">
        <v>38</v>
      </c>
      <c r="AX109" s="15" t="s">
        <v>40</v>
      </c>
      <c r="AY109" s="244" t="s">
        <v>192</v>
      </c>
    </row>
    <row r="110" spans="1:65" s="2" customFormat="1" ht="33" customHeight="1">
      <c r="A110" s="37"/>
      <c r="B110" s="38"/>
      <c r="C110" s="196" t="s">
        <v>161</v>
      </c>
      <c r="D110" s="196" t="s">
        <v>194</v>
      </c>
      <c r="E110" s="197" t="s">
        <v>216</v>
      </c>
      <c r="F110" s="198" t="s">
        <v>217</v>
      </c>
      <c r="G110" s="199" t="s">
        <v>124</v>
      </c>
      <c r="H110" s="200">
        <v>1359.84</v>
      </c>
      <c r="I110" s="201"/>
      <c r="J110" s="202">
        <f>ROUND(I110*H110,2)</f>
        <v>0</v>
      </c>
      <c r="K110" s="198" t="s">
        <v>197</v>
      </c>
      <c r="L110" s="42"/>
      <c r="M110" s="203" t="s">
        <v>32</v>
      </c>
      <c r="N110" s="204" t="s">
        <v>52</v>
      </c>
      <c r="O110" s="67"/>
      <c r="P110" s="205">
        <f>O110*H110</f>
        <v>0</v>
      </c>
      <c r="Q110" s="205">
        <v>0</v>
      </c>
      <c r="R110" s="205">
        <f>Q110*H110</f>
        <v>0</v>
      </c>
      <c r="S110" s="205">
        <v>0.625</v>
      </c>
      <c r="T110" s="206">
        <f>S110*H110</f>
        <v>849.9</v>
      </c>
      <c r="U110" s="37"/>
      <c r="V110" s="37"/>
      <c r="W110" s="37"/>
      <c r="X110" s="37"/>
      <c r="Y110" s="37"/>
      <c r="Z110" s="37"/>
      <c r="AA110" s="37"/>
      <c r="AB110" s="37"/>
      <c r="AC110" s="37"/>
      <c r="AD110" s="37"/>
      <c r="AE110" s="37"/>
      <c r="AR110" s="207" t="s">
        <v>161</v>
      </c>
      <c r="AT110" s="207" t="s">
        <v>194</v>
      </c>
      <c r="AU110" s="207" t="s">
        <v>90</v>
      </c>
      <c r="AY110" s="19" t="s">
        <v>192</v>
      </c>
      <c r="BE110" s="208">
        <f>IF(N110="základní",J110,0)</f>
        <v>0</v>
      </c>
      <c r="BF110" s="208">
        <f>IF(N110="snížená",J110,0)</f>
        <v>0</v>
      </c>
      <c r="BG110" s="208">
        <f>IF(N110="zákl. přenesená",J110,0)</f>
        <v>0</v>
      </c>
      <c r="BH110" s="208">
        <f>IF(N110="sníž. přenesená",J110,0)</f>
        <v>0</v>
      </c>
      <c r="BI110" s="208">
        <f>IF(N110="nulová",J110,0)</f>
        <v>0</v>
      </c>
      <c r="BJ110" s="19" t="s">
        <v>40</v>
      </c>
      <c r="BK110" s="208">
        <f>ROUND(I110*H110,2)</f>
        <v>0</v>
      </c>
      <c r="BL110" s="19" t="s">
        <v>161</v>
      </c>
      <c r="BM110" s="207" t="s">
        <v>218</v>
      </c>
    </row>
    <row r="111" spans="1:65" s="2" customFormat="1" ht="201.6">
      <c r="A111" s="37"/>
      <c r="B111" s="38"/>
      <c r="C111" s="39"/>
      <c r="D111" s="209" t="s">
        <v>199</v>
      </c>
      <c r="E111" s="39"/>
      <c r="F111" s="210" t="s">
        <v>208</v>
      </c>
      <c r="G111" s="39"/>
      <c r="H111" s="39"/>
      <c r="I111" s="119"/>
      <c r="J111" s="39"/>
      <c r="K111" s="39"/>
      <c r="L111" s="42"/>
      <c r="M111" s="211"/>
      <c r="N111" s="212"/>
      <c r="O111" s="67"/>
      <c r="P111" s="67"/>
      <c r="Q111" s="67"/>
      <c r="R111" s="67"/>
      <c r="S111" s="67"/>
      <c r="T111" s="68"/>
      <c r="U111" s="37"/>
      <c r="V111" s="37"/>
      <c r="W111" s="37"/>
      <c r="X111" s="37"/>
      <c r="Y111" s="37"/>
      <c r="Z111" s="37"/>
      <c r="AA111" s="37"/>
      <c r="AB111" s="37"/>
      <c r="AC111" s="37"/>
      <c r="AD111" s="37"/>
      <c r="AE111" s="37"/>
      <c r="AT111" s="19" t="s">
        <v>199</v>
      </c>
      <c r="AU111" s="19" t="s">
        <v>90</v>
      </c>
    </row>
    <row r="112" spans="1:65" s="2" customFormat="1" ht="19.2">
      <c r="A112" s="37"/>
      <c r="B112" s="38"/>
      <c r="C112" s="39"/>
      <c r="D112" s="209" t="s">
        <v>209</v>
      </c>
      <c r="E112" s="39"/>
      <c r="F112" s="210" t="s">
        <v>219</v>
      </c>
      <c r="G112" s="39"/>
      <c r="H112" s="39"/>
      <c r="I112" s="119"/>
      <c r="J112" s="39"/>
      <c r="K112" s="39"/>
      <c r="L112" s="42"/>
      <c r="M112" s="211"/>
      <c r="N112" s="212"/>
      <c r="O112" s="67"/>
      <c r="P112" s="67"/>
      <c r="Q112" s="67"/>
      <c r="R112" s="67"/>
      <c r="S112" s="67"/>
      <c r="T112" s="68"/>
      <c r="U112" s="37"/>
      <c r="V112" s="37"/>
      <c r="W112" s="37"/>
      <c r="X112" s="37"/>
      <c r="Y112" s="37"/>
      <c r="Z112" s="37"/>
      <c r="AA112" s="37"/>
      <c r="AB112" s="37"/>
      <c r="AC112" s="37"/>
      <c r="AD112" s="37"/>
      <c r="AE112" s="37"/>
      <c r="AT112" s="19" t="s">
        <v>209</v>
      </c>
      <c r="AU112" s="19" t="s">
        <v>90</v>
      </c>
    </row>
    <row r="113" spans="1:65" s="13" customFormat="1" ht="10.199999999999999">
      <c r="B113" s="213"/>
      <c r="C113" s="214"/>
      <c r="D113" s="209" t="s">
        <v>201</v>
      </c>
      <c r="E113" s="215" t="s">
        <v>32</v>
      </c>
      <c r="F113" s="216" t="s">
        <v>202</v>
      </c>
      <c r="G113" s="214"/>
      <c r="H113" s="215" t="s">
        <v>32</v>
      </c>
      <c r="I113" s="217"/>
      <c r="J113" s="214"/>
      <c r="K113" s="214"/>
      <c r="L113" s="218"/>
      <c r="M113" s="219"/>
      <c r="N113" s="220"/>
      <c r="O113" s="220"/>
      <c r="P113" s="220"/>
      <c r="Q113" s="220"/>
      <c r="R113" s="220"/>
      <c r="S113" s="220"/>
      <c r="T113" s="221"/>
      <c r="AT113" s="222" t="s">
        <v>201</v>
      </c>
      <c r="AU113" s="222" t="s">
        <v>90</v>
      </c>
      <c r="AV113" s="13" t="s">
        <v>40</v>
      </c>
      <c r="AW113" s="13" t="s">
        <v>38</v>
      </c>
      <c r="AX113" s="13" t="s">
        <v>81</v>
      </c>
      <c r="AY113" s="222" t="s">
        <v>192</v>
      </c>
    </row>
    <row r="114" spans="1:65" s="14" customFormat="1" ht="10.199999999999999">
      <c r="B114" s="223"/>
      <c r="C114" s="224"/>
      <c r="D114" s="209" t="s">
        <v>201</v>
      </c>
      <c r="E114" s="225" t="s">
        <v>32</v>
      </c>
      <c r="F114" s="226" t="s">
        <v>215</v>
      </c>
      <c r="G114" s="224"/>
      <c r="H114" s="227">
        <v>1359.84</v>
      </c>
      <c r="I114" s="228"/>
      <c r="J114" s="224"/>
      <c r="K114" s="224"/>
      <c r="L114" s="229"/>
      <c r="M114" s="230"/>
      <c r="N114" s="231"/>
      <c r="O114" s="231"/>
      <c r="P114" s="231"/>
      <c r="Q114" s="231"/>
      <c r="R114" s="231"/>
      <c r="S114" s="231"/>
      <c r="T114" s="232"/>
      <c r="AT114" s="233" t="s">
        <v>201</v>
      </c>
      <c r="AU114" s="233" t="s">
        <v>90</v>
      </c>
      <c r="AV114" s="14" t="s">
        <v>90</v>
      </c>
      <c r="AW114" s="14" t="s">
        <v>38</v>
      </c>
      <c r="AX114" s="14" t="s">
        <v>81</v>
      </c>
      <c r="AY114" s="233" t="s">
        <v>192</v>
      </c>
    </row>
    <row r="115" spans="1:65" s="15" customFormat="1" ht="10.199999999999999">
      <c r="B115" s="234"/>
      <c r="C115" s="235"/>
      <c r="D115" s="209" t="s">
        <v>201</v>
      </c>
      <c r="E115" s="236" t="s">
        <v>32</v>
      </c>
      <c r="F115" s="237" t="s">
        <v>204</v>
      </c>
      <c r="G115" s="235"/>
      <c r="H115" s="238">
        <v>1359.84</v>
      </c>
      <c r="I115" s="239"/>
      <c r="J115" s="235"/>
      <c r="K115" s="235"/>
      <c r="L115" s="240"/>
      <c r="M115" s="241"/>
      <c r="N115" s="242"/>
      <c r="O115" s="242"/>
      <c r="P115" s="242"/>
      <c r="Q115" s="242"/>
      <c r="R115" s="242"/>
      <c r="S115" s="242"/>
      <c r="T115" s="243"/>
      <c r="AT115" s="244" t="s">
        <v>201</v>
      </c>
      <c r="AU115" s="244" t="s">
        <v>90</v>
      </c>
      <c r="AV115" s="15" t="s">
        <v>161</v>
      </c>
      <c r="AW115" s="15" t="s">
        <v>38</v>
      </c>
      <c r="AX115" s="15" t="s">
        <v>40</v>
      </c>
      <c r="AY115" s="244" t="s">
        <v>192</v>
      </c>
    </row>
    <row r="116" spans="1:65" s="2" customFormat="1" ht="21.75" customHeight="1">
      <c r="A116" s="37"/>
      <c r="B116" s="38"/>
      <c r="C116" s="196" t="s">
        <v>220</v>
      </c>
      <c r="D116" s="196" t="s">
        <v>194</v>
      </c>
      <c r="E116" s="197" t="s">
        <v>221</v>
      </c>
      <c r="F116" s="198" t="s">
        <v>222</v>
      </c>
      <c r="G116" s="199" t="s">
        <v>124</v>
      </c>
      <c r="H116" s="200">
        <v>1359.84</v>
      </c>
      <c r="I116" s="201"/>
      <c r="J116" s="202">
        <f>ROUND(I116*H116,2)</f>
        <v>0</v>
      </c>
      <c r="K116" s="198" t="s">
        <v>197</v>
      </c>
      <c r="L116" s="42"/>
      <c r="M116" s="203" t="s">
        <v>32</v>
      </c>
      <c r="N116" s="204" t="s">
        <v>52</v>
      </c>
      <c r="O116" s="67"/>
      <c r="P116" s="205">
        <f>O116*H116</f>
        <v>0</v>
      </c>
      <c r="Q116" s="205">
        <v>0</v>
      </c>
      <c r="R116" s="205">
        <f>Q116*H116</f>
        <v>0</v>
      </c>
      <c r="S116" s="205">
        <v>0.45</v>
      </c>
      <c r="T116" s="206">
        <f>S116*H116</f>
        <v>611.928</v>
      </c>
      <c r="U116" s="37"/>
      <c r="V116" s="37"/>
      <c r="W116" s="37"/>
      <c r="X116" s="37"/>
      <c r="Y116" s="37"/>
      <c r="Z116" s="37"/>
      <c r="AA116" s="37"/>
      <c r="AB116" s="37"/>
      <c r="AC116" s="37"/>
      <c r="AD116" s="37"/>
      <c r="AE116" s="37"/>
      <c r="AR116" s="207" t="s">
        <v>161</v>
      </c>
      <c r="AT116" s="207" t="s">
        <v>194</v>
      </c>
      <c r="AU116" s="207" t="s">
        <v>90</v>
      </c>
      <c r="AY116" s="19" t="s">
        <v>192</v>
      </c>
      <c r="BE116" s="208">
        <f>IF(N116="základní",J116,0)</f>
        <v>0</v>
      </c>
      <c r="BF116" s="208">
        <f>IF(N116="snížená",J116,0)</f>
        <v>0</v>
      </c>
      <c r="BG116" s="208">
        <f>IF(N116="zákl. přenesená",J116,0)</f>
        <v>0</v>
      </c>
      <c r="BH116" s="208">
        <f>IF(N116="sníž. přenesená",J116,0)</f>
        <v>0</v>
      </c>
      <c r="BI116" s="208">
        <f>IF(N116="nulová",J116,0)</f>
        <v>0</v>
      </c>
      <c r="BJ116" s="19" t="s">
        <v>40</v>
      </c>
      <c r="BK116" s="208">
        <f>ROUND(I116*H116,2)</f>
        <v>0</v>
      </c>
      <c r="BL116" s="19" t="s">
        <v>161</v>
      </c>
      <c r="BM116" s="207" t="s">
        <v>223</v>
      </c>
    </row>
    <row r="117" spans="1:65" s="2" customFormat="1" ht="201.6">
      <c r="A117" s="37"/>
      <c r="B117" s="38"/>
      <c r="C117" s="39"/>
      <c r="D117" s="209" t="s">
        <v>199</v>
      </c>
      <c r="E117" s="39"/>
      <c r="F117" s="210" t="s">
        <v>208</v>
      </c>
      <c r="G117" s="39"/>
      <c r="H117" s="39"/>
      <c r="I117" s="119"/>
      <c r="J117" s="39"/>
      <c r="K117" s="39"/>
      <c r="L117" s="42"/>
      <c r="M117" s="211"/>
      <c r="N117" s="212"/>
      <c r="O117" s="67"/>
      <c r="P117" s="67"/>
      <c r="Q117" s="67"/>
      <c r="R117" s="67"/>
      <c r="S117" s="67"/>
      <c r="T117" s="68"/>
      <c r="U117" s="37"/>
      <c r="V117" s="37"/>
      <c r="W117" s="37"/>
      <c r="X117" s="37"/>
      <c r="Y117" s="37"/>
      <c r="Z117" s="37"/>
      <c r="AA117" s="37"/>
      <c r="AB117" s="37"/>
      <c r="AC117" s="37"/>
      <c r="AD117" s="37"/>
      <c r="AE117" s="37"/>
      <c r="AT117" s="19" t="s">
        <v>199</v>
      </c>
      <c r="AU117" s="19" t="s">
        <v>90</v>
      </c>
    </row>
    <row r="118" spans="1:65" s="2" customFormat="1" ht="19.2">
      <c r="A118" s="37"/>
      <c r="B118" s="38"/>
      <c r="C118" s="39"/>
      <c r="D118" s="209" t="s">
        <v>209</v>
      </c>
      <c r="E118" s="39"/>
      <c r="F118" s="210" t="s">
        <v>224</v>
      </c>
      <c r="G118" s="39"/>
      <c r="H118" s="39"/>
      <c r="I118" s="119"/>
      <c r="J118" s="39"/>
      <c r="K118" s="39"/>
      <c r="L118" s="42"/>
      <c r="M118" s="211"/>
      <c r="N118" s="212"/>
      <c r="O118" s="67"/>
      <c r="P118" s="67"/>
      <c r="Q118" s="67"/>
      <c r="R118" s="67"/>
      <c r="S118" s="67"/>
      <c r="T118" s="68"/>
      <c r="U118" s="37"/>
      <c r="V118" s="37"/>
      <c r="W118" s="37"/>
      <c r="X118" s="37"/>
      <c r="Y118" s="37"/>
      <c r="Z118" s="37"/>
      <c r="AA118" s="37"/>
      <c r="AB118" s="37"/>
      <c r="AC118" s="37"/>
      <c r="AD118" s="37"/>
      <c r="AE118" s="37"/>
      <c r="AT118" s="19" t="s">
        <v>209</v>
      </c>
      <c r="AU118" s="19" t="s">
        <v>90</v>
      </c>
    </row>
    <row r="119" spans="1:65" s="13" customFormat="1" ht="10.199999999999999">
      <c r="B119" s="213"/>
      <c r="C119" s="214"/>
      <c r="D119" s="209" t="s">
        <v>201</v>
      </c>
      <c r="E119" s="215" t="s">
        <v>32</v>
      </c>
      <c r="F119" s="216" t="s">
        <v>202</v>
      </c>
      <c r="G119" s="214"/>
      <c r="H119" s="215" t="s">
        <v>32</v>
      </c>
      <c r="I119" s="217"/>
      <c r="J119" s="214"/>
      <c r="K119" s="214"/>
      <c r="L119" s="218"/>
      <c r="M119" s="219"/>
      <c r="N119" s="220"/>
      <c r="O119" s="220"/>
      <c r="P119" s="220"/>
      <c r="Q119" s="220"/>
      <c r="R119" s="220"/>
      <c r="S119" s="220"/>
      <c r="T119" s="221"/>
      <c r="AT119" s="222" t="s">
        <v>201</v>
      </c>
      <c r="AU119" s="222" t="s">
        <v>90</v>
      </c>
      <c r="AV119" s="13" t="s">
        <v>40</v>
      </c>
      <c r="AW119" s="13" t="s">
        <v>38</v>
      </c>
      <c r="AX119" s="13" t="s">
        <v>81</v>
      </c>
      <c r="AY119" s="222" t="s">
        <v>192</v>
      </c>
    </row>
    <row r="120" spans="1:65" s="14" customFormat="1" ht="10.199999999999999">
      <c r="B120" s="223"/>
      <c r="C120" s="224"/>
      <c r="D120" s="209" t="s">
        <v>201</v>
      </c>
      <c r="E120" s="225" t="s">
        <v>32</v>
      </c>
      <c r="F120" s="226" t="s">
        <v>215</v>
      </c>
      <c r="G120" s="224"/>
      <c r="H120" s="227">
        <v>1359.84</v>
      </c>
      <c r="I120" s="228"/>
      <c r="J120" s="224"/>
      <c r="K120" s="224"/>
      <c r="L120" s="229"/>
      <c r="M120" s="230"/>
      <c r="N120" s="231"/>
      <c r="O120" s="231"/>
      <c r="P120" s="231"/>
      <c r="Q120" s="231"/>
      <c r="R120" s="231"/>
      <c r="S120" s="231"/>
      <c r="T120" s="232"/>
      <c r="AT120" s="233" t="s">
        <v>201</v>
      </c>
      <c r="AU120" s="233" t="s">
        <v>90</v>
      </c>
      <c r="AV120" s="14" t="s">
        <v>90</v>
      </c>
      <c r="AW120" s="14" t="s">
        <v>38</v>
      </c>
      <c r="AX120" s="14" t="s">
        <v>81</v>
      </c>
      <c r="AY120" s="233" t="s">
        <v>192</v>
      </c>
    </row>
    <row r="121" spans="1:65" s="15" customFormat="1" ht="10.199999999999999">
      <c r="B121" s="234"/>
      <c r="C121" s="235"/>
      <c r="D121" s="209" t="s">
        <v>201</v>
      </c>
      <c r="E121" s="236" t="s">
        <v>32</v>
      </c>
      <c r="F121" s="237" t="s">
        <v>204</v>
      </c>
      <c r="G121" s="235"/>
      <c r="H121" s="238">
        <v>1359.84</v>
      </c>
      <c r="I121" s="239"/>
      <c r="J121" s="235"/>
      <c r="K121" s="235"/>
      <c r="L121" s="240"/>
      <c r="M121" s="241"/>
      <c r="N121" s="242"/>
      <c r="O121" s="242"/>
      <c r="P121" s="242"/>
      <c r="Q121" s="242"/>
      <c r="R121" s="242"/>
      <c r="S121" s="242"/>
      <c r="T121" s="243"/>
      <c r="AT121" s="244" t="s">
        <v>201</v>
      </c>
      <c r="AU121" s="244" t="s">
        <v>90</v>
      </c>
      <c r="AV121" s="15" t="s">
        <v>161</v>
      </c>
      <c r="AW121" s="15" t="s">
        <v>38</v>
      </c>
      <c r="AX121" s="15" t="s">
        <v>40</v>
      </c>
      <c r="AY121" s="244" t="s">
        <v>192</v>
      </c>
    </row>
    <row r="122" spans="1:65" s="2" customFormat="1" ht="21.75" customHeight="1">
      <c r="A122" s="37"/>
      <c r="B122" s="38"/>
      <c r="C122" s="196" t="s">
        <v>225</v>
      </c>
      <c r="D122" s="196" t="s">
        <v>194</v>
      </c>
      <c r="E122" s="197" t="s">
        <v>226</v>
      </c>
      <c r="F122" s="198" t="s">
        <v>227</v>
      </c>
      <c r="G122" s="199" t="s">
        <v>124</v>
      </c>
      <c r="H122" s="200">
        <v>21.72</v>
      </c>
      <c r="I122" s="201"/>
      <c r="J122" s="202">
        <f>ROUND(I122*H122,2)</f>
        <v>0</v>
      </c>
      <c r="K122" s="198" t="s">
        <v>197</v>
      </c>
      <c r="L122" s="42"/>
      <c r="M122" s="203" t="s">
        <v>32</v>
      </c>
      <c r="N122" s="204" t="s">
        <v>52</v>
      </c>
      <c r="O122" s="67"/>
      <c r="P122" s="205">
        <f>O122*H122</f>
        <v>0</v>
      </c>
      <c r="Q122" s="205">
        <v>3.0000000000000001E-5</v>
      </c>
      <c r="R122" s="205">
        <f>Q122*H122</f>
        <v>6.5160000000000001E-4</v>
      </c>
      <c r="S122" s="205">
        <v>7.6999999999999999E-2</v>
      </c>
      <c r="T122" s="206">
        <f>S122*H122</f>
        <v>1.6724399999999999</v>
      </c>
      <c r="U122" s="37"/>
      <c r="V122" s="37"/>
      <c r="W122" s="37"/>
      <c r="X122" s="37"/>
      <c r="Y122" s="37"/>
      <c r="Z122" s="37"/>
      <c r="AA122" s="37"/>
      <c r="AB122" s="37"/>
      <c r="AC122" s="37"/>
      <c r="AD122" s="37"/>
      <c r="AE122" s="37"/>
      <c r="AR122" s="207" t="s">
        <v>161</v>
      </c>
      <c r="AT122" s="207" t="s">
        <v>194</v>
      </c>
      <c r="AU122" s="207" t="s">
        <v>90</v>
      </c>
      <c r="AY122" s="19" t="s">
        <v>192</v>
      </c>
      <c r="BE122" s="208">
        <f>IF(N122="základní",J122,0)</f>
        <v>0</v>
      </c>
      <c r="BF122" s="208">
        <f>IF(N122="snížená",J122,0)</f>
        <v>0</v>
      </c>
      <c r="BG122" s="208">
        <f>IF(N122="zákl. přenesená",J122,0)</f>
        <v>0</v>
      </c>
      <c r="BH122" s="208">
        <f>IF(N122="sníž. přenesená",J122,0)</f>
        <v>0</v>
      </c>
      <c r="BI122" s="208">
        <f>IF(N122="nulová",J122,0)</f>
        <v>0</v>
      </c>
      <c r="BJ122" s="19" t="s">
        <v>40</v>
      </c>
      <c r="BK122" s="208">
        <f>ROUND(I122*H122,2)</f>
        <v>0</v>
      </c>
      <c r="BL122" s="19" t="s">
        <v>161</v>
      </c>
      <c r="BM122" s="207" t="s">
        <v>228</v>
      </c>
    </row>
    <row r="123" spans="1:65" s="2" customFormat="1" ht="201.6">
      <c r="A123" s="37"/>
      <c r="B123" s="38"/>
      <c r="C123" s="39"/>
      <c r="D123" s="209" t="s">
        <v>199</v>
      </c>
      <c r="E123" s="39"/>
      <c r="F123" s="210" t="s">
        <v>229</v>
      </c>
      <c r="G123" s="39"/>
      <c r="H123" s="39"/>
      <c r="I123" s="119"/>
      <c r="J123" s="39"/>
      <c r="K123" s="39"/>
      <c r="L123" s="42"/>
      <c r="M123" s="211"/>
      <c r="N123" s="212"/>
      <c r="O123" s="67"/>
      <c r="P123" s="67"/>
      <c r="Q123" s="67"/>
      <c r="R123" s="67"/>
      <c r="S123" s="67"/>
      <c r="T123" s="68"/>
      <c r="U123" s="37"/>
      <c r="V123" s="37"/>
      <c r="W123" s="37"/>
      <c r="X123" s="37"/>
      <c r="Y123" s="37"/>
      <c r="Z123" s="37"/>
      <c r="AA123" s="37"/>
      <c r="AB123" s="37"/>
      <c r="AC123" s="37"/>
      <c r="AD123" s="37"/>
      <c r="AE123" s="37"/>
      <c r="AT123" s="19" t="s">
        <v>199</v>
      </c>
      <c r="AU123" s="19" t="s">
        <v>90</v>
      </c>
    </row>
    <row r="124" spans="1:65" s="13" customFormat="1" ht="10.199999999999999">
      <c r="B124" s="213"/>
      <c r="C124" s="214"/>
      <c r="D124" s="209" t="s">
        <v>201</v>
      </c>
      <c r="E124" s="215" t="s">
        <v>32</v>
      </c>
      <c r="F124" s="216" t="s">
        <v>202</v>
      </c>
      <c r="G124" s="214"/>
      <c r="H124" s="215" t="s">
        <v>32</v>
      </c>
      <c r="I124" s="217"/>
      <c r="J124" s="214"/>
      <c r="K124" s="214"/>
      <c r="L124" s="218"/>
      <c r="M124" s="219"/>
      <c r="N124" s="220"/>
      <c r="O124" s="220"/>
      <c r="P124" s="220"/>
      <c r="Q124" s="220"/>
      <c r="R124" s="220"/>
      <c r="S124" s="220"/>
      <c r="T124" s="221"/>
      <c r="AT124" s="222" t="s">
        <v>201</v>
      </c>
      <c r="AU124" s="222" t="s">
        <v>90</v>
      </c>
      <c r="AV124" s="13" t="s">
        <v>40</v>
      </c>
      <c r="AW124" s="13" t="s">
        <v>38</v>
      </c>
      <c r="AX124" s="13" t="s">
        <v>81</v>
      </c>
      <c r="AY124" s="222" t="s">
        <v>192</v>
      </c>
    </row>
    <row r="125" spans="1:65" s="14" customFormat="1" ht="10.199999999999999">
      <c r="B125" s="223"/>
      <c r="C125" s="224"/>
      <c r="D125" s="209" t="s">
        <v>201</v>
      </c>
      <c r="E125" s="225" t="s">
        <v>32</v>
      </c>
      <c r="F125" s="226" t="s">
        <v>230</v>
      </c>
      <c r="G125" s="224"/>
      <c r="H125" s="227">
        <v>21.72</v>
      </c>
      <c r="I125" s="228"/>
      <c r="J125" s="224"/>
      <c r="K125" s="224"/>
      <c r="L125" s="229"/>
      <c r="M125" s="230"/>
      <c r="N125" s="231"/>
      <c r="O125" s="231"/>
      <c r="P125" s="231"/>
      <c r="Q125" s="231"/>
      <c r="R125" s="231"/>
      <c r="S125" s="231"/>
      <c r="T125" s="232"/>
      <c r="AT125" s="233" t="s">
        <v>201</v>
      </c>
      <c r="AU125" s="233" t="s">
        <v>90</v>
      </c>
      <c r="AV125" s="14" t="s">
        <v>90</v>
      </c>
      <c r="AW125" s="14" t="s">
        <v>38</v>
      </c>
      <c r="AX125" s="14" t="s">
        <v>81</v>
      </c>
      <c r="AY125" s="233" t="s">
        <v>192</v>
      </c>
    </row>
    <row r="126" spans="1:65" s="15" customFormat="1" ht="10.199999999999999">
      <c r="B126" s="234"/>
      <c r="C126" s="235"/>
      <c r="D126" s="209" t="s">
        <v>201</v>
      </c>
      <c r="E126" s="236" t="s">
        <v>32</v>
      </c>
      <c r="F126" s="237" t="s">
        <v>204</v>
      </c>
      <c r="G126" s="235"/>
      <c r="H126" s="238">
        <v>21.72</v>
      </c>
      <c r="I126" s="239"/>
      <c r="J126" s="235"/>
      <c r="K126" s="235"/>
      <c r="L126" s="240"/>
      <c r="M126" s="241"/>
      <c r="N126" s="242"/>
      <c r="O126" s="242"/>
      <c r="P126" s="242"/>
      <c r="Q126" s="242"/>
      <c r="R126" s="242"/>
      <c r="S126" s="242"/>
      <c r="T126" s="243"/>
      <c r="AT126" s="244" t="s">
        <v>201</v>
      </c>
      <c r="AU126" s="244" t="s">
        <v>90</v>
      </c>
      <c r="AV126" s="15" t="s">
        <v>161</v>
      </c>
      <c r="AW126" s="15" t="s">
        <v>38</v>
      </c>
      <c r="AX126" s="15" t="s">
        <v>40</v>
      </c>
      <c r="AY126" s="244" t="s">
        <v>192</v>
      </c>
    </row>
    <row r="127" spans="1:65" s="2" customFormat="1" ht="21.75" customHeight="1">
      <c r="A127" s="37"/>
      <c r="B127" s="38"/>
      <c r="C127" s="196" t="s">
        <v>231</v>
      </c>
      <c r="D127" s="196" t="s">
        <v>194</v>
      </c>
      <c r="E127" s="197" t="s">
        <v>232</v>
      </c>
      <c r="F127" s="198" t="s">
        <v>233</v>
      </c>
      <c r="G127" s="199" t="s">
        <v>109</v>
      </c>
      <c r="H127" s="200">
        <v>63.97</v>
      </c>
      <c r="I127" s="201"/>
      <c r="J127" s="202">
        <f>ROUND(I127*H127,2)</f>
        <v>0</v>
      </c>
      <c r="K127" s="198" t="s">
        <v>197</v>
      </c>
      <c r="L127" s="42"/>
      <c r="M127" s="203" t="s">
        <v>32</v>
      </c>
      <c r="N127" s="204" t="s">
        <v>52</v>
      </c>
      <c r="O127" s="67"/>
      <c r="P127" s="205">
        <f>O127*H127</f>
        <v>0</v>
      </c>
      <c r="Q127" s="205">
        <v>0</v>
      </c>
      <c r="R127" s="205">
        <f>Q127*H127</f>
        <v>0</v>
      </c>
      <c r="S127" s="205">
        <v>0.20499999999999999</v>
      </c>
      <c r="T127" s="206">
        <f>S127*H127</f>
        <v>13.113849999999999</v>
      </c>
      <c r="U127" s="37"/>
      <c r="V127" s="37"/>
      <c r="W127" s="37"/>
      <c r="X127" s="37"/>
      <c r="Y127" s="37"/>
      <c r="Z127" s="37"/>
      <c r="AA127" s="37"/>
      <c r="AB127" s="37"/>
      <c r="AC127" s="37"/>
      <c r="AD127" s="37"/>
      <c r="AE127" s="37"/>
      <c r="AR127" s="207" t="s">
        <v>161</v>
      </c>
      <c r="AT127" s="207" t="s">
        <v>194</v>
      </c>
      <c r="AU127" s="207" t="s">
        <v>90</v>
      </c>
      <c r="AY127" s="19" t="s">
        <v>192</v>
      </c>
      <c r="BE127" s="208">
        <f>IF(N127="základní",J127,0)</f>
        <v>0</v>
      </c>
      <c r="BF127" s="208">
        <f>IF(N127="snížená",J127,0)</f>
        <v>0</v>
      </c>
      <c r="BG127" s="208">
        <f>IF(N127="zákl. přenesená",J127,0)</f>
        <v>0</v>
      </c>
      <c r="BH127" s="208">
        <f>IF(N127="sníž. přenesená",J127,0)</f>
        <v>0</v>
      </c>
      <c r="BI127" s="208">
        <f>IF(N127="nulová",J127,0)</f>
        <v>0</v>
      </c>
      <c r="BJ127" s="19" t="s">
        <v>40</v>
      </c>
      <c r="BK127" s="208">
        <f>ROUND(I127*H127,2)</f>
        <v>0</v>
      </c>
      <c r="BL127" s="19" t="s">
        <v>161</v>
      </c>
      <c r="BM127" s="207" t="s">
        <v>234</v>
      </c>
    </row>
    <row r="128" spans="1:65" s="2" customFormat="1" ht="134.4">
      <c r="A128" s="37"/>
      <c r="B128" s="38"/>
      <c r="C128" s="39"/>
      <c r="D128" s="209" t="s">
        <v>199</v>
      </c>
      <c r="E128" s="39"/>
      <c r="F128" s="210" t="s">
        <v>235</v>
      </c>
      <c r="G128" s="39"/>
      <c r="H128" s="39"/>
      <c r="I128" s="119"/>
      <c r="J128" s="39"/>
      <c r="K128" s="39"/>
      <c r="L128" s="42"/>
      <c r="M128" s="211"/>
      <c r="N128" s="212"/>
      <c r="O128" s="67"/>
      <c r="P128" s="67"/>
      <c r="Q128" s="67"/>
      <c r="R128" s="67"/>
      <c r="S128" s="67"/>
      <c r="T128" s="68"/>
      <c r="U128" s="37"/>
      <c r="V128" s="37"/>
      <c r="W128" s="37"/>
      <c r="X128" s="37"/>
      <c r="Y128" s="37"/>
      <c r="Z128" s="37"/>
      <c r="AA128" s="37"/>
      <c r="AB128" s="37"/>
      <c r="AC128" s="37"/>
      <c r="AD128" s="37"/>
      <c r="AE128" s="37"/>
      <c r="AT128" s="19" t="s">
        <v>199</v>
      </c>
      <c r="AU128" s="19" t="s">
        <v>90</v>
      </c>
    </row>
    <row r="129" spans="1:65" s="13" customFormat="1" ht="10.199999999999999">
      <c r="B129" s="213"/>
      <c r="C129" s="214"/>
      <c r="D129" s="209" t="s">
        <v>201</v>
      </c>
      <c r="E129" s="215" t="s">
        <v>32</v>
      </c>
      <c r="F129" s="216" t="s">
        <v>202</v>
      </c>
      <c r="G129" s="214"/>
      <c r="H129" s="215" t="s">
        <v>32</v>
      </c>
      <c r="I129" s="217"/>
      <c r="J129" s="214"/>
      <c r="K129" s="214"/>
      <c r="L129" s="218"/>
      <c r="M129" s="219"/>
      <c r="N129" s="220"/>
      <c r="O129" s="220"/>
      <c r="P129" s="220"/>
      <c r="Q129" s="220"/>
      <c r="R129" s="220"/>
      <c r="S129" s="220"/>
      <c r="T129" s="221"/>
      <c r="AT129" s="222" t="s">
        <v>201</v>
      </c>
      <c r="AU129" s="222" t="s">
        <v>90</v>
      </c>
      <c r="AV129" s="13" t="s">
        <v>40</v>
      </c>
      <c r="AW129" s="13" t="s">
        <v>38</v>
      </c>
      <c r="AX129" s="13" t="s">
        <v>81</v>
      </c>
      <c r="AY129" s="222" t="s">
        <v>192</v>
      </c>
    </row>
    <row r="130" spans="1:65" s="14" customFormat="1" ht="10.199999999999999">
      <c r="B130" s="223"/>
      <c r="C130" s="224"/>
      <c r="D130" s="209" t="s">
        <v>201</v>
      </c>
      <c r="E130" s="225" t="s">
        <v>32</v>
      </c>
      <c r="F130" s="226" t="s">
        <v>236</v>
      </c>
      <c r="G130" s="224"/>
      <c r="H130" s="227">
        <v>22.89</v>
      </c>
      <c r="I130" s="228"/>
      <c r="J130" s="224"/>
      <c r="K130" s="224"/>
      <c r="L130" s="229"/>
      <c r="M130" s="230"/>
      <c r="N130" s="231"/>
      <c r="O130" s="231"/>
      <c r="P130" s="231"/>
      <c r="Q130" s="231"/>
      <c r="R130" s="231"/>
      <c r="S130" s="231"/>
      <c r="T130" s="232"/>
      <c r="AT130" s="233" t="s">
        <v>201</v>
      </c>
      <c r="AU130" s="233" t="s">
        <v>90</v>
      </c>
      <c r="AV130" s="14" t="s">
        <v>90</v>
      </c>
      <c r="AW130" s="14" t="s">
        <v>38</v>
      </c>
      <c r="AX130" s="14" t="s">
        <v>81</v>
      </c>
      <c r="AY130" s="233" t="s">
        <v>192</v>
      </c>
    </row>
    <row r="131" spans="1:65" s="14" customFormat="1" ht="10.199999999999999">
      <c r="B131" s="223"/>
      <c r="C131" s="224"/>
      <c r="D131" s="209" t="s">
        <v>201</v>
      </c>
      <c r="E131" s="225" t="s">
        <v>32</v>
      </c>
      <c r="F131" s="226" t="s">
        <v>237</v>
      </c>
      <c r="G131" s="224"/>
      <c r="H131" s="227">
        <v>41.08</v>
      </c>
      <c r="I131" s="228"/>
      <c r="J131" s="224"/>
      <c r="K131" s="224"/>
      <c r="L131" s="229"/>
      <c r="M131" s="230"/>
      <c r="N131" s="231"/>
      <c r="O131" s="231"/>
      <c r="P131" s="231"/>
      <c r="Q131" s="231"/>
      <c r="R131" s="231"/>
      <c r="S131" s="231"/>
      <c r="T131" s="232"/>
      <c r="AT131" s="233" t="s">
        <v>201</v>
      </c>
      <c r="AU131" s="233" t="s">
        <v>90</v>
      </c>
      <c r="AV131" s="14" t="s">
        <v>90</v>
      </c>
      <c r="AW131" s="14" t="s">
        <v>38</v>
      </c>
      <c r="AX131" s="14" t="s">
        <v>81</v>
      </c>
      <c r="AY131" s="233" t="s">
        <v>192</v>
      </c>
    </row>
    <row r="132" spans="1:65" s="15" customFormat="1" ht="10.199999999999999">
      <c r="B132" s="234"/>
      <c r="C132" s="235"/>
      <c r="D132" s="209" t="s">
        <v>201</v>
      </c>
      <c r="E132" s="236" t="s">
        <v>32</v>
      </c>
      <c r="F132" s="237" t="s">
        <v>204</v>
      </c>
      <c r="G132" s="235"/>
      <c r="H132" s="238">
        <v>63.97</v>
      </c>
      <c r="I132" s="239"/>
      <c r="J132" s="235"/>
      <c r="K132" s="235"/>
      <c r="L132" s="240"/>
      <c r="M132" s="241"/>
      <c r="N132" s="242"/>
      <c r="O132" s="242"/>
      <c r="P132" s="242"/>
      <c r="Q132" s="242"/>
      <c r="R132" s="242"/>
      <c r="S132" s="242"/>
      <c r="T132" s="243"/>
      <c r="AT132" s="244" t="s">
        <v>201</v>
      </c>
      <c r="AU132" s="244" t="s">
        <v>90</v>
      </c>
      <c r="AV132" s="15" t="s">
        <v>161</v>
      </c>
      <c r="AW132" s="15" t="s">
        <v>38</v>
      </c>
      <c r="AX132" s="15" t="s">
        <v>40</v>
      </c>
      <c r="AY132" s="244" t="s">
        <v>192</v>
      </c>
    </row>
    <row r="133" spans="1:65" s="2" customFormat="1" ht="21.75" customHeight="1">
      <c r="A133" s="37"/>
      <c r="B133" s="38"/>
      <c r="C133" s="196" t="s">
        <v>238</v>
      </c>
      <c r="D133" s="196" t="s">
        <v>194</v>
      </c>
      <c r="E133" s="197" t="s">
        <v>239</v>
      </c>
      <c r="F133" s="198" t="s">
        <v>240</v>
      </c>
      <c r="G133" s="199" t="s">
        <v>241</v>
      </c>
      <c r="H133" s="200">
        <v>824.02</v>
      </c>
      <c r="I133" s="201"/>
      <c r="J133" s="202">
        <f>ROUND(I133*H133,2)</f>
        <v>0</v>
      </c>
      <c r="K133" s="198" t="s">
        <v>197</v>
      </c>
      <c r="L133" s="42"/>
      <c r="M133" s="203" t="s">
        <v>32</v>
      </c>
      <c r="N133" s="204" t="s">
        <v>52</v>
      </c>
      <c r="O133" s="67"/>
      <c r="P133" s="205">
        <f>O133*H133</f>
        <v>0</v>
      </c>
      <c r="Q133" s="205">
        <v>3.5400000000000001E-2</v>
      </c>
      <c r="R133" s="205">
        <f>Q133*H133</f>
        <v>29.170307999999999</v>
      </c>
      <c r="S133" s="205">
        <v>0</v>
      </c>
      <c r="T133" s="206">
        <f>S133*H133</f>
        <v>0</v>
      </c>
      <c r="U133" s="37"/>
      <c r="V133" s="37"/>
      <c r="W133" s="37"/>
      <c r="X133" s="37"/>
      <c r="Y133" s="37"/>
      <c r="Z133" s="37"/>
      <c r="AA133" s="37"/>
      <c r="AB133" s="37"/>
      <c r="AC133" s="37"/>
      <c r="AD133" s="37"/>
      <c r="AE133" s="37"/>
      <c r="AR133" s="207" t="s">
        <v>161</v>
      </c>
      <c r="AT133" s="207" t="s">
        <v>194</v>
      </c>
      <c r="AU133" s="207" t="s">
        <v>90</v>
      </c>
      <c r="AY133" s="19" t="s">
        <v>192</v>
      </c>
      <c r="BE133" s="208">
        <f>IF(N133="základní",J133,0)</f>
        <v>0</v>
      </c>
      <c r="BF133" s="208">
        <f>IF(N133="snížená",J133,0)</f>
        <v>0</v>
      </c>
      <c r="BG133" s="208">
        <f>IF(N133="zákl. přenesená",J133,0)</f>
        <v>0</v>
      </c>
      <c r="BH133" s="208">
        <f>IF(N133="sníž. přenesená",J133,0)</f>
        <v>0</v>
      </c>
      <c r="BI133" s="208">
        <f>IF(N133="nulová",J133,0)</f>
        <v>0</v>
      </c>
      <c r="BJ133" s="19" t="s">
        <v>40</v>
      </c>
      <c r="BK133" s="208">
        <f>ROUND(I133*H133,2)</f>
        <v>0</v>
      </c>
      <c r="BL133" s="19" t="s">
        <v>161</v>
      </c>
      <c r="BM133" s="207" t="s">
        <v>242</v>
      </c>
    </row>
    <row r="134" spans="1:65" s="2" customFormat="1" ht="134.4">
      <c r="A134" s="37"/>
      <c r="B134" s="38"/>
      <c r="C134" s="39"/>
      <c r="D134" s="209" t="s">
        <v>199</v>
      </c>
      <c r="E134" s="39"/>
      <c r="F134" s="210" t="s">
        <v>243</v>
      </c>
      <c r="G134" s="39"/>
      <c r="H134" s="39"/>
      <c r="I134" s="119"/>
      <c r="J134" s="39"/>
      <c r="K134" s="39"/>
      <c r="L134" s="42"/>
      <c r="M134" s="211"/>
      <c r="N134" s="212"/>
      <c r="O134" s="67"/>
      <c r="P134" s="67"/>
      <c r="Q134" s="67"/>
      <c r="R134" s="67"/>
      <c r="S134" s="67"/>
      <c r="T134" s="68"/>
      <c r="U134" s="37"/>
      <c r="V134" s="37"/>
      <c r="W134" s="37"/>
      <c r="X134" s="37"/>
      <c r="Y134" s="37"/>
      <c r="Z134" s="37"/>
      <c r="AA134" s="37"/>
      <c r="AB134" s="37"/>
      <c r="AC134" s="37"/>
      <c r="AD134" s="37"/>
      <c r="AE134" s="37"/>
      <c r="AT134" s="19" t="s">
        <v>199</v>
      </c>
      <c r="AU134" s="19" t="s">
        <v>90</v>
      </c>
    </row>
    <row r="135" spans="1:65" s="14" customFormat="1" ht="10.199999999999999">
      <c r="B135" s="223"/>
      <c r="C135" s="224"/>
      <c r="D135" s="209" t="s">
        <v>201</v>
      </c>
      <c r="E135" s="225" t="s">
        <v>32</v>
      </c>
      <c r="F135" s="226" t="s">
        <v>244</v>
      </c>
      <c r="G135" s="224"/>
      <c r="H135" s="227">
        <v>824.02</v>
      </c>
      <c r="I135" s="228"/>
      <c r="J135" s="224"/>
      <c r="K135" s="224"/>
      <c r="L135" s="229"/>
      <c r="M135" s="230"/>
      <c r="N135" s="231"/>
      <c r="O135" s="231"/>
      <c r="P135" s="231"/>
      <c r="Q135" s="231"/>
      <c r="R135" s="231"/>
      <c r="S135" s="231"/>
      <c r="T135" s="232"/>
      <c r="AT135" s="233" t="s">
        <v>201</v>
      </c>
      <c r="AU135" s="233" t="s">
        <v>90</v>
      </c>
      <c r="AV135" s="14" t="s">
        <v>90</v>
      </c>
      <c r="AW135" s="14" t="s">
        <v>38</v>
      </c>
      <c r="AX135" s="14" t="s">
        <v>40</v>
      </c>
      <c r="AY135" s="233" t="s">
        <v>192</v>
      </c>
    </row>
    <row r="136" spans="1:65" s="2" customFormat="1" ht="21.75" customHeight="1">
      <c r="A136" s="37"/>
      <c r="B136" s="38"/>
      <c r="C136" s="196" t="s">
        <v>245</v>
      </c>
      <c r="D136" s="196" t="s">
        <v>194</v>
      </c>
      <c r="E136" s="197" t="s">
        <v>246</v>
      </c>
      <c r="F136" s="198" t="s">
        <v>247</v>
      </c>
      <c r="G136" s="199" t="s">
        <v>241</v>
      </c>
      <c r="H136" s="200">
        <v>824.02</v>
      </c>
      <c r="I136" s="201"/>
      <c r="J136" s="202">
        <f>ROUND(I136*H136,2)</f>
        <v>0</v>
      </c>
      <c r="K136" s="198" t="s">
        <v>197</v>
      </c>
      <c r="L136" s="42"/>
      <c r="M136" s="203" t="s">
        <v>32</v>
      </c>
      <c r="N136" s="204" t="s">
        <v>52</v>
      </c>
      <c r="O136" s="67"/>
      <c r="P136" s="205">
        <f>O136*H136</f>
        <v>0</v>
      </c>
      <c r="Q136" s="205">
        <v>0</v>
      </c>
      <c r="R136" s="205">
        <f>Q136*H136</f>
        <v>0</v>
      </c>
      <c r="S136" s="205">
        <v>0</v>
      </c>
      <c r="T136" s="206">
        <f>S136*H136</f>
        <v>0</v>
      </c>
      <c r="U136" s="37"/>
      <c r="V136" s="37"/>
      <c r="W136" s="37"/>
      <c r="X136" s="37"/>
      <c r="Y136" s="37"/>
      <c r="Z136" s="37"/>
      <c r="AA136" s="37"/>
      <c r="AB136" s="37"/>
      <c r="AC136" s="37"/>
      <c r="AD136" s="37"/>
      <c r="AE136" s="37"/>
      <c r="AR136" s="207" t="s">
        <v>161</v>
      </c>
      <c r="AT136" s="207" t="s">
        <v>194</v>
      </c>
      <c r="AU136" s="207" t="s">
        <v>90</v>
      </c>
      <c r="AY136" s="19" t="s">
        <v>192</v>
      </c>
      <c r="BE136" s="208">
        <f>IF(N136="základní",J136,0)</f>
        <v>0</v>
      </c>
      <c r="BF136" s="208">
        <f>IF(N136="snížená",J136,0)</f>
        <v>0</v>
      </c>
      <c r="BG136" s="208">
        <f>IF(N136="zákl. přenesená",J136,0)</f>
        <v>0</v>
      </c>
      <c r="BH136" s="208">
        <f>IF(N136="sníž. přenesená",J136,0)</f>
        <v>0</v>
      </c>
      <c r="BI136" s="208">
        <f>IF(N136="nulová",J136,0)</f>
        <v>0</v>
      </c>
      <c r="BJ136" s="19" t="s">
        <v>40</v>
      </c>
      <c r="BK136" s="208">
        <f>ROUND(I136*H136,2)</f>
        <v>0</v>
      </c>
      <c r="BL136" s="19" t="s">
        <v>161</v>
      </c>
      <c r="BM136" s="207" t="s">
        <v>248</v>
      </c>
    </row>
    <row r="137" spans="1:65" s="2" customFormat="1" ht="201.6">
      <c r="A137" s="37"/>
      <c r="B137" s="38"/>
      <c r="C137" s="39"/>
      <c r="D137" s="209" t="s">
        <v>199</v>
      </c>
      <c r="E137" s="39"/>
      <c r="F137" s="210" t="s">
        <v>249</v>
      </c>
      <c r="G137" s="39"/>
      <c r="H137" s="39"/>
      <c r="I137" s="119"/>
      <c r="J137" s="39"/>
      <c r="K137" s="39"/>
      <c r="L137" s="42"/>
      <c r="M137" s="211"/>
      <c r="N137" s="212"/>
      <c r="O137" s="67"/>
      <c r="P137" s="67"/>
      <c r="Q137" s="67"/>
      <c r="R137" s="67"/>
      <c r="S137" s="67"/>
      <c r="T137" s="68"/>
      <c r="U137" s="37"/>
      <c r="V137" s="37"/>
      <c r="W137" s="37"/>
      <c r="X137" s="37"/>
      <c r="Y137" s="37"/>
      <c r="Z137" s="37"/>
      <c r="AA137" s="37"/>
      <c r="AB137" s="37"/>
      <c r="AC137" s="37"/>
      <c r="AD137" s="37"/>
      <c r="AE137" s="37"/>
      <c r="AT137" s="19" t="s">
        <v>199</v>
      </c>
      <c r="AU137" s="19" t="s">
        <v>90</v>
      </c>
    </row>
    <row r="138" spans="1:65" s="2" customFormat="1" ht="19.2">
      <c r="A138" s="37"/>
      <c r="B138" s="38"/>
      <c r="C138" s="39"/>
      <c r="D138" s="209" t="s">
        <v>209</v>
      </c>
      <c r="E138" s="39"/>
      <c r="F138" s="210" t="s">
        <v>250</v>
      </c>
      <c r="G138" s="39"/>
      <c r="H138" s="39"/>
      <c r="I138" s="119"/>
      <c r="J138" s="39"/>
      <c r="K138" s="39"/>
      <c r="L138" s="42"/>
      <c r="M138" s="211"/>
      <c r="N138" s="212"/>
      <c r="O138" s="67"/>
      <c r="P138" s="67"/>
      <c r="Q138" s="67"/>
      <c r="R138" s="67"/>
      <c r="S138" s="67"/>
      <c r="T138" s="68"/>
      <c r="U138" s="37"/>
      <c r="V138" s="37"/>
      <c r="W138" s="37"/>
      <c r="X138" s="37"/>
      <c r="Y138" s="37"/>
      <c r="Z138" s="37"/>
      <c r="AA138" s="37"/>
      <c r="AB138" s="37"/>
      <c r="AC138" s="37"/>
      <c r="AD138" s="37"/>
      <c r="AE138" s="37"/>
      <c r="AT138" s="19" t="s">
        <v>209</v>
      </c>
      <c r="AU138" s="19" t="s">
        <v>90</v>
      </c>
    </row>
    <row r="139" spans="1:65" s="13" customFormat="1" ht="10.199999999999999">
      <c r="B139" s="213"/>
      <c r="C139" s="214"/>
      <c r="D139" s="209" t="s">
        <v>201</v>
      </c>
      <c r="E139" s="215" t="s">
        <v>32</v>
      </c>
      <c r="F139" s="216" t="s">
        <v>251</v>
      </c>
      <c r="G139" s="214"/>
      <c r="H139" s="215" t="s">
        <v>32</v>
      </c>
      <c r="I139" s="217"/>
      <c r="J139" s="214"/>
      <c r="K139" s="214"/>
      <c r="L139" s="218"/>
      <c r="M139" s="219"/>
      <c r="N139" s="220"/>
      <c r="O139" s="220"/>
      <c r="P139" s="220"/>
      <c r="Q139" s="220"/>
      <c r="R139" s="220"/>
      <c r="S139" s="220"/>
      <c r="T139" s="221"/>
      <c r="AT139" s="222" t="s">
        <v>201</v>
      </c>
      <c r="AU139" s="222" t="s">
        <v>90</v>
      </c>
      <c r="AV139" s="13" t="s">
        <v>40</v>
      </c>
      <c r="AW139" s="13" t="s">
        <v>38</v>
      </c>
      <c r="AX139" s="13" t="s">
        <v>81</v>
      </c>
      <c r="AY139" s="222" t="s">
        <v>192</v>
      </c>
    </row>
    <row r="140" spans="1:65" s="13" customFormat="1" ht="10.199999999999999">
      <c r="B140" s="213"/>
      <c r="C140" s="214"/>
      <c r="D140" s="209" t="s">
        <v>201</v>
      </c>
      <c r="E140" s="215" t="s">
        <v>32</v>
      </c>
      <c r="F140" s="216" t="s">
        <v>252</v>
      </c>
      <c r="G140" s="214"/>
      <c r="H140" s="215" t="s">
        <v>32</v>
      </c>
      <c r="I140" s="217"/>
      <c r="J140" s="214"/>
      <c r="K140" s="214"/>
      <c r="L140" s="218"/>
      <c r="M140" s="219"/>
      <c r="N140" s="220"/>
      <c r="O140" s="220"/>
      <c r="P140" s="220"/>
      <c r="Q140" s="220"/>
      <c r="R140" s="220"/>
      <c r="S140" s="220"/>
      <c r="T140" s="221"/>
      <c r="AT140" s="222" t="s">
        <v>201</v>
      </c>
      <c r="AU140" s="222" t="s">
        <v>90</v>
      </c>
      <c r="AV140" s="13" t="s">
        <v>40</v>
      </c>
      <c r="AW140" s="13" t="s">
        <v>38</v>
      </c>
      <c r="AX140" s="13" t="s">
        <v>81</v>
      </c>
      <c r="AY140" s="222" t="s">
        <v>192</v>
      </c>
    </row>
    <row r="141" spans="1:65" s="13" customFormat="1" ht="10.199999999999999">
      <c r="B141" s="213"/>
      <c r="C141" s="214"/>
      <c r="D141" s="209" t="s">
        <v>201</v>
      </c>
      <c r="E141" s="215" t="s">
        <v>32</v>
      </c>
      <c r="F141" s="216" t="s">
        <v>253</v>
      </c>
      <c r="G141" s="214"/>
      <c r="H141" s="215" t="s">
        <v>32</v>
      </c>
      <c r="I141" s="217"/>
      <c r="J141" s="214"/>
      <c r="K141" s="214"/>
      <c r="L141" s="218"/>
      <c r="M141" s="219"/>
      <c r="N141" s="220"/>
      <c r="O141" s="220"/>
      <c r="P141" s="220"/>
      <c r="Q141" s="220"/>
      <c r="R141" s="220"/>
      <c r="S141" s="220"/>
      <c r="T141" s="221"/>
      <c r="AT141" s="222" t="s">
        <v>201</v>
      </c>
      <c r="AU141" s="222" t="s">
        <v>90</v>
      </c>
      <c r="AV141" s="13" t="s">
        <v>40</v>
      </c>
      <c r="AW141" s="13" t="s">
        <v>38</v>
      </c>
      <c r="AX141" s="13" t="s">
        <v>81</v>
      </c>
      <c r="AY141" s="222" t="s">
        <v>192</v>
      </c>
    </row>
    <row r="142" spans="1:65" s="14" customFormat="1" ht="10.199999999999999">
      <c r="B142" s="223"/>
      <c r="C142" s="224"/>
      <c r="D142" s="209" t="s">
        <v>201</v>
      </c>
      <c r="E142" s="225" t="s">
        <v>32</v>
      </c>
      <c r="F142" s="226" t="s">
        <v>254</v>
      </c>
      <c r="G142" s="224"/>
      <c r="H142" s="227">
        <v>500.65</v>
      </c>
      <c r="I142" s="228"/>
      <c r="J142" s="224"/>
      <c r="K142" s="224"/>
      <c r="L142" s="229"/>
      <c r="M142" s="230"/>
      <c r="N142" s="231"/>
      <c r="O142" s="231"/>
      <c r="P142" s="231"/>
      <c r="Q142" s="231"/>
      <c r="R142" s="231"/>
      <c r="S142" s="231"/>
      <c r="T142" s="232"/>
      <c r="AT142" s="233" t="s">
        <v>201</v>
      </c>
      <c r="AU142" s="233" t="s">
        <v>90</v>
      </c>
      <c r="AV142" s="14" t="s">
        <v>90</v>
      </c>
      <c r="AW142" s="14" t="s">
        <v>38</v>
      </c>
      <c r="AX142" s="14" t="s">
        <v>81</v>
      </c>
      <c r="AY142" s="233" t="s">
        <v>192</v>
      </c>
    </row>
    <row r="143" spans="1:65" s="14" customFormat="1" ht="10.199999999999999">
      <c r="B143" s="223"/>
      <c r="C143" s="224"/>
      <c r="D143" s="209" t="s">
        <v>201</v>
      </c>
      <c r="E143" s="225" t="s">
        <v>32</v>
      </c>
      <c r="F143" s="226" t="s">
        <v>255</v>
      </c>
      <c r="G143" s="224"/>
      <c r="H143" s="227">
        <v>7.0590000000000002</v>
      </c>
      <c r="I143" s="228"/>
      <c r="J143" s="224"/>
      <c r="K143" s="224"/>
      <c r="L143" s="229"/>
      <c r="M143" s="230"/>
      <c r="N143" s="231"/>
      <c r="O143" s="231"/>
      <c r="P143" s="231"/>
      <c r="Q143" s="231"/>
      <c r="R143" s="231"/>
      <c r="S143" s="231"/>
      <c r="T143" s="232"/>
      <c r="AT143" s="233" t="s">
        <v>201</v>
      </c>
      <c r="AU143" s="233" t="s">
        <v>90</v>
      </c>
      <c r="AV143" s="14" t="s">
        <v>90</v>
      </c>
      <c r="AW143" s="14" t="s">
        <v>38</v>
      </c>
      <c r="AX143" s="14" t="s">
        <v>81</v>
      </c>
      <c r="AY143" s="233" t="s">
        <v>192</v>
      </c>
    </row>
    <row r="144" spans="1:65" s="14" customFormat="1" ht="10.199999999999999">
      <c r="B144" s="223"/>
      <c r="C144" s="224"/>
      <c r="D144" s="209" t="s">
        <v>201</v>
      </c>
      <c r="E144" s="225" t="s">
        <v>32</v>
      </c>
      <c r="F144" s="226" t="s">
        <v>256</v>
      </c>
      <c r="G144" s="224"/>
      <c r="H144" s="227">
        <v>61.164999999999999</v>
      </c>
      <c r="I144" s="228"/>
      <c r="J144" s="224"/>
      <c r="K144" s="224"/>
      <c r="L144" s="229"/>
      <c r="M144" s="230"/>
      <c r="N144" s="231"/>
      <c r="O144" s="231"/>
      <c r="P144" s="231"/>
      <c r="Q144" s="231"/>
      <c r="R144" s="231"/>
      <c r="S144" s="231"/>
      <c r="T144" s="232"/>
      <c r="AT144" s="233" t="s">
        <v>201</v>
      </c>
      <c r="AU144" s="233" t="s">
        <v>90</v>
      </c>
      <c r="AV144" s="14" t="s">
        <v>90</v>
      </c>
      <c r="AW144" s="14" t="s">
        <v>38</v>
      </c>
      <c r="AX144" s="14" t="s">
        <v>81</v>
      </c>
      <c r="AY144" s="233" t="s">
        <v>192</v>
      </c>
    </row>
    <row r="145" spans="1:65" s="16" customFormat="1" ht="10.199999999999999">
      <c r="B145" s="245"/>
      <c r="C145" s="246"/>
      <c r="D145" s="209" t="s">
        <v>201</v>
      </c>
      <c r="E145" s="247" t="s">
        <v>32</v>
      </c>
      <c r="F145" s="248" t="s">
        <v>257</v>
      </c>
      <c r="G145" s="246"/>
      <c r="H145" s="249">
        <v>568.87400000000002</v>
      </c>
      <c r="I145" s="250"/>
      <c r="J145" s="246"/>
      <c r="K145" s="246"/>
      <c r="L145" s="251"/>
      <c r="M145" s="252"/>
      <c r="N145" s="253"/>
      <c r="O145" s="253"/>
      <c r="P145" s="253"/>
      <c r="Q145" s="253"/>
      <c r="R145" s="253"/>
      <c r="S145" s="253"/>
      <c r="T145" s="254"/>
      <c r="AT145" s="255" t="s">
        <v>201</v>
      </c>
      <c r="AU145" s="255" t="s">
        <v>90</v>
      </c>
      <c r="AV145" s="16" t="s">
        <v>111</v>
      </c>
      <c r="AW145" s="16" t="s">
        <v>38</v>
      </c>
      <c r="AX145" s="16" t="s">
        <v>81</v>
      </c>
      <c r="AY145" s="255" t="s">
        <v>192</v>
      </c>
    </row>
    <row r="146" spans="1:65" s="14" customFormat="1" ht="10.199999999999999">
      <c r="B146" s="223"/>
      <c r="C146" s="224"/>
      <c r="D146" s="209" t="s">
        <v>201</v>
      </c>
      <c r="E146" s="225" t="s">
        <v>32</v>
      </c>
      <c r="F146" s="226" t="s">
        <v>258</v>
      </c>
      <c r="G146" s="224"/>
      <c r="H146" s="227">
        <v>27.866</v>
      </c>
      <c r="I146" s="228"/>
      <c r="J146" s="224"/>
      <c r="K146" s="224"/>
      <c r="L146" s="229"/>
      <c r="M146" s="230"/>
      <c r="N146" s="231"/>
      <c r="O146" s="231"/>
      <c r="P146" s="231"/>
      <c r="Q146" s="231"/>
      <c r="R146" s="231"/>
      <c r="S146" s="231"/>
      <c r="T146" s="232"/>
      <c r="AT146" s="233" t="s">
        <v>201</v>
      </c>
      <c r="AU146" s="233" t="s">
        <v>90</v>
      </c>
      <c r="AV146" s="14" t="s">
        <v>90</v>
      </c>
      <c r="AW146" s="14" t="s">
        <v>38</v>
      </c>
      <c r="AX146" s="14" t="s">
        <v>81</v>
      </c>
      <c r="AY146" s="233" t="s">
        <v>192</v>
      </c>
    </row>
    <row r="147" spans="1:65" s="14" customFormat="1" ht="10.199999999999999">
      <c r="B147" s="223"/>
      <c r="C147" s="224"/>
      <c r="D147" s="209" t="s">
        <v>201</v>
      </c>
      <c r="E147" s="225" t="s">
        <v>32</v>
      </c>
      <c r="F147" s="226" t="s">
        <v>259</v>
      </c>
      <c r="G147" s="224"/>
      <c r="H147" s="227">
        <v>13.423</v>
      </c>
      <c r="I147" s="228"/>
      <c r="J147" s="224"/>
      <c r="K147" s="224"/>
      <c r="L147" s="229"/>
      <c r="M147" s="230"/>
      <c r="N147" s="231"/>
      <c r="O147" s="231"/>
      <c r="P147" s="231"/>
      <c r="Q147" s="231"/>
      <c r="R147" s="231"/>
      <c r="S147" s="231"/>
      <c r="T147" s="232"/>
      <c r="AT147" s="233" t="s">
        <v>201</v>
      </c>
      <c r="AU147" s="233" t="s">
        <v>90</v>
      </c>
      <c r="AV147" s="14" t="s">
        <v>90</v>
      </c>
      <c r="AW147" s="14" t="s">
        <v>38</v>
      </c>
      <c r="AX147" s="14" t="s">
        <v>81</v>
      </c>
      <c r="AY147" s="233" t="s">
        <v>192</v>
      </c>
    </row>
    <row r="148" spans="1:65" s="16" customFormat="1" ht="10.199999999999999">
      <c r="B148" s="245"/>
      <c r="C148" s="246"/>
      <c r="D148" s="209" t="s">
        <v>201</v>
      </c>
      <c r="E148" s="247" t="s">
        <v>32</v>
      </c>
      <c r="F148" s="248" t="s">
        <v>260</v>
      </c>
      <c r="G148" s="246"/>
      <c r="H148" s="249">
        <v>41.289000000000001</v>
      </c>
      <c r="I148" s="250"/>
      <c r="J148" s="246"/>
      <c r="K148" s="246"/>
      <c r="L148" s="251"/>
      <c r="M148" s="252"/>
      <c r="N148" s="253"/>
      <c r="O148" s="253"/>
      <c r="P148" s="253"/>
      <c r="Q148" s="253"/>
      <c r="R148" s="253"/>
      <c r="S148" s="253"/>
      <c r="T148" s="254"/>
      <c r="AT148" s="255" t="s">
        <v>201</v>
      </c>
      <c r="AU148" s="255" t="s">
        <v>90</v>
      </c>
      <c r="AV148" s="16" t="s">
        <v>111</v>
      </c>
      <c r="AW148" s="16" t="s">
        <v>38</v>
      </c>
      <c r="AX148" s="16" t="s">
        <v>81</v>
      </c>
      <c r="AY148" s="255" t="s">
        <v>192</v>
      </c>
    </row>
    <row r="149" spans="1:65" s="14" customFormat="1" ht="10.199999999999999">
      <c r="B149" s="223"/>
      <c r="C149" s="224"/>
      <c r="D149" s="209" t="s">
        <v>201</v>
      </c>
      <c r="E149" s="225" t="s">
        <v>32</v>
      </c>
      <c r="F149" s="226" t="s">
        <v>261</v>
      </c>
      <c r="G149" s="224"/>
      <c r="H149" s="227">
        <v>157.84</v>
      </c>
      <c r="I149" s="228"/>
      <c r="J149" s="224"/>
      <c r="K149" s="224"/>
      <c r="L149" s="229"/>
      <c r="M149" s="230"/>
      <c r="N149" s="231"/>
      <c r="O149" s="231"/>
      <c r="P149" s="231"/>
      <c r="Q149" s="231"/>
      <c r="R149" s="231"/>
      <c r="S149" s="231"/>
      <c r="T149" s="232"/>
      <c r="AT149" s="233" t="s">
        <v>201</v>
      </c>
      <c r="AU149" s="233" t="s">
        <v>90</v>
      </c>
      <c r="AV149" s="14" t="s">
        <v>90</v>
      </c>
      <c r="AW149" s="14" t="s">
        <v>38</v>
      </c>
      <c r="AX149" s="14" t="s">
        <v>81</v>
      </c>
      <c r="AY149" s="233" t="s">
        <v>192</v>
      </c>
    </row>
    <row r="150" spans="1:65" s="16" customFormat="1" ht="10.199999999999999">
      <c r="B150" s="245"/>
      <c r="C150" s="246"/>
      <c r="D150" s="209" t="s">
        <v>201</v>
      </c>
      <c r="E150" s="247" t="s">
        <v>32</v>
      </c>
      <c r="F150" s="248" t="s">
        <v>262</v>
      </c>
      <c r="G150" s="246"/>
      <c r="H150" s="249">
        <v>157.84</v>
      </c>
      <c r="I150" s="250"/>
      <c r="J150" s="246"/>
      <c r="K150" s="246"/>
      <c r="L150" s="251"/>
      <c r="M150" s="252"/>
      <c r="N150" s="253"/>
      <c r="O150" s="253"/>
      <c r="P150" s="253"/>
      <c r="Q150" s="253"/>
      <c r="R150" s="253"/>
      <c r="S150" s="253"/>
      <c r="T150" s="254"/>
      <c r="AT150" s="255" t="s">
        <v>201</v>
      </c>
      <c r="AU150" s="255" t="s">
        <v>90</v>
      </c>
      <c r="AV150" s="16" t="s">
        <v>111</v>
      </c>
      <c r="AW150" s="16" t="s">
        <v>38</v>
      </c>
      <c r="AX150" s="16" t="s">
        <v>81</v>
      </c>
      <c r="AY150" s="255" t="s">
        <v>192</v>
      </c>
    </row>
    <row r="151" spans="1:65" s="14" customFormat="1" ht="10.199999999999999">
      <c r="B151" s="223"/>
      <c r="C151" s="224"/>
      <c r="D151" s="209" t="s">
        <v>201</v>
      </c>
      <c r="E151" s="225" t="s">
        <v>32</v>
      </c>
      <c r="F151" s="226" t="s">
        <v>263</v>
      </c>
      <c r="G151" s="224"/>
      <c r="H151" s="227">
        <v>56.017000000000003</v>
      </c>
      <c r="I151" s="228"/>
      <c r="J151" s="224"/>
      <c r="K151" s="224"/>
      <c r="L151" s="229"/>
      <c r="M151" s="230"/>
      <c r="N151" s="231"/>
      <c r="O151" s="231"/>
      <c r="P151" s="231"/>
      <c r="Q151" s="231"/>
      <c r="R151" s="231"/>
      <c r="S151" s="231"/>
      <c r="T151" s="232"/>
      <c r="AT151" s="233" t="s">
        <v>201</v>
      </c>
      <c r="AU151" s="233" t="s">
        <v>90</v>
      </c>
      <c r="AV151" s="14" t="s">
        <v>90</v>
      </c>
      <c r="AW151" s="14" t="s">
        <v>38</v>
      </c>
      <c r="AX151" s="14" t="s">
        <v>81</v>
      </c>
      <c r="AY151" s="233" t="s">
        <v>192</v>
      </c>
    </row>
    <row r="152" spans="1:65" s="16" customFormat="1" ht="10.199999999999999">
      <c r="B152" s="245"/>
      <c r="C152" s="246"/>
      <c r="D152" s="209" t="s">
        <v>201</v>
      </c>
      <c r="E152" s="247" t="s">
        <v>32</v>
      </c>
      <c r="F152" s="248" t="s">
        <v>264</v>
      </c>
      <c r="G152" s="246"/>
      <c r="H152" s="249">
        <v>56.017000000000003</v>
      </c>
      <c r="I152" s="250"/>
      <c r="J152" s="246"/>
      <c r="K152" s="246"/>
      <c r="L152" s="251"/>
      <c r="M152" s="252"/>
      <c r="N152" s="253"/>
      <c r="O152" s="253"/>
      <c r="P152" s="253"/>
      <c r="Q152" s="253"/>
      <c r="R152" s="253"/>
      <c r="S152" s="253"/>
      <c r="T152" s="254"/>
      <c r="AT152" s="255" t="s">
        <v>201</v>
      </c>
      <c r="AU152" s="255" t="s">
        <v>90</v>
      </c>
      <c r="AV152" s="16" t="s">
        <v>111</v>
      </c>
      <c r="AW152" s="16" t="s">
        <v>38</v>
      </c>
      <c r="AX152" s="16" t="s">
        <v>81</v>
      </c>
      <c r="AY152" s="255" t="s">
        <v>192</v>
      </c>
    </row>
    <row r="153" spans="1:65" s="15" customFormat="1" ht="10.199999999999999">
      <c r="B153" s="234"/>
      <c r="C153" s="235"/>
      <c r="D153" s="209" t="s">
        <v>201</v>
      </c>
      <c r="E153" s="236" t="s">
        <v>32</v>
      </c>
      <c r="F153" s="237" t="s">
        <v>204</v>
      </c>
      <c r="G153" s="235"/>
      <c r="H153" s="238">
        <v>824.02</v>
      </c>
      <c r="I153" s="239"/>
      <c r="J153" s="235"/>
      <c r="K153" s="235"/>
      <c r="L153" s="240"/>
      <c r="M153" s="241"/>
      <c r="N153" s="242"/>
      <c r="O153" s="242"/>
      <c r="P153" s="242"/>
      <c r="Q153" s="242"/>
      <c r="R153" s="242"/>
      <c r="S153" s="242"/>
      <c r="T153" s="243"/>
      <c r="AT153" s="244" t="s">
        <v>201</v>
      </c>
      <c r="AU153" s="244" t="s">
        <v>90</v>
      </c>
      <c r="AV153" s="15" t="s">
        <v>161</v>
      </c>
      <c r="AW153" s="15" t="s">
        <v>38</v>
      </c>
      <c r="AX153" s="15" t="s">
        <v>40</v>
      </c>
      <c r="AY153" s="244" t="s">
        <v>192</v>
      </c>
    </row>
    <row r="154" spans="1:65" s="2" customFormat="1" ht="21.75" customHeight="1">
      <c r="A154" s="37"/>
      <c r="B154" s="38"/>
      <c r="C154" s="196" t="s">
        <v>265</v>
      </c>
      <c r="D154" s="196" t="s">
        <v>194</v>
      </c>
      <c r="E154" s="197" t="s">
        <v>266</v>
      </c>
      <c r="F154" s="198" t="s">
        <v>267</v>
      </c>
      <c r="G154" s="199" t="s">
        <v>241</v>
      </c>
      <c r="H154" s="200">
        <v>247.20599999999999</v>
      </c>
      <c r="I154" s="201"/>
      <c r="J154" s="202">
        <f>ROUND(I154*H154,2)</f>
        <v>0</v>
      </c>
      <c r="K154" s="198" t="s">
        <v>197</v>
      </c>
      <c r="L154" s="42"/>
      <c r="M154" s="203" t="s">
        <v>32</v>
      </c>
      <c r="N154" s="204" t="s">
        <v>52</v>
      </c>
      <c r="O154" s="67"/>
      <c r="P154" s="205">
        <f>O154*H154</f>
        <v>0</v>
      </c>
      <c r="Q154" s="205">
        <v>0</v>
      </c>
      <c r="R154" s="205">
        <f>Q154*H154</f>
        <v>0</v>
      </c>
      <c r="S154" s="205">
        <v>0</v>
      </c>
      <c r="T154" s="206">
        <f>S154*H154</f>
        <v>0</v>
      </c>
      <c r="U154" s="37"/>
      <c r="V154" s="37"/>
      <c r="W154" s="37"/>
      <c r="X154" s="37"/>
      <c r="Y154" s="37"/>
      <c r="Z154" s="37"/>
      <c r="AA154" s="37"/>
      <c r="AB154" s="37"/>
      <c r="AC154" s="37"/>
      <c r="AD154" s="37"/>
      <c r="AE154" s="37"/>
      <c r="AR154" s="207" t="s">
        <v>161</v>
      </c>
      <c r="AT154" s="207" t="s">
        <v>194</v>
      </c>
      <c r="AU154" s="207" t="s">
        <v>90</v>
      </c>
      <c r="AY154" s="19" t="s">
        <v>192</v>
      </c>
      <c r="BE154" s="208">
        <f>IF(N154="základní",J154,0)</f>
        <v>0</v>
      </c>
      <c r="BF154" s="208">
        <f>IF(N154="snížená",J154,0)</f>
        <v>0</v>
      </c>
      <c r="BG154" s="208">
        <f>IF(N154="zákl. přenesená",J154,0)</f>
        <v>0</v>
      </c>
      <c r="BH154" s="208">
        <f>IF(N154="sníž. přenesená",J154,0)</f>
        <v>0</v>
      </c>
      <c r="BI154" s="208">
        <f>IF(N154="nulová",J154,0)</f>
        <v>0</v>
      </c>
      <c r="BJ154" s="19" t="s">
        <v>40</v>
      </c>
      <c r="BK154" s="208">
        <f>ROUND(I154*H154,2)</f>
        <v>0</v>
      </c>
      <c r="BL154" s="19" t="s">
        <v>161</v>
      </c>
      <c r="BM154" s="207" t="s">
        <v>268</v>
      </c>
    </row>
    <row r="155" spans="1:65" s="2" customFormat="1" ht="201.6">
      <c r="A155" s="37"/>
      <c r="B155" s="38"/>
      <c r="C155" s="39"/>
      <c r="D155" s="209" t="s">
        <v>199</v>
      </c>
      <c r="E155" s="39"/>
      <c r="F155" s="210" t="s">
        <v>249</v>
      </c>
      <c r="G155" s="39"/>
      <c r="H155" s="39"/>
      <c r="I155" s="119"/>
      <c r="J155" s="39"/>
      <c r="K155" s="39"/>
      <c r="L155" s="42"/>
      <c r="M155" s="211"/>
      <c r="N155" s="212"/>
      <c r="O155" s="67"/>
      <c r="P155" s="67"/>
      <c r="Q155" s="67"/>
      <c r="R155" s="67"/>
      <c r="S155" s="67"/>
      <c r="T155" s="68"/>
      <c r="U155" s="37"/>
      <c r="V155" s="37"/>
      <c r="W155" s="37"/>
      <c r="X155" s="37"/>
      <c r="Y155" s="37"/>
      <c r="Z155" s="37"/>
      <c r="AA155" s="37"/>
      <c r="AB155" s="37"/>
      <c r="AC155" s="37"/>
      <c r="AD155" s="37"/>
      <c r="AE155" s="37"/>
      <c r="AT155" s="19" t="s">
        <v>199</v>
      </c>
      <c r="AU155" s="19" t="s">
        <v>90</v>
      </c>
    </row>
    <row r="156" spans="1:65" s="14" customFormat="1" ht="10.199999999999999">
      <c r="B156" s="223"/>
      <c r="C156" s="224"/>
      <c r="D156" s="209" t="s">
        <v>201</v>
      </c>
      <c r="E156" s="225" t="s">
        <v>32</v>
      </c>
      <c r="F156" s="226" t="s">
        <v>269</v>
      </c>
      <c r="G156" s="224"/>
      <c r="H156" s="227">
        <v>247.20599999999999</v>
      </c>
      <c r="I156" s="228"/>
      <c r="J156" s="224"/>
      <c r="K156" s="224"/>
      <c r="L156" s="229"/>
      <c r="M156" s="230"/>
      <c r="N156" s="231"/>
      <c r="O156" s="231"/>
      <c r="P156" s="231"/>
      <c r="Q156" s="231"/>
      <c r="R156" s="231"/>
      <c r="S156" s="231"/>
      <c r="T156" s="232"/>
      <c r="AT156" s="233" t="s">
        <v>201</v>
      </c>
      <c r="AU156" s="233" t="s">
        <v>90</v>
      </c>
      <c r="AV156" s="14" t="s">
        <v>90</v>
      </c>
      <c r="AW156" s="14" t="s">
        <v>38</v>
      </c>
      <c r="AX156" s="14" t="s">
        <v>40</v>
      </c>
      <c r="AY156" s="233" t="s">
        <v>192</v>
      </c>
    </row>
    <row r="157" spans="1:65" s="2" customFormat="1" ht="21.75" customHeight="1">
      <c r="A157" s="37"/>
      <c r="B157" s="38"/>
      <c r="C157" s="196" t="s">
        <v>270</v>
      </c>
      <c r="D157" s="196" t="s">
        <v>194</v>
      </c>
      <c r="E157" s="197" t="s">
        <v>271</v>
      </c>
      <c r="F157" s="198" t="s">
        <v>272</v>
      </c>
      <c r="G157" s="199" t="s">
        <v>241</v>
      </c>
      <c r="H157" s="200">
        <v>64.316999999999993</v>
      </c>
      <c r="I157" s="201"/>
      <c r="J157" s="202">
        <f>ROUND(I157*H157,2)</f>
        <v>0</v>
      </c>
      <c r="K157" s="198" t="s">
        <v>197</v>
      </c>
      <c r="L157" s="42"/>
      <c r="M157" s="203" t="s">
        <v>32</v>
      </c>
      <c r="N157" s="204" t="s">
        <v>52</v>
      </c>
      <c r="O157" s="67"/>
      <c r="P157" s="205">
        <f>O157*H157</f>
        <v>0</v>
      </c>
      <c r="Q157" s="205">
        <v>0</v>
      </c>
      <c r="R157" s="205">
        <f>Q157*H157</f>
        <v>0</v>
      </c>
      <c r="S157" s="205">
        <v>0</v>
      </c>
      <c r="T157" s="206">
        <f>S157*H157</f>
        <v>0</v>
      </c>
      <c r="U157" s="37"/>
      <c r="V157" s="37"/>
      <c r="W157" s="37"/>
      <c r="X157" s="37"/>
      <c r="Y157" s="37"/>
      <c r="Z157" s="37"/>
      <c r="AA157" s="37"/>
      <c r="AB157" s="37"/>
      <c r="AC157" s="37"/>
      <c r="AD157" s="37"/>
      <c r="AE157" s="37"/>
      <c r="AR157" s="207" t="s">
        <v>161</v>
      </c>
      <c r="AT157" s="207" t="s">
        <v>194</v>
      </c>
      <c r="AU157" s="207" t="s">
        <v>90</v>
      </c>
      <c r="AY157" s="19" t="s">
        <v>192</v>
      </c>
      <c r="BE157" s="208">
        <f>IF(N157="základní",J157,0)</f>
        <v>0</v>
      </c>
      <c r="BF157" s="208">
        <f>IF(N157="snížená",J157,0)</f>
        <v>0</v>
      </c>
      <c r="BG157" s="208">
        <f>IF(N157="zákl. přenesená",J157,0)</f>
        <v>0</v>
      </c>
      <c r="BH157" s="208">
        <f>IF(N157="sníž. přenesená",J157,0)</f>
        <v>0</v>
      </c>
      <c r="BI157" s="208">
        <f>IF(N157="nulová",J157,0)</f>
        <v>0</v>
      </c>
      <c r="BJ157" s="19" t="s">
        <v>40</v>
      </c>
      <c r="BK157" s="208">
        <f>ROUND(I157*H157,2)</f>
        <v>0</v>
      </c>
      <c r="BL157" s="19" t="s">
        <v>161</v>
      </c>
      <c r="BM157" s="207" t="s">
        <v>273</v>
      </c>
    </row>
    <row r="158" spans="1:65" s="2" customFormat="1" ht="105.6">
      <c r="A158" s="37"/>
      <c r="B158" s="38"/>
      <c r="C158" s="39"/>
      <c r="D158" s="209" t="s">
        <v>199</v>
      </c>
      <c r="E158" s="39"/>
      <c r="F158" s="210" t="s">
        <v>274</v>
      </c>
      <c r="G158" s="39"/>
      <c r="H158" s="39"/>
      <c r="I158" s="119"/>
      <c r="J158" s="39"/>
      <c r="K158" s="39"/>
      <c r="L158" s="42"/>
      <c r="M158" s="211"/>
      <c r="N158" s="212"/>
      <c r="O158" s="67"/>
      <c r="P158" s="67"/>
      <c r="Q158" s="67"/>
      <c r="R158" s="67"/>
      <c r="S158" s="67"/>
      <c r="T158" s="68"/>
      <c r="U158" s="37"/>
      <c r="V158" s="37"/>
      <c r="W158" s="37"/>
      <c r="X158" s="37"/>
      <c r="Y158" s="37"/>
      <c r="Z158" s="37"/>
      <c r="AA158" s="37"/>
      <c r="AB158" s="37"/>
      <c r="AC158" s="37"/>
      <c r="AD158" s="37"/>
      <c r="AE158" s="37"/>
      <c r="AT158" s="19" t="s">
        <v>199</v>
      </c>
      <c r="AU158" s="19" t="s">
        <v>90</v>
      </c>
    </row>
    <row r="159" spans="1:65" s="2" customFormat="1" ht="19.2">
      <c r="A159" s="37"/>
      <c r="B159" s="38"/>
      <c r="C159" s="39"/>
      <c r="D159" s="209" t="s">
        <v>209</v>
      </c>
      <c r="E159" s="39"/>
      <c r="F159" s="210" t="s">
        <v>250</v>
      </c>
      <c r="G159" s="39"/>
      <c r="H159" s="39"/>
      <c r="I159" s="119"/>
      <c r="J159" s="39"/>
      <c r="K159" s="39"/>
      <c r="L159" s="42"/>
      <c r="M159" s="211"/>
      <c r="N159" s="212"/>
      <c r="O159" s="67"/>
      <c r="P159" s="67"/>
      <c r="Q159" s="67"/>
      <c r="R159" s="67"/>
      <c r="S159" s="67"/>
      <c r="T159" s="68"/>
      <c r="U159" s="37"/>
      <c r="V159" s="37"/>
      <c r="W159" s="37"/>
      <c r="X159" s="37"/>
      <c r="Y159" s="37"/>
      <c r="Z159" s="37"/>
      <c r="AA159" s="37"/>
      <c r="AB159" s="37"/>
      <c r="AC159" s="37"/>
      <c r="AD159" s="37"/>
      <c r="AE159" s="37"/>
      <c r="AT159" s="19" t="s">
        <v>209</v>
      </c>
      <c r="AU159" s="19" t="s">
        <v>90</v>
      </c>
    </row>
    <row r="160" spans="1:65" s="13" customFormat="1" ht="10.199999999999999">
      <c r="B160" s="213"/>
      <c r="C160" s="214"/>
      <c r="D160" s="209" t="s">
        <v>201</v>
      </c>
      <c r="E160" s="215" t="s">
        <v>32</v>
      </c>
      <c r="F160" s="216" t="s">
        <v>275</v>
      </c>
      <c r="G160" s="214"/>
      <c r="H160" s="215" t="s">
        <v>32</v>
      </c>
      <c r="I160" s="217"/>
      <c r="J160" s="214"/>
      <c r="K160" s="214"/>
      <c r="L160" s="218"/>
      <c r="M160" s="219"/>
      <c r="N160" s="220"/>
      <c r="O160" s="220"/>
      <c r="P160" s="220"/>
      <c r="Q160" s="220"/>
      <c r="R160" s="220"/>
      <c r="S160" s="220"/>
      <c r="T160" s="221"/>
      <c r="AT160" s="222" t="s">
        <v>201</v>
      </c>
      <c r="AU160" s="222" t="s">
        <v>90</v>
      </c>
      <c r="AV160" s="13" t="s">
        <v>40</v>
      </c>
      <c r="AW160" s="13" t="s">
        <v>38</v>
      </c>
      <c r="AX160" s="13" t="s">
        <v>81</v>
      </c>
      <c r="AY160" s="222" t="s">
        <v>192</v>
      </c>
    </row>
    <row r="161" spans="1:65" s="13" customFormat="1" ht="10.199999999999999">
      <c r="B161" s="213"/>
      <c r="C161" s="214"/>
      <c r="D161" s="209" t="s">
        <v>201</v>
      </c>
      <c r="E161" s="215" t="s">
        <v>32</v>
      </c>
      <c r="F161" s="216" t="s">
        <v>202</v>
      </c>
      <c r="G161" s="214"/>
      <c r="H161" s="215" t="s">
        <v>32</v>
      </c>
      <c r="I161" s="217"/>
      <c r="J161" s="214"/>
      <c r="K161" s="214"/>
      <c r="L161" s="218"/>
      <c r="M161" s="219"/>
      <c r="N161" s="220"/>
      <c r="O161" s="220"/>
      <c r="P161" s="220"/>
      <c r="Q161" s="220"/>
      <c r="R161" s="220"/>
      <c r="S161" s="220"/>
      <c r="T161" s="221"/>
      <c r="AT161" s="222" t="s">
        <v>201</v>
      </c>
      <c r="AU161" s="222" t="s">
        <v>90</v>
      </c>
      <c r="AV161" s="13" t="s">
        <v>40</v>
      </c>
      <c r="AW161" s="13" t="s">
        <v>38</v>
      </c>
      <c r="AX161" s="13" t="s">
        <v>81</v>
      </c>
      <c r="AY161" s="222" t="s">
        <v>192</v>
      </c>
    </row>
    <row r="162" spans="1:65" s="13" customFormat="1" ht="10.199999999999999">
      <c r="B162" s="213"/>
      <c r="C162" s="214"/>
      <c r="D162" s="209" t="s">
        <v>201</v>
      </c>
      <c r="E162" s="215" t="s">
        <v>32</v>
      </c>
      <c r="F162" s="216" t="s">
        <v>276</v>
      </c>
      <c r="G162" s="214"/>
      <c r="H162" s="215" t="s">
        <v>32</v>
      </c>
      <c r="I162" s="217"/>
      <c r="J162" s="214"/>
      <c r="K162" s="214"/>
      <c r="L162" s="218"/>
      <c r="M162" s="219"/>
      <c r="N162" s="220"/>
      <c r="O162" s="220"/>
      <c r="P162" s="220"/>
      <c r="Q162" s="220"/>
      <c r="R162" s="220"/>
      <c r="S162" s="220"/>
      <c r="T162" s="221"/>
      <c r="AT162" s="222" t="s">
        <v>201</v>
      </c>
      <c r="AU162" s="222" t="s">
        <v>90</v>
      </c>
      <c r="AV162" s="13" t="s">
        <v>40</v>
      </c>
      <c r="AW162" s="13" t="s">
        <v>38</v>
      </c>
      <c r="AX162" s="13" t="s">
        <v>81</v>
      </c>
      <c r="AY162" s="222" t="s">
        <v>192</v>
      </c>
    </row>
    <row r="163" spans="1:65" s="13" customFormat="1" ht="10.199999999999999">
      <c r="B163" s="213"/>
      <c r="C163" s="214"/>
      <c r="D163" s="209" t="s">
        <v>201</v>
      </c>
      <c r="E163" s="215" t="s">
        <v>32</v>
      </c>
      <c r="F163" s="216" t="s">
        <v>277</v>
      </c>
      <c r="G163" s="214"/>
      <c r="H163" s="215" t="s">
        <v>32</v>
      </c>
      <c r="I163" s="217"/>
      <c r="J163" s="214"/>
      <c r="K163" s="214"/>
      <c r="L163" s="218"/>
      <c r="M163" s="219"/>
      <c r="N163" s="220"/>
      <c r="O163" s="220"/>
      <c r="P163" s="220"/>
      <c r="Q163" s="220"/>
      <c r="R163" s="220"/>
      <c r="S163" s="220"/>
      <c r="T163" s="221"/>
      <c r="AT163" s="222" t="s">
        <v>201</v>
      </c>
      <c r="AU163" s="222" t="s">
        <v>90</v>
      </c>
      <c r="AV163" s="13" t="s">
        <v>40</v>
      </c>
      <c r="AW163" s="13" t="s">
        <v>38</v>
      </c>
      <c r="AX163" s="13" t="s">
        <v>81</v>
      </c>
      <c r="AY163" s="222" t="s">
        <v>192</v>
      </c>
    </row>
    <row r="164" spans="1:65" s="13" customFormat="1" ht="10.199999999999999">
      <c r="B164" s="213"/>
      <c r="C164" s="214"/>
      <c r="D164" s="209" t="s">
        <v>201</v>
      </c>
      <c r="E164" s="215" t="s">
        <v>32</v>
      </c>
      <c r="F164" s="216" t="s">
        <v>278</v>
      </c>
      <c r="G164" s="214"/>
      <c r="H164" s="215" t="s">
        <v>32</v>
      </c>
      <c r="I164" s="217"/>
      <c r="J164" s="214"/>
      <c r="K164" s="214"/>
      <c r="L164" s="218"/>
      <c r="M164" s="219"/>
      <c r="N164" s="220"/>
      <c r="O164" s="220"/>
      <c r="P164" s="220"/>
      <c r="Q164" s="220"/>
      <c r="R164" s="220"/>
      <c r="S164" s="220"/>
      <c r="T164" s="221"/>
      <c r="AT164" s="222" t="s">
        <v>201</v>
      </c>
      <c r="AU164" s="222" t="s">
        <v>90</v>
      </c>
      <c r="AV164" s="13" t="s">
        <v>40</v>
      </c>
      <c r="AW164" s="13" t="s">
        <v>38</v>
      </c>
      <c r="AX164" s="13" t="s">
        <v>81</v>
      </c>
      <c r="AY164" s="222" t="s">
        <v>192</v>
      </c>
    </row>
    <row r="165" spans="1:65" s="14" customFormat="1" ht="10.199999999999999">
      <c r="B165" s="223"/>
      <c r="C165" s="224"/>
      <c r="D165" s="209" t="s">
        <v>201</v>
      </c>
      <c r="E165" s="225" t="s">
        <v>32</v>
      </c>
      <c r="F165" s="226" t="s">
        <v>279</v>
      </c>
      <c r="G165" s="224"/>
      <c r="H165" s="227">
        <v>64.316999999999993</v>
      </c>
      <c r="I165" s="228"/>
      <c r="J165" s="224"/>
      <c r="K165" s="224"/>
      <c r="L165" s="229"/>
      <c r="M165" s="230"/>
      <c r="N165" s="231"/>
      <c r="O165" s="231"/>
      <c r="P165" s="231"/>
      <c r="Q165" s="231"/>
      <c r="R165" s="231"/>
      <c r="S165" s="231"/>
      <c r="T165" s="232"/>
      <c r="AT165" s="233" t="s">
        <v>201</v>
      </c>
      <c r="AU165" s="233" t="s">
        <v>90</v>
      </c>
      <c r="AV165" s="14" t="s">
        <v>90</v>
      </c>
      <c r="AW165" s="14" t="s">
        <v>38</v>
      </c>
      <c r="AX165" s="14" t="s">
        <v>81</v>
      </c>
      <c r="AY165" s="233" t="s">
        <v>192</v>
      </c>
    </row>
    <row r="166" spans="1:65" s="15" customFormat="1" ht="10.199999999999999">
      <c r="B166" s="234"/>
      <c r="C166" s="235"/>
      <c r="D166" s="209" t="s">
        <v>201</v>
      </c>
      <c r="E166" s="236" t="s">
        <v>32</v>
      </c>
      <c r="F166" s="237" t="s">
        <v>204</v>
      </c>
      <c r="G166" s="235"/>
      <c r="H166" s="238">
        <v>64.316999999999993</v>
      </c>
      <c r="I166" s="239"/>
      <c r="J166" s="235"/>
      <c r="K166" s="235"/>
      <c r="L166" s="240"/>
      <c r="M166" s="241"/>
      <c r="N166" s="242"/>
      <c r="O166" s="242"/>
      <c r="P166" s="242"/>
      <c r="Q166" s="242"/>
      <c r="R166" s="242"/>
      <c r="S166" s="242"/>
      <c r="T166" s="243"/>
      <c r="AT166" s="244" t="s">
        <v>201</v>
      </c>
      <c r="AU166" s="244" t="s">
        <v>90</v>
      </c>
      <c r="AV166" s="15" t="s">
        <v>161</v>
      </c>
      <c r="AW166" s="15" t="s">
        <v>38</v>
      </c>
      <c r="AX166" s="15" t="s">
        <v>40</v>
      </c>
      <c r="AY166" s="244" t="s">
        <v>192</v>
      </c>
    </row>
    <row r="167" spans="1:65" s="2" customFormat="1" ht="21.75" customHeight="1">
      <c r="A167" s="37"/>
      <c r="B167" s="38"/>
      <c r="C167" s="196" t="s">
        <v>280</v>
      </c>
      <c r="D167" s="196" t="s">
        <v>194</v>
      </c>
      <c r="E167" s="197" t="s">
        <v>281</v>
      </c>
      <c r="F167" s="198" t="s">
        <v>282</v>
      </c>
      <c r="G167" s="199" t="s">
        <v>241</v>
      </c>
      <c r="H167" s="200">
        <v>19.295000000000002</v>
      </c>
      <c r="I167" s="201"/>
      <c r="J167" s="202">
        <f>ROUND(I167*H167,2)</f>
        <v>0</v>
      </c>
      <c r="K167" s="198" t="s">
        <v>197</v>
      </c>
      <c r="L167" s="42"/>
      <c r="M167" s="203" t="s">
        <v>32</v>
      </c>
      <c r="N167" s="204" t="s">
        <v>52</v>
      </c>
      <c r="O167" s="67"/>
      <c r="P167" s="205">
        <f>O167*H167</f>
        <v>0</v>
      </c>
      <c r="Q167" s="205">
        <v>0</v>
      </c>
      <c r="R167" s="205">
        <f>Q167*H167</f>
        <v>0</v>
      </c>
      <c r="S167" s="205">
        <v>0</v>
      </c>
      <c r="T167" s="206">
        <f>S167*H167</f>
        <v>0</v>
      </c>
      <c r="U167" s="37"/>
      <c r="V167" s="37"/>
      <c r="W167" s="37"/>
      <c r="X167" s="37"/>
      <c r="Y167" s="37"/>
      <c r="Z167" s="37"/>
      <c r="AA167" s="37"/>
      <c r="AB167" s="37"/>
      <c r="AC167" s="37"/>
      <c r="AD167" s="37"/>
      <c r="AE167" s="37"/>
      <c r="AR167" s="207" t="s">
        <v>161</v>
      </c>
      <c r="AT167" s="207" t="s">
        <v>194</v>
      </c>
      <c r="AU167" s="207" t="s">
        <v>90</v>
      </c>
      <c r="AY167" s="19" t="s">
        <v>192</v>
      </c>
      <c r="BE167" s="208">
        <f>IF(N167="základní",J167,0)</f>
        <v>0</v>
      </c>
      <c r="BF167" s="208">
        <f>IF(N167="snížená",J167,0)</f>
        <v>0</v>
      </c>
      <c r="BG167" s="208">
        <f>IF(N167="zákl. přenesená",J167,0)</f>
        <v>0</v>
      </c>
      <c r="BH167" s="208">
        <f>IF(N167="sníž. přenesená",J167,0)</f>
        <v>0</v>
      </c>
      <c r="BI167" s="208">
        <f>IF(N167="nulová",J167,0)</f>
        <v>0</v>
      </c>
      <c r="BJ167" s="19" t="s">
        <v>40</v>
      </c>
      <c r="BK167" s="208">
        <f>ROUND(I167*H167,2)</f>
        <v>0</v>
      </c>
      <c r="BL167" s="19" t="s">
        <v>161</v>
      </c>
      <c r="BM167" s="207" t="s">
        <v>283</v>
      </c>
    </row>
    <row r="168" spans="1:65" s="2" customFormat="1" ht="105.6">
      <c r="A168" s="37"/>
      <c r="B168" s="38"/>
      <c r="C168" s="39"/>
      <c r="D168" s="209" t="s">
        <v>199</v>
      </c>
      <c r="E168" s="39"/>
      <c r="F168" s="210" t="s">
        <v>274</v>
      </c>
      <c r="G168" s="39"/>
      <c r="H168" s="39"/>
      <c r="I168" s="119"/>
      <c r="J168" s="39"/>
      <c r="K168" s="39"/>
      <c r="L168" s="42"/>
      <c r="M168" s="211"/>
      <c r="N168" s="212"/>
      <c r="O168" s="67"/>
      <c r="P168" s="67"/>
      <c r="Q168" s="67"/>
      <c r="R168" s="67"/>
      <c r="S168" s="67"/>
      <c r="T168" s="68"/>
      <c r="U168" s="37"/>
      <c r="V168" s="37"/>
      <c r="W168" s="37"/>
      <c r="X168" s="37"/>
      <c r="Y168" s="37"/>
      <c r="Z168" s="37"/>
      <c r="AA168" s="37"/>
      <c r="AB168" s="37"/>
      <c r="AC168" s="37"/>
      <c r="AD168" s="37"/>
      <c r="AE168" s="37"/>
      <c r="AT168" s="19" t="s">
        <v>199</v>
      </c>
      <c r="AU168" s="19" t="s">
        <v>90</v>
      </c>
    </row>
    <row r="169" spans="1:65" s="14" customFormat="1" ht="10.199999999999999">
      <c r="B169" s="223"/>
      <c r="C169" s="224"/>
      <c r="D169" s="209" t="s">
        <v>201</v>
      </c>
      <c r="E169" s="225" t="s">
        <v>32</v>
      </c>
      <c r="F169" s="226" t="s">
        <v>284</v>
      </c>
      <c r="G169" s="224"/>
      <c r="H169" s="227">
        <v>19.295000000000002</v>
      </c>
      <c r="I169" s="228"/>
      <c r="J169" s="224"/>
      <c r="K169" s="224"/>
      <c r="L169" s="229"/>
      <c r="M169" s="230"/>
      <c r="N169" s="231"/>
      <c r="O169" s="231"/>
      <c r="P169" s="231"/>
      <c r="Q169" s="231"/>
      <c r="R169" s="231"/>
      <c r="S169" s="231"/>
      <c r="T169" s="232"/>
      <c r="AT169" s="233" t="s">
        <v>201</v>
      </c>
      <c r="AU169" s="233" t="s">
        <v>90</v>
      </c>
      <c r="AV169" s="14" t="s">
        <v>90</v>
      </c>
      <c r="AW169" s="14" t="s">
        <v>38</v>
      </c>
      <c r="AX169" s="14" t="s">
        <v>40</v>
      </c>
      <c r="AY169" s="233" t="s">
        <v>192</v>
      </c>
    </row>
    <row r="170" spans="1:65" s="2" customFormat="1" ht="21.75" customHeight="1">
      <c r="A170" s="37"/>
      <c r="B170" s="38"/>
      <c r="C170" s="196" t="s">
        <v>285</v>
      </c>
      <c r="D170" s="196" t="s">
        <v>194</v>
      </c>
      <c r="E170" s="197" t="s">
        <v>286</v>
      </c>
      <c r="F170" s="198" t="s">
        <v>287</v>
      </c>
      <c r="G170" s="199" t="s">
        <v>241</v>
      </c>
      <c r="H170" s="200">
        <v>8.84</v>
      </c>
      <c r="I170" s="201"/>
      <c r="J170" s="202">
        <f>ROUND(I170*H170,2)</f>
        <v>0</v>
      </c>
      <c r="K170" s="198" t="s">
        <v>197</v>
      </c>
      <c r="L170" s="42"/>
      <c r="M170" s="203" t="s">
        <v>32</v>
      </c>
      <c r="N170" s="204" t="s">
        <v>52</v>
      </c>
      <c r="O170" s="67"/>
      <c r="P170" s="205">
        <f>O170*H170</f>
        <v>0</v>
      </c>
      <c r="Q170" s="205">
        <v>0</v>
      </c>
      <c r="R170" s="205">
        <f>Q170*H170</f>
        <v>0</v>
      </c>
      <c r="S170" s="205">
        <v>0</v>
      </c>
      <c r="T170" s="206">
        <f>S170*H170</f>
        <v>0</v>
      </c>
      <c r="U170" s="37"/>
      <c r="V170" s="37"/>
      <c r="W170" s="37"/>
      <c r="X170" s="37"/>
      <c r="Y170" s="37"/>
      <c r="Z170" s="37"/>
      <c r="AA170" s="37"/>
      <c r="AB170" s="37"/>
      <c r="AC170" s="37"/>
      <c r="AD170" s="37"/>
      <c r="AE170" s="37"/>
      <c r="AR170" s="207" t="s">
        <v>161</v>
      </c>
      <c r="AT170" s="207" t="s">
        <v>194</v>
      </c>
      <c r="AU170" s="207" t="s">
        <v>90</v>
      </c>
      <c r="AY170" s="19" t="s">
        <v>192</v>
      </c>
      <c r="BE170" s="208">
        <f>IF(N170="základní",J170,0)</f>
        <v>0</v>
      </c>
      <c r="BF170" s="208">
        <f>IF(N170="snížená",J170,0)</f>
        <v>0</v>
      </c>
      <c r="BG170" s="208">
        <f>IF(N170="zákl. přenesená",J170,0)</f>
        <v>0</v>
      </c>
      <c r="BH170" s="208">
        <f>IF(N170="sníž. přenesená",J170,0)</f>
        <v>0</v>
      </c>
      <c r="BI170" s="208">
        <f>IF(N170="nulová",J170,0)</f>
        <v>0</v>
      </c>
      <c r="BJ170" s="19" t="s">
        <v>40</v>
      </c>
      <c r="BK170" s="208">
        <f>ROUND(I170*H170,2)</f>
        <v>0</v>
      </c>
      <c r="BL170" s="19" t="s">
        <v>161</v>
      </c>
      <c r="BM170" s="207" t="s">
        <v>288</v>
      </c>
    </row>
    <row r="171" spans="1:65" s="2" customFormat="1" ht="153.6">
      <c r="A171" s="37"/>
      <c r="B171" s="38"/>
      <c r="C171" s="39"/>
      <c r="D171" s="209" t="s">
        <v>199</v>
      </c>
      <c r="E171" s="39"/>
      <c r="F171" s="210" t="s">
        <v>289</v>
      </c>
      <c r="G171" s="39"/>
      <c r="H171" s="39"/>
      <c r="I171" s="119"/>
      <c r="J171" s="39"/>
      <c r="K171" s="39"/>
      <c r="L171" s="42"/>
      <c r="M171" s="211"/>
      <c r="N171" s="212"/>
      <c r="O171" s="67"/>
      <c r="P171" s="67"/>
      <c r="Q171" s="67"/>
      <c r="R171" s="67"/>
      <c r="S171" s="67"/>
      <c r="T171" s="68"/>
      <c r="U171" s="37"/>
      <c r="V171" s="37"/>
      <c r="W171" s="37"/>
      <c r="X171" s="37"/>
      <c r="Y171" s="37"/>
      <c r="Z171" s="37"/>
      <c r="AA171" s="37"/>
      <c r="AB171" s="37"/>
      <c r="AC171" s="37"/>
      <c r="AD171" s="37"/>
      <c r="AE171" s="37"/>
      <c r="AT171" s="19" t="s">
        <v>199</v>
      </c>
      <c r="AU171" s="19" t="s">
        <v>90</v>
      </c>
    </row>
    <row r="172" spans="1:65" s="13" customFormat="1" ht="10.199999999999999">
      <c r="B172" s="213"/>
      <c r="C172" s="214"/>
      <c r="D172" s="209" t="s">
        <v>201</v>
      </c>
      <c r="E172" s="215" t="s">
        <v>32</v>
      </c>
      <c r="F172" s="216" t="s">
        <v>275</v>
      </c>
      <c r="G172" s="214"/>
      <c r="H172" s="215" t="s">
        <v>32</v>
      </c>
      <c r="I172" s="217"/>
      <c r="J172" s="214"/>
      <c r="K172" s="214"/>
      <c r="L172" s="218"/>
      <c r="M172" s="219"/>
      <c r="N172" s="220"/>
      <c r="O172" s="220"/>
      <c r="P172" s="220"/>
      <c r="Q172" s="220"/>
      <c r="R172" s="220"/>
      <c r="S172" s="220"/>
      <c r="T172" s="221"/>
      <c r="AT172" s="222" t="s">
        <v>201</v>
      </c>
      <c r="AU172" s="222" t="s">
        <v>90</v>
      </c>
      <c r="AV172" s="13" t="s">
        <v>40</v>
      </c>
      <c r="AW172" s="13" t="s">
        <v>38</v>
      </c>
      <c r="AX172" s="13" t="s">
        <v>81</v>
      </c>
      <c r="AY172" s="222" t="s">
        <v>192</v>
      </c>
    </row>
    <row r="173" spans="1:65" s="13" customFormat="1" ht="10.199999999999999">
      <c r="B173" s="213"/>
      <c r="C173" s="214"/>
      <c r="D173" s="209" t="s">
        <v>201</v>
      </c>
      <c r="E173" s="215" t="s">
        <v>32</v>
      </c>
      <c r="F173" s="216" t="s">
        <v>202</v>
      </c>
      <c r="G173" s="214"/>
      <c r="H173" s="215" t="s">
        <v>32</v>
      </c>
      <c r="I173" s="217"/>
      <c r="J173" s="214"/>
      <c r="K173" s="214"/>
      <c r="L173" s="218"/>
      <c r="M173" s="219"/>
      <c r="N173" s="220"/>
      <c r="O173" s="220"/>
      <c r="P173" s="220"/>
      <c r="Q173" s="220"/>
      <c r="R173" s="220"/>
      <c r="S173" s="220"/>
      <c r="T173" s="221"/>
      <c r="AT173" s="222" t="s">
        <v>201</v>
      </c>
      <c r="AU173" s="222" t="s">
        <v>90</v>
      </c>
      <c r="AV173" s="13" t="s">
        <v>40</v>
      </c>
      <c r="AW173" s="13" t="s">
        <v>38</v>
      </c>
      <c r="AX173" s="13" t="s">
        <v>81</v>
      </c>
      <c r="AY173" s="222" t="s">
        <v>192</v>
      </c>
    </row>
    <row r="174" spans="1:65" s="14" customFormat="1" ht="10.199999999999999">
      <c r="B174" s="223"/>
      <c r="C174" s="224"/>
      <c r="D174" s="209" t="s">
        <v>201</v>
      </c>
      <c r="E174" s="225" t="s">
        <v>32</v>
      </c>
      <c r="F174" s="226" t="s">
        <v>290</v>
      </c>
      <c r="G174" s="224"/>
      <c r="H174" s="227">
        <v>8.84</v>
      </c>
      <c r="I174" s="228"/>
      <c r="J174" s="224"/>
      <c r="K174" s="224"/>
      <c r="L174" s="229"/>
      <c r="M174" s="230"/>
      <c r="N174" s="231"/>
      <c r="O174" s="231"/>
      <c r="P174" s="231"/>
      <c r="Q174" s="231"/>
      <c r="R174" s="231"/>
      <c r="S174" s="231"/>
      <c r="T174" s="232"/>
      <c r="AT174" s="233" t="s">
        <v>201</v>
      </c>
      <c r="AU174" s="233" t="s">
        <v>90</v>
      </c>
      <c r="AV174" s="14" t="s">
        <v>90</v>
      </c>
      <c r="AW174" s="14" t="s">
        <v>38</v>
      </c>
      <c r="AX174" s="14" t="s">
        <v>81</v>
      </c>
      <c r="AY174" s="233" t="s">
        <v>192</v>
      </c>
    </row>
    <row r="175" spans="1:65" s="15" customFormat="1" ht="10.199999999999999">
      <c r="B175" s="234"/>
      <c r="C175" s="235"/>
      <c r="D175" s="209" t="s">
        <v>201</v>
      </c>
      <c r="E175" s="236" t="s">
        <v>32</v>
      </c>
      <c r="F175" s="237" t="s">
        <v>204</v>
      </c>
      <c r="G175" s="235"/>
      <c r="H175" s="238">
        <v>8.84</v>
      </c>
      <c r="I175" s="239"/>
      <c r="J175" s="235"/>
      <c r="K175" s="235"/>
      <c r="L175" s="240"/>
      <c r="M175" s="241"/>
      <c r="N175" s="242"/>
      <c r="O175" s="242"/>
      <c r="P175" s="242"/>
      <c r="Q175" s="242"/>
      <c r="R175" s="242"/>
      <c r="S175" s="242"/>
      <c r="T175" s="243"/>
      <c r="AT175" s="244" t="s">
        <v>201</v>
      </c>
      <c r="AU175" s="244" t="s">
        <v>90</v>
      </c>
      <c r="AV175" s="15" t="s">
        <v>161</v>
      </c>
      <c r="AW175" s="15" t="s">
        <v>38</v>
      </c>
      <c r="AX175" s="15" t="s">
        <v>40</v>
      </c>
      <c r="AY175" s="244" t="s">
        <v>192</v>
      </c>
    </row>
    <row r="176" spans="1:65" s="2" customFormat="1" ht="21.75" customHeight="1">
      <c r="A176" s="37"/>
      <c r="B176" s="38"/>
      <c r="C176" s="196" t="s">
        <v>291</v>
      </c>
      <c r="D176" s="196" t="s">
        <v>194</v>
      </c>
      <c r="E176" s="197" t="s">
        <v>292</v>
      </c>
      <c r="F176" s="198" t="s">
        <v>293</v>
      </c>
      <c r="G176" s="199" t="s">
        <v>241</v>
      </c>
      <c r="H176" s="200">
        <v>2.6520000000000001</v>
      </c>
      <c r="I176" s="201"/>
      <c r="J176" s="202">
        <f>ROUND(I176*H176,2)</f>
        <v>0</v>
      </c>
      <c r="K176" s="198" t="s">
        <v>197</v>
      </c>
      <c r="L176" s="42"/>
      <c r="M176" s="203" t="s">
        <v>32</v>
      </c>
      <c r="N176" s="204" t="s">
        <v>52</v>
      </c>
      <c r="O176" s="67"/>
      <c r="P176" s="205">
        <f>O176*H176</f>
        <v>0</v>
      </c>
      <c r="Q176" s="205">
        <v>0</v>
      </c>
      <c r="R176" s="205">
        <f>Q176*H176</f>
        <v>0</v>
      </c>
      <c r="S176" s="205">
        <v>0</v>
      </c>
      <c r="T176" s="206">
        <f>S176*H176</f>
        <v>0</v>
      </c>
      <c r="U176" s="37"/>
      <c r="V176" s="37"/>
      <c r="W176" s="37"/>
      <c r="X176" s="37"/>
      <c r="Y176" s="37"/>
      <c r="Z176" s="37"/>
      <c r="AA176" s="37"/>
      <c r="AB176" s="37"/>
      <c r="AC176" s="37"/>
      <c r="AD176" s="37"/>
      <c r="AE176" s="37"/>
      <c r="AR176" s="207" t="s">
        <v>161</v>
      </c>
      <c r="AT176" s="207" t="s">
        <v>194</v>
      </c>
      <c r="AU176" s="207" t="s">
        <v>90</v>
      </c>
      <c r="AY176" s="19" t="s">
        <v>192</v>
      </c>
      <c r="BE176" s="208">
        <f>IF(N176="základní",J176,0)</f>
        <v>0</v>
      </c>
      <c r="BF176" s="208">
        <f>IF(N176="snížená",J176,0)</f>
        <v>0</v>
      </c>
      <c r="BG176" s="208">
        <f>IF(N176="zákl. přenesená",J176,0)</f>
        <v>0</v>
      </c>
      <c r="BH176" s="208">
        <f>IF(N176="sníž. přenesená",J176,0)</f>
        <v>0</v>
      </c>
      <c r="BI176" s="208">
        <f>IF(N176="nulová",J176,0)</f>
        <v>0</v>
      </c>
      <c r="BJ176" s="19" t="s">
        <v>40</v>
      </c>
      <c r="BK176" s="208">
        <f>ROUND(I176*H176,2)</f>
        <v>0</v>
      </c>
      <c r="BL176" s="19" t="s">
        <v>161</v>
      </c>
      <c r="BM176" s="207" t="s">
        <v>294</v>
      </c>
    </row>
    <row r="177" spans="1:65" s="2" customFormat="1" ht="153.6">
      <c r="A177" s="37"/>
      <c r="B177" s="38"/>
      <c r="C177" s="39"/>
      <c r="D177" s="209" t="s">
        <v>199</v>
      </c>
      <c r="E177" s="39"/>
      <c r="F177" s="210" t="s">
        <v>289</v>
      </c>
      <c r="G177" s="39"/>
      <c r="H177" s="39"/>
      <c r="I177" s="119"/>
      <c r="J177" s="39"/>
      <c r="K177" s="39"/>
      <c r="L177" s="42"/>
      <c r="M177" s="211"/>
      <c r="N177" s="212"/>
      <c r="O177" s="67"/>
      <c r="P177" s="67"/>
      <c r="Q177" s="67"/>
      <c r="R177" s="67"/>
      <c r="S177" s="67"/>
      <c r="T177" s="68"/>
      <c r="U177" s="37"/>
      <c r="V177" s="37"/>
      <c r="W177" s="37"/>
      <c r="X177" s="37"/>
      <c r="Y177" s="37"/>
      <c r="Z177" s="37"/>
      <c r="AA177" s="37"/>
      <c r="AB177" s="37"/>
      <c r="AC177" s="37"/>
      <c r="AD177" s="37"/>
      <c r="AE177" s="37"/>
      <c r="AT177" s="19" t="s">
        <v>199</v>
      </c>
      <c r="AU177" s="19" t="s">
        <v>90</v>
      </c>
    </row>
    <row r="178" spans="1:65" s="14" customFormat="1" ht="10.199999999999999">
      <c r="B178" s="223"/>
      <c r="C178" s="224"/>
      <c r="D178" s="209" t="s">
        <v>201</v>
      </c>
      <c r="E178" s="225" t="s">
        <v>32</v>
      </c>
      <c r="F178" s="226" t="s">
        <v>295</v>
      </c>
      <c r="G178" s="224"/>
      <c r="H178" s="227">
        <v>2.6520000000000001</v>
      </c>
      <c r="I178" s="228"/>
      <c r="J178" s="224"/>
      <c r="K178" s="224"/>
      <c r="L178" s="229"/>
      <c r="M178" s="230"/>
      <c r="N178" s="231"/>
      <c r="O178" s="231"/>
      <c r="P178" s="231"/>
      <c r="Q178" s="231"/>
      <c r="R178" s="231"/>
      <c r="S178" s="231"/>
      <c r="T178" s="232"/>
      <c r="AT178" s="233" t="s">
        <v>201</v>
      </c>
      <c r="AU178" s="233" t="s">
        <v>90</v>
      </c>
      <c r="AV178" s="14" t="s">
        <v>90</v>
      </c>
      <c r="AW178" s="14" t="s">
        <v>38</v>
      </c>
      <c r="AX178" s="14" t="s">
        <v>40</v>
      </c>
      <c r="AY178" s="233" t="s">
        <v>192</v>
      </c>
    </row>
    <row r="179" spans="1:65" s="2" customFormat="1" ht="21.75" customHeight="1">
      <c r="A179" s="37"/>
      <c r="B179" s="38"/>
      <c r="C179" s="196" t="s">
        <v>8</v>
      </c>
      <c r="D179" s="196" t="s">
        <v>194</v>
      </c>
      <c r="E179" s="197" t="s">
        <v>296</v>
      </c>
      <c r="F179" s="198" t="s">
        <v>297</v>
      </c>
      <c r="G179" s="199" t="s">
        <v>124</v>
      </c>
      <c r="H179" s="200">
        <v>17.68</v>
      </c>
      <c r="I179" s="201"/>
      <c r="J179" s="202">
        <f>ROUND(I179*H179,2)</f>
        <v>0</v>
      </c>
      <c r="K179" s="198" t="s">
        <v>197</v>
      </c>
      <c r="L179" s="42"/>
      <c r="M179" s="203" t="s">
        <v>32</v>
      </c>
      <c r="N179" s="204" t="s">
        <v>52</v>
      </c>
      <c r="O179" s="67"/>
      <c r="P179" s="205">
        <f>O179*H179</f>
        <v>0</v>
      </c>
      <c r="Q179" s="205">
        <v>5.8E-4</v>
      </c>
      <c r="R179" s="205">
        <f>Q179*H179</f>
        <v>1.02544E-2</v>
      </c>
      <c r="S179" s="205">
        <v>0</v>
      </c>
      <c r="T179" s="206">
        <f>S179*H179</f>
        <v>0</v>
      </c>
      <c r="U179" s="37"/>
      <c r="V179" s="37"/>
      <c r="W179" s="37"/>
      <c r="X179" s="37"/>
      <c r="Y179" s="37"/>
      <c r="Z179" s="37"/>
      <c r="AA179" s="37"/>
      <c r="AB179" s="37"/>
      <c r="AC179" s="37"/>
      <c r="AD179" s="37"/>
      <c r="AE179" s="37"/>
      <c r="AR179" s="207" t="s">
        <v>161</v>
      </c>
      <c r="AT179" s="207" t="s">
        <v>194</v>
      </c>
      <c r="AU179" s="207" t="s">
        <v>90</v>
      </c>
      <c r="AY179" s="19" t="s">
        <v>192</v>
      </c>
      <c r="BE179" s="208">
        <f>IF(N179="základní",J179,0)</f>
        <v>0</v>
      </c>
      <c r="BF179" s="208">
        <f>IF(N179="snížená",J179,0)</f>
        <v>0</v>
      </c>
      <c r="BG179" s="208">
        <f>IF(N179="zákl. přenesená",J179,0)</f>
        <v>0</v>
      </c>
      <c r="BH179" s="208">
        <f>IF(N179="sníž. přenesená",J179,0)</f>
        <v>0</v>
      </c>
      <c r="BI179" s="208">
        <f>IF(N179="nulová",J179,0)</f>
        <v>0</v>
      </c>
      <c r="BJ179" s="19" t="s">
        <v>40</v>
      </c>
      <c r="BK179" s="208">
        <f>ROUND(I179*H179,2)</f>
        <v>0</v>
      </c>
      <c r="BL179" s="19" t="s">
        <v>161</v>
      </c>
      <c r="BM179" s="207" t="s">
        <v>298</v>
      </c>
    </row>
    <row r="180" spans="1:65" s="2" customFormat="1" ht="28.8">
      <c r="A180" s="37"/>
      <c r="B180" s="38"/>
      <c r="C180" s="39"/>
      <c r="D180" s="209" t="s">
        <v>199</v>
      </c>
      <c r="E180" s="39"/>
      <c r="F180" s="210" t="s">
        <v>299</v>
      </c>
      <c r="G180" s="39"/>
      <c r="H180" s="39"/>
      <c r="I180" s="119"/>
      <c r="J180" s="39"/>
      <c r="K180" s="39"/>
      <c r="L180" s="42"/>
      <c r="M180" s="211"/>
      <c r="N180" s="212"/>
      <c r="O180" s="67"/>
      <c r="P180" s="67"/>
      <c r="Q180" s="67"/>
      <c r="R180" s="67"/>
      <c r="S180" s="67"/>
      <c r="T180" s="68"/>
      <c r="U180" s="37"/>
      <c r="V180" s="37"/>
      <c r="W180" s="37"/>
      <c r="X180" s="37"/>
      <c r="Y180" s="37"/>
      <c r="Z180" s="37"/>
      <c r="AA180" s="37"/>
      <c r="AB180" s="37"/>
      <c r="AC180" s="37"/>
      <c r="AD180" s="37"/>
      <c r="AE180" s="37"/>
      <c r="AT180" s="19" t="s">
        <v>199</v>
      </c>
      <c r="AU180" s="19" t="s">
        <v>90</v>
      </c>
    </row>
    <row r="181" spans="1:65" s="13" customFormat="1" ht="10.199999999999999">
      <c r="B181" s="213"/>
      <c r="C181" s="214"/>
      <c r="D181" s="209" t="s">
        <v>201</v>
      </c>
      <c r="E181" s="215" t="s">
        <v>32</v>
      </c>
      <c r="F181" s="216" t="s">
        <v>275</v>
      </c>
      <c r="G181" s="214"/>
      <c r="H181" s="215" t="s">
        <v>32</v>
      </c>
      <c r="I181" s="217"/>
      <c r="J181" s="214"/>
      <c r="K181" s="214"/>
      <c r="L181" s="218"/>
      <c r="M181" s="219"/>
      <c r="N181" s="220"/>
      <c r="O181" s="220"/>
      <c r="P181" s="220"/>
      <c r="Q181" s="220"/>
      <c r="R181" s="220"/>
      <c r="S181" s="220"/>
      <c r="T181" s="221"/>
      <c r="AT181" s="222" t="s">
        <v>201</v>
      </c>
      <c r="AU181" s="222" t="s">
        <v>90</v>
      </c>
      <c r="AV181" s="13" t="s">
        <v>40</v>
      </c>
      <c r="AW181" s="13" t="s">
        <v>38</v>
      </c>
      <c r="AX181" s="13" t="s">
        <v>81</v>
      </c>
      <c r="AY181" s="222" t="s">
        <v>192</v>
      </c>
    </row>
    <row r="182" spans="1:65" s="13" customFormat="1" ht="10.199999999999999">
      <c r="B182" s="213"/>
      <c r="C182" s="214"/>
      <c r="D182" s="209" t="s">
        <v>201</v>
      </c>
      <c r="E182" s="215" t="s">
        <v>32</v>
      </c>
      <c r="F182" s="216" t="s">
        <v>202</v>
      </c>
      <c r="G182" s="214"/>
      <c r="H182" s="215" t="s">
        <v>32</v>
      </c>
      <c r="I182" s="217"/>
      <c r="J182" s="214"/>
      <c r="K182" s="214"/>
      <c r="L182" s="218"/>
      <c r="M182" s="219"/>
      <c r="N182" s="220"/>
      <c r="O182" s="220"/>
      <c r="P182" s="220"/>
      <c r="Q182" s="220"/>
      <c r="R182" s="220"/>
      <c r="S182" s="220"/>
      <c r="T182" s="221"/>
      <c r="AT182" s="222" t="s">
        <v>201</v>
      </c>
      <c r="AU182" s="222" t="s">
        <v>90</v>
      </c>
      <c r="AV182" s="13" t="s">
        <v>40</v>
      </c>
      <c r="AW182" s="13" t="s">
        <v>38</v>
      </c>
      <c r="AX182" s="13" t="s">
        <v>81</v>
      </c>
      <c r="AY182" s="222" t="s">
        <v>192</v>
      </c>
    </row>
    <row r="183" spans="1:65" s="14" customFormat="1" ht="10.199999999999999">
      <c r="B183" s="223"/>
      <c r="C183" s="224"/>
      <c r="D183" s="209" t="s">
        <v>201</v>
      </c>
      <c r="E183" s="225" t="s">
        <v>32</v>
      </c>
      <c r="F183" s="226" t="s">
        <v>300</v>
      </c>
      <c r="G183" s="224"/>
      <c r="H183" s="227">
        <v>17.68</v>
      </c>
      <c r="I183" s="228"/>
      <c r="J183" s="224"/>
      <c r="K183" s="224"/>
      <c r="L183" s="229"/>
      <c r="M183" s="230"/>
      <c r="N183" s="231"/>
      <c r="O183" s="231"/>
      <c r="P183" s="231"/>
      <c r="Q183" s="231"/>
      <c r="R183" s="231"/>
      <c r="S183" s="231"/>
      <c r="T183" s="232"/>
      <c r="AT183" s="233" t="s">
        <v>201</v>
      </c>
      <c r="AU183" s="233" t="s">
        <v>90</v>
      </c>
      <c r="AV183" s="14" t="s">
        <v>90</v>
      </c>
      <c r="AW183" s="14" t="s">
        <v>38</v>
      </c>
      <c r="AX183" s="14" t="s">
        <v>81</v>
      </c>
      <c r="AY183" s="233" t="s">
        <v>192</v>
      </c>
    </row>
    <row r="184" spans="1:65" s="15" customFormat="1" ht="10.199999999999999">
      <c r="B184" s="234"/>
      <c r="C184" s="235"/>
      <c r="D184" s="209" t="s">
        <v>201</v>
      </c>
      <c r="E184" s="236" t="s">
        <v>32</v>
      </c>
      <c r="F184" s="237" t="s">
        <v>204</v>
      </c>
      <c r="G184" s="235"/>
      <c r="H184" s="238">
        <v>17.68</v>
      </c>
      <c r="I184" s="239"/>
      <c r="J184" s="235"/>
      <c r="K184" s="235"/>
      <c r="L184" s="240"/>
      <c r="M184" s="241"/>
      <c r="N184" s="242"/>
      <c r="O184" s="242"/>
      <c r="P184" s="242"/>
      <c r="Q184" s="242"/>
      <c r="R184" s="242"/>
      <c r="S184" s="242"/>
      <c r="T184" s="243"/>
      <c r="AT184" s="244" t="s">
        <v>201</v>
      </c>
      <c r="AU184" s="244" t="s">
        <v>90</v>
      </c>
      <c r="AV184" s="15" t="s">
        <v>161</v>
      </c>
      <c r="AW184" s="15" t="s">
        <v>38</v>
      </c>
      <c r="AX184" s="15" t="s">
        <v>40</v>
      </c>
      <c r="AY184" s="244" t="s">
        <v>192</v>
      </c>
    </row>
    <row r="185" spans="1:65" s="2" customFormat="1" ht="21.75" customHeight="1">
      <c r="A185" s="37"/>
      <c r="B185" s="38"/>
      <c r="C185" s="196" t="s">
        <v>301</v>
      </c>
      <c r="D185" s="196" t="s">
        <v>194</v>
      </c>
      <c r="E185" s="197" t="s">
        <v>302</v>
      </c>
      <c r="F185" s="198" t="s">
        <v>303</v>
      </c>
      <c r="G185" s="199" t="s">
        <v>124</v>
      </c>
      <c r="H185" s="200">
        <v>17.68</v>
      </c>
      <c r="I185" s="201"/>
      <c r="J185" s="202">
        <f>ROUND(I185*H185,2)</f>
        <v>0</v>
      </c>
      <c r="K185" s="198" t="s">
        <v>197</v>
      </c>
      <c r="L185" s="42"/>
      <c r="M185" s="203" t="s">
        <v>32</v>
      </c>
      <c r="N185" s="204" t="s">
        <v>52</v>
      </c>
      <c r="O185" s="67"/>
      <c r="P185" s="205">
        <f>O185*H185</f>
        <v>0</v>
      </c>
      <c r="Q185" s="205">
        <v>0</v>
      </c>
      <c r="R185" s="205">
        <f>Q185*H185</f>
        <v>0</v>
      </c>
      <c r="S185" s="205">
        <v>0</v>
      </c>
      <c r="T185" s="206">
        <f>S185*H185</f>
        <v>0</v>
      </c>
      <c r="U185" s="37"/>
      <c r="V185" s="37"/>
      <c r="W185" s="37"/>
      <c r="X185" s="37"/>
      <c r="Y185" s="37"/>
      <c r="Z185" s="37"/>
      <c r="AA185" s="37"/>
      <c r="AB185" s="37"/>
      <c r="AC185" s="37"/>
      <c r="AD185" s="37"/>
      <c r="AE185" s="37"/>
      <c r="AR185" s="207" t="s">
        <v>161</v>
      </c>
      <c r="AT185" s="207" t="s">
        <v>194</v>
      </c>
      <c r="AU185" s="207" t="s">
        <v>90</v>
      </c>
      <c r="AY185" s="19" t="s">
        <v>192</v>
      </c>
      <c r="BE185" s="208">
        <f>IF(N185="základní",J185,0)</f>
        <v>0</v>
      </c>
      <c r="BF185" s="208">
        <f>IF(N185="snížená",J185,0)</f>
        <v>0</v>
      </c>
      <c r="BG185" s="208">
        <f>IF(N185="zákl. přenesená",J185,0)</f>
        <v>0</v>
      </c>
      <c r="BH185" s="208">
        <f>IF(N185="sníž. přenesená",J185,0)</f>
        <v>0</v>
      </c>
      <c r="BI185" s="208">
        <f>IF(N185="nulová",J185,0)</f>
        <v>0</v>
      </c>
      <c r="BJ185" s="19" t="s">
        <v>40</v>
      </c>
      <c r="BK185" s="208">
        <f>ROUND(I185*H185,2)</f>
        <v>0</v>
      </c>
      <c r="BL185" s="19" t="s">
        <v>161</v>
      </c>
      <c r="BM185" s="207" t="s">
        <v>304</v>
      </c>
    </row>
    <row r="186" spans="1:65" s="2" customFormat="1" ht="21.75" customHeight="1">
      <c r="A186" s="37"/>
      <c r="B186" s="38"/>
      <c r="C186" s="196" t="s">
        <v>305</v>
      </c>
      <c r="D186" s="196" t="s">
        <v>194</v>
      </c>
      <c r="E186" s="197" t="s">
        <v>306</v>
      </c>
      <c r="F186" s="198" t="s">
        <v>307</v>
      </c>
      <c r="G186" s="199" t="s">
        <v>241</v>
      </c>
      <c r="H186" s="200">
        <v>897.17700000000002</v>
      </c>
      <c r="I186" s="201"/>
      <c r="J186" s="202">
        <f>ROUND(I186*H186,2)</f>
        <v>0</v>
      </c>
      <c r="K186" s="198" t="s">
        <v>197</v>
      </c>
      <c r="L186" s="42"/>
      <c r="M186" s="203" t="s">
        <v>32</v>
      </c>
      <c r="N186" s="204" t="s">
        <v>52</v>
      </c>
      <c r="O186" s="67"/>
      <c r="P186" s="205">
        <f>O186*H186</f>
        <v>0</v>
      </c>
      <c r="Q186" s="205">
        <v>0</v>
      </c>
      <c r="R186" s="205">
        <f>Q186*H186</f>
        <v>0</v>
      </c>
      <c r="S186" s="205">
        <v>0</v>
      </c>
      <c r="T186" s="206">
        <f>S186*H186</f>
        <v>0</v>
      </c>
      <c r="U186" s="37"/>
      <c r="V186" s="37"/>
      <c r="W186" s="37"/>
      <c r="X186" s="37"/>
      <c r="Y186" s="37"/>
      <c r="Z186" s="37"/>
      <c r="AA186" s="37"/>
      <c r="AB186" s="37"/>
      <c r="AC186" s="37"/>
      <c r="AD186" s="37"/>
      <c r="AE186" s="37"/>
      <c r="AR186" s="207" t="s">
        <v>161</v>
      </c>
      <c r="AT186" s="207" t="s">
        <v>194</v>
      </c>
      <c r="AU186" s="207" t="s">
        <v>90</v>
      </c>
      <c r="AY186" s="19" t="s">
        <v>192</v>
      </c>
      <c r="BE186" s="208">
        <f>IF(N186="základní",J186,0)</f>
        <v>0</v>
      </c>
      <c r="BF186" s="208">
        <f>IF(N186="snížená",J186,0)</f>
        <v>0</v>
      </c>
      <c r="BG186" s="208">
        <f>IF(N186="zákl. přenesená",J186,0)</f>
        <v>0</v>
      </c>
      <c r="BH186" s="208">
        <f>IF(N186="sníž. přenesená",J186,0)</f>
        <v>0</v>
      </c>
      <c r="BI186" s="208">
        <f>IF(N186="nulová",J186,0)</f>
        <v>0</v>
      </c>
      <c r="BJ186" s="19" t="s">
        <v>40</v>
      </c>
      <c r="BK186" s="208">
        <f>ROUND(I186*H186,2)</f>
        <v>0</v>
      </c>
      <c r="BL186" s="19" t="s">
        <v>161</v>
      </c>
      <c r="BM186" s="207" t="s">
        <v>308</v>
      </c>
    </row>
    <row r="187" spans="1:65" s="2" customFormat="1" ht="144">
      <c r="A187" s="37"/>
      <c r="B187" s="38"/>
      <c r="C187" s="39"/>
      <c r="D187" s="209" t="s">
        <v>199</v>
      </c>
      <c r="E187" s="39"/>
      <c r="F187" s="210" t="s">
        <v>309</v>
      </c>
      <c r="G187" s="39"/>
      <c r="H187" s="39"/>
      <c r="I187" s="119"/>
      <c r="J187" s="39"/>
      <c r="K187" s="39"/>
      <c r="L187" s="42"/>
      <c r="M187" s="211"/>
      <c r="N187" s="212"/>
      <c r="O187" s="67"/>
      <c r="P187" s="67"/>
      <c r="Q187" s="67"/>
      <c r="R187" s="67"/>
      <c r="S187" s="67"/>
      <c r="T187" s="68"/>
      <c r="U187" s="37"/>
      <c r="V187" s="37"/>
      <c r="W187" s="37"/>
      <c r="X187" s="37"/>
      <c r="Y187" s="37"/>
      <c r="Z187" s="37"/>
      <c r="AA187" s="37"/>
      <c r="AB187" s="37"/>
      <c r="AC187" s="37"/>
      <c r="AD187" s="37"/>
      <c r="AE187" s="37"/>
      <c r="AT187" s="19" t="s">
        <v>199</v>
      </c>
      <c r="AU187" s="19" t="s">
        <v>90</v>
      </c>
    </row>
    <row r="188" spans="1:65" s="13" customFormat="1" ht="10.199999999999999">
      <c r="B188" s="213"/>
      <c r="C188" s="214"/>
      <c r="D188" s="209" t="s">
        <v>201</v>
      </c>
      <c r="E188" s="215" t="s">
        <v>32</v>
      </c>
      <c r="F188" s="216" t="s">
        <v>310</v>
      </c>
      <c r="G188" s="214"/>
      <c r="H188" s="215" t="s">
        <v>32</v>
      </c>
      <c r="I188" s="217"/>
      <c r="J188" s="214"/>
      <c r="K188" s="214"/>
      <c r="L188" s="218"/>
      <c r="M188" s="219"/>
      <c r="N188" s="220"/>
      <c r="O188" s="220"/>
      <c r="P188" s="220"/>
      <c r="Q188" s="220"/>
      <c r="R188" s="220"/>
      <c r="S188" s="220"/>
      <c r="T188" s="221"/>
      <c r="AT188" s="222" t="s">
        <v>201</v>
      </c>
      <c r="AU188" s="222" t="s">
        <v>90</v>
      </c>
      <c r="AV188" s="13" t="s">
        <v>40</v>
      </c>
      <c r="AW188" s="13" t="s">
        <v>38</v>
      </c>
      <c r="AX188" s="13" t="s">
        <v>81</v>
      </c>
      <c r="AY188" s="222" t="s">
        <v>192</v>
      </c>
    </row>
    <row r="189" spans="1:65" s="14" customFormat="1" ht="10.199999999999999">
      <c r="B189" s="223"/>
      <c r="C189" s="224"/>
      <c r="D189" s="209" t="s">
        <v>201</v>
      </c>
      <c r="E189" s="225" t="s">
        <v>32</v>
      </c>
      <c r="F189" s="226" t="s">
        <v>311</v>
      </c>
      <c r="G189" s="224"/>
      <c r="H189" s="227">
        <v>824.02</v>
      </c>
      <c r="I189" s="228"/>
      <c r="J189" s="224"/>
      <c r="K189" s="224"/>
      <c r="L189" s="229"/>
      <c r="M189" s="230"/>
      <c r="N189" s="231"/>
      <c r="O189" s="231"/>
      <c r="P189" s="231"/>
      <c r="Q189" s="231"/>
      <c r="R189" s="231"/>
      <c r="S189" s="231"/>
      <c r="T189" s="232"/>
      <c r="AT189" s="233" t="s">
        <v>201</v>
      </c>
      <c r="AU189" s="233" t="s">
        <v>90</v>
      </c>
      <c r="AV189" s="14" t="s">
        <v>90</v>
      </c>
      <c r="AW189" s="14" t="s">
        <v>38</v>
      </c>
      <c r="AX189" s="14" t="s">
        <v>81</v>
      </c>
      <c r="AY189" s="233" t="s">
        <v>192</v>
      </c>
    </row>
    <row r="190" spans="1:65" s="14" customFormat="1" ht="10.199999999999999">
      <c r="B190" s="223"/>
      <c r="C190" s="224"/>
      <c r="D190" s="209" t="s">
        <v>201</v>
      </c>
      <c r="E190" s="225" t="s">
        <v>32</v>
      </c>
      <c r="F190" s="226" t="s">
        <v>312</v>
      </c>
      <c r="G190" s="224"/>
      <c r="H190" s="227">
        <v>73.156999999999996</v>
      </c>
      <c r="I190" s="228"/>
      <c r="J190" s="224"/>
      <c r="K190" s="224"/>
      <c r="L190" s="229"/>
      <c r="M190" s="230"/>
      <c r="N190" s="231"/>
      <c r="O190" s="231"/>
      <c r="P190" s="231"/>
      <c r="Q190" s="231"/>
      <c r="R190" s="231"/>
      <c r="S190" s="231"/>
      <c r="T190" s="232"/>
      <c r="AT190" s="233" t="s">
        <v>201</v>
      </c>
      <c r="AU190" s="233" t="s">
        <v>90</v>
      </c>
      <c r="AV190" s="14" t="s">
        <v>90</v>
      </c>
      <c r="AW190" s="14" t="s">
        <v>38</v>
      </c>
      <c r="AX190" s="14" t="s">
        <v>81</v>
      </c>
      <c r="AY190" s="233" t="s">
        <v>192</v>
      </c>
    </row>
    <row r="191" spans="1:65" s="15" customFormat="1" ht="10.199999999999999">
      <c r="B191" s="234"/>
      <c r="C191" s="235"/>
      <c r="D191" s="209" t="s">
        <v>201</v>
      </c>
      <c r="E191" s="236" t="s">
        <v>32</v>
      </c>
      <c r="F191" s="237" t="s">
        <v>204</v>
      </c>
      <c r="G191" s="235"/>
      <c r="H191" s="238">
        <v>897.17700000000002</v>
      </c>
      <c r="I191" s="239"/>
      <c r="J191" s="235"/>
      <c r="K191" s="235"/>
      <c r="L191" s="240"/>
      <c r="M191" s="241"/>
      <c r="N191" s="242"/>
      <c r="O191" s="242"/>
      <c r="P191" s="242"/>
      <c r="Q191" s="242"/>
      <c r="R191" s="242"/>
      <c r="S191" s="242"/>
      <c r="T191" s="243"/>
      <c r="AT191" s="244" t="s">
        <v>201</v>
      </c>
      <c r="AU191" s="244" t="s">
        <v>90</v>
      </c>
      <c r="AV191" s="15" t="s">
        <v>161</v>
      </c>
      <c r="AW191" s="15" t="s">
        <v>38</v>
      </c>
      <c r="AX191" s="15" t="s">
        <v>40</v>
      </c>
      <c r="AY191" s="244" t="s">
        <v>192</v>
      </c>
    </row>
    <row r="192" spans="1:65" s="2" customFormat="1" ht="21.75" customHeight="1">
      <c r="A192" s="37"/>
      <c r="B192" s="38"/>
      <c r="C192" s="196" t="s">
        <v>313</v>
      </c>
      <c r="D192" s="196" t="s">
        <v>194</v>
      </c>
      <c r="E192" s="197" t="s">
        <v>314</v>
      </c>
      <c r="F192" s="198" t="s">
        <v>315</v>
      </c>
      <c r="G192" s="199" t="s">
        <v>241</v>
      </c>
      <c r="H192" s="200">
        <v>0.92200000000000004</v>
      </c>
      <c r="I192" s="201"/>
      <c r="J192" s="202">
        <f>ROUND(I192*H192,2)</f>
        <v>0</v>
      </c>
      <c r="K192" s="198" t="s">
        <v>197</v>
      </c>
      <c r="L192" s="42"/>
      <c r="M192" s="203" t="s">
        <v>32</v>
      </c>
      <c r="N192" s="204" t="s">
        <v>52</v>
      </c>
      <c r="O192" s="67"/>
      <c r="P192" s="205">
        <f>O192*H192</f>
        <v>0</v>
      </c>
      <c r="Q192" s="205">
        <v>0</v>
      </c>
      <c r="R192" s="205">
        <f>Q192*H192</f>
        <v>0</v>
      </c>
      <c r="S192" s="205">
        <v>0</v>
      </c>
      <c r="T192" s="206">
        <f>S192*H192</f>
        <v>0</v>
      </c>
      <c r="U192" s="37"/>
      <c r="V192" s="37"/>
      <c r="W192" s="37"/>
      <c r="X192" s="37"/>
      <c r="Y192" s="37"/>
      <c r="Z192" s="37"/>
      <c r="AA192" s="37"/>
      <c r="AB192" s="37"/>
      <c r="AC192" s="37"/>
      <c r="AD192" s="37"/>
      <c r="AE192" s="37"/>
      <c r="AR192" s="207" t="s">
        <v>161</v>
      </c>
      <c r="AT192" s="207" t="s">
        <v>194</v>
      </c>
      <c r="AU192" s="207" t="s">
        <v>90</v>
      </c>
      <c r="AY192" s="19" t="s">
        <v>192</v>
      </c>
      <c r="BE192" s="208">
        <f>IF(N192="základní",J192,0)</f>
        <v>0</v>
      </c>
      <c r="BF192" s="208">
        <f>IF(N192="snížená",J192,0)</f>
        <v>0</v>
      </c>
      <c r="BG192" s="208">
        <f>IF(N192="zákl. přenesená",J192,0)</f>
        <v>0</v>
      </c>
      <c r="BH192" s="208">
        <f>IF(N192="sníž. přenesená",J192,0)</f>
        <v>0</v>
      </c>
      <c r="BI192" s="208">
        <f>IF(N192="nulová",J192,0)</f>
        <v>0</v>
      </c>
      <c r="BJ192" s="19" t="s">
        <v>40</v>
      </c>
      <c r="BK192" s="208">
        <f>ROUND(I192*H192,2)</f>
        <v>0</v>
      </c>
      <c r="BL192" s="19" t="s">
        <v>161</v>
      </c>
      <c r="BM192" s="207" t="s">
        <v>316</v>
      </c>
    </row>
    <row r="193" spans="1:65" s="2" customFormat="1" ht="105.6">
      <c r="A193" s="37"/>
      <c r="B193" s="38"/>
      <c r="C193" s="39"/>
      <c r="D193" s="209" t="s">
        <v>199</v>
      </c>
      <c r="E193" s="39"/>
      <c r="F193" s="210" t="s">
        <v>317</v>
      </c>
      <c r="G193" s="39"/>
      <c r="H193" s="39"/>
      <c r="I193" s="119"/>
      <c r="J193" s="39"/>
      <c r="K193" s="39"/>
      <c r="L193" s="42"/>
      <c r="M193" s="211"/>
      <c r="N193" s="212"/>
      <c r="O193" s="67"/>
      <c r="P193" s="67"/>
      <c r="Q193" s="67"/>
      <c r="R193" s="67"/>
      <c r="S193" s="67"/>
      <c r="T193" s="68"/>
      <c r="U193" s="37"/>
      <c r="V193" s="37"/>
      <c r="W193" s="37"/>
      <c r="X193" s="37"/>
      <c r="Y193" s="37"/>
      <c r="Z193" s="37"/>
      <c r="AA193" s="37"/>
      <c r="AB193" s="37"/>
      <c r="AC193" s="37"/>
      <c r="AD193" s="37"/>
      <c r="AE193" s="37"/>
      <c r="AT193" s="19" t="s">
        <v>199</v>
      </c>
      <c r="AU193" s="19" t="s">
        <v>90</v>
      </c>
    </row>
    <row r="194" spans="1:65" s="13" customFormat="1" ht="10.199999999999999">
      <c r="B194" s="213"/>
      <c r="C194" s="214"/>
      <c r="D194" s="209" t="s">
        <v>201</v>
      </c>
      <c r="E194" s="215" t="s">
        <v>32</v>
      </c>
      <c r="F194" s="216" t="s">
        <v>318</v>
      </c>
      <c r="G194" s="214"/>
      <c r="H194" s="215" t="s">
        <v>32</v>
      </c>
      <c r="I194" s="217"/>
      <c r="J194" s="214"/>
      <c r="K194" s="214"/>
      <c r="L194" s="218"/>
      <c r="M194" s="219"/>
      <c r="N194" s="220"/>
      <c r="O194" s="220"/>
      <c r="P194" s="220"/>
      <c r="Q194" s="220"/>
      <c r="R194" s="220"/>
      <c r="S194" s="220"/>
      <c r="T194" s="221"/>
      <c r="AT194" s="222" t="s">
        <v>201</v>
      </c>
      <c r="AU194" s="222" t="s">
        <v>90</v>
      </c>
      <c r="AV194" s="13" t="s">
        <v>40</v>
      </c>
      <c r="AW194" s="13" t="s">
        <v>38</v>
      </c>
      <c r="AX194" s="13" t="s">
        <v>81</v>
      </c>
      <c r="AY194" s="222" t="s">
        <v>192</v>
      </c>
    </row>
    <row r="195" spans="1:65" s="13" customFormat="1" ht="10.199999999999999">
      <c r="B195" s="213"/>
      <c r="C195" s="214"/>
      <c r="D195" s="209" t="s">
        <v>201</v>
      </c>
      <c r="E195" s="215" t="s">
        <v>32</v>
      </c>
      <c r="F195" s="216" t="s">
        <v>202</v>
      </c>
      <c r="G195" s="214"/>
      <c r="H195" s="215" t="s">
        <v>32</v>
      </c>
      <c r="I195" s="217"/>
      <c r="J195" s="214"/>
      <c r="K195" s="214"/>
      <c r="L195" s="218"/>
      <c r="M195" s="219"/>
      <c r="N195" s="220"/>
      <c r="O195" s="220"/>
      <c r="P195" s="220"/>
      <c r="Q195" s="220"/>
      <c r="R195" s="220"/>
      <c r="S195" s="220"/>
      <c r="T195" s="221"/>
      <c r="AT195" s="222" t="s">
        <v>201</v>
      </c>
      <c r="AU195" s="222" t="s">
        <v>90</v>
      </c>
      <c r="AV195" s="13" t="s">
        <v>40</v>
      </c>
      <c r="AW195" s="13" t="s">
        <v>38</v>
      </c>
      <c r="AX195" s="13" t="s">
        <v>81</v>
      </c>
      <c r="AY195" s="222" t="s">
        <v>192</v>
      </c>
    </row>
    <row r="196" spans="1:65" s="13" customFormat="1" ht="10.199999999999999">
      <c r="B196" s="213"/>
      <c r="C196" s="214"/>
      <c r="D196" s="209" t="s">
        <v>201</v>
      </c>
      <c r="E196" s="215" t="s">
        <v>32</v>
      </c>
      <c r="F196" s="216" t="s">
        <v>276</v>
      </c>
      <c r="G196" s="214"/>
      <c r="H196" s="215" t="s">
        <v>32</v>
      </c>
      <c r="I196" s="217"/>
      <c r="J196" s="214"/>
      <c r="K196" s="214"/>
      <c r="L196" s="218"/>
      <c r="M196" s="219"/>
      <c r="N196" s="220"/>
      <c r="O196" s="220"/>
      <c r="P196" s="220"/>
      <c r="Q196" s="220"/>
      <c r="R196" s="220"/>
      <c r="S196" s="220"/>
      <c r="T196" s="221"/>
      <c r="AT196" s="222" t="s">
        <v>201</v>
      </c>
      <c r="AU196" s="222" t="s">
        <v>90</v>
      </c>
      <c r="AV196" s="13" t="s">
        <v>40</v>
      </c>
      <c r="AW196" s="13" t="s">
        <v>38</v>
      </c>
      <c r="AX196" s="13" t="s">
        <v>81</v>
      </c>
      <c r="AY196" s="222" t="s">
        <v>192</v>
      </c>
    </row>
    <row r="197" spans="1:65" s="14" customFormat="1" ht="10.199999999999999">
      <c r="B197" s="223"/>
      <c r="C197" s="224"/>
      <c r="D197" s="209" t="s">
        <v>201</v>
      </c>
      <c r="E197" s="225" t="s">
        <v>32</v>
      </c>
      <c r="F197" s="226" t="s">
        <v>319</v>
      </c>
      <c r="G197" s="224"/>
      <c r="H197" s="227">
        <v>0.76800000000000002</v>
      </c>
      <c r="I197" s="228"/>
      <c r="J197" s="224"/>
      <c r="K197" s="224"/>
      <c r="L197" s="229"/>
      <c r="M197" s="230"/>
      <c r="N197" s="231"/>
      <c r="O197" s="231"/>
      <c r="P197" s="231"/>
      <c r="Q197" s="231"/>
      <c r="R197" s="231"/>
      <c r="S197" s="231"/>
      <c r="T197" s="232"/>
      <c r="AT197" s="233" t="s">
        <v>201</v>
      </c>
      <c r="AU197" s="233" t="s">
        <v>90</v>
      </c>
      <c r="AV197" s="14" t="s">
        <v>90</v>
      </c>
      <c r="AW197" s="14" t="s">
        <v>38</v>
      </c>
      <c r="AX197" s="14" t="s">
        <v>81</v>
      </c>
      <c r="AY197" s="233" t="s">
        <v>192</v>
      </c>
    </row>
    <row r="198" spans="1:65" s="14" customFormat="1" ht="10.199999999999999">
      <c r="B198" s="223"/>
      <c r="C198" s="224"/>
      <c r="D198" s="209" t="s">
        <v>201</v>
      </c>
      <c r="E198" s="225" t="s">
        <v>32</v>
      </c>
      <c r="F198" s="226" t="s">
        <v>320</v>
      </c>
      <c r="G198" s="224"/>
      <c r="H198" s="227">
        <v>0.154</v>
      </c>
      <c r="I198" s="228"/>
      <c r="J198" s="224"/>
      <c r="K198" s="224"/>
      <c r="L198" s="229"/>
      <c r="M198" s="230"/>
      <c r="N198" s="231"/>
      <c r="O198" s="231"/>
      <c r="P198" s="231"/>
      <c r="Q198" s="231"/>
      <c r="R198" s="231"/>
      <c r="S198" s="231"/>
      <c r="T198" s="232"/>
      <c r="AT198" s="233" t="s">
        <v>201</v>
      </c>
      <c r="AU198" s="233" t="s">
        <v>90</v>
      </c>
      <c r="AV198" s="14" t="s">
        <v>90</v>
      </c>
      <c r="AW198" s="14" t="s">
        <v>38</v>
      </c>
      <c r="AX198" s="14" t="s">
        <v>81</v>
      </c>
      <c r="AY198" s="233" t="s">
        <v>192</v>
      </c>
    </row>
    <row r="199" spans="1:65" s="15" customFormat="1" ht="10.199999999999999">
      <c r="B199" s="234"/>
      <c r="C199" s="235"/>
      <c r="D199" s="209" t="s">
        <v>201</v>
      </c>
      <c r="E199" s="236" t="s">
        <v>32</v>
      </c>
      <c r="F199" s="237" t="s">
        <v>204</v>
      </c>
      <c r="G199" s="235"/>
      <c r="H199" s="238">
        <v>0.92200000000000004</v>
      </c>
      <c r="I199" s="239"/>
      <c r="J199" s="235"/>
      <c r="K199" s="235"/>
      <c r="L199" s="240"/>
      <c r="M199" s="241"/>
      <c r="N199" s="242"/>
      <c r="O199" s="242"/>
      <c r="P199" s="242"/>
      <c r="Q199" s="242"/>
      <c r="R199" s="242"/>
      <c r="S199" s="242"/>
      <c r="T199" s="243"/>
      <c r="AT199" s="244" t="s">
        <v>201</v>
      </c>
      <c r="AU199" s="244" t="s">
        <v>90</v>
      </c>
      <c r="AV199" s="15" t="s">
        <v>161</v>
      </c>
      <c r="AW199" s="15" t="s">
        <v>38</v>
      </c>
      <c r="AX199" s="15" t="s">
        <v>40</v>
      </c>
      <c r="AY199" s="244" t="s">
        <v>192</v>
      </c>
    </row>
    <row r="200" spans="1:65" s="2" customFormat="1" ht="16.5" customHeight="1">
      <c r="A200" s="37"/>
      <c r="B200" s="38"/>
      <c r="C200" s="256" t="s">
        <v>321</v>
      </c>
      <c r="D200" s="256" t="s">
        <v>322</v>
      </c>
      <c r="E200" s="257" t="s">
        <v>323</v>
      </c>
      <c r="F200" s="258" t="s">
        <v>324</v>
      </c>
      <c r="G200" s="259" t="s">
        <v>325</v>
      </c>
      <c r="H200" s="260">
        <v>1.2290000000000001</v>
      </c>
      <c r="I200" s="261"/>
      <c r="J200" s="262">
        <f>ROUND(I200*H200,2)</f>
        <v>0</v>
      </c>
      <c r="K200" s="258" t="s">
        <v>197</v>
      </c>
      <c r="L200" s="263"/>
      <c r="M200" s="264" t="s">
        <v>32</v>
      </c>
      <c r="N200" s="265" t="s">
        <v>52</v>
      </c>
      <c r="O200" s="67"/>
      <c r="P200" s="205">
        <f>O200*H200</f>
        <v>0</v>
      </c>
      <c r="Q200" s="205">
        <v>0</v>
      </c>
      <c r="R200" s="205">
        <f>Q200*H200</f>
        <v>0</v>
      </c>
      <c r="S200" s="205">
        <v>0</v>
      </c>
      <c r="T200" s="206">
        <f>S200*H200</f>
        <v>0</v>
      </c>
      <c r="U200" s="37"/>
      <c r="V200" s="37"/>
      <c r="W200" s="37"/>
      <c r="X200" s="37"/>
      <c r="Y200" s="37"/>
      <c r="Z200" s="37"/>
      <c r="AA200" s="37"/>
      <c r="AB200" s="37"/>
      <c r="AC200" s="37"/>
      <c r="AD200" s="37"/>
      <c r="AE200" s="37"/>
      <c r="AR200" s="207" t="s">
        <v>238</v>
      </c>
      <c r="AT200" s="207" t="s">
        <v>322</v>
      </c>
      <c r="AU200" s="207" t="s">
        <v>90</v>
      </c>
      <c r="AY200" s="19" t="s">
        <v>192</v>
      </c>
      <c r="BE200" s="208">
        <f>IF(N200="základní",J200,0)</f>
        <v>0</v>
      </c>
      <c r="BF200" s="208">
        <f>IF(N200="snížená",J200,0)</f>
        <v>0</v>
      </c>
      <c r="BG200" s="208">
        <f>IF(N200="zákl. přenesená",J200,0)</f>
        <v>0</v>
      </c>
      <c r="BH200" s="208">
        <f>IF(N200="sníž. přenesená",J200,0)</f>
        <v>0</v>
      </c>
      <c r="BI200" s="208">
        <f>IF(N200="nulová",J200,0)</f>
        <v>0</v>
      </c>
      <c r="BJ200" s="19" t="s">
        <v>40</v>
      </c>
      <c r="BK200" s="208">
        <f>ROUND(I200*H200,2)</f>
        <v>0</v>
      </c>
      <c r="BL200" s="19" t="s">
        <v>161</v>
      </c>
      <c r="BM200" s="207" t="s">
        <v>326</v>
      </c>
    </row>
    <row r="201" spans="1:65" s="2" customFormat="1" ht="28.8">
      <c r="A201" s="37"/>
      <c r="B201" s="38"/>
      <c r="C201" s="39"/>
      <c r="D201" s="209" t="s">
        <v>209</v>
      </c>
      <c r="E201" s="39"/>
      <c r="F201" s="210" t="s">
        <v>327</v>
      </c>
      <c r="G201" s="39"/>
      <c r="H201" s="39"/>
      <c r="I201" s="119"/>
      <c r="J201" s="39"/>
      <c r="K201" s="39"/>
      <c r="L201" s="42"/>
      <c r="M201" s="211"/>
      <c r="N201" s="212"/>
      <c r="O201" s="67"/>
      <c r="P201" s="67"/>
      <c r="Q201" s="67"/>
      <c r="R201" s="67"/>
      <c r="S201" s="67"/>
      <c r="T201" s="68"/>
      <c r="U201" s="37"/>
      <c r="V201" s="37"/>
      <c r="W201" s="37"/>
      <c r="X201" s="37"/>
      <c r="Y201" s="37"/>
      <c r="Z201" s="37"/>
      <c r="AA201" s="37"/>
      <c r="AB201" s="37"/>
      <c r="AC201" s="37"/>
      <c r="AD201" s="37"/>
      <c r="AE201" s="37"/>
      <c r="AT201" s="19" t="s">
        <v>209</v>
      </c>
      <c r="AU201" s="19" t="s">
        <v>90</v>
      </c>
    </row>
    <row r="202" spans="1:65" s="14" customFormat="1" ht="10.199999999999999">
      <c r="B202" s="223"/>
      <c r="C202" s="224"/>
      <c r="D202" s="209" t="s">
        <v>201</v>
      </c>
      <c r="E202" s="225" t="s">
        <v>32</v>
      </c>
      <c r="F202" s="226" t="s">
        <v>328</v>
      </c>
      <c r="G202" s="224"/>
      <c r="H202" s="227">
        <v>1.2290000000000001</v>
      </c>
      <c r="I202" s="228"/>
      <c r="J202" s="224"/>
      <c r="K202" s="224"/>
      <c r="L202" s="229"/>
      <c r="M202" s="230"/>
      <c r="N202" s="231"/>
      <c r="O202" s="231"/>
      <c r="P202" s="231"/>
      <c r="Q202" s="231"/>
      <c r="R202" s="231"/>
      <c r="S202" s="231"/>
      <c r="T202" s="232"/>
      <c r="AT202" s="233" t="s">
        <v>201</v>
      </c>
      <c r="AU202" s="233" t="s">
        <v>90</v>
      </c>
      <c r="AV202" s="14" t="s">
        <v>90</v>
      </c>
      <c r="AW202" s="14" t="s">
        <v>38</v>
      </c>
      <c r="AX202" s="14" t="s">
        <v>40</v>
      </c>
      <c r="AY202" s="233" t="s">
        <v>192</v>
      </c>
    </row>
    <row r="203" spans="1:65" s="2" customFormat="1" ht="16.5" customHeight="1">
      <c r="A203" s="37"/>
      <c r="B203" s="38"/>
      <c r="C203" s="256" t="s">
        <v>329</v>
      </c>
      <c r="D203" s="256" t="s">
        <v>322</v>
      </c>
      <c r="E203" s="257" t="s">
        <v>330</v>
      </c>
      <c r="F203" s="258" t="s">
        <v>331</v>
      </c>
      <c r="G203" s="259" t="s">
        <v>325</v>
      </c>
      <c r="H203" s="260">
        <v>0.26900000000000002</v>
      </c>
      <c r="I203" s="261"/>
      <c r="J203" s="262">
        <f>ROUND(I203*H203,2)</f>
        <v>0</v>
      </c>
      <c r="K203" s="258" t="s">
        <v>197</v>
      </c>
      <c r="L203" s="263"/>
      <c r="M203" s="264" t="s">
        <v>32</v>
      </c>
      <c r="N203" s="265" t="s">
        <v>52</v>
      </c>
      <c r="O203" s="67"/>
      <c r="P203" s="205">
        <f>O203*H203</f>
        <v>0</v>
      </c>
      <c r="Q203" s="205">
        <v>0</v>
      </c>
      <c r="R203" s="205">
        <f>Q203*H203</f>
        <v>0</v>
      </c>
      <c r="S203" s="205">
        <v>0</v>
      </c>
      <c r="T203" s="206">
        <f>S203*H203</f>
        <v>0</v>
      </c>
      <c r="U203" s="37"/>
      <c r="V203" s="37"/>
      <c r="W203" s="37"/>
      <c r="X203" s="37"/>
      <c r="Y203" s="37"/>
      <c r="Z203" s="37"/>
      <c r="AA203" s="37"/>
      <c r="AB203" s="37"/>
      <c r="AC203" s="37"/>
      <c r="AD203" s="37"/>
      <c r="AE203" s="37"/>
      <c r="AR203" s="207" t="s">
        <v>238</v>
      </c>
      <c r="AT203" s="207" t="s">
        <v>322</v>
      </c>
      <c r="AU203" s="207" t="s">
        <v>90</v>
      </c>
      <c r="AY203" s="19" t="s">
        <v>192</v>
      </c>
      <c r="BE203" s="208">
        <f>IF(N203="základní",J203,0)</f>
        <v>0</v>
      </c>
      <c r="BF203" s="208">
        <f>IF(N203="snížená",J203,0)</f>
        <v>0</v>
      </c>
      <c r="BG203" s="208">
        <f>IF(N203="zákl. přenesená",J203,0)</f>
        <v>0</v>
      </c>
      <c r="BH203" s="208">
        <f>IF(N203="sníž. přenesená",J203,0)</f>
        <v>0</v>
      </c>
      <c r="BI203" s="208">
        <f>IF(N203="nulová",J203,0)</f>
        <v>0</v>
      </c>
      <c r="BJ203" s="19" t="s">
        <v>40</v>
      </c>
      <c r="BK203" s="208">
        <f>ROUND(I203*H203,2)</f>
        <v>0</v>
      </c>
      <c r="BL203" s="19" t="s">
        <v>161</v>
      </c>
      <c r="BM203" s="207" t="s">
        <v>332</v>
      </c>
    </row>
    <row r="204" spans="1:65" s="2" customFormat="1" ht="28.8">
      <c r="A204" s="37"/>
      <c r="B204" s="38"/>
      <c r="C204" s="39"/>
      <c r="D204" s="209" t="s">
        <v>209</v>
      </c>
      <c r="E204" s="39"/>
      <c r="F204" s="210" t="s">
        <v>333</v>
      </c>
      <c r="G204" s="39"/>
      <c r="H204" s="39"/>
      <c r="I204" s="119"/>
      <c r="J204" s="39"/>
      <c r="K204" s="39"/>
      <c r="L204" s="42"/>
      <c r="M204" s="211"/>
      <c r="N204" s="212"/>
      <c r="O204" s="67"/>
      <c r="P204" s="67"/>
      <c r="Q204" s="67"/>
      <c r="R204" s="67"/>
      <c r="S204" s="67"/>
      <c r="T204" s="68"/>
      <c r="U204" s="37"/>
      <c r="V204" s="37"/>
      <c r="W204" s="37"/>
      <c r="X204" s="37"/>
      <c r="Y204" s="37"/>
      <c r="Z204" s="37"/>
      <c r="AA204" s="37"/>
      <c r="AB204" s="37"/>
      <c r="AC204" s="37"/>
      <c r="AD204" s="37"/>
      <c r="AE204" s="37"/>
      <c r="AT204" s="19" t="s">
        <v>209</v>
      </c>
      <c r="AU204" s="19" t="s">
        <v>90</v>
      </c>
    </row>
    <row r="205" spans="1:65" s="14" customFormat="1" ht="10.199999999999999">
      <c r="B205" s="223"/>
      <c r="C205" s="224"/>
      <c r="D205" s="209" t="s">
        <v>201</v>
      </c>
      <c r="E205" s="225" t="s">
        <v>32</v>
      </c>
      <c r="F205" s="226" t="s">
        <v>334</v>
      </c>
      <c r="G205" s="224"/>
      <c r="H205" s="227">
        <v>0.26900000000000002</v>
      </c>
      <c r="I205" s="228"/>
      <c r="J205" s="224"/>
      <c r="K205" s="224"/>
      <c r="L205" s="229"/>
      <c r="M205" s="230"/>
      <c r="N205" s="231"/>
      <c r="O205" s="231"/>
      <c r="P205" s="231"/>
      <c r="Q205" s="231"/>
      <c r="R205" s="231"/>
      <c r="S205" s="231"/>
      <c r="T205" s="232"/>
      <c r="AT205" s="233" t="s">
        <v>201</v>
      </c>
      <c r="AU205" s="233" t="s">
        <v>90</v>
      </c>
      <c r="AV205" s="14" t="s">
        <v>90</v>
      </c>
      <c r="AW205" s="14" t="s">
        <v>38</v>
      </c>
      <c r="AX205" s="14" t="s">
        <v>40</v>
      </c>
      <c r="AY205" s="233" t="s">
        <v>192</v>
      </c>
    </row>
    <row r="206" spans="1:65" s="2" customFormat="1" ht="21.75" customHeight="1">
      <c r="A206" s="37"/>
      <c r="B206" s="38"/>
      <c r="C206" s="196" t="s">
        <v>7</v>
      </c>
      <c r="D206" s="196" t="s">
        <v>194</v>
      </c>
      <c r="E206" s="197" t="s">
        <v>335</v>
      </c>
      <c r="F206" s="198" t="s">
        <v>336</v>
      </c>
      <c r="G206" s="199" t="s">
        <v>241</v>
      </c>
      <c r="H206" s="200">
        <v>824.02</v>
      </c>
      <c r="I206" s="201"/>
      <c r="J206" s="202">
        <f>ROUND(I206*H206,2)</f>
        <v>0</v>
      </c>
      <c r="K206" s="198" t="s">
        <v>197</v>
      </c>
      <c r="L206" s="42"/>
      <c r="M206" s="203" t="s">
        <v>32</v>
      </c>
      <c r="N206" s="204" t="s">
        <v>52</v>
      </c>
      <c r="O206" s="67"/>
      <c r="P206" s="205">
        <f>O206*H206</f>
        <v>0</v>
      </c>
      <c r="Q206" s="205">
        <v>0</v>
      </c>
      <c r="R206" s="205">
        <f>Q206*H206</f>
        <v>0</v>
      </c>
      <c r="S206" s="205">
        <v>0</v>
      </c>
      <c r="T206" s="206">
        <f>S206*H206</f>
        <v>0</v>
      </c>
      <c r="U206" s="37"/>
      <c r="V206" s="37"/>
      <c r="W206" s="37"/>
      <c r="X206" s="37"/>
      <c r="Y206" s="37"/>
      <c r="Z206" s="37"/>
      <c r="AA206" s="37"/>
      <c r="AB206" s="37"/>
      <c r="AC206" s="37"/>
      <c r="AD206" s="37"/>
      <c r="AE206" s="37"/>
      <c r="AR206" s="207" t="s">
        <v>161</v>
      </c>
      <c r="AT206" s="207" t="s">
        <v>194</v>
      </c>
      <c r="AU206" s="207" t="s">
        <v>90</v>
      </c>
      <c r="AY206" s="19" t="s">
        <v>192</v>
      </c>
      <c r="BE206" s="208">
        <f>IF(N206="základní",J206,0)</f>
        <v>0</v>
      </c>
      <c r="BF206" s="208">
        <f>IF(N206="snížená",J206,0)</f>
        <v>0</v>
      </c>
      <c r="BG206" s="208">
        <f>IF(N206="zákl. přenesená",J206,0)</f>
        <v>0</v>
      </c>
      <c r="BH206" s="208">
        <f>IF(N206="sníž. přenesená",J206,0)</f>
        <v>0</v>
      </c>
      <c r="BI206" s="208">
        <f>IF(N206="nulová",J206,0)</f>
        <v>0</v>
      </c>
      <c r="BJ206" s="19" t="s">
        <v>40</v>
      </c>
      <c r="BK206" s="208">
        <f>ROUND(I206*H206,2)</f>
        <v>0</v>
      </c>
      <c r="BL206" s="19" t="s">
        <v>161</v>
      </c>
      <c r="BM206" s="207" t="s">
        <v>337</v>
      </c>
    </row>
    <row r="207" spans="1:65" s="2" customFormat="1" ht="105.6">
      <c r="A207" s="37"/>
      <c r="B207" s="38"/>
      <c r="C207" s="39"/>
      <c r="D207" s="209" t="s">
        <v>199</v>
      </c>
      <c r="E207" s="39"/>
      <c r="F207" s="210" t="s">
        <v>317</v>
      </c>
      <c r="G207" s="39"/>
      <c r="H207" s="39"/>
      <c r="I207" s="119"/>
      <c r="J207" s="39"/>
      <c r="K207" s="39"/>
      <c r="L207" s="42"/>
      <c r="M207" s="211"/>
      <c r="N207" s="212"/>
      <c r="O207" s="67"/>
      <c r="P207" s="67"/>
      <c r="Q207" s="67"/>
      <c r="R207" s="67"/>
      <c r="S207" s="67"/>
      <c r="T207" s="68"/>
      <c r="U207" s="37"/>
      <c r="V207" s="37"/>
      <c r="W207" s="37"/>
      <c r="X207" s="37"/>
      <c r="Y207" s="37"/>
      <c r="Z207" s="37"/>
      <c r="AA207" s="37"/>
      <c r="AB207" s="37"/>
      <c r="AC207" s="37"/>
      <c r="AD207" s="37"/>
      <c r="AE207" s="37"/>
      <c r="AT207" s="19" t="s">
        <v>199</v>
      </c>
      <c r="AU207" s="19" t="s">
        <v>90</v>
      </c>
    </row>
    <row r="208" spans="1:65" s="14" customFormat="1" ht="10.199999999999999">
      <c r="B208" s="223"/>
      <c r="C208" s="224"/>
      <c r="D208" s="209" t="s">
        <v>201</v>
      </c>
      <c r="E208" s="225" t="s">
        <v>32</v>
      </c>
      <c r="F208" s="226" t="s">
        <v>244</v>
      </c>
      <c r="G208" s="224"/>
      <c r="H208" s="227">
        <v>824.02</v>
      </c>
      <c r="I208" s="228"/>
      <c r="J208" s="224"/>
      <c r="K208" s="224"/>
      <c r="L208" s="229"/>
      <c r="M208" s="230"/>
      <c r="N208" s="231"/>
      <c r="O208" s="231"/>
      <c r="P208" s="231"/>
      <c r="Q208" s="231"/>
      <c r="R208" s="231"/>
      <c r="S208" s="231"/>
      <c r="T208" s="232"/>
      <c r="AT208" s="233" t="s">
        <v>201</v>
      </c>
      <c r="AU208" s="233" t="s">
        <v>90</v>
      </c>
      <c r="AV208" s="14" t="s">
        <v>90</v>
      </c>
      <c r="AW208" s="14" t="s">
        <v>38</v>
      </c>
      <c r="AX208" s="14" t="s">
        <v>40</v>
      </c>
      <c r="AY208" s="233" t="s">
        <v>192</v>
      </c>
    </row>
    <row r="209" spans="1:65" s="2" customFormat="1" ht="16.5" customHeight="1">
      <c r="A209" s="37"/>
      <c r="B209" s="38"/>
      <c r="C209" s="256" t="s">
        <v>338</v>
      </c>
      <c r="D209" s="256" t="s">
        <v>322</v>
      </c>
      <c r="E209" s="257" t="s">
        <v>339</v>
      </c>
      <c r="F209" s="258" t="s">
        <v>340</v>
      </c>
      <c r="G209" s="259" t="s">
        <v>325</v>
      </c>
      <c r="H209" s="260">
        <v>1486.5319999999999</v>
      </c>
      <c r="I209" s="261"/>
      <c r="J209" s="262">
        <f>ROUND(I209*H209,2)</f>
        <v>0</v>
      </c>
      <c r="K209" s="258" t="s">
        <v>32</v>
      </c>
      <c r="L209" s="263"/>
      <c r="M209" s="264" t="s">
        <v>32</v>
      </c>
      <c r="N209" s="265" t="s">
        <v>52</v>
      </c>
      <c r="O209" s="67"/>
      <c r="P209" s="205">
        <f>O209*H209</f>
        <v>0</v>
      </c>
      <c r="Q209" s="205">
        <v>0</v>
      </c>
      <c r="R209" s="205">
        <f>Q209*H209</f>
        <v>0</v>
      </c>
      <c r="S209" s="205">
        <v>0</v>
      </c>
      <c r="T209" s="206">
        <f>S209*H209</f>
        <v>0</v>
      </c>
      <c r="U209" s="37"/>
      <c r="V209" s="37"/>
      <c r="W209" s="37"/>
      <c r="X209" s="37"/>
      <c r="Y209" s="37"/>
      <c r="Z209" s="37"/>
      <c r="AA209" s="37"/>
      <c r="AB209" s="37"/>
      <c r="AC209" s="37"/>
      <c r="AD209" s="37"/>
      <c r="AE209" s="37"/>
      <c r="AR209" s="207" t="s">
        <v>238</v>
      </c>
      <c r="AT209" s="207" t="s">
        <v>322</v>
      </c>
      <c r="AU209" s="207" t="s">
        <v>90</v>
      </c>
      <c r="AY209" s="19" t="s">
        <v>192</v>
      </c>
      <c r="BE209" s="208">
        <f>IF(N209="základní",J209,0)</f>
        <v>0</v>
      </c>
      <c r="BF209" s="208">
        <f>IF(N209="snížená",J209,0)</f>
        <v>0</v>
      </c>
      <c r="BG209" s="208">
        <f>IF(N209="zákl. přenesená",J209,0)</f>
        <v>0</v>
      </c>
      <c r="BH209" s="208">
        <f>IF(N209="sníž. přenesená",J209,0)</f>
        <v>0</v>
      </c>
      <c r="BI209" s="208">
        <f>IF(N209="nulová",J209,0)</f>
        <v>0</v>
      </c>
      <c r="BJ209" s="19" t="s">
        <v>40</v>
      </c>
      <c r="BK209" s="208">
        <f>ROUND(I209*H209,2)</f>
        <v>0</v>
      </c>
      <c r="BL209" s="19" t="s">
        <v>161</v>
      </c>
      <c r="BM209" s="207" t="s">
        <v>341</v>
      </c>
    </row>
    <row r="210" spans="1:65" s="2" customFormat="1" ht="28.8">
      <c r="A210" s="37"/>
      <c r="B210" s="38"/>
      <c r="C210" s="39"/>
      <c r="D210" s="209" t="s">
        <v>209</v>
      </c>
      <c r="E210" s="39"/>
      <c r="F210" s="210" t="s">
        <v>342</v>
      </c>
      <c r="G210" s="39"/>
      <c r="H210" s="39"/>
      <c r="I210" s="119"/>
      <c r="J210" s="39"/>
      <c r="K210" s="39"/>
      <c r="L210" s="42"/>
      <c r="M210" s="211"/>
      <c r="N210" s="212"/>
      <c r="O210" s="67"/>
      <c r="P210" s="67"/>
      <c r="Q210" s="67"/>
      <c r="R210" s="67"/>
      <c r="S210" s="67"/>
      <c r="T210" s="68"/>
      <c r="U210" s="37"/>
      <c r="V210" s="37"/>
      <c r="W210" s="37"/>
      <c r="X210" s="37"/>
      <c r="Y210" s="37"/>
      <c r="Z210" s="37"/>
      <c r="AA210" s="37"/>
      <c r="AB210" s="37"/>
      <c r="AC210" s="37"/>
      <c r="AD210" s="37"/>
      <c r="AE210" s="37"/>
      <c r="AT210" s="19" t="s">
        <v>209</v>
      </c>
      <c r="AU210" s="19" t="s">
        <v>90</v>
      </c>
    </row>
    <row r="211" spans="1:65" s="14" customFormat="1" ht="10.199999999999999">
      <c r="B211" s="223"/>
      <c r="C211" s="224"/>
      <c r="D211" s="209" t="s">
        <v>201</v>
      </c>
      <c r="E211" s="225" t="s">
        <v>32</v>
      </c>
      <c r="F211" s="226" t="s">
        <v>343</v>
      </c>
      <c r="G211" s="224"/>
      <c r="H211" s="227">
        <v>1486.5319999999999</v>
      </c>
      <c r="I211" s="228"/>
      <c r="J211" s="224"/>
      <c r="K211" s="224"/>
      <c r="L211" s="229"/>
      <c r="M211" s="230"/>
      <c r="N211" s="231"/>
      <c r="O211" s="231"/>
      <c r="P211" s="231"/>
      <c r="Q211" s="231"/>
      <c r="R211" s="231"/>
      <c r="S211" s="231"/>
      <c r="T211" s="232"/>
      <c r="AT211" s="233" t="s">
        <v>201</v>
      </c>
      <c r="AU211" s="233" t="s">
        <v>90</v>
      </c>
      <c r="AV211" s="14" t="s">
        <v>90</v>
      </c>
      <c r="AW211" s="14" t="s">
        <v>38</v>
      </c>
      <c r="AX211" s="14" t="s">
        <v>40</v>
      </c>
      <c r="AY211" s="233" t="s">
        <v>192</v>
      </c>
    </row>
    <row r="212" spans="1:65" s="2" customFormat="1" ht="21.75" customHeight="1">
      <c r="A212" s="37"/>
      <c r="B212" s="38"/>
      <c r="C212" s="196" t="s">
        <v>344</v>
      </c>
      <c r="D212" s="196" t="s">
        <v>194</v>
      </c>
      <c r="E212" s="197" t="s">
        <v>345</v>
      </c>
      <c r="F212" s="198" t="s">
        <v>346</v>
      </c>
      <c r="G212" s="199" t="s">
        <v>241</v>
      </c>
      <c r="H212" s="200">
        <v>824.02</v>
      </c>
      <c r="I212" s="201"/>
      <c r="J212" s="202">
        <f>ROUND(I212*H212,2)</f>
        <v>0</v>
      </c>
      <c r="K212" s="198" t="s">
        <v>197</v>
      </c>
      <c r="L212" s="42"/>
      <c r="M212" s="203" t="s">
        <v>32</v>
      </c>
      <c r="N212" s="204" t="s">
        <v>52</v>
      </c>
      <c r="O212" s="67"/>
      <c r="P212" s="205">
        <f>O212*H212</f>
        <v>0</v>
      </c>
      <c r="Q212" s="205">
        <v>0</v>
      </c>
      <c r="R212" s="205">
        <f>Q212*H212</f>
        <v>0</v>
      </c>
      <c r="S212" s="205">
        <v>0</v>
      </c>
      <c r="T212" s="206">
        <f>S212*H212</f>
        <v>0</v>
      </c>
      <c r="U212" s="37"/>
      <c r="V212" s="37"/>
      <c r="W212" s="37"/>
      <c r="X212" s="37"/>
      <c r="Y212" s="37"/>
      <c r="Z212" s="37"/>
      <c r="AA212" s="37"/>
      <c r="AB212" s="37"/>
      <c r="AC212" s="37"/>
      <c r="AD212" s="37"/>
      <c r="AE212" s="37"/>
      <c r="AR212" s="207" t="s">
        <v>161</v>
      </c>
      <c r="AT212" s="207" t="s">
        <v>194</v>
      </c>
      <c r="AU212" s="207" t="s">
        <v>90</v>
      </c>
      <c r="AY212" s="19" t="s">
        <v>192</v>
      </c>
      <c r="BE212" s="208">
        <f>IF(N212="základní",J212,0)</f>
        <v>0</v>
      </c>
      <c r="BF212" s="208">
        <f>IF(N212="snížená",J212,0)</f>
        <v>0</v>
      </c>
      <c r="BG212" s="208">
        <f>IF(N212="zákl. přenesená",J212,0)</f>
        <v>0</v>
      </c>
      <c r="BH212" s="208">
        <f>IF(N212="sníž. přenesená",J212,0)</f>
        <v>0</v>
      </c>
      <c r="BI212" s="208">
        <f>IF(N212="nulová",J212,0)</f>
        <v>0</v>
      </c>
      <c r="BJ212" s="19" t="s">
        <v>40</v>
      </c>
      <c r="BK212" s="208">
        <f>ROUND(I212*H212,2)</f>
        <v>0</v>
      </c>
      <c r="BL212" s="19" t="s">
        <v>161</v>
      </c>
      <c r="BM212" s="207" t="s">
        <v>347</v>
      </c>
    </row>
    <row r="213" spans="1:65" s="2" customFormat="1" ht="374.4">
      <c r="A213" s="37"/>
      <c r="B213" s="38"/>
      <c r="C213" s="39"/>
      <c r="D213" s="209" t="s">
        <v>199</v>
      </c>
      <c r="E213" s="39"/>
      <c r="F213" s="210" t="s">
        <v>348</v>
      </c>
      <c r="G213" s="39"/>
      <c r="H213" s="39"/>
      <c r="I213" s="119"/>
      <c r="J213" s="39"/>
      <c r="K213" s="39"/>
      <c r="L213" s="42"/>
      <c r="M213" s="211"/>
      <c r="N213" s="212"/>
      <c r="O213" s="67"/>
      <c r="P213" s="67"/>
      <c r="Q213" s="67"/>
      <c r="R213" s="67"/>
      <c r="S213" s="67"/>
      <c r="T213" s="68"/>
      <c r="U213" s="37"/>
      <c r="V213" s="37"/>
      <c r="W213" s="37"/>
      <c r="X213" s="37"/>
      <c r="Y213" s="37"/>
      <c r="Z213" s="37"/>
      <c r="AA213" s="37"/>
      <c r="AB213" s="37"/>
      <c r="AC213" s="37"/>
      <c r="AD213" s="37"/>
      <c r="AE213" s="37"/>
      <c r="AT213" s="19" t="s">
        <v>199</v>
      </c>
      <c r="AU213" s="19" t="s">
        <v>90</v>
      </c>
    </row>
    <row r="214" spans="1:65" s="13" customFormat="1" ht="10.199999999999999">
      <c r="B214" s="213"/>
      <c r="C214" s="214"/>
      <c r="D214" s="209" t="s">
        <v>201</v>
      </c>
      <c r="E214" s="215" t="s">
        <v>32</v>
      </c>
      <c r="F214" s="216" t="s">
        <v>251</v>
      </c>
      <c r="G214" s="214"/>
      <c r="H214" s="215" t="s">
        <v>32</v>
      </c>
      <c r="I214" s="217"/>
      <c r="J214" s="214"/>
      <c r="K214" s="214"/>
      <c r="L214" s="218"/>
      <c r="M214" s="219"/>
      <c r="N214" s="220"/>
      <c r="O214" s="220"/>
      <c r="P214" s="220"/>
      <c r="Q214" s="220"/>
      <c r="R214" s="220"/>
      <c r="S214" s="220"/>
      <c r="T214" s="221"/>
      <c r="AT214" s="222" t="s">
        <v>201</v>
      </c>
      <c r="AU214" s="222" t="s">
        <v>90</v>
      </c>
      <c r="AV214" s="13" t="s">
        <v>40</v>
      </c>
      <c r="AW214" s="13" t="s">
        <v>38</v>
      </c>
      <c r="AX214" s="13" t="s">
        <v>81</v>
      </c>
      <c r="AY214" s="222" t="s">
        <v>192</v>
      </c>
    </row>
    <row r="215" spans="1:65" s="13" customFormat="1" ht="10.199999999999999">
      <c r="B215" s="213"/>
      <c r="C215" s="214"/>
      <c r="D215" s="209" t="s">
        <v>201</v>
      </c>
      <c r="E215" s="215" t="s">
        <v>32</v>
      </c>
      <c r="F215" s="216" t="s">
        <v>252</v>
      </c>
      <c r="G215" s="214"/>
      <c r="H215" s="215" t="s">
        <v>32</v>
      </c>
      <c r="I215" s="217"/>
      <c r="J215" s="214"/>
      <c r="K215" s="214"/>
      <c r="L215" s="218"/>
      <c r="M215" s="219"/>
      <c r="N215" s="220"/>
      <c r="O215" s="220"/>
      <c r="P215" s="220"/>
      <c r="Q215" s="220"/>
      <c r="R215" s="220"/>
      <c r="S215" s="220"/>
      <c r="T215" s="221"/>
      <c r="AT215" s="222" t="s">
        <v>201</v>
      </c>
      <c r="AU215" s="222" t="s">
        <v>90</v>
      </c>
      <c r="AV215" s="13" t="s">
        <v>40</v>
      </c>
      <c r="AW215" s="13" t="s">
        <v>38</v>
      </c>
      <c r="AX215" s="13" t="s">
        <v>81</v>
      </c>
      <c r="AY215" s="222" t="s">
        <v>192</v>
      </c>
    </row>
    <row r="216" spans="1:65" s="13" customFormat="1" ht="10.199999999999999">
      <c r="B216" s="213"/>
      <c r="C216" s="214"/>
      <c r="D216" s="209" t="s">
        <v>201</v>
      </c>
      <c r="E216" s="215" t="s">
        <v>32</v>
      </c>
      <c r="F216" s="216" t="s">
        <v>349</v>
      </c>
      <c r="G216" s="214"/>
      <c r="H216" s="215" t="s">
        <v>32</v>
      </c>
      <c r="I216" s="217"/>
      <c r="J216" s="214"/>
      <c r="K216" s="214"/>
      <c r="L216" s="218"/>
      <c r="M216" s="219"/>
      <c r="N216" s="220"/>
      <c r="O216" s="220"/>
      <c r="P216" s="220"/>
      <c r="Q216" s="220"/>
      <c r="R216" s="220"/>
      <c r="S216" s="220"/>
      <c r="T216" s="221"/>
      <c r="AT216" s="222" t="s">
        <v>201</v>
      </c>
      <c r="AU216" s="222" t="s">
        <v>90</v>
      </c>
      <c r="AV216" s="13" t="s">
        <v>40</v>
      </c>
      <c r="AW216" s="13" t="s">
        <v>38</v>
      </c>
      <c r="AX216" s="13" t="s">
        <v>81</v>
      </c>
      <c r="AY216" s="222" t="s">
        <v>192</v>
      </c>
    </row>
    <row r="217" spans="1:65" s="14" customFormat="1" ht="10.199999999999999">
      <c r="B217" s="223"/>
      <c r="C217" s="224"/>
      <c r="D217" s="209" t="s">
        <v>201</v>
      </c>
      <c r="E217" s="225" t="s">
        <v>32</v>
      </c>
      <c r="F217" s="226" t="s">
        <v>254</v>
      </c>
      <c r="G217" s="224"/>
      <c r="H217" s="227">
        <v>500.65</v>
      </c>
      <c r="I217" s="228"/>
      <c r="J217" s="224"/>
      <c r="K217" s="224"/>
      <c r="L217" s="229"/>
      <c r="M217" s="230"/>
      <c r="N217" s="231"/>
      <c r="O217" s="231"/>
      <c r="P217" s="231"/>
      <c r="Q217" s="231"/>
      <c r="R217" s="231"/>
      <c r="S217" s="231"/>
      <c r="T217" s="232"/>
      <c r="AT217" s="233" t="s">
        <v>201</v>
      </c>
      <c r="AU217" s="233" t="s">
        <v>90</v>
      </c>
      <c r="AV217" s="14" t="s">
        <v>90</v>
      </c>
      <c r="AW217" s="14" t="s">
        <v>38</v>
      </c>
      <c r="AX217" s="14" t="s">
        <v>81</v>
      </c>
      <c r="AY217" s="233" t="s">
        <v>192</v>
      </c>
    </row>
    <row r="218" spans="1:65" s="14" customFormat="1" ht="10.199999999999999">
      <c r="B218" s="223"/>
      <c r="C218" s="224"/>
      <c r="D218" s="209" t="s">
        <v>201</v>
      </c>
      <c r="E218" s="225" t="s">
        <v>32</v>
      </c>
      <c r="F218" s="226" t="s">
        <v>255</v>
      </c>
      <c r="G218" s="224"/>
      <c r="H218" s="227">
        <v>7.0590000000000002</v>
      </c>
      <c r="I218" s="228"/>
      <c r="J218" s="224"/>
      <c r="K218" s="224"/>
      <c r="L218" s="229"/>
      <c r="M218" s="230"/>
      <c r="N218" s="231"/>
      <c r="O218" s="231"/>
      <c r="P218" s="231"/>
      <c r="Q218" s="231"/>
      <c r="R218" s="231"/>
      <c r="S218" s="231"/>
      <c r="T218" s="232"/>
      <c r="AT218" s="233" t="s">
        <v>201</v>
      </c>
      <c r="AU218" s="233" t="s">
        <v>90</v>
      </c>
      <c r="AV218" s="14" t="s">
        <v>90</v>
      </c>
      <c r="AW218" s="14" t="s">
        <v>38</v>
      </c>
      <c r="AX218" s="14" t="s">
        <v>81</v>
      </c>
      <c r="AY218" s="233" t="s">
        <v>192</v>
      </c>
    </row>
    <row r="219" spans="1:65" s="14" customFormat="1" ht="10.199999999999999">
      <c r="B219" s="223"/>
      <c r="C219" s="224"/>
      <c r="D219" s="209" t="s">
        <v>201</v>
      </c>
      <c r="E219" s="225" t="s">
        <v>32</v>
      </c>
      <c r="F219" s="226" t="s">
        <v>256</v>
      </c>
      <c r="G219" s="224"/>
      <c r="H219" s="227">
        <v>61.164999999999999</v>
      </c>
      <c r="I219" s="228"/>
      <c r="J219" s="224"/>
      <c r="K219" s="224"/>
      <c r="L219" s="229"/>
      <c r="M219" s="230"/>
      <c r="N219" s="231"/>
      <c r="O219" s="231"/>
      <c r="P219" s="231"/>
      <c r="Q219" s="231"/>
      <c r="R219" s="231"/>
      <c r="S219" s="231"/>
      <c r="T219" s="232"/>
      <c r="AT219" s="233" t="s">
        <v>201</v>
      </c>
      <c r="AU219" s="233" t="s">
        <v>90</v>
      </c>
      <c r="AV219" s="14" t="s">
        <v>90</v>
      </c>
      <c r="AW219" s="14" t="s">
        <v>38</v>
      </c>
      <c r="AX219" s="14" t="s">
        <v>81</v>
      </c>
      <c r="AY219" s="233" t="s">
        <v>192</v>
      </c>
    </row>
    <row r="220" spans="1:65" s="16" customFormat="1" ht="10.199999999999999">
      <c r="B220" s="245"/>
      <c r="C220" s="246"/>
      <c r="D220" s="209" t="s">
        <v>201</v>
      </c>
      <c r="E220" s="247" t="s">
        <v>32</v>
      </c>
      <c r="F220" s="248" t="s">
        <v>257</v>
      </c>
      <c r="G220" s="246"/>
      <c r="H220" s="249">
        <v>568.87400000000002</v>
      </c>
      <c r="I220" s="250"/>
      <c r="J220" s="246"/>
      <c r="K220" s="246"/>
      <c r="L220" s="251"/>
      <c r="M220" s="252"/>
      <c r="N220" s="253"/>
      <c r="O220" s="253"/>
      <c r="P220" s="253"/>
      <c r="Q220" s="253"/>
      <c r="R220" s="253"/>
      <c r="S220" s="253"/>
      <c r="T220" s="254"/>
      <c r="AT220" s="255" t="s">
        <v>201</v>
      </c>
      <c r="AU220" s="255" t="s">
        <v>90</v>
      </c>
      <c r="AV220" s="16" t="s">
        <v>111</v>
      </c>
      <c r="AW220" s="16" t="s">
        <v>38</v>
      </c>
      <c r="AX220" s="16" t="s">
        <v>81</v>
      </c>
      <c r="AY220" s="255" t="s">
        <v>192</v>
      </c>
    </row>
    <row r="221" spans="1:65" s="14" customFormat="1" ht="10.199999999999999">
      <c r="B221" s="223"/>
      <c r="C221" s="224"/>
      <c r="D221" s="209" t="s">
        <v>201</v>
      </c>
      <c r="E221" s="225" t="s">
        <v>32</v>
      </c>
      <c r="F221" s="226" t="s">
        <v>258</v>
      </c>
      <c r="G221" s="224"/>
      <c r="H221" s="227">
        <v>27.866</v>
      </c>
      <c r="I221" s="228"/>
      <c r="J221" s="224"/>
      <c r="K221" s="224"/>
      <c r="L221" s="229"/>
      <c r="M221" s="230"/>
      <c r="N221" s="231"/>
      <c r="O221" s="231"/>
      <c r="P221" s="231"/>
      <c r="Q221" s="231"/>
      <c r="R221" s="231"/>
      <c r="S221" s="231"/>
      <c r="T221" s="232"/>
      <c r="AT221" s="233" t="s">
        <v>201</v>
      </c>
      <c r="AU221" s="233" t="s">
        <v>90</v>
      </c>
      <c r="AV221" s="14" t="s">
        <v>90</v>
      </c>
      <c r="AW221" s="14" t="s">
        <v>38</v>
      </c>
      <c r="AX221" s="14" t="s">
        <v>81</v>
      </c>
      <c r="AY221" s="233" t="s">
        <v>192</v>
      </c>
    </row>
    <row r="222" spans="1:65" s="14" customFormat="1" ht="10.199999999999999">
      <c r="B222" s="223"/>
      <c r="C222" s="224"/>
      <c r="D222" s="209" t="s">
        <v>201</v>
      </c>
      <c r="E222" s="225" t="s">
        <v>32</v>
      </c>
      <c r="F222" s="226" t="s">
        <v>259</v>
      </c>
      <c r="G222" s="224"/>
      <c r="H222" s="227">
        <v>13.423</v>
      </c>
      <c r="I222" s="228"/>
      <c r="J222" s="224"/>
      <c r="K222" s="224"/>
      <c r="L222" s="229"/>
      <c r="M222" s="230"/>
      <c r="N222" s="231"/>
      <c r="O222" s="231"/>
      <c r="P222" s="231"/>
      <c r="Q222" s="231"/>
      <c r="R222" s="231"/>
      <c r="S222" s="231"/>
      <c r="T222" s="232"/>
      <c r="AT222" s="233" t="s">
        <v>201</v>
      </c>
      <c r="AU222" s="233" t="s">
        <v>90</v>
      </c>
      <c r="AV222" s="14" t="s">
        <v>90</v>
      </c>
      <c r="AW222" s="14" t="s">
        <v>38</v>
      </c>
      <c r="AX222" s="14" t="s">
        <v>81</v>
      </c>
      <c r="AY222" s="233" t="s">
        <v>192</v>
      </c>
    </row>
    <row r="223" spans="1:65" s="16" customFormat="1" ht="10.199999999999999">
      <c r="B223" s="245"/>
      <c r="C223" s="246"/>
      <c r="D223" s="209" t="s">
        <v>201</v>
      </c>
      <c r="E223" s="247" t="s">
        <v>32</v>
      </c>
      <c r="F223" s="248" t="s">
        <v>260</v>
      </c>
      <c r="G223" s="246"/>
      <c r="H223" s="249">
        <v>41.289000000000001</v>
      </c>
      <c r="I223" s="250"/>
      <c r="J223" s="246"/>
      <c r="K223" s="246"/>
      <c r="L223" s="251"/>
      <c r="M223" s="252"/>
      <c r="N223" s="253"/>
      <c r="O223" s="253"/>
      <c r="P223" s="253"/>
      <c r="Q223" s="253"/>
      <c r="R223" s="253"/>
      <c r="S223" s="253"/>
      <c r="T223" s="254"/>
      <c r="AT223" s="255" t="s">
        <v>201</v>
      </c>
      <c r="AU223" s="255" t="s">
        <v>90</v>
      </c>
      <c r="AV223" s="16" t="s">
        <v>111</v>
      </c>
      <c r="AW223" s="16" t="s">
        <v>38</v>
      </c>
      <c r="AX223" s="16" t="s">
        <v>81</v>
      </c>
      <c r="AY223" s="255" t="s">
        <v>192</v>
      </c>
    </row>
    <row r="224" spans="1:65" s="14" customFormat="1" ht="10.199999999999999">
      <c r="B224" s="223"/>
      <c r="C224" s="224"/>
      <c r="D224" s="209" t="s">
        <v>201</v>
      </c>
      <c r="E224" s="225" t="s">
        <v>32</v>
      </c>
      <c r="F224" s="226" t="s">
        <v>261</v>
      </c>
      <c r="G224" s="224"/>
      <c r="H224" s="227">
        <v>157.84</v>
      </c>
      <c r="I224" s="228"/>
      <c r="J224" s="224"/>
      <c r="K224" s="224"/>
      <c r="L224" s="229"/>
      <c r="M224" s="230"/>
      <c r="N224" s="231"/>
      <c r="O224" s="231"/>
      <c r="P224" s="231"/>
      <c r="Q224" s="231"/>
      <c r="R224" s="231"/>
      <c r="S224" s="231"/>
      <c r="T224" s="232"/>
      <c r="AT224" s="233" t="s">
        <v>201</v>
      </c>
      <c r="AU224" s="233" t="s">
        <v>90</v>
      </c>
      <c r="AV224" s="14" t="s">
        <v>90</v>
      </c>
      <c r="AW224" s="14" t="s">
        <v>38</v>
      </c>
      <c r="AX224" s="14" t="s">
        <v>81</v>
      </c>
      <c r="AY224" s="233" t="s">
        <v>192</v>
      </c>
    </row>
    <row r="225" spans="1:65" s="16" customFormat="1" ht="10.199999999999999">
      <c r="B225" s="245"/>
      <c r="C225" s="246"/>
      <c r="D225" s="209" t="s">
        <v>201</v>
      </c>
      <c r="E225" s="247" t="s">
        <v>32</v>
      </c>
      <c r="F225" s="248" t="s">
        <v>262</v>
      </c>
      <c r="G225" s="246"/>
      <c r="H225" s="249">
        <v>157.84</v>
      </c>
      <c r="I225" s="250"/>
      <c r="J225" s="246"/>
      <c r="K225" s="246"/>
      <c r="L225" s="251"/>
      <c r="M225" s="252"/>
      <c r="N225" s="253"/>
      <c r="O225" s="253"/>
      <c r="P225" s="253"/>
      <c r="Q225" s="253"/>
      <c r="R225" s="253"/>
      <c r="S225" s="253"/>
      <c r="T225" s="254"/>
      <c r="AT225" s="255" t="s">
        <v>201</v>
      </c>
      <c r="AU225" s="255" t="s">
        <v>90</v>
      </c>
      <c r="AV225" s="16" t="s">
        <v>111</v>
      </c>
      <c r="AW225" s="16" t="s">
        <v>38</v>
      </c>
      <c r="AX225" s="16" t="s">
        <v>81</v>
      </c>
      <c r="AY225" s="255" t="s">
        <v>192</v>
      </c>
    </row>
    <row r="226" spans="1:65" s="14" customFormat="1" ht="10.199999999999999">
      <c r="B226" s="223"/>
      <c r="C226" s="224"/>
      <c r="D226" s="209" t="s">
        <v>201</v>
      </c>
      <c r="E226" s="225" t="s">
        <v>32</v>
      </c>
      <c r="F226" s="226" t="s">
        <v>263</v>
      </c>
      <c r="G226" s="224"/>
      <c r="H226" s="227">
        <v>56.017000000000003</v>
      </c>
      <c r="I226" s="228"/>
      <c r="J226" s="224"/>
      <c r="K226" s="224"/>
      <c r="L226" s="229"/>
      <c r="M226" s="230"/>
      <c r="N226" s="231"/>
      <c r="O226" s="231"/>
      <c r="P226" s="231"/>
      <c r="Q226" s="231"/>
      <c r="R226" s="231"/>
      <c r="S226" s="231"/>
      <c r="T226" s="232"/>
      <c r="AT226" s="233" t="s">
        <v>201</v>
      </c>
      <c r="AU226" s="233" t="s">
        <v>90</v>
      </c>
      <c r="AV226" s="14" t="s">
        <v>90</v>
      </c>
      <c r="AW226" s="14" t="s">
        <v>38</v>
      </c>
      <c r="AX226" s="14" t="s">
        <v>81</v>
      </c>
      <c r="AY226" s="233" t="s">
        <v>192</v>
      </c>
    </row>
    <row r="227" spans="1:65" s="16" customFormat="1" ht="10.199999999999999">
      <c r="B227" s="245"/>
      <c r="C227" s="246"/>
      <c r="D227" s="209" t="s">
        <v>201</v>
      </c>
      <c r="E227" s="247" t="s">
        <v>32</v>
      </c>
      <c r="F227" s="248" t="s">
        <v>264</v>
      </c>
      <c r="G227" s="246"/>
      <c r="H227" s="249">
        <v>56.017000000000003</v>
      </c>
      <c r="I227" s="250"/>
      <c r="J227" s="246"/>
      <c r="K227" s="246"/>
      <c r="L227" s="251"/>
      <c r="M227" s="252"/>
      <c r="N227" s="253"/>
      <c r="O227" s="253"/>
      <c r="P227" s="253"/>
      <c r="Q227" s="253"/>
      <c r="R227" s="253"/>
      <c r="S227" s="253"/>
      <c r="T227" s="254"/>
      <c r="AT227" s="255" t="s">
        <v>201</v>
      </c>
      <c r="AU227" s="255" t="s">
        <v>90</v>
      </c>
      <c r="AV227" s="16" t="s">
        <v>111</v>
      </c>
      <c r="AW227" s="16" t="s">
        <v>38</v>
      </c>
      <c r="AX227" s="16" t="s">
        <v>81</v>
      </c>
      <c r="AY227" s="255" t="s">
        <v>192</v>
      </c>
    </row>
    <row r="228" spans="1:65" s="15" customFormat="1" ht="10.199999999999999">
      <c r="B228" s="234"/>
      <c r="C228" s="235"/>
      <c r="D228" s="209" t="s">
        <v>201</v>
      </c>
      <c r="E228" s="236" t="s">
        <v>32</v>
      </c>
      <c r="F228" s="237" t="s">
        <v>204</v>
      </c>
      <c r="G228" s="235"/>
      <c r="H228" s="238">
        <v>824.02</v>
      </c>
      <c r="I228" s="239"/>
      <c r="J228" s="235"/>
      <c r="K228" s="235"/>
      <c r="L228" s="240"/>
      <c r="M228" s="241"/>
      <c r="N228" s="242"/>
      <c r="O228" s="242"/>
      <c r="P228" s="242"/>
      <c r="Q228" s="242"/>
      <c r="R228" s="242"/>
      <c r="S228" s="242"/>
      <c r="T228" s="243"/>
      <c r="AT228" s="244" t="s">
        <v>201</v>
      </c>
      <c r="AU228" s="244" t="s">
        <v>90</v>
      </c>
      <c r="AV228" s="15" t="s">
        <v>161</v>
      </c>
      <c r="AW228" s="15" t="s">
        <v>38</v>
      </c>
      <c r="AX228" s="15" t="s">
        <v>40</v>
      </c>
      <c r="AY228" s="244" t="s">
        <v>192</v>
      </c>
    </row>
    <row r="229" spans="1:65" s="2" customFormat="1" ht="16.5" customHeight="1">
      <c r="A229" s="37"/>
      <c r="B229" s="38"/>
      <c r="C229" s="196" t="s">
        <v>350</v>
      </c>
      <c r="D229" s="196" t="s">
        <v>194</v>
      </c>
      <c r="E229" s="197" t="s">
        <v>351</v>
      </c>
      <c r="F229" s="198" t="s">
        <v>352</v>
      </c>
      <c r="G229" s="199" t="s">
        <v>241</v>
      </c>
      <c r="H229" s="200">
        <v>897.17700000000002</v>
      </c>
      <c r="I229" s="201"/>
      <c r="J229" s="202">
        <f>ROUND(I229*H229,2)</f>
        <v>0</v>
      </c>
      <c r="K229" s="198" t="s">
        <v>197</v>
      </c>
      <c r="L229" s="42"/>
      <c r="M229" s="203" t="s">
        <v>32</v>
      </c>
      <c r="N229" s="204" t="s">
        <v>52</v>
      </c>
      <c r="O229" s="67"/>
      <c r="P229" s="205">
        <f>O229*H229</f>
        <v>0</v>
      </c>
      <c r="Q229" s="205">
        <v>0</v>
      </c>
      <c r="R229" s="205">
        <f>Q229*H229</f>
        <v>0</v>
      </c>
      <c r="S229" s="205">
        <v>0</v>
      </c>
      <c r="T229" s="206">
        <f>S229*H229</f>
        <v>0</v>
      </c>
      <c r="U229" s="37"/>
      <c r="V229" s="37"/>
      <c r="W229" s="37"/>
      <c r="X229" s="37"/>
      <c r="Y229" s="37"/>
      <c r="Z229" s="37"/>
      <c r="AA229" s="37"/>
      <c r="AB229" s="37"/>
      <c r="AC229" s="37"/>
      <c r="AD229" s="37"/>
      <c r="AE229" s="37"/>
      <c r="AR229" s="207" t="s">
        <v>161</v>
      </c>
      <c r="AT229" s="207" t="s">
        <v>194</v>
      </c>
      <c r="AU229" s="207" t="s">
        <v>90</v>
      </c>
      <c r="AY229" s="19" t="s">
        <v>192</v>
      </c>
      <c r="BE229" s="208">
        <f>IF(N229="základní",J229,0)</f>
        <v>0</v>
      </c>
      <c r="BF229" s="208">
        <f>IF(N229="snížená",J229,0)</f>
        <v>0</v>
      </c>
      <c r="BG229" s="208">
        <f>IF(N229="zákl. přenesená",J229,0)</f>
        <v>0</v>
      </c>
      <c r="BH229" s="208">
        <f>IF(N229="sníž. přenesená",J229,0)</f>
        <v>0</v>
      </c>
      <c r="BI229" s="208">
        <f>IF(N229="nulová",J229,0)</f>
        <v>0</v>
      </c>
      <c r="BJ229" s="19" t="s">
        <v>40</v>
      </c>
      <c r="BK229" s="208">
        <f>ROUND(I229*H229,2)</f>
        <v>0</v>
      </c>
      <c r="BL229" s="19" t="s">
        <v>161</v>
      </c>
      <c r="BM229" s="207" t="s">
        <v>353</v>
      </c>
    </row>
    <row r="230" spans="1:65" s="2" customFormat="1" ht="230.4">
      <c r="A230" s="37"/>
      <c r="B230" s="38"/>
      <c r="C230" s="39"/>
      <c r="D230" s="209" t="s">
        <v>199</v>
      </c>
      <c r="E230" s="39"/>
      <c r="F230" s="210" t="s">
        <v>354</v>
      </c>
      <c r="G230" s="39"/>
      <c r="H230" s="39"/>
      <c r="I230" s="119"/>
      <c r="J230" s="39"/>
      <c r="K230" s="39"/>
      <c r="L230" s="42"/>
      <c r="M230" s="211"/>
      <c r="N230" s="212"/>
      <c r="O230" s="67"/>
      <c r="P230" s="67"/>
      <c r="Q230" s="67"/>
      <c r="R230" s="67"/>
      <c r="S230" s="67"/>
      <c r="T230" s="68"/>
      <c r="U230" s="37"/>
      <c r="V230" s="37"/>
      <c r="W230" s="37"/>
      <c r="X230" s="37"/>
      <c r="Y230" s="37"/>
      <c r="Z230" s="37"/>
      <c r="AA230" s="37"/>
      <c r="AB230" s="37"/>
      <c r="AC230" s="37"/>
      <c r="AD230" s="37"/>
      <c r="AE230" s="37"/>
      <c r="AT230" s="19" t="s">
        <v>199</v>
      </c>
      <c r="AU230" s="19" t="s">
        <v>90</v>
      </c>
    </row>
    <row r="231" spans="1:65" s="13" customFormat="1" ht="10.199999999999999">
      <c r="B231" s="213"/>
      <c r="C231" s="214"/>
      <c r="D231" s="209" t="s">
        <v>201</v>
      </c>
      <c r="E231" s="215" t="s">
        <v>32</v>
      </c>
      <c r="F231" s="216" t="s">
        <v>310</v>
      </c>
      <c r="G231" s="214"/>
      <c r="H231" s="215" t="s">
        <v>32</v>
      </c>
      <c r="I231" s="217"/>
      <c r="J231" s="214"/>
      <c r="K231" s="214"/>
      <c r="L231" s="218"/>
      <c r="M231" s="219"/>
      <c r="N231" s="220"/>
      <c r="O231" s="220"/>
      <c r="P231" s="220"/>
      <c r="Q231" s="220"/>
      <c r="R231" s="220"/>
      <c r="S231" s="220"/>
      <c r="T231" s="221"/>
      <c r="AT231" s="222" t="s">
        <v>201</v>
      </c>
      <c r="AU231" s="222" t="s">
        <v>90</v>
      </c>
      <c r="AV231" s="13" t="s">
        <v>40</v>
      </c>
      <c r="AW231" s="13" t="s">
        <v>38</v>
      </c>
      <c r="AX231" s="13" t="s">
        <v>81</v>
      </c>
      <c r="AY231" s="222" t="s">
        <v>192</v>
      </c>
    </row>
    <row r="232" spans="1:65" s="14" customFormat="1" ht="10.199999999999999">
      <c r="B232" s="223"/>
      <c r="C232" s="224"/>
      <c r="D232" s="209" t="s">
        <v>201</v>
      </c>
      <c r="E232" s="225" t="s">
        <v>32</v>
      </c>
      <c r="F232" s="226" t="s">
        <v>311</v>
      </c>
      <c r="G232" s="224"/>
      <c r="H232" s="227">
        <v>824.02</v>
      </c>
      <c r="I232" s="228"/>
      <c r="J232" s="224"/>
      <c r="K232" s="224"/>
      <c r="L232" s="229"/>
      <c r="M232" s="230"/>
      <c r="N232" s="231"/>
      <c r="O232" s="231"/>
      <c r="P232" s="231"/>
      <c r="Q232" s="231"/>
      <c r="R232" s="231"/>
      <c r="S232" s="231"/>
      <c r="T232" s="232"/>
      <c r="AT232" s="233" t="s">
        <v>201</v>
      </c>
      <c r="AU232" s="233" t="s">
        <v>90</v>
      </c>
      <c r="AV232" s="14" t="s">
        <v>90</v>
      </c>
      <c r="AW232" s="14" t="s">
        <v>38</v>
      </c>
      <c r="AX232" s="14" t="s">
        <v>81</v>
      </c>
      <c r="AY232" s="233" t="s">
        <v>192</v>
      </c>
    </row>
    <row r="233" spans="1:65" s="14" customFormat="1" ht="10.199999999999999">
      <c r="B233" s="223"/>
      <c r="C233" s="224"/>
      <c r="D233" s="209" t="s">
        <v>201</v>
      </c>
      <c r="E233" s="225" t="s">
        <v>32</v>
      </c>
      <c r="F233" s="226" t="s">
        <v>312</v>
      </c>
      <c r="G233" s="224"/>
      <c r="H233" s="227">
        <v>73.156999999999996</v>
      </c>
      <c r="I233" s="228"/>
      <c r="J233" s="224"/>
      <c r="K233" s="224"/>
      <c r="L233" s="229"/>
      <c r="M233" s="230"/>
      <c r="N233" s="231"/>
      <c r="O233" s="231"/>
      <c r="P233" s="231"/>
      <c r="Q233" s="231"/>
      <c r="R233" s="231"/>
      <c r="S233" s="231"/>
      <c r="T233" s="232"/>
      <c r="AT233" s="233" t="s">
        <v>201</v>
      </c>
      <c r="AU233" s="233" t="s">
        <v>90</v>
      </c>
      <c r="AV233" s="14" t="s">
        <v>90</v>
      </c>
      <c r="AW233" s="14" t="s">
        <v>38</v>
      </c>
      <c r="AX233" s="14" t="s">
        <v>81</v>
      </c>
      <c r="AY233" s="233" t="s">
        <v>192</v>
      </c>
    </row>
    <row r="234" spans="1:65" s="15" customFormat="1" ht="10.199999999999999">
      <c r="B234" s="234"/>
      <c r="C234" s="235"/>
      <c r="D234" s="209" t="s">
        <v>201</v>
      </c>
      <c r="E234" s="236" t="s">
        <v>32</v>
      </c>
      <c r="F234" s="237" t="s">
        <v>204</v>
      </c>
      <c r="G234" s="235"/>
      <c r="H234" s="238">
        <v>897.17700000000002</v>
      </c>
      <c r="I234" s="239"/>
      <c r="J234" s="235"/>
      <c r="K234" s="235"/>
      <c r="L234" s="240"/>
      <c r="M234" s="241"/>
      <c r="N234" s="242"/>
      <c r="O234" s="242"/>
      <c r="P234" s="242"/>
      <c r="Q234" s="242"/>
      <c r="R234" s="242"/>
      <c r="S234" s="242"/>
      <c r="T234" s="243"/>
      <c r="AT234" s="244" t="s">
        <v>201</v>
      </c>
      <c r="AU234" s="244" t="s">
        <v>90</v>
      </c>
      <c r="AV234" s="15" t="s">
        <v>161</v>
      </c>
      <c r="AW234" s="15" t="s">
        <v>38</v>
      </c>
      <c r="AX234" s="15" t="s">
        <v>40</v>
      </c>
      <c r="AY234" s="244" t="s">
        <v>192</v>
      </c>
    </row>
    <row r="235" spans="1:65" s="2" customFormat="1" ht="21.75" customHeight="1">
      <c r="A235" s="37"/>
      <c r="B235" s="38"/>
      <c r="C235" s="196" t="s">
        <v>355</v>
      </c>
      <c r="D235" s="196" t="s">
        <v>194</v>
      </c>
      <c r="E235" s="197" t="s">
        <v>356</v>
      </c>
      <c r="F235" s="198" t="s">
        <v>357</v>
      </c>
      <c r="G235" s="199" t="s">
        <v>325</v>
      </c>
      <c r="H235" s="200">
        <v>1570.06</v>
      </c>
      <c r="I235" s="201"/>
      <c r="J235" s="202">
        <f>ROUND(I235*H235,2)</f>
        <v>0</v>
      </c>
      <c r="K235" s="198" t="s">
        <v>197</v>
      </c>
      <c r="L235" s="42"/>
      <c r="M235" s="203" t="s">
        <v>32</v>
      </c>
      <c r="N235" s="204" t="s">
        <v>52</v>
      </c>
      <c r="O235" s="67"/>
      <c r="P235" s="205">
        <f>O235*H235</f>
        <v>0</v>
      </c>
      <c r="Q235" s="205">
        <v>0</v>
      </c>
      <c r="R235" s="205">
        <f>Q235*H235</f>
        <v>0</v>
      </c>
      <c r="S235" s="205">
        <v>0</v>
      </c>
      <c r="T235" s="206">
        <f>S235*H235</f>
        <v>0</v>
      </c>
      <c r="U235" s="37"/>
      <c r="V235" s="37"/>
      <c r="W235" s="37"/>
      <c r="X235" s="37"/>
      <c r="Y235" s="37"/>
      <c r="Z235" s="37"/>
      <c r="AA235" s="37"/>
      <c r="AB235" s="37"/>
      <c r="AC235" s="37"/>
      <c r="AD235" s="37"/>
      <c r="AE235" s="37"/>
      <c r="AR235" s="207" t="s">
        <v>161</v>
      </c>
      <c r="AT235" s="207" t="s">
        <v>194</v>
      </c>
      <c r="AU235" s="207" t="s">
        <v>90</v>
      </c>
      <c r="AY235" s="19" t="s">
        <v>192</v>
      </c>
      <c r="BE235" s="208">
        <f>IF(N235="základní",J235,0)</f>
        <v>0</v>
      </c>
      <c r="BF235" s="208">
        <f>IF(N235="snížená",J235,0)</f>
        <v>0</v>
      </c>
      <c r="BG235" s="208">
        <f>IF(N235="zákl. přenesená",J235,0)</f>
        <v>0</v>
      </c>
      <c r="BH235" s="208">
        <f>IF(N235="sníž. přenesená",J235,0)</f>
        <v>0</v>
      </c>
      <c r="BI235" s="208">
        <f>IF(N235="nulová",J235,0)</f>
        <v>0</v>
      </c>
      <c r="BJ235" s="19" t="s">
        <v>40</v>
      </c>
      <c r="BK235" s="208">
        <f>ROUND(I235*H235,2)</f>
        <v>0</v>
      </c>
      <c r="BL235" s="19" t="s">
        <v>161</v>
      </c>
      <c r="BM235" s="207" t="s">
        <v>358</v>
      </c>
    </row>
    <row r="236" spans="1:65" s="2" customFormat="1" ht="28.8">
      <c r="A236" s="37"/>
      <c r="B236" s="38"/>
      <c r="C236" s="39"/>
      <c r="D236" s="209" t="s">
        <v>199</v>
      </c>
      <c r="E236" s="39"/>
      <c r="F236" s="210" t="s">
        <v>359</v>
      </c>
      <c r="G236" s="39"/>
      <c r="H236" s="39"/>
      <c r="I236" s="119"/>
      <c r="J236" s="39"/>
      <c r="K236" s="39"/>
      <c r="L236" s="42"/>
      <c r="M236" s="211"/>
      <c r="N236" s="212"/>
      <c r="O236" s="67"/>
      <c r="P236" s="67"/>
      <c r="Q236" s="67"/>
      <c r="R236" s="67"/>
      <c r="S236" s="67"/>
      <c r="T236" s="68"/>
      <c r="U236" s="37"/>
      <c r="V236" s="37"/>
      <c r="W236" s="37"/>
      <c r="X236" s="37"/>
      <c r="Y236" s="37"/>
      <c r="Z236" s="37"/>
      <c r="AA236" s="37"/>
      <c r="AB236" s="37"/>
      <c r="AC236" s="37"/>
      <c r="AD236" s="37"/>
      <c r="AE236" s="37"/>
      <c r="AT236" s="19" t="s">
        <v>199</v>
      </c>
      <c r="AU236" s="19" t="s">
        <v>90</v>
      </c>
    </row>
    <row r="237" spans="1:65" s="2" customFormat="1" ht="19.2">
      <c r="A237" s="37"/>
      <c r="B237" s="38"/>
      <c r="C237" s="39"/>
      <c r="D237" s="209" t="s">
        <v>209</v>
      </c>
      <c r="E237" s="39"/>
      <c r="F237" s="210" t="s">
        <v>360</v>
      </c>
      <c r="G237" s="39"/>
      <c r="H237" s="39"/>
      <c r="I237" s="119"/>
      <c r="J237" s="39"/>
      <c r="K237" s="39"/>
      <c r="L237" s="42"/>
      <c r="M237" s="211"/>
      <c r="N237" s="212"/>
      <c r="O237" s="67"/>
      <c r="P237" s="67"/>
      <c r="Q237" s="67"/>
      <c r="R237" s="67"/>
      <c r="S237" s="67"/>
      <c r="T237" s="68"/>
      <c r="U237" s="37"/>
      <c r="V237" s="37"/>
      <c r="W237" s="37"/>
      <c r="X237" s="37"/>
      <c r="Y237" s="37"/>
      <c r="Z237" s="37"/>
      <c r="AA237" s="37"/>
      <c r="AB237" s="37"/>
      <c r="AC237" s="37"/>
      <c r="AD237" s="37"/>
      <c r="AE237" s="37"/>
      <c r="AT237" s="19" t="s">
        <v>209</v>
      </c>
      <c r="AU237" s="19" t="s">
        <v>90</v>
      </c>
    </row>
    <row r="238" spans="1:65" s="14" customFormat="1" ht="10.199999999999999">
      <c r="B238" s="223"/>
      <c r="C238" s="224"/>
      <c r="D238" s="209" t="s">
        <v>201</v>
      </c>
      <c r="E238" s="225" t="s">
        <v>32</v>
      </c>
      <c r="F238" s="226" t="s">
        <v>361</v>
      </c>
      <c r="G238" s="224"/>
      <c r="H238" s="227">
        <v>1570.06</v>
      </c>
      <c r="I238" s="228"/>
      <c r="J238" s="224"/>
      <c r="K238" s="224"/>
      <c r="L238" s="229"/>
      <c r="M238" s="230"/>
      <c r="N238" s="231"/>
      <c r="O238" s="231"/>
      <c r="P238" s="231"/>
      <c r="Q238" s="231"/>
      <c r="R238" s="231"/>
      <c r="S238" s="231"/>
      <c r="T238" s="232"/>
      <c r="AT238" s="233" t="s">
        <v>201</v>
      </c>
      <c r="AU238" s="233" t="s">
        <v>90</v>
      </c>
      <c r="AV238" s="14" t="s">
        <v>90</v>
      </c>
      <c r="AW238" s="14" t="s">
        <v>38</v>
      </c>
      <c r="AX238" s="14" t="s">
        <v>40</v>
      </c>
      <c r="AY238" s="233" t="s">
        <v>192</v>
      </c>
    </row>
    <row r="239" spans="1:65" s="2" customFormat="1" ht="16.5" customHeight="1">
      <c r="A239" s="37"/>
      <c r="B239" s="38"/>
      <c r="C239" s="196" t="s">
        <v>362</v>
      </c>
      <c r="D239" s="196" t="s">
        <v>194</v>
      </c>
      <c r="E239" s="197" t="s">
        <v>363</v>
      </c>
      <c r="F239" s="198" t="s">
        <v>364</v>
      </c>
      <c r="G239" s="199" t="s">
        <v>241</v>
      </c>
      <c r="H239" s="200">
        <v>0.154</v>
      </c>
      <c r="I239" s="201"/>
      <c r="J239" s="202">
        <f>ROUND(I239*H239,2)</f>
        <v>0</v>
      </c>
      <c r="K239" s="198" t="s">
        <v>197</v>
      </c>
      <c r="L239" s="42"/>
      <c r="M239" s="203" t="s">
        <v>32</v>
      </c>
      <c r="N239" s="204" t="s">
        <v>52</v>
      </c>
      <c r="O239" s="67"/>
      <c r="P239" s="205">
        <f>O239*H239</f>
        <v>0</v>
      </c>
      <c r="Q239" s="205">
        <v>0</v>
      </c>
      <c r="R239" s="205">
        <f>Q239*H239</f>
        <v>0</v>
      </c>
      <c r="S239" s="205">
        <v>0</v>
      </c>
      <c r="T239" s="206">
        <f>S239*H239</f>
        <v>0</v>
      </c>
      <c r="U239" s="37"/>
      <c r="V239" s="37"/>
      <c r="W239" s="37"/>
      <c r="X239" s="37"/>
      <c r="Y239" s="37"/>
      <c r="Z239" s="37"/>
      <c r="AA239" s="37"/>
      <c r="AB239" s="37"/>
      <c r="AC239" s="37"/>
      <c r="AD239" s="37"/>
      <c r="AE239" s="37"/>
      <c r="AR239" s="207" t="s">
        <v>161</v>
      </c>
      <c r="AT239" s="207" t="s">
        <v>194</v>
      </c>
      <c r="AU239" s="207" t="s">
        <v>90</v>
      </c>
      <c r="AY239" s="19" t="s">
        <v>192</v>
      </c>
      <c r="BE239" s="208">
        <f>IF(N239="základní",J239,0)</f>
        <v>0</v>
      </c>
      <c r="BF239" s="208">
        <f>IF(N239="snížená",J239,0)</f>
        <v>0</v>
      </c>
      <c r="BG239" s="208">
        <f>IF(N239="zákl. přenesená",J239,0)</f>
        <v>0</v>
      </c>
      <c r="BH239" s="208">
        <f>IF(N239="sníž. přenesená",J239,0)</f>
        <v>0</v>
      </c>
      <c r="BI239" s="208">
        <f>IF(N239="nulová",J239,0)</f>
        <v>0</v>
      </c>
      <c r="BJ239" s="19" t="s">
        <v>40</v>
      </c>
      <c r="BK239" s="208">
        <f>ROUND(I239*H239,2)</f>
        <v>0</v>
      </c>
      <c r="BL239" s="19" t="s">
        <v>161</v>
      </c>
      <c r="BM239" s="207" t="s">
        <v>365</v>
      </c>
    </row>
    <row r="240" spans="1:65" s="2" customFormat="1" ht="57.6">
      <c r="A240" s="37"/>
      <c r="B240" s="38"/>
      <c r="C240" s="39"/>
      <c r="D240" s="209" t="s">
        <v>199</v>
      </c>
      <c r="E240" s="39"/>
      <c r="F240" s="210" t="s">
        <v>366</v>
      </c>
      <c r="G240" s="39"/>
      <c r="H240" s="39"/>
      <c r="I240" s="119"/>
      <c r="J240" s="39"/>
      <c r="K240" s="39"/>
      <c r="L240" s="42"/>
      <c r="M240" s="211"/>
      <c r="N240" s="212"/>
      <c r="O240" s="67"/>
      <c r="P240" s="67"/>
      <c r="Q240" s="67"/>
      <c r="R240" s="67"/>
      <c r="S240" s="67"/>
      <c r="T240" s="68"/>
      <c r="U240" s="37"/>
      <c r="V240" s="37"/>
      <c r="W240" s="37"/>
      <c r="X240" s="37"/>
      <c r="Y240" s="37"/>
      <c r="Z240" s="37"/>
      <c r="AA240" s="37"/>
      <c r="AB240" s="37"/>
      <c r="AC240" s="37"/>
      <c r="AD240" s="37"/>
      <c r="AE240" s="37"/>
      <c r="AT240" s="19" t="s">
        <v>199</v>
      </c>
      <c r="AU240" s="19" t="s">
        <v>90</v>
      </c>
    </row>
    <row r="241" spans="1:65" s="13" customFormat="1" ht="10.199999999999999">
      <c r="B241" s="213"/>
      <c r="C241" s="214"/>
      <c r="D241" s="209" t="s">
        <v>201</v>
      </c>
      <c r="E241" s="215" t="s">
        <v>32</v>
      </c>
      <c r="F241" s="216" t="s">
        <v>318</v>
      </c>
      <c r="G241" s="214"/>
      <c r="H241" s="215" t="s">
        <v>32</v>
      </c>
      <c r="I241" s="217"/>
      <c r="J241" s="214"/>
      <c r="K241" s="214"/>
      <c r="L241" s="218"/>
      <c r="M241" s="219"/>
      <c r="N241" s="220"/>
      <c r="O241" s="220"/>
      <c r="P241" s="220"/>
      <c r="Q241" s="220"/>
      <c r="R241" s="220"/>
      <c r="S241" s="220"/>
      <c r="T241" s="221"/>
      <c r="AT241" s="222" t="s">
        <v>201</v>
      </c>
      <c r="AU241" s="222" t="s">
        <v>90</v>
      </c>
      <c r="AV241" s="13" t="s">
        <v>40</v>
      </c>
      <c r="AW241" s="13" t="s">
        <v>38</v>
      </c>
      <c r="AX241" s="13" t="s">
        <v>81</v>
      </c>
      <c r="AY241" s="222" t="s">
        <v>192</v>
      </c>
    </row>
    <row r="242" spans="1:65" s="13" customFormat="1" ht="10.199999999999999">
      <c r="B242" s="213"/>
      <c r="C242" s="214"/>
      <c r="D242" s="209" t="s">
        <v>201</v>
      </c>
      <c r="E242" s="215" t="s">
        <v>32</v>
      </c>
      <c r="F242" s="216" t="s">
        <v>202</v>
      </c>
      <c r="G242" s="214"/>
      <c r="H242" s="215" t="s">
        <v>32</v>
      </c>
      <c r="I242" s="217"/>
      <c r="J242" s="214"/>
      <c r="K242" s="214"/>
      <c r="L242" s="218"/>
      <c r="M242" s="219"/>
      <c r="N242" s="220"/>
      <c r="O242" s="220"/>
      <c r="P242" s="220"/>
      <c r="Q242" s="220"/>
      <c r="R242" s="220"/>
      <c r="S242" s="220"/>
      <c r="T242" s="221"/>
      <c r="AT242" s="222" t="s">
        <v>201</v>
      </c>
      <c r="AU242" s="222" t="s">
        <v>90</v>
      </c>
      <c r="AV242" s="13" t="s">
        <v>40</v>
      </c>
      <c r="AW242" s="13" t="s">
        <v>38</v>
      </c>
      <c r="AX242" s="13" t="s">
        <v>81</v>
      </c>
      <c r="AY242" s="222" t="s">
        <v>192</v>
      </c>
    </row>
    <row r="243" spans="1:65" s="13" customFormat="1" ht="10.199999999999999">
      <c r="B243" s="213"/>
      <c r="C243" s="214"/>
      <c r="D243" s="209" t="s">
        <v>201</v>
      </c>
      <c r="E243" s="215" t="s">
        <v>32</v>
      </c>
      <c r="F243" s="216" t="s">
        <v>276</v>
      </c>
      <c r="G243" s="214"/>
      <c r="H243" s="215" t="s">
        <v>32</v>
      </c>
      <c r="I243" s="217"/>
      <c r="J243" s="214"/>
      <c r="K243" s="214"/>
      <c r="L243" s="218"/>
      <c r="M243" s="219"/>
      <c r="N243" s="220"/>
      <c r="O243" s="220"/>
      <c r="P243" s="220"/>
      <c r="Q243" s="220"/>
      <c r="R243" s="220"/>
      <c r="S243" s="220"/>
      <c r="T243" s="221"/>
      <c r="AT243" s="222" t="s">
        <v>201</v>
      </c>
      <c r="AU243" s="222" t="s">
        <v>90</v>
      </c>
      <c r="AV243" s="13" t="s">
        <v>40</v>
      </c>
      <c r="AW243" s="13" t="s">
        <v>38</v>
      </c>
      <c r="AX243" s="13" t="s">
        <v>81</v>
      </c>
      <c r="AY243" s="222" t="s">
        <v>192</v>
      </c>
    </row>
    <row r="244" spans="1:65" s="14" customFormat="1" ht="10.199999999999999">
      <c r="B244" s="223"/>
      <c r="C244" s="224"/>
      <c r="D244" s="209" t="s">
        <v>201</v>
      </c>
      <c r="E244" s="225" t="s">
        <v>32</v>
      </c>
      <c r="F244" s="226" t="s">
        <v>320</v>
      </c>
      <c r="G244" s="224"/>
      <c r="H244" s="227">
        <v>0.154</v>
      </c>
      <c r="I244" s="228"/>
      <c r="J244" s="224"/>
      <c r="K244" s="224"/>
      <c r="L244" s="229"/>
      <c r="M244" s="230"/>
      <c r="N244" s="231"/>
      <c r="O244" s="231"/>
      <c r="P244" s="231"/>
      <c r="Q244" s="231"/>
      <c r="R244" s="231"/>
      <c r="S244" s="231"/>
      <c r="T244" s="232"/>
      <c r="AT244" s="233" t="s">
        <v>201</v>
      </c>
      <c r="AU244" s="233" t="s">
        <v>90</v>
      </c>
      <c r="AV244" s="14" t="s">
        <v>90</v>
      </c>
      <c r="AW244" s="14" t="s">
        <v>38</v>
      </c>
      <c r="AX244" s="14" t="s">
        <v>81</v>
      </c>
      <c r="AY244" s="233" t="s">
        <v>192</v>
      </c>
    </row>
    <row r="245" spans="1:65" s="15" customFormat="1" ht="10.199999999999999">
      <c r="B245" s="234"/>
      <c r="C245" s="235"/>
      <c r="D245" s="209" t="s">
        <v>201</v>
      </c>
      <c r="E245" s="236" t="s">
        <v>32</v>
      </c>
      <c r="F245" s="237" t="s">
        <v>204</v>
      </c>
      <c r="G245" s="235"/>
      <c r="H245" s="238">
        <v>0.154</v>
      </c>
      <c r="I245" s="239"/>
      <c r="J245" s="235"/>
      <c r="K245" s="235"/>
      <c r="L245" s="240"/>
      <c r="M245" s="241"/>
      <c r="N245" s="242"/>
      <c r="O245" s="242"/>
      <c r="P245" s="242"/>
      <c r="Q245" s="242"/>
      <c r="R245" s="242"/>
      <c r="S245" s="242"/>
      <c r="T245" s="243"/>
      <c r="AT245" s="244" t="s">
        <v>201</v>
      </c>
      <c r="AU245" s="244" t="s">
        <v>90</v>
      </c>
      <c r="AV245" s="15" t="s">
        <v>161</v>
      </c>
      <c r="AW245" s="15" t="s">
        <v>38</v>
      </c>
      <c r="AX245" s="15" t="s">
        <v>40</v>
      </c>
      <c r="AY245" s="244" t="s">
        <v>192</v>
      </c>
    </row>
    <row r="246" spans="1:65" s="2" customFormat="1" ht="21.75" customHeight="1">
      <c r="A246" s="37"/>
      <c r="B246" s="38"/>
      <c r="C246" s="196" t="s">
        <v>367</v>
      </c>
      <c r="D246" s="196" t="s">
        <v>194</v>
      </c>
      <c r="E246" s="197" t="s">
        <v>368</v>
      </c>
      <c r="F246" s="198" t="s">
        <v>369</v>
      </c>
      <c r="G246" s="199" t="s">
        <v>241</v>
      </c>
      <c r="H246" s="200">
        <v>3.536</v>
      </c>
      <c r="I246" s="201"/>
      <c r="J246" s="202">
        <f>ROUND(I246*H246,2)</f>
        <v>0</v>
      </c>
      <c r="K246" s="198" t="s">
        <v>197</v>
      </c>
      <c r="L246" s="42"/>
      <c r="M246" s="203" t="s">
        <v>32</v>
      </c>
      <c r="N246" s="204" t="s">
        <v>52</v>
      </c>
      <c r="O246" s="67"/>
      <c r="P246" s="205">
        <f>O246*H246</f>
        <v>0</v>
      </c>
      <c r="Q246" s="205">
        <v>0</v>
      </c>
      <c r="R246" s="205">
        <f>Q246*H246</f>
        <v>0</v>
      </c>
      <c r="S246" s="205">
        <v>0</v>
      </c>
      <c r="T246" s="206">
        <f>S246*H246</f>
        <v>0</v>
      </c>
      <c r="U246" s="37"/>
      <c r="V246" s="37"/>
      <c r="W246" s="37"/>
      <c r="X246" s="37"/>
      <c r="Y246" s="37"/>
      <c r="Z246" s="37"/>
      <c r="AA246" s="37"/>
      <c r="AB246" s="37"/>
      <c r="AC246" s="37"/>
      <c r="AD246" s="37"/>
      <c r="AE246" s="37"/>
      <c r="AR246" s="207" t="s">
        <v>161</v>
      </c>
      <c r="AT246" s="207" t="s">
        <v>194</v>
      </c>
      <c r="AU246" s="207" t="s">
        <v>90</v>
      </c>
      <c r="AY246" s="19" t="s">
        <v>192</v>
      </c>
      <c r="BE246" s="208">
        <f>IF(N246="základní",J246,0)</f>
        <v>0</v>
      </c>
      <c r="BF246" s="208">
        <f>IF(N246="snížená",J246,0)</f>
        <v>0</v>
      </c>
      <c r="BG246" s="208">
        <f>IF(N246="zákl. přenesená",J246,0)</f>
        <v>0</v>
      </c>
      <c r="BH246" s="208">
        <f>IF(N246="sníž. přenesená",J246,0)</f>
        <v>0</v>
      </c>
      <c r="BI246" s="208">
        <f>IF(N246="nulová",J246,0)</f>
        <v>0</v>
      </c>
      <c r="BJ246" s="19" t="s">
        <v>40</v>
      </c>
      <c r="BK246" s="208">
        <f>ROUND(I246*H246,2)</f>
        <v>0</v>
      </c>
      <c r="BL246" s="19" t="s">
        <v>161</v>
      </c>
      <c r="BM246" s="207" t="s">
        <v>370</v>
      </c>
    </row>
    <row r="247" spans="1:65" s="2" customFormat="1" ht="345.6">
      <c r="A247" s="37"/>
      <c r="B247" s="38"/>
      <c r="C247" s="39"/>
      <c r="D247" s="209" t="s">
        <v>199</v>
      </c>
      <c r="E247" s="39"/>
      <c r="F247" s="210" t="s">
        <v>371</v>
      </c>
      <c r="G247" s="39"/>
      <c r="H247" s="39"/>
      <c r="I247" s="119"/>
      <c r="J247" s="39"/>
      <c r="K247" s="39"/>
      <c r="L247" s="42"/>
      <c r="M247" s="211"/>
      <c r="N247" s="212"/>
      <c r="O247" s="67"/>
      <c r="P247" s="67"/>
      <c r="Q247" s="67"/>
      <c r="R247" s="67"/>
      <c r="S247" s="67"/>
      <c r="T247" s="68"/>
      <c r="U247" s="37"/>
      <c r="V247" s="37"/>
      <c r="W247" s="37"/>
      <c r="X247" s="37"/>
      <c r="Y247" s="37"/>
      <c r="Z247" s="37"/>
      <c r="AA247" s="37"/>
      <c r="AB247" s="37"/>
      <c r="AC247" s="37"/>
      <c r="AD247" s="37"/>
      <c r="AE247" s="37"/>
      <c r="AT247" s="19" t="s">
        <v>199</v>
      </c>
      <c r="AU247" s="19" t="s">
        <v>90</v>
      </c>
    </row>
    <row r="248" spans="1:65" s="2" customFormat="1" ht="19.2">
      <c r="A248" s="37"/>
      <c r="B248" s="38"/>
      <c r="C248" s="39"/>
      <c r="D248" s="209" t="s">
        <v>209</v>
      </c>
      <c r="E248" s="39"/>
      <c r="F248" s="210" t="s">
        <v>372</v>
      </c>
      <c r="G248" s="39"/>
      <c r="H248" s="39"/>
      <c r="I248" s="119"/>
      <c r="J248" s="39"/>
      <c r="K248" s="39"/>
      <c r="L248" s="42"/>
      <c r="M248" s="211"/>
      <c r="N248" s="212"/>
      <c r="O248" s="67"/>
      <c r="P248" s="67"/>
      <c r="Q248" s="67"/>
      <c r="R248" s="67"/>
      <c r="S248" s="67"/>
      <c r="T248" s="68"/>
      <c r="U248" s="37"/>
      <c r="V248" s="37"/>
      <c r="W248" s="37"/>
      <c r="X248" s="37"/>
      <c r="Y248" s="37"/>
      <c r="Z248" s="37"/>
      <c r="AA248" s="37"/>
      <c r="AB248" s="37"/>
      <c r="AC248" s="37"/>
      <c r="AD248" s="37"/>
      <c r="AE248" s="37"/>
      <c r="AT248" s="19" t="s">
        <v>209</v>
      </c>
      <c r="AU248" s="19" t="s">
        <v>90</v>
      </c>
    </row>
    <row r="249" spans="1:65" s="13" customFormat="1" ht="10.199999999999999">
      <c r="B249" s="213"/>
      <c r="C249" s="214"/>
      <c r="D249" s="209" t="s">
        <v>201</v>
      </c>
      <c r="E249" s="215" t="s">
        <v>32</v>
      </c>
      <c r="F249" s="216" t="s">
        <v>275</v>
      </c>
      <c r="G249" s="214"/>
      <c r="H249" s="215" t="s">
        <v>32</v>
      </c>
      <c r="I249" s="217"/>
      <c r="J249" s="214"/>
      <c r="K249" s="214"/>
      <c r="L249" s="218"/>
      <c r="M249" s="219"/>
      <c r="N249" s="220"/>
      <c r="O249" s="220"/>
      <c r="P249" s="220"/>
      <c r="Q249" s="220"/>
      <c r="R249" s="220"/>
      <c r="S249" s="220"/>
      <c r="T249" s="221"/>
      <c r="AT249" s="222" t="s">
        <v>201</v>
      </c>
      <c r="AU249" s="222" t="s">
        <v>90</v>
      </c>
      <c r="AV249" s="13" t="s">
        <v>40</v>
      </c>
      <c r="AW249" s="13" t="s">
        <v>38</v>
      </c>
      <c r="AX249" s="13" t="s">
        <v>81</v>
      </c>
      <c r="AY249" s="222" t="s">
        <v>192</v>
      </c>
    </row>
    <row r="250" spans="1:65" s="13" customFormat="1" ht="10.199999999999999">
      <c r="B250" s="213"/>
      <c r="C250" s="214"/>
      <c r="D250" s="209" t="s">
        <v>201</v>
      </c>
      <c r="E250" s="215" t="s">
        <v>32</v>
      </c>
      <c r="F250" s="216" t="s">
        <v>202</v>
      </c>
      <c r="G250" s="214"/>
      <c r="H250" s="215" t="s">
        <v>32</v>
      </c>
      <c r="I250" s="217"/>
      <c r="J250" s="214"/>
      <c r="K250" s="214"/>
      <c r="L250" s="218"/>
      <c r="M250" s="219"/>
      <c r="N250" s="220"/>
      <c r="O250" s="220"/>
      <c r="P250" s="220"/>
      <c r="Q250" s="220"/>
      <c r="R250" s="220"/>
      <c r="S250" s="220"/>
      <c r="T250" s="221"/>
      <c r="AT250" s="222" t="s">
        <v>201</v>
      </c>
      <c r="AU250" s="222" t="s">
        <v>90</v>
      </c>
      <c r="AV250" s="13" t="s">
        <v>40</v>
      </c>
      <c r="AW250" s="13" t="s">
        <v>38</v>
      </c>
      <c r="AX250" s="13" t="s">
        <v>81</v>
      </c>
      <c r="AY250" s="222" t="s">
        <v>192</v>
      </c>
    </row>
    <row r="251" spans="1:65" s="14" customFormat="1" ht="10.199999999999999">
      <c r="B251" s="223"/>
      <c r="C251" s="224"/>
      <c r="D251" s="209" t="s">
        <v>201</v>
      </c>
      <c r="E251" s="225" t="s">
        <v>32</v>
      </c>
      <c r="F251" s="226" t="s">
        <v>373</v>
      </c>
      <c r="G251" s="224"/>
      <c r="H251" s="227">
        <v>8.84</v>
      </c>
      <c r="I251" s="228"/>
      <c r="J251" s="224"/>
      <c r="K251" s="224"/>
      <c r="L251" s="229"/>
      <c r="M251" s="230"/>
      <c r="N251" s="231"/>
      <c r="O251" s="231"/>
      <c r="P251" s="231"/>
      <c r="Q251" s="231"/>
      <c r="R251" s="231"/>
      <c r="S251" s="231"/>
      <c r="T251" s="232"/>
      <c r="AT251" s="233" t="s">
        <v>201</v>
      </c>
      <c r="AU251" s="233" t="s">
        <v>90</v>
      </c>
      <c r="AV251" s="14" t="s">
        <v>90</v>
      </c>
      <c r="AW251" s="14" t="s">
        <v>38</v>
      </c>
      <c r="AX251" s="14" t="s">
        <v>81</v>
      </c>
      <c r="AY251" s="233" t="s">
        <v>192</v>
      </c>
    </row>
    <row r="252" spans="1:65" s="14" customFormat="1" ht="10.199999999999999">
      <c r="B252" s="223"/>
      <c r="C252" s="224"/>
      <c r="D252" s="209" t="s">
        <v>201</v>
      </c>
      <c r="E252" s="225" t="s">
        <v>32</v>
      </c>
      <c r="F252" s="226" t="s">
        <v>374</v>
      </c>
      <c r="G252" s="224"/>
      <c r="H252" s="227">
        <v>-0.88400000000000001</v>
      </c>
      <c r="I252" s="228"/>
      <c r="J252" s="224"/>
      <c r="K252" s="224"/>
      <c r="L252" s="229"/>
      <c r="M252" s="230"/>
      <c r="N252" s="231"/>
      <c r="O252" s="231"/>
      <c r="P252" s="231"/>
      <c r="Q252" s="231"/>
      <c r="R252" s="231"/>
      <c r="S252" s="231"/>
      <c r="T252" s="232"/>
      <c r="AT252" s="233" t="s">
        <v>201</v>
      </c>
      <c r="AU252" s="233" t="s">
        <v>90</v>
      </c>
      <c r="AV252" s="14" t="s">
        <v>90</v>
      </c>
      <c r="AW252" s="14" t="s">
        <v>38</v>
      </c>
      <c r="AX252" s="14" t="s">
        <v>81</v>
      </c>
      <c r="AY252" s="233" t="s">
        <v>192</v>
      </c>
    </row>
    <row r="253" spans="1:65" s="14" customFormat="1" ht="10.199999999999999">
      <c r="B253" s="223"/>
      <c r="C253" s="224"/>
      <c r="D253" s="209" t="s">
        <v>201</v>
      </c>
      <c r="E253" s="225" t="s">
        <v>32</v>
      </c>
      <c r="F253" s="226" t="s">
        <v>375</v>
      </c>
      <c r="G253" s="224"/>
      <c r="H253" s="227">
        <v>-4.42</v>
      </c>
      <c r="I253" s="228"/>
      <c r="J253" s="224"/>
      <c r="K253" s="224"/>
      <c r="L253" s="229"/>
      <c r="M253" s="230"/>
      <c r="N253" s="231"/>
      <c r="O253" s="231"/>
      <c r="P253" s="231"/>
      <c r="Q253" s="231"/>
      <c r="R253" s="231"/>
      <c r="S253" s="231"/>
      <c r="T253" s="232"/>
      <c r="AT253" s="233" t="s">
        <v>201</v>
      </c>
      <c r="AU253" s="233" t="s">
        <v>90</v>
      </c>
      <c r="AV253" s="14" t="s">
        <v>90</v>
      </c>
      <c r="AW253" s="14" t="s">
        <v>38</v>
      </c>
      <c r="AX253" s="14" t="s">
        <v>81</v>
      </c>
      <c r="AY253" s="233" t="s">
        <v>192</v>
      </c>
    </row>
    <row r="254" spans="1:65" s="15" customFormat="1" ht="10.199999999999999">
      <c r="B254" s="234"/>
      <c r="C254" s="235"/>
      <c r="D254" s="209" t="s">
        <v>201</v>
      </c>
      <c r="E254" s="236" t="s">
        <v>32</v>
      </c>
      <c r="F254" s="237" t="s">
        <v>204</v>
      </c>
      <c r="G254" s="235"/>
      <c r="H254" s="238">
        <v>3.536</v>
      </c>
      <c r="I254" s="239"/>
      <c r="J254" s="235"/>
      <c r="K254" s="235"/>
      <c r="L254" s="240"/>
      <c r="M254" s="241"/>
      <c r="N254" s="242"/>
      <c r="O254" s="242"/>
      <c r="P254" s="242"/>
      <c r="Q254" s="242"/>
      <c r="R254" s="242"/>
      <c r="S254" s="242"/>
      <c r="T254" s="243"/>
      <c r="AT254" s="244" t="s">
        <v>201</v>
      </c>
      <c r="AU254" s="244" t="s">
        <v>90</v>
      </c>
      <c r="AV254" s="15" t="s">
        <v>161</v>
      </c>
      <c r="AW254" s="15" t="s">
        <v>38</v>
      </c>
      <c r="AX254" s="15" t="s">
        <v>40</v>
      </c>
      <c r="AY254" s="244" t="s">
        <v>192</v>
      </c>
    </row>
    <row r="255" spans="1:65" s="2" customFormat="1" ht="16.5" customHeight="1">
      <c r="A255" s="37"/>
      <c r="B255" s="38"/>
      <c r="C255" s="256" t="s">
        <v>376</v>
      </c>
      <c r="D255" s="256" t="s">
        <v>322</v>
      </c>
      <c r="E255" s="257" t="s">
        <v>377</v>
      </c>
      <c r="F255" s="258" t="s">
        <v>378</v>
      </c>
      <c r="G255" s="259" t="s">
        <v>325</v>
      </c>
      <c r="H255" s="260">
        <v>7.0720000000000001</v>
      </c>
      <c r="I255" s="261"/>
      <c r="J255" s="262">
        <f>ROUND(I255*H255,2)</f>
        <v>0</v>
      </c>
      <c r="K255" s="258" t="s">
        <v>197</v>
      </c>
      <c r="L255" s="263"/>
      <c r="M255" s="264" t="s">
        <v>32</v>
      </c>
      <c r="N255" s="265" t="s">
        <v>52</v>
      </c>
      <c r="O255" s="67"/>
      <c r="P255" s="205">
        <f>O255*H255</f>
        <v>0</v>
      </c>
      <c r="Q255" s="205">
        <v>1</v>
      </c>
      <c r="R255" s="205">
        <f>Q255*H255</f>
        <v>7.0720000000000001</v>
      </c>
      <c r="S255" s="205">
        <v>0</v>
      </c>
      <c r="T255" s="206">
        <f>S255*H255</f>
        <v>0</v>
      </c>
      <c r="U255" s="37"/>
      <c r="V255" s="37"/>
      <c r="W255" s="37"/>
      <c r="X255" s="37"/>
      <c r="Y255" s="37"/>
      <c r="Z255" s="37"/>
      <c r="AA255" s="37"/>
      <c r="AB255" s="37"/>
      <c r="AC255" s="37"/>
      <c r="AD255" s="37"/>
      <c r="AE255" s="37"/>
      <c r="AR255" s="207" t="s">
        <v>238</v>
      </c>
      <c r="AT255" s="207" t="s">
        <v>322</v>
      </c>
      <c r="AU255" s="207" t="s">
        <v>90</v>
      </c>
      <c r="AY255" s="19" t="s">
        <v>192</v>
      </c>
      <c r="BE255" s="208">
        <f>IF(N255="základní",J255,0)</f>
        <v>0</v>
      </c>
      <c r="BF255" s="208">
        <f>IF(N255="snížená",J255,0)</f>
        <v>0</v>
      </c>
      <c r="BG255" s="208">
        <f>IF(N255="zákl. přenesená",J255,0)</f>
        <v>0</v>
      </c>
      <c r="BH255" s="208">
        <f>IF(N255="sníž. přenesená",J255,0)</f>
        <v>0</v>
      </c>
      <c r="BI255" s="208">
        <f>IF(N255="nulová",J255,0)</f>
        <v>0</v>
      </c>
      <c r="BJ255" s="19" t="s">
        <v>40</v>
      </c>
      <c r="BK255" s="208">
        <f>ROUND(I255*H255,2)</f>
        <v>0</v>
      </c>
      <c r="BL255" s="19" t="s">
        <v>161</v>
      </c>
      <c r="BM255" s="207" t="s">
        <v>379</v>
      </c>
    </row>
    <row r="256" spans="1:65" s="14" customFormat="1" ht="10.199999999999999">
      <c r="B256" s="223"/>
      <c r="C256" s="224"/>
      <c r="D256" s="209" t="s">
        <v>201</v>
      </c>
      <c r="E256" s="224"/>
      <c r="F256" s="226" t="s">
        <v>380</v>
      </c>
      <c r="G256" s="224"/>
      <c r="H256" s="227">
        <v>7.0720000000000001</v>
      </c>
      <c r="I256" s="228"/>
      <c r="J256" s="224"/>
      <c r="K256" s="224"/>
      <c r="L256" s="229"/>
      <c r="M256" s="230"/>
      <c r="N256" s="231"/>
      <c r="O256" s="231"/>
      <c r="P256" s="231"/>
      <c r="Q256" s="231"/>
      <c r="R256" s="231"/>
      <c r="S256" s="231"/>
      <c r="T256" s="232"/>
      <c r="AT256" s="233" t="s">
        <v>201</v>
      </c>
      <c r="AU256" s="233" t="s">
        <v>90</v>
      </c>
      <c r="AV256" s="14" t="s">
        <v>90</v>
      </c>
      <c r="AW256" s="14" t="s">
        <v>4</v>
      </c>
      <c r="AX256" s="14" t="s">
        <v>40</v>
      </c>
      <c r="AY256" s="233" t="s">
        <v>192</v>
      </c>
    </row>
    <row r="257" spans="1:65" s="2" customFormat="1" ht="21.75" customHeight="1">
      <c r="A257" s="37"/>
      <c r="B257" s="38"/>
      <c r="C257" s="196" t="s">
        <v>381</v>
      </c>
      <c r="D257" s="196" t="s">
        <v>194</v>
      </c>
      <c r="E257" s="197" t="s">
        <v>382</v>
      </c>
      <c r="F257" s="198" t="s">
        <v>383</v>
      </c>
      <c r="G257" s="199" t="s">
        <v>241</v>
      </c>
      <c r="H257" s="200">
        <v>4.1420000000000003</v>
      </c>
      <c r="I257" s="201"/>
      <c r="J257" s="202">
        <f>ROUND(I257*H257,2)</f>
        <v>0</v>
      </c>
      <c r="K257" s="198" t="s">
        <v>197</v>
      </c>
      <c r="L257" s="42"/>
      <c r="M257" s="203" t="s">
        <v>32</v>
      </c>
      <c r="N257" s="204" t="s">
        <v>52</v>
      </c>
      <c r="O257" s="67"/>
      <c r="P257" s="205">
        <f>O257*H257</f>
        <v>0</v>
      </c>
      <c r="Q257" s="205">
        <v>0</v>
      </c>
      <c r="R257" s="205">
        <f>Q257*H257</f>
        <v>0</v>
      </c>
      <c r="S257" s="205">
        <v>0</v>
      </c>
      <c r="T257" s="206">
        <f>S257*H257</f>
        <v>0</v>
      </c>
      <c r="U257" s="37"/>
      <c r="V257" s="37"/>
      <c r="W257" s="37"/>
      <c r="X257" s="37"/>
      <c r="Y257" s="37"/>
      <c r="Z257" s="37"/>
      <c r="AA257" s="37"/>
      <c r="AB257" s="37"/>
      <c r="AC257" s="37"/>
      <c r="AD257" s="37"/>
      <c r="AE257" s="37"/>
      <c r="AR257" s="207" t="s">
        <v>161</v>
      </c>
      <c r="AT257" s="207" t="s">
        <v>194</v>
      </c>
      <c r="AU257" s="207" t="s">
        <v>90</v>
      </c>
      <c r="AY257" s="19" t="s">
        <v>192</v>
      </c>
      <c r="BE257" s="208">
        <f>IF(N257="základní",J257,0)</f>
        <v>0</v>
      </c>
      <c r="BF257" s="208">
        <f>IF(N257="snížená",J257,0)</f>
        <v>0</v>
      </c>
      <c r="BG257" s="208">
        <f>IF(N257="zákl. přenesená",J257,0)</f>
        <v>0</v>
      </c>
      <c r="BH257" s="208">
        <f>IF(N257="sníž. přenesená",J257,0)</f>
        <v>0</v>
      </c>
      <c r="BI257" s="208">
        <f>IF(N257="nulová",J257,0)</f>
        <v>0</v>
      </c>
      <c r="BJ257" s="19" t="s">
        <v>40</v>
      </c>
      <c r="BK257" s="208">
        <f>ROUND(I257*H257,2)</f>
        <v>0</v>
      </c>
      <c r="BL257" s="19" t="s">
        <v>161</v>
      </c>
      <c r="BM257" s="207" t="s">
        <v>384</v>
      </c>
    </row>
    <row r="258" spans="1:65" s="2" customFormat="1" ht="76.8">
      <c r="A258" s="37"/>
      <c r="B258" s="38"/>
      <c r="C258" s="39"/>
      <c r="D258" s="209" t="s">
        <v>199</v>
      </c>
      <c r="E258" s="39"/>
      <c r="F258" s="210" t="s">
        <v>385</v>
      </c>
      <c r="G258" s="39"/>
      <c r="H258" s="39"/>
      <c r="I258" s="119"/>
      <c r="J258" s="39"/>
      <c r="K258" s="39"/>
      <c r="L258" s="42"/>
      <c r="M258" s="211"/>
      <c r="N258" s="212"/>
      <c r="O258" s="67"/>
      <c r="P258" s="67"/>
      <c r="Q258" s="67"/>
      <c r="R258" s="67"/>
      <c r="S258" s="67"/>
      <c r="T258" s="68"/>
      <c r="U258" s="37"/>
      <c r="V258" s="37"/>
      <c r="W258" s="37"/>
      <c r="X258" s="37"/>
      <c r="Y258" s="37"/>
      <c r="Z258" s="37"/>
      <c r="AA258" s="37"/>
      <c r="AB258" s="37"/>
      <c r="AC258" s="37"/>
      <c r="AD258" s="37"/>
      <c r="AE258" s="37"/>
      <c r="AT258" s="19" t="s">
        <v>199</v>
      </c>
      <c r="AU258" s="19" t="s">
        <v>90</v>
      </c>
    </row>
    <row r="259" spans="1:65" s="13" customFormat="1" ht="10.199999999999999">
      <c r="B259" s="213"/>
      <c r="C259" s="214"/>
      <c r="D259" s="209" t="s">
        <v>201</v>
      </c>
      <c r="E259" s="215" t="s">
        <v>32</v>
      </c>
      <c r="F259" s="216" t="s">
        <v>275</v>
      </c>
      <c r="G259" s="214"/>
      <c r="H259" s="215" t="s">
        <v>32</v>
      </c>
      <c r="I259" s="217"/>
      <c r="J259" s="214"/>
      <c r="K259" s="214"/>
      <c r="L259" s="218"/>
      <c r="M259" s="219"/>
      <c r="N259" s="220"/>
      <c r="O259" s="220"/>
      <c r="P259" s="220"/>
      <c r="Q259" s="220"/>
      <c r="R259" s="220"/>
      <c r="S259" s="220"/>
      <c r="T259" s="221"/>
      <c r="AT259" s="222" t="s">
        <v>201</v>
      </c>
      <c r="AU259" s="222" t="s">
        <v>90</v>
      </c>
      <c r="AV259" s="13" t="s">
        <v>40</v>
      </c>
      <c r="AW259" s="13" t="s">
        <v>38</v>
      </c>
      <c r="AX259" s="13" t="s">
        <v>81</v>
      </c>
      <c r="AY259" s="222" t="s">
        <v>192</v>
      </c>
    </row>
    <row r="260" spans="1:65" s="13" customFormat="1" ht="10.199999999999999">
      <c r="B260" s="213"/>
      <c r="C260" s="214"/>
      <c r="D260" s="209" t="s">
        <v>201</v>
      </c>
      <c r="E260" s="215" t="s">
        <v>32</v>
      </c>
      <c r="F260" s="216" t="s">
        <v>202</v>
      </c>
      <c r="G260" s="214"/>
      <c r="H260" s="215" t="s">
        <v>32</v>
      </c>
      <c r="I260" s="217"/>
      <c r="J260" s="214"/>
      <c r="K260" s="214"/>
      <c r="L260" s="218"/>
      <c r="M260" s="219"/>
      <c r="N260" s="220"/>
      <c r="O260" s="220"/>
      <c r="P260" s="220"/>
      <c r="Q260" s="220"/>
      <c r="R260" s="220"/>
      <c r="S260" s="220"/>
      <c r="T260" s="221"/>
      <c r="AT260" s="222" t="s">
        <v>201</v>
      </c>
      <c r="AU260" s="222" t="s">
        <v>90</v>
      </c>
      <c r="AV260" s="13" t="s">
        <v>40</v>
      </c>
      <c r="AW260" s="13" t="s">
        <v>38</v>
      </c>
      <c r="AX260" s="13" t="s">
        <v>81</v>
      </c>
      <c r="AY260" s="222" t="s">
        <v>192</v>
      </c>
    </row>
    <row r="261" spans="1:65" s="14" customFormat="1" ht="10.199999999999999">
      <c r="B261" s="223"/>
      <c r="C261" s="224"/>
      <c r="D261" s="209" t="s">
        <v>201</v>
      </c>
      <c r="E261" s="225" t="s">
        <v>32</v>
      </c>
      <c r="F261" s="226" t="s">
        <v>386</v>
      </c>
      <c r="G261" s="224"/>
      <c r="H261" s="227">
        <v>4.42</v>
      </c>
      <c r="I261" s="228"/>
      <c r="J261" s="224"/>
      <c r="K261" s="224"/>
      <c r="L261" s="229"/>
      <c r="M261" s="230"/>
      <c r="N261" s="231"/>
      <c r="O261" s="231"/>
      <c r="P261" s="231"/>
      <c r="Q261" s="231"/>
      <c r="R261" s="231"/>
      <c r="S261" s="231"/>
      <c r="T261" s="232"/>
      <c r="AT261" s="233" t="s">
        <v>201</v>
      </c>
      <c r="AU261" s="233" t="s">
        <v>90</v>
      </c>
      <c r="AV261" s="14" t="s">
        <v>90</v>
      </c>
      <c r="AW261" s="14" t="s">
        <v>38</v>
      </c>
      <c r="AX261" s="14" t="s">
        <v>81</v>
      </c>
      <c r="AY261" s="233" t="s">
        <v>192</v>
      </c>
    </row>
    <row r="262" spans="1:65" s="14" customFormat="1" ht="10.199999999999999">
      <c r="B262" s="223"/>
      <c r="C262" s="224"/>
      <c r="D262" s="209" t="s">
        <v>201</v>
      </c>
      <c r="E262" s="225" t="s">
        <v>32</v>
      </c>
      <c r="F262" s="226" t="s">
        <v>387</v>
      </c>
      <c r="G262" s="224"/>
      <c r="H262" s="227">
        <v>-0.27800000000000002</v>
      </c>
      <c r="I262" s="228"/>
      <c r="J262" s="224"/>
      <c r="K262" s="224"/>
      <c r="L262" s="229"/>
      <c r="M262" s="230"/>
      <c r="N262" s="231"/>
      <c r="O262" s="231"/>
      <c r="P262" s="231"/>
      <c r="Q262" s="231"/>
      <c r="R262" s="231"/>
      <c r="S262" s="231"/>
      <c r="T262" s="232"/>
      <c r="AT262" s="233" t="s">
        <v>201</v>
      </c>
      <c r="AU262" s="233" t="s">
        <v>90</v>
      </c>
      <c r="AV262" s="14" t="s">
        <v>90</v>
      </c>
      <c r="AW262" s="14" t="s">
        <v>38</v>
      </c>
      <c r="AX262" s="14" t="s">
        <v>81</v>
      </c>
      <c r="AY262" s="233" t="s">
        <v>192</v>
      </c>
    </row>
    <row r="263" spans="1:65" s="15" customFormat="1" ht="10.199999999999999">
      <c r="B263" s="234"/>
      <c r="C263" s="235"/>
      <c r="D263" s="209" t="s">
        <v>201</v>
      </c>
      <c r="E263" s="236" t="s">
        <v>32</v>
      </c>
      <c r="F263" s="237" t="s">
        <v>204</v>
      </c>
      <c r="G263" s="235"/>
      <c r="H263" s="238">
        <v>4.1420000000000003</v>
      </c>
      <c r="I263" s="239"/>
      <c r="J263" s="235"/>
      <c r="K263" s="235"/>
      <c r="L263" s="240"/>
      <c r="M263" s="241"/>
      <c r="N263" s="242"/>
      <c r="O263" s="242"/>
      <c r="P263" s="242"/>
      <c r="Q263" s="242"/>
      <c r="R263" s="242"/>
      <c r="S263" s="242"/>
      <c r="T263" s="243"/>
      <c r="AT263" s="244" t="s">
        <v>201</v>
      </c>
      <c r="AU263" s="244" t="s">
        <v>90</v>
      </c>
      <c r="AV263" s="15" t="s">
        <v>161</v>
      </c>
      <c r="AW263" s="15" t="s">
        <v>38</v>
      </c>
      <c r="AX263" s="15" t="s">
        <v>40</v>
      </c>
      <c r="AY263" s="244" t="s">
        <v>192</v>
      </c>
    </row>
    <row r="264" spans="1:65" s="2" customFormat="1" ht="16.5" customHeight="1">
      <c r="A264" s="37"/>
      <c r="B264" s="38"/>
      <c r="C264" s="256" t="s">
        <v>388</v>
      </c>
      <c r="D264" s="256" t="s">
        <v>322</v>
      </c>
      <c r="E264" s="257" t="s">
        <v>389</v>
      </c>
      <c r="F264" s="258" t="s">
        <v>390</v>
      </c>
      <c r="G264" s="259" t="s">
        <v>325</v>
      </c>
      <c r="H264" s="260">
        <v>8.2840000000000007</v>
      </c>
      <c r="I264" s="261"/>
      <c r="J264" s="262">
        <f>ROUND(I264*H264,2)</f>
        <v>0</v>
      </c>
      <c r="K264" s="258" t="s">
        <v>197</v>
      </c>
      <c r="L264" s="263"/>
      <c r="M264" s="264" t="s">
        <v>32</v>
      </c>
      <c r="N264" s="265" t="s">
        <v>52</v>
      </c>
      <c r="O264" s="67"/>
      <c r="P264" s="205">
        <f>O264*H264</f>
        <v>0</v>
      </c>
      <c r="Q264" s="205">
        <v>1</v>
      </c>
      <c r="R264" s="205">
        <f>Q264*H264</f>
        <v>8.2840000000000007</v>
      </c>
      <c r="S264" s="205">
        <v>0</v>
      </c>
      <c r="T264" s="206">
        <f>S264*H264</f>
        <v>0</v>
      </c>
      <c r="U264" s="37"/>
      <c r="V264" s="37"/>
      <c r="W264" s="37"/>
      <c r="X264" s="37"/>
      <c r="Y264" s="37"/>
      <c r="Z264" s="37"/>
      <c r="AA264" s="37"/>
      <c r="AB264" s="37"/>
      <c r="AC264" s="37"/>
      <c r="AD264" s="37"/>
      <c r="AE264" s="37"/>
      <c r="AR264" s="207" t="s">
        <v>238</v>
      </c>
      <c r="AT264" s="207" t="s">
        <v>322</v>
      </c>
      <c r="AU264" s="207" t="s">
        <v>90</v>
      </c>
      <c r="AY264" s="19" t="s">
        <v>192</v>
      </c>
      <c r="BE264" s="208">
        <f>IF(N264="základní",J264,0)</f>
        <v>0</v>
      </c>
      <c r="BF264" s="208">
        <f>IF(N264="snížená",J264,0)</f>
        <v>0</v>
      </c>
      <c r="BG264" s="208">
        <f>IF(N264="zákl. přenesená",J264,0)</f>
        <v>0</v>
      </c>
      <c r="BH264" s="208">
        <f>IF(N264="sníž. přenesená",J264,0)</f>
        <v>0</v>
      </c>
      <c r="BI264" s="208">
        <f>IF(N264="nulová",J264,0)</f>
        <v>0</v>
      </c>
      <c r="BJ264" s="19" t="s">
        <v>40</v>
      </c>
      <c r="BK264" s="208">
        <f>ROUND(I264*H264,2)</f>
        <v>0</v>
      </c>
      <c r="BL264" s="19" t="s">
        <v>161</v>
      </c>
      <c r="BM264" s="207" t="s">
        <v>391</v>
      </c>
    </row>
    <row r="265" spans="1:65" s="14" customFormat="1" ht="10.199999999999999">
      <c r="B265" s="223"/>
      <c r="C265" s="224"/>
      <c r="D265" s="209" t="s">
        <v>201</v>
      </c>
      <c r="E265" s="224"/>
      <c r="F265" s="226" t="s">
        <v>392</v>
      </c>
      <c r="G265" s="224"/>
      <c r="H265" s="227">
        <v>8.2840000000000007</v>
      </c>
      <c r="I265" s="228"/>
      <c r="J265" s="224"/>
      <c r="K265" s="224"/>
      <c r="L265" s="229"/>
      <c r="M265" s="230"/>
      <c r="N265" s="231"/>
      <c r="O265" s="231"/>
      <c r="P265" s="231"/>
      <c r="Q265" s="231"/>
      <c r="R265" s="231"/>
      <c r="S265" s="231"/>
      <c r="T265" s="232"/>
      <c r="AT265" s="233" t="s">
        <v>201</v>
      </c>
      <c r="AU265" s="233" t="s">
        <v>90</v>
      </c>
      <c r="AV265" s="14" t="s">
        <v>90</v>
      </c>
      <c r="AW265" s="14" t="s">
        <v>4</v>
      </c>
      <c r="AX265" s="14" t="s">
        <v>40</v>
      </c>
      <c r="AY265" s="233" t="s">
        <v>192</v>
      </c>
    </row>
    <row r="266" spans="1:65" s="2" customFormat="1" ht="21.75" customHeight="1">
      <c r="A266" s="37"/>
      <c r="B266" s="38"/>
      <c r="C266" s="196" t="s">
        <v>393</v>
      </c>
      <c r="D266" s="196" t="s">
        <v>194</v>
      </c>
      <c r="E266" s="197" t="s">
        <v>394</v>
      </c>
      <c r="F266" s="198" t="s">
        <v>395</v>
      </c>
      <c r="G266" s="199" t="s">
        <v>124</v>
      </c>
      <c r="H266" s="200">
        <v>3.84</v>
      </c>
      <c r="I266" s="201"/>
      <c r="J266" s="202">
        <f>ROUND(I266*H266,2)</f>
        <v>0</v>
      </c>
      <c r="K266" s="198" t="s">
        <v>197</v>
      </c>
      <c r="L266" s="42"/>
      <c r="M266" s="203" t="s">
        <v>32</v>
      </c>
      <c r="N266" s="204" t="s">
        <v>52</v>
      </c>
      <c r="O266" s="67"/>
      <c r="P266" s="205">
        <f>O266*H266</f>
        <v>0</v>
      </c>
      <c r="Q266" s="205">
        <v>0</v>
      </c>
      <c r="R266" s="205">
        <f>Q266*H266</f>
        <v>0</v>
      </c>
      <c r="S266" s="205">
        <v>0</v>
      </c>
      <c r="T266" s="206">
        <f>S266*H266</f>
        <v>0</v>
      </c>
      <c r="U266" s="37"/>
      <c r="V266" s="37"/>
      <c r="W266" s="37"/>
      <c r="X266" s="37"/>
      <c r="Y266" s="37"/>
      <c r="Z266" s="37"/>
      <c r="AA266" s="37"/>
      <c r="AB266" s="37"/>
      <c r="AC266" s="37"/>
      <c r="AD266" s="37"/>
      <c r="AE266" s="37"/>
      <c r="AR266" s="207" t="s">
        <v>161</v>
      </c>
      <c r="AT266" s="207" t="s">
        <v>194</v>
      </c>
      <c r="AU266" s="207" t="s">
        <v>90</v>
      </c>
      <c r="AY266" s="19" t="s">
        <v>192</v>
      </c>
      <c r="BE266" s="208">
        <f>IF(N266="základní",J266,0)</f>
        <v>0</v>
      </c>
      <c r="BF266" s="208">
        <f>IF(N266="snížená",J266,0)</f>
        <v>0</v>
      </c>
      <c r="BG266" s="208">
        <f>IF(N266="zákl. přenesená",J266,0)</f>
        <v>0</v>
      </c>
      <c r="BH266" s="208">
        <f>IF(N266="sníž. přenesená",J266,0)</f>
        <v>0</v>
      </c>
      <c r="BI266" s="208">
        <f>IF(N266="nulová",J266,0)</f>
        <v>0</v>
      </c>
      <c r="BJ266" s="19" t="s">
        <v>40</v>
      </c>
      <c r="BK266" s="208">
        <f>ROUND(I266*H266,2)</f>
        <v>0</v>
      </c>
      <c r="BL266" s="19" t="s">
        <v>161</v>
      </c>
      <c r="BM266" s="207" t="s">
        <v>396</v>
      </c>
    </row>
    <row r="267" spans="1:65" s="2" customFormat="1" ht="76.8">
      <c r="A267" s="37"/>
      <c r="B267" s="38"/>
      <c r="C267" s="39"/>
      <c r="D267" s="209" t="s">
        <v>199</v>
      </c>
      <c r="E267" s="39"/>
      <c r="F267" s="210" t="s">
        <v>397</v>
      </c>
      <c r="G267" s="39"/>
      <c r="H267" s="39"/>
      <c r="I267" s="119"/>
      <c r="J267" s="39"/>
      <c r="K267" s="39"/>
      <c r="L267" s="42"/>
      <c r="M267" s="211"/>
      <c r="N267" s="212"/>
      <c r="O267" s="67"/>
      <c r="P267" s="67"/>
      <c r="Q267" s="67"/>
      <c r="R267" s="67"/>
      <c r="S267" s="67"/>
      <c r="T267" s="68"/>
      <c r="U267" s="37"/>
      <c r="V267" s="37"/>
      <c r="W267" s="37"/>
      <c r="X267" s="37"/>
      <c r="Y267" s="37"/>
      <c r="Z267" s="37"/>
      <c r="AA267" s="37"/>
      <c r="AB267" s="37"/>
      <c r="AC267" s="37"/>
      <c r="AD267" s="37"/>
      <c r="AE267" s="37"/>
      <c r="AT267" s="19" t="s">
        <v>199</v>
      </c>
      <c r="AU267" s="19" t="s">
        <v>90</v>
      </c>
    </row>
    <row r="268" spans="1:65" s="13" customFormat="1" ht="10.199999999999999">
      <c r="B268" s="213"/>
      <c r="C268" s="214"/>
      <c r="D268" s="209" t="s">
        <v>201</v>
      </c>
      <c r="E268" s="215" t="s">
        <v>32</v>
      </c>
      <c r="F268" s="216" t="s">
        <v>318</v>
      </c>
      <c r="G268" s="214"/>
      <c r="H268" s="215" t="s">
        <v>32</v>
      </c>
      <c r="I268" s="217"/>
      <c r="J268" s="214"/>
      <c r="K268" s="214"/>
      <c r="L268" s="218"/>
      <c r="M268" s="219"/>
      <c r="N268" s="220"/>
      <c r="O268" s="220"/>
      <c r="P268" s="220"/>
      <c r="Q268" s="220"/>
      <c r="R268" s="220"/>
      <c r="S268" s="220"/>
      <c r="T268" s="221"/>
      <c r="AT268" s="222" t="s">
        <v>201</v>
      </c>
      <c r="AU268" s="222" t="s">
        <v>90</v>
      </c>
      <c r="AV268" s="13" t="s">
        <v>40</v>
      </c>
      <c r="AW268" s="13" t="s">
        <v>38</v>
      </c>
      <c r="AX268" s="13" t="s">
        <v>81</v>
      </c>
      <c r="AY268" s="222" t="s">
        <v>192</v>
      </c>
    </row>
    <row r="269" spans="1:65" s="13" customFormat="1" ht="10.199999999999999">
      <c r="B269" s="213"/>
      <c r="C269" s="214"/>
      <c r="D269" s="209" t="s">
        <v>201</v>
      </c>
      <c r="E269" s="215" t="s">
        <v>32</v>
      </c>
      <c r="F269" s="216" t="s">
        <v>202</v>
      </c>
      <c r="G269" s="214"/>
      <c r="H269" s="215" t="s">
        <v>32</v>
      </c>
      <c r="I269" s="217"/>
      <c r="J269" s="214"/>
      <c r="K269" s="214"/>
      <c r="L269" s="218"/>
      <c r="M269" s="219"/>
      <c r="N269" s="220"/>
      <c r="O269" s="220"/>
      <c r="P269" s="220"/>
      <c r="Q269" s="220"/>
      <c r="R269" s="220"/>
      <c r="S269" s="220"/>
      <c r="T269" s="221"/>
      <c r="AT269" s="222" t="s">
        <v>201</v>
      </c>
      <c r="AU269" s="222" t="s">
        <v>90</v>
      </c>
      <c r="AV269" s="13" t="s">
        <v>40</v>
      </c>
      <c r="AW269" s="13" t="s">
        <v>38</v>
      </c>
      <c r="AX269" s="13" t="s">
        <v>81</v>
      </c>
      <c r="AY269" s="222" t="s">
        <v>192</v>
      </c>
    </row>
    <row r="270" spans="1:65" s="13" customFormat="1" ht="10.199999999999999">
      <c r="B270" s="213"/>
      <c r="C270" s="214"/>
      <c r="D270" s="209" t="s">
        <v>201</v>
      </c>
      <c r="E270" s="215" t="s">
        <v>32</v>
      </c>
      <c r="F270" s="216" t="s">
        <v>276</v>
      </c>
      <c r="G270" s="214"/>
      <c r="H270" s="215" t="s">
        <v>32</v>
      </c>
      <c r="I270" s="217"/>
      <c r="J270" s="214"/>
      <c r="K270" s="214"/>
      <c r="L270" s="218"/>
      <c r="M270" s="219"/>
      <c r="N270" s="220"/>
      <c r="O270" s="220"/>
      <c r="P270" s="220"/>
      <c r="Q270" s="220"/>
      <c r="R270" s="220"/>
      <c r="S270" s="220"/>
      <c r="T270" s="221"/>
      <c r="AT270" s="222" t="s">
        <v>201</v>
      </c>
      <c r="AU270" s="222" t="s">
        <v>90</v>
      </c>
      <c r="AV270" s="13" t="s">
        <v>40</v>
      </c>
      <c r="AW270" s="13" t="s">
        <v>38</v>
      </c>
      <c r="AX270" s="13" t="s">
        <v>81</v>
      </c>
      <c r="AY270" s="222" t="s">
        <v>192</v>
      </c>
    </row>
    <row r="271" spans="1:65" s="14" customFormat="1" ht="10.199999999999999">
      <c r="B271" s="223"/>
      <c r="C271" s="224"/>
      <c r="D271" s="209" t="s">
        <v>201</v>
      </c>
      <c r="E271" s="225" t="s">
        <v>32</v>
      </c>
      <c r="F271" s="226" t="s">
        <v>398</v>
      </c>
      <c r="G271" s="224"/>
      <c r="H271" s="227">
        <v>3.84</v>
      </c>
      <c r="I271" s="228"/>
      <c r="J271" s="224"/>
      <c r="K271" s="224"/>
      <c r="L271" s="229"/>
      <c r="M271" s="230"/>
      <c r="N271" s="231"/>
      <c r="O271" s="231"/>
      <c r="P271" s="231"/>
      <c r="Q271" s="231"/>
      <c r="R271" s="231"/>
      <c r="S271" s="231"/>
      <c r="T271" s="232"/>
      <c r="AT271" s="233" t="s">
        <v>201</v>
      </c>
      <c r="AU271" s="233" t="s">
        <v>90</v>
      </c>
      <c r="AV271" s="14" t="s">
        <v>90</v>
      </c>
      <c r="AW271" s="14" t="s">
        <v>38</v>
      </c>
      <c r="AX271" s="14" t="s">
        <v>81</v>
      </c>
      <c r="AY271" s="233" t="s">
        <v>192</v>
      </c>
    </row>
    <row r="272" spans="1:65" s="15" customFormat="1" ht="10.199999999999999">
      <c r="B272" s="234"/>
      <c r="C272" s="235"/>
      <c r="D272" s="209" t="s">
        <v>201</v>
      </c>
      <c r="E272" s="236" t="s">
        <v>32</v>
      </c>
      <c r="F272" s="237" t="s">
        <v>204</v>
      </c>
      <c r="G272" s="235"/>
      <c r="H272" s="238">
        <v>3.84</v>
      </c>
      <c r="I272" s="239"/>
      <c r="J272" s="235"/>
      <c r="K272" s="235"/>
      <c r="L272" s="240"/>
      <c r="M272" s="241"/>
      <c r="N272" s="242"/>
      <c r="O272" s="242"/>
      <c r="P272" s="242"/>
      <c r="Q272" s="242"/>
      <c r="R272" s="242"/>
      <c r="S272" s="242"/>
      <c r="T272" s="243"/>
      <c r="AT272" s="244" t="s">
        <v>201</v>
      </c>
      <c r="AU272" s="244" t="s">
        <v>90</v>
      </c>
      <c r="AV272" s="15" t="s">
        <v>161</v>
      </c>
      <c r="AW272" s="15" t="s">
        <v>38</v>
      </c>
      <c r="AX272" s="15" t="s">
        <v>40</v>
      </c>
      <c r="AY272" s="244" t="s">
        <v>192</v>
      </c>
    </row>
    <row r="273" spans="1:65" s="2" customFormat="1" ht="21.75" customHeight="1">
      <c r="A273" s="37"/>
      <c r="B273" s="38"/>
      <c r="C273" s="196" t="s">
        <v>399</v>
      </c>
      <c r="D273" s="196" t="s">
        <v>194</v>
      </c>
      <c r="E273" s="197" t="s">
        <v>400</v>
      </c>
      <c r="F273" s="198" t="s">
        <v>401</v>
      </c>
      <c r="G273" s="199" t="s">
        <v>124</v>
      </c>
      <c r="H273" s="200">
        <v>3.84</v>
      </c>
      <c r="I273" s="201"/>
      <c r="J273" s="202">
        <f>ROUND(I273*H273,2)</f>
        <v>0</v>
      </c>
      <c r="K273" s="198" t="s">
        <v>197</v>
      </c>
      <c r="L273" s="42"/>
      <c r="M273" s="203" t="s">
        <v>32</v>
      </c>
      <c r="N273" s="204" t="s">
        <v>52</v>
      </c>
      <c r="O273" s="67"/>
      <c r="P273" s="205">
        <f>O273*H273</f>
        <v>0</v>
      </c>
      <c r="Q273" s="205">
        <v>0</v>
      </c>
      <c r="R273" s="205">
        <f>Q273*H273</f>
        <v>0</v>
      </c>
      <c r="S273" s="205">
        <v>0</v>
      </c>
      <c r="T273" s="206">
        <f>S273*H273</f>
        <v>0</v>
      </c>
      <c r="U273" s="37"/>
      <c r="V273" s="37"/>
      <c r="W273" s="37"/>
      <c r="X273" s="37"/>
      <c r="Y273" s="37"/>
      <c r="Z273" s="37"/>
      <c r="AA273" s="37"/>
      <c r="AB273" s="37"/>
      <c r="AC273" s="37"/>
      <c r="AD273" s="37"/>
      <c r="AE273" s="37"/>
      <c r="AR273" s="207" t="s">
        <v>161</v>
      </c>
      <c r="AT273" s="207" t="s">
        <v>194</v>
      </c>
      <c r="AU273" s="207" t="s">
        <v>90</v>
      </c>
      <c r="AY273" s="19" t="s">
        <v>192</v>
      </c>
      <c r="BE273" s="208">
        <f>IF(N273="základní",J273,0)</f>
        <v>0</v>
      </c>
      <c r="BF273" s="208">
        <f>IF(N273="snížená",J273,0)</f>
        <v>0</v>
      </c>
      <c r="BG273" s="208">
        <f>IF(N273="zákl. přenesená",J273,0)</f>
        <v>0</v>
      </c>
      <c r="BH273" s="208">
        <f>IF(N273="sníž. přenesená",J273,0)</f>
        <v>0</v>
      </c>
      <c r="BI273" s="208">
        <f>IF(N273="nulová",J273,0)</f>
        <v>0</v>
      </c>
      <c r="BJ273" s="19" t="s">
        <v>40</v>
      </c>
      <c r="BK273" s="208">
        <f>ROUND(I273*H273,2)</f>
        <v>0</v>
      </c>
      <c r="BL273" s="19" t="s">
        <v>161</v>
      </c>
      <c r="BM273" s="207" t="s">
        <v>402</v>
      </c>
    </row>
    <row r="274" spans="1:65" s="2" customFormat="1" ht="105.6">
      <c r="A274" s="37"/>
      <c r="B274" s="38"/>
      <c r="C274" s="39"/>
      <c r="D274" s="209" t="s">
        <v>199</v>
      </c>
      <c r="E274" s="39"/>
      <c r="F274" s="210" t="s">
        <v>403</v>
      </c>
      <c r="G274" s="39"/>
      <c r="H274" s="39"/>
      <c r="I274" s="119"/>
      <c r="J274" s="39"/>
      <c r="K274" s="39"/>
      <c r="L274" s="42"/>
      <c r="M274" s="211"/>
      <c r="N274" s="212"/>
      <c r="O274" s="67"/>
      <c r="P274" s="67"/>
      <c r="Q274" s="67"/>
      <c r="R274" s="67"/>
      <c r="S274" s="67"/>
      <c r="T274" s="68"/>
      <c r="U274" s="37"/>
      <c r="V274" s="37"/>
      <c r="W274" s="37"/>
      <c r="X274" s="37"/>
      <c r="Y274" s="37"/>
      <c r="Z274" s="37"/>
      <c r="AA274" s="37"/>
      <c r="AB274" s="37"/>
      <c r="AC274" s="37"/>
      <c r="AD274" s="37"/>
      <c r="AE274" s="37"/>
      <c r="AT274" s="19" t="s">
        <v>199</v>
      </c>
      <c r="AU274" s="19" t="s">
        <v>90</v>
      </c>
    </row>
    <row r="275" spans="1:65" s="13" customFormat="1" ht="10.199999999999999">
      <c r="B275" s="213"/>
      <c r="C275" s="214"/>
      <c r="D275" s="209" t="s">
        <v>201</v>
      </c>
      <c r="E275" s="215" t="s">
        <v>32</v>
      </c>
      <c r="F275" s="216" t="s">
        <v>318</v>
      </c>
      <c r="G275" s="214"/>
      <c r="H275" s="215" t="s">
        <v>32</v>
      </c>
      <c r="I275" s="217"/>
      <c r="J275" s="214"/>
      <c r="K275" s="214"/>
      <c r="L275" s="218"/>
      <c r="M275" s="219"/>
      <c r="N275" s="220"/>
      <c r="O275" s="220"/>
      <c r="P275" s="220"/>
      <c r="Q275" s="220"/>
      <c r="R275" s="220"/>
      <c r="S275" s="220"/>
      <c r="T275" s="221"/>
      <c r="AT275" s="222" t="s">
        <v>201</v>
      </c>
      <c r="AU275" s="222" t="s">
        <v>90</v>
      </c>
      <c r="AV275" s="13" t="s">
        <v>40</v>
      </c>
      <c r="AW275" s="13" t="s">
        <v>38</v>
      </c>
      <c r="AX275" s="13" t="s">
        <v>81</v>
      </c>
      <c r="AY275" s="222" t="s">
        <v>192</v>
      </c>
    </row>
    <row r="276" spans="1:65" s="13" customFormat="1" ht="10.199999999999999">
      <c r="B276" s="213"/>
      <c r="C276" s="214"/>
      <c r="D276" s="209" t="s">
        <v>201</v>
      </c>
      <c r="E276" s="215" t="s">
        <v>32</v>
      </c>
      <c r="F276" s="216" t="s">
        <v>202</v>
      </c>
      <c r="G276" s="214"/>
      <c r="H276" s="215" t="s">
        <v>32</v>
      </c>
      <c r="I276" s="217"/>
      <c r="J276" s="214"/>
      <c r="K276" s="214"/>
      <c r="L276" s="218"/>
      <c r="M276" s="219"/>
      <c r="N276" s="220"/>
      <c r="O276" s="220"/>
      <c r="P276" s="220"/>
      <c r="Q276" s="220"/>
      <c r="R276" s="220"/>
      <c r="S276" s="220"/>
      <c r="T276" s="221"/>
      <c r="AT276" s="222" t="s">
        <v>201</v>
      </c>
      <c r="AU276" s="222" t="s">
        <v>90</v>
      </c>
      <c r="AV276" s="13" t="s">
        <v>40</v>
      </c>
      <c r="AW276" s="13" t="s">
        <v>38</v>
      </c>
      <c r="AX276" s="13" t="s">
        <v>81</v>
      </c>
      <c r="AY276" s="222" t="s">
        <v>192</v>
      </c>
    </row>
    <row r="277" spans="1:65" s="13" customFormat="1" ht="10.199999999999999">
      <c r="B277" s="213"/>
      <c r="C277" s="214"/>
      <c r="D277" s="209" t="s">
        <v>201</v>
      </c>
      <c r="E277" s="215" t="s">
        <v>32</v>
      </c>
      <c r="F277" s="216" t="s">
        <v>276</v>
      </c>
      <c r="G277" s="214"/>
      <c r="H277" s="215" t="s">
        <v>32</v>
      </c>
      <c r="I277" s="217"/>
      <c r="J277" s="214"/>
      <c r="K277" s="214"/>
      <c r="L277" s="218"/>
      <c r="M277" s="219"/>
      <c r="N277" s="220"/>
      <c r="O277" s="220"/>
      <c r="P277" s="220"/>
      <c r="Q277" s="220"/>
      <c r="R277" s="220"/>
      <c r="S277" s="220"/>
      <c r="T277" s="221"/>
      <c r="AT277" s="222" t="s">
        <v>201</v>
      </c>
      <c r="AU277" s="222" t="s">
        <v>90</v>
      </c>
      <c r="AV277" s="13" t="s">
        <v>40</v>
      </c>
      <c r="AW277" s="13" t="s">
        <v>38</v>
      </c>
      <c r="AX277" s="13" t="s">
        <v>81</v>
      </c>
      <c r="AY277" s="222" t="s">
        <v>192</v>
      </c>
    </row>
    <row r="278" spans="1:65" s="14" customFormat="1" ht="10.199999999999999">
      <c r="B278" s="223"/>
      <c r="C278" s="224"/>
      <c r="D278" s="209" t="s">
        <v>201</v>
      </c>
      <c r="E278" s="225" t="s">
        <v>32</v>
      </c>
      <c r="F278" s="226" t="s">
        <v>398</v>
      </c>
      <c r="G278" s="224"/>
      <c r="H278" s="227">
        <v>3.84</v>
      </c>
      <c r="I278" s="228"/>
      <c r="J278" s="224"/>
      <c r="K278" s="224"/>
      <c r="L278" s="229"/>
      <c r="M278" s="230"/>
      <c r="N278" s="231"/>
      <c r="O278" s="231"/>
      <c r="P278" s="231"/>
      <c r="Q278" s="231"/>
      <c r="R278" s="231"/>
      <c r="S278" s="231"/>
      <c r="T278" s="232"/>
      <c r="AT278" s="233" t="s">
        <v>201</v>
      </c>
      <c r="AU278" s="233" t="s">
        <v>90</v>
      </c>
      <c r="AV278" s="14" t="s">
        <v>90</v>
      </c>
      <c r="AW278" s="14" t="s">
        <v>38</v>
      </c>
      <c r="AX278" s="14" t="s">
        <v>81</v>
      </c>
      <c r="AY278" s="233" t="s">
        <v>192</v>
      </c>
    </row>
    <row r="279" spans="1:65" s="15" customFormat="1" ht="10.199999999999999">
      <c r="B279" s="234"/>
      <c r="C279" s="235"/>
      <c r="D279" s="209" t="s">
        <v>201</v>
      </c>
      <c r="E279" s="236" t="s">
        <v>32</v>
      </c>
      <c r="F279" s="237" t="s">
        <v>204</v>
      </c>
      <c r="G279" s="235"/>
      <c r="H279" s="238">
        <v>3.84</v>
      </c>
      <c r="I279" s="239"/>
      <c r="J279" s="235"/>
      <c r="K279" s="235"/>
      <c r="L279" s="240"/>
      <c r="M279" s="241"/>
      <c r="N279" s="242"/>
      <c r="O279" s="242"/>
      <c r="P279" s="242"/>
      <c r="Q279" s="242"/>
      <c r="R279" s="242"/>
      <c r="S279" s="242"/>
      <c r="T279" s="243"/>
      <c r="AT279" s="244" t="s">
        <v>201</v>
      </c>
      <c r="AU279" s="244" t="s">
        <v>90</v>
      </c>
      <c r="AV279" s="15" t="s">
        <v>161</v>
      </c>
      <c r="AW279" s="15" t="s">
        <v>38</v>
      </c>
      <c r="AX279" s="15" t="s">
        <v>40</v>
      </c>
      <c r="AY279" s="244" t="s">
        <v>192</v>
      </c>
    </row>
    <row r="280" spans="1:65" s="2" customFormat="1" ht="21.75" customHeight="1">
      <c r="A280" s="37"/>
      <c r="B280" s="38"/>
      <c r="C280" s="196" t="s">
        <v>404</v>
      </c>
      <c r="D280" s="196" t="s">
        <v>194</v>
      </c>
      <c r="E280" s="197" t="s">
        <v>405</v>
      </c>
      <c r="F280" s="198" t="s">
        <v>406</v>
      </c>
      <c r="G280" s="199" t="s">
        <v>124</v>
      </c>
      <c r="H280" s="200">
        <v>3.84</v>
      </c>
      <c r="I280" s="201"/>
      <c r="J280" s="202">
        <f>ROUND(I280*H280,2)</f>
        <v>0</v>
      </c>
      <c r="K280" s="198" t="s">
        <v>197</v>
      </c>
      <c r="L280" s="42"/>
      <c r="M280" s="203" t="s">
        <v>32</v>
      </c>
      <c r="N280" s="204" t="s">
        <v>52</v>
      </c>
      <c r="O280" s="67"/>
      <c r="P280" s="205">
        <f>O280*H280</f>
        <v>0</v>
      </c>
      <c r="Q280" s="205">
        <v>0</v>
      </c>
      <c r="R280" s="205">
        <f>Q280*H280</f>
        <v>0</v>
      </c>
      <c r="S280" s="205">
        <v>0</v>
      </c>
      <c r="T280" s="206">
        <f>S280*H280</f>
        <v>0</v>
      </c>
      <c r="U280" s="37"/>
      <c r="V280" s="37"/>
      <c r="W280" s="37"/>
      <c r="X280" s="37"/>
      <c r="Y280" s="37"/>
      <c r="Z280" s="37"/>
      <c r="AA280" s="37"/>
      <c r="AB280" s="37"/>
      <c r="AC280" s="37"/>
      <c r="AD280" s="37"/>
      <c r="AE280" s="37"/>
      <c r="AR280" s="207" t="s">
        <v>161</v>
      </c>
      <c r="AT280" s="207" t="s">
        <v>194</v>
      </c>
      <c r="AU280" s="207" t="s">
        <v>90</v>
      </c>
      <c r="AY280" s="19" t="s">
        <v>192</v>
      </c>
      <c r="BE280" s="208">
        <f>IF(N280="základní",J280,0)</f>
        <v>0</v>
      </c>
      <c r="BF280" s="208">
        <f>IF(N280="snížená",J280,0)</f>
        <v>0</v>
      </c>
      <c r="BG280" s="208">
        <f>IF(N280="zákl. přenesená",J280,0)</f>
        <v>0</v>
      </c>
      <c r="BH280" s="208">
        <f>IF(N280="sníž. přenesená",J280,0)</f>
        <v>0</v>
      </c>
      <c r="BI280" s="208">
        <f>IF(N280="nulová",J280,0)</f>
        <v>0</v>
      </c>
      <c r="BJ280" s="19" t="s">
        <v>40</v>
      </c>
      <c r="BK280" s="208">
        <f>ROUND(I280*H280,2)</f>
        <v>0</v>
      </c>
      <c r="BL280" s="19" t="s">
        <v>161</v>
      </c>
      <c r="BM280" s="207" t="s">
        <v>407</v>
      </c>
    </row>
    <row r="281" spans="1:65" s="2" customFormat="1" ht="105.6">
      <c r="A281" s="37"/>
      <c r="B281" s="38"/>
      <c r="C281" s="39"/>
      <c r="D281" s="209" t="s">
        <v>199</v>
      </c>
      <c r="E281" s="39"/>
      <c r="F281" s="210" t="s">
        <v>408</v>
      </c>
      <c r="G281" s="39"/>
      <c r="H281" s="39"/>
      <c r="I281" s="119"/>
      <c r="J281" s="39"/>
      <c r="K281" s="39"/>
      <c r="L281" s="42"/>
      <c r="M281" s="211"/>
      <c r="N281" s="212"/>
      <c r="O281" s="67"/>
      <c r="P281" s="67"/>
      <c r="Q281" s="67"/>
      <c r="R281" s="67"/>
      <c r="S281" s="67"/>
      <c r="T281" s="68"/>
      <c r="U281" s="37"/>
      <c r="V281" s="37"/>
      <c r="W281" s="37"/>
      <c r="X281" s="37"/>
      <c r="Y281" s="37"/>
      <c r="Z281" s="37"/>
      <c r="AA281" s="37"/>
      <c r="AB281" s="37"/>
      <c r="AC281" s="37"/>
      <c r="AD281" s="37"/>
      <c r="AE281" s="37"/>
      <c r="AT281" s="19" t="s">
        <v>199</v>
      </c>
      <c r="AU281" s="19" t="s">
        <v>90</v>
      </c>
    </row>
    <row r="282" spans="1:65" s="13" customFormat="1" ht="10.199999999999999">
      <c r="B282" s="213"/>
      <c r="C282" s="214"/>
      <c r="D282" s="209" t="s">
        <v>201</v>
      </c>
      <c r="E282" s="215" t="s">
        <v>32</v>
      </c>
      <c r="F282" s="216" t="s">
        <v>318</v>
      </c>
      <c r="G282" s="214"/>
      <c r="H282" s="215" t="s">
        <v>32</v>
      </c>
      <c r="I282" s="217"/>
      <c r="J282" s="214"/>
      <c r="K282" s="214"/>
      <c r="L282" s="218"/>
      <c r="M282" s="219"/>
      <c r="N282" s="220"/>
      <c r="O282" s="220"/>
      <c r="P282" s="220"/>
      <c r="Q282" s="220"/>
      <c r="R282" s="220"/>
      <c r="S282" s="220"/>
      <c r="T282" s="221"/>
      <c r="AT282" s="222" t="s">
        <v>201</v>
      </c>
      <c r="AU282" s="222" t="s">
        <v>90</v>
      </c>
      <c r="AV282" s="13" t="s">
        <v>40</v>
      </c>
      <c r="AW282" s="13" t="s">
        <v>38</v>
      </c>
      <c r="AX282" s="13" t="s">
        <v>81</v>
      </c>
      <c r="AY282" s="222" t="s">
        <v>192</v>
      </c>
    </row>
    <row r="283" spans="1:65" s="13" customFormat="1" ht="10.199999999999999">
      <c r="B283" s="213"/>
      <c r="C283" s="214"/>
      <c r="D283" s="209" t="s">
        <v>201</v>
      </c>
      <c r="E283" s="215" t="s">
        <v>32</v>
      </c>
      <c r="F283" s="216" t="s">
        <v>202</v>
      </c>
      <c r="G283" s="214"/>
      <c r="H283" s="215" t="s">
        <v>32</v>
      </c>
      <c r="I283" s="217"/>
      <c r="J283" s="214"/>
      <c r="K283" s="214"/>
      <c r="L283" s="218"/>
      <c r="M283" s="219"/>
      <c r="N283" s="220"/>
      <c r="O283" s="220"/>
      <c r="P283" s="220"/>
      <c r="Q283" s="220"/>
      <c r="R283" s="220"/>
      <c r="S283" s="220"/>
      <c r="T283" s="221"/>
      <c r="AT283" s="222" t="s">
        <v>201</v>
      </c>
      <c r="AU283" s="222" t="s">
        <v>90</v>
      </c>
      <c r="AV283" s="13" t="s">
        <v>40</v>
      </c>
      <c r="AW283" s="13" t="s">
        <v>38</v>
      </c>
      <c r="AX283" s="13" t="s">
        <v>81</v>
      </c>
      <c r="AY283" s="222" t="s">
        <v>192</v>
      </c>
    </row>
    <row r="284" spans="1:65" s="13" customFormat="1" ht="10.199999999999999">
      <c r="B284" s="213"/>
      <c r="C284" s="214"/>
      <c r="D284" s="209" t="s">
        <v>201</v>
      </c>
      <c r="E284" s="215" t="s">
        <v>32</v>
      </c>
      <c r="F284" s="216" t="s">
        <v>276</v>
      </c>
      <c r="G284" s="214"/>
      <c r="H284" s="215" t="s">
        <v>32</v>
      </c>
      <c r="I284" s="217"/>
      <c r="J284" s="214"/>
      <c r="K284" s="214"/>
      <c r="L284" s="218"/>
      <c r="M284" s="219"/>
      <c r="N284" s="220"/>
      <c r="O284" s="220"/>
      <c r="P284" s="220"/>
      <c r="Q284" s="220"/>
      <c r="R284" s="220"/>
      <c r="S284" s="220"/>
      <c r="T284" s="221"/>
      <c r="AT284" s="222" t="s">
        <v>201</v>
      </c>
      <c r="AU284" s="222" t="s">
        <v>90</v>
      </c>
      <c r="AV284" s="13" t="s">
        <v>40</v>
      </c>
      <c r="AW284" s="13" t="s">
        <v>38</v>
      </c>
      <c r="AX284" s="13" t="s">
        <v>81</v>
      </c>
      <c r="AY284" s="222" t="s">
        <v>192</v>
      </c>
    </row>
    <row r="285" spans="1:65" s="14" customFormat="1" ht="10.199999999999999">
      <c r="B285" s="223"/>
      <c r="C285" s="224"/>
      <c r="D285" s="209" t="s">
        <v>201</v>
      </c>
      <c r="E285" s="225" t="s">
        <v>32</v>
      </c>
      <c r="F285" s="226" t="s">
        <v>398</v>
      </c>
      <c r="G285" s="224"/>
      <c r="H285" s="227">
        <v>3.84</v>
      </c>
      <c r="I285" s="228"/>
      <c r="J285" s="224"/>
      <c r="K285" s="224"/>
      <c r="L285" s="229"/>
      <c r="M285" s="230"/>
      <c r="N285" s="231"/>
      <c r="O285" s="231"/>
      <c r="P285" s="231"/>
      <c r="Q285" s="231"/>
      <c r="R285" s="231"/>
      <c r="S285" s="231"/>
      <c r="T285" s="232"/>
      <c r="AT285" s="233" t="s">
        <v>201</v>
      </c>
      <c r="AU285" s="233" t="s">
        <v>90</v>
      </c>
      <c r="AV285" s="14" t="s">
        <v>90</v>
      </c>
      <c r="AW285" s="14" t="s">
        <v>38</v>
      </c>
      <c r="AX285" s="14" t="s">
        <v>81</v>
      </c>
      <c r="AY285" s="233" t="s">
        <v>192</v>
      </c>
    </row>
    <row r="286" spans="1:65" s="15" customFormat="1" ht="10.199999999999999">
      <c r="B286" s="234"/>
      <c r="C286" s="235"/>
      <c r="D286" s="209" t="s">
        <v>201</v>
      </c>
      <c r="E286" s="236" t="s">
        <v>32</v>
      </c>
      <c r="F286" s="237" t="s">
        <v>204</v>
      </c>
      <c r="G286" s="235"/>
      <c r="H286" s="238">
        <v>3.84</v>
      </c>
      <c r="I286" s="239"/>
      <c r="J286" s="235"/>
      <c r="K286" s="235"/>
      <c r="L286" s="240"/>
      <c r="M286" s="241"/>
      <c r="N286" s="242"/>
      <c r="O286" s="242"/>
      <c r="P286" s="242"/>
      <c r="Q286" s="242"/>
      <c r="R286" s="242"/>
      <c r="S286" s="242"/>
      <c r="T286" s="243"/>
      <c r="AT286" s="244" t="s">
        <v>201</v>
      </c>
      <c r="AU286" s="244" t="s">
        <v>90</v>
      </c>
      <c r="AV286" s="15" t="s">
        <v>161</v>
      </c>
      <c r="AW286" s="15" t="s">
        <v>38</v>
      </c>
      <c r="AX286" s="15" t="s">
        <v>40</v>
      </c>
      <c r="AY286" s="244" t="s">
        <v>192</v>
      </c>
    </row>
    <row r="287" spans="1:65" s="2" customFormat="1" ht="16.5" customHeight="1">
      <c r="A287" s="37"/>
      <c r="B287" s="38"/>
      <c r="C287" s="256" t="s">
        <v>409</v>
      </c>
      <c r="D287" s="256" t="s">
        <v>322</v>
      </c>
      <c r="E287" s="257" t="s">
        <v>410</v>
      </c>
      <c r="F287" s="258" t="s">
        <v>411</v>
      </c>
      <c r="G287" s="259" t="s">
        <v>412</v>
      </c>
      <c r="H287" s="260">
        <v>0.13400000000000001</v>
      </c>
      <c r="I287" s="261"/>
      <c r="J287" s="262">
        <f>ROUND(I287*H287,2)</f>
        <v>0</v>
      </c>
      <c r="K287" s="258" t="s">
        <v>197</v>
      </c>
      <c r="L287" s="263"/>
      <c r="M287" s="264" t="s">
        <v>32</v>
      </c>
      <c r="N287" s="265" t="s">
        <v>52</v>
      </c>
      <c r="O287" s="67"/>
      <c r="P287" s="205">
        <f>O287*H287</f>
        <v>0</v>
      </c>
      <c r="Q287" s="205">
        <v>1E-3</v>
      </c>
      <c r="R287" s="205">
        <f>Q287*H287</f>
        <v>1.34E-4</v>
      </c>
      <c r="S287" s="205">
        <v>0</v>
      </c>
      <c r="T287" s="206">
        <f>S287*H287</f>
        <v>0</v>
      </c>
      <c r="U287" s="37"/>
      <c r="V287" s="37"/>
      <c r="W287" s="37"/>
      <c r="X287" s="37"/>
      <c r="Y287" s="37"/>
      <c r="Z287" s="37"/>
      <c r="AA287" s="37"/>
      <c r="AB287" s="37"/>
      <c r="AC287" s="37"/>
      <c r="AD287" s="37"/>
      <c r="AE287" s="37"/>
      <c r="AR287" s="207" t="s">
        <v>238</v>
      </c>
      <c r="AT287" s="207" t="s">
        <v>322</v>
      </c>
      <c r="AU287" s="207" t="s">
        <v>90</v>
      </c>
      <c r="AY287" s="19" t="s">
        <v>192</v>
      </c>
      <c r="BE287" s="208">
        <f>IF(N287="základní",J287,0)</f>
        <v>0</v>
      </c>
      <c r="BF287" s="208">
        <f>IF(N287="snížená",J287,0)</f>
        <v>0</v>
      </c>
      <c r="BG287" s="208">
        <f>IF(N287="zákl. přenesená",J287,0)</f>
        <v>0</v>
      </c>
      <c r="BH287" s="208">
        <f>IF(N287="sníž. přenesená",J287,0)</f>
        <v>0</v>
      </c>
      <c r="BI287" s="208">
        <f>IF(N287="nulová",J287,0)</f>
        <v>0</v>
      </c>
      <c r="BJ287" s="19" t="s">
        <v>40</v>
      </c>
      <c r="BK287" s="208">
        <f>ROUND(I287*H287,2)</f>
        <v>0</v>
      </c>
      <c r="BL287" s="19" t="s">
        <v>161</v>
      </c>
      <c r="BM287" s="207" t="s">
        <v>413</v>
      </c>
    </row>
    <row r="288" spans="1:65" s="2" customFormat="1" ht="19.2">
      <c r="A288" s="37"/>
      <c r="B288" s="38"/>
      <c r="C288" s="39"/>
      <c r="D288" s="209" t="s">
        <v>209</v>
      </c>
      <c r="E288" s="39"/>
      <c r="F288" s="210" t="s">
        <v>414</v>
      </c>
      <c r="G288" s="39"/>
      <c r="H288" s="39"/>
      <c r="I288" s="119"/>
      <c r="J288" s="39"/>
      <c r="K288" s="39"/>
      <c r="L288" s="42"/>
      <c r="M288" s="211"/>
      <c r="N288" s="212"/>
      <c r="O288" s="67"/>
      <c r="P288" s="67"/>
      <c r="Q288" s="67"/>
      <c r="R288" s="67"/>
      <c r="S288" s="67"/>
      <c r="T288" s="68"/>
      <c r="U288" s="37"/>
      <c r="V288" s="37"/>
      <c r="W288" s="37"/>
      <c r="X288" s="37"/>
      <c r="Y288" s="37"/>
      <c r="Z288" s="37"/>
      <c r="AA288" s="37"/>
      <c r="AB288" s="37"/>
      <c r="AC288" s="37"/>
      <c r="AD288" s="37"/>
      <c r="AE288" s="37"/>
      <c r="AT288" s="19" t="s">
        <v>209</v>
      </c>
      <c r="AU288" s="19" t="s">
        <v>90</v>
      </c>
    </row>
    <row r="289" spans="1:65" s="14" customFormat="1" ht="10.199999999999999">
      <c r="B289" s="223"/>
      <c r="C289" s="224"/>
      <c r="D289" s="209" t="s">
        <v>201</v>
      </c>
      <c r="E289" s="224"/>
      <c r="F289" s="226" t="s">
        <v>415</v>
      </c>
      <c r="G289" s="224"/>
      <c r="H289" s="227">
        <v>0.13400000000000001</v>
      </c>
      <c r="I289" s="228"/>
      <c r="J289" s="224"/>
      <c r="K289" s="224"/>
      <c r="L289" s="229"/>
      <c r="M289" s="230"/>
      <c r="N289" s="231"/>
      <c r="O289" s="231"/>
      <c r="P289" s="231"/>
      <c r="Q289" s="231"/>
      <c r="R289" s="231"/>
      <c r="S289" s="231"/>
      <c r="T289" s="232"/>
      <c r="AT289" s="233" t="s">
        <v>201</v>
      </c>
      <c r="AU289" s="233" t="s">
        <v>90</v>
      </c>
      <c r="AV289" s="14" t="s">
        <v>90</v>
      </c>
      <c r="AW289" s="14" t="s">
        <v>4</v>
      </c>
      <c r="AX289" s="14" t="s">
        <v>40</v>
      </c>
      <c r="AY289" s="233" t="s">
        <v>192</v>
      </c>
    </row>
    <row r="290" spans="1:65" s="2" customFormat="1" ht="16.5" customHeight="1">
      <c r="A290" s="37"/>
      <c r="B290" s="38"/>
      <c r="C290" s="196" t="s">
        <v>416</v>
      </c>
      <c r="D290" s="196" t="s">
        <v>194</v>
      </c>
      <c r="E290" s="197" t="s">
        <v>417</v>
      </c>
      <c r="F290" s="198" t="s">
        <v>418</v>
      </c>
      <c r="G290" s="199" t="s">
        <v>124</v>
      </c>
      <c r="H290" s="200">
        <v>1377.2</v>
      </c>
      <c r="I290" s="201"/>
      <c r="J290" s="202">
        <f>ROUND(I290*H290,2)</f>
        <v>0</v>
      </c>
      <c r="K290" s="198" t="s">
        <v>197</v>
      </c>
      <c r="L290" s="42"/>
      <c r="M290" s="203" t="s">
        <v>32</v>
      </c>
      <c r="N290" s="204" t="s">
        <v>52</v>
      </c>
      <c r="O290" s="67"/>
      <c r="P290" s="205">
        <f>O290*H290</f>
        <v>0</v>
      </c>
      <c r="Q290" s="205">
        <v>0</v>
      </c>
      <c r="R290" s="205">
        <f>Q290*H290</f>
        <v>0</v>
      </c>
      <c r="S290" s="205">
        <v>0</v>
      </c>
      <c r="T290" s="206">
        <f>S290*H290</f>
        <v>0</v>
      </c>
      <c r="U290" s="37"/>
      <c r="V290" s="37"/>
      <c r="W290" s="37"/>
      <c r="X290" s="37"/>
      <c r="Y290" s="37"/>
      <c r="Z290" s="37"/>
      <c r="AA290" s="37"/>
      <c r="AB290" s="37"/>
      <c r="AC290" s="37"/>
      <c r="AD290" s="37"/>
      <c r="AE290" s="37"/>
      <c r="AR290" s="207" t="s">
        <v>161</v>
      </c>
      <c r="AT290" s="207" t="s">
        <v>194</v>
      </c>
      <c r="AU290" s="207" t="s">
        <v>90</v>
      </c>
      <c r="AY290" s="19" t="s">
        <v>192</v>
      </c>
      <c r="BE290" s="208">
        <f>IF(N290="základní",J290,0)</f>
        <v>0</v>
      </c>
      <c r="BF290" s="208">
        <f>IF(N290="snížená",J290,0)</f>
        <v>0</v>
      </c>
      <c r="BG290" s="208">
        <f>IF(N290="zákl. přenesená",J290,0)</f>
        <v>0</v>
      </c>
      <c r="BH290" s="208">
        <f>IF(N290="sníž. přenesená",J290,0)</f>
        <v>0</v>
      </c>
      <c r="BI290" s="208">
        <f>IF(N290="nulová",J290,0)</f>
        <v>0</v>
      </c>
      <c r="BJ290" s="19" t="s">
        <v>40</v>
      </c>
      <c r="BK290" s="208">
        <f>ROUND(I290*H290,2)</f>
        <v>0</v>
      </c>
      <c r="BL290" s="19" t="s">
        <v>161</v>
      </c>
      <c r="BM290" s="207" t="s">
        <v>419</v>
      </c>
    </row>
    <row r="291" spans="1:65" s="2" customFormat="1" ht="115.2">
      <c r="A291" s="37"/>
      <c r="B291" s="38"/>
      <c r="C291" s="39"/>
      <c r="D291" s="209" t="s">
        <v>199</v>
      </c>
      <c r="E291" s="39"/>
      <c r="F291" s="210" t="s">
        <v>420</v>
      </c>
      <c r="G291" s="39"/>
      <c r="H291" s="39"/>
      <c r="I291" s="119"/>
      <c r="J291" s="39"/>
      <c r="K291" s="39"/>
      <c r="L291" s="42"/>
      <c r="M291" s="211"/>
      <c r="N291" s="212"/>
      <c r="O291" s="67"/>
      <c r="P291" s="67"/>
      <c r="Q291" s="67"/>
      <c r="R291" s="67"/>
      <c r="S291" s="67"/>
      <c r="T291" s="68"/>
      <c r="U291" s="37"/>
      <c r="V291" s="37"/>
      <c r="W291" s="37"/>
      <c r="X291" s="37"/>
      <c r="Y291" s="37"/>
      <c r="Z291" s="37"/>
      <c r="AA291" s="37"/>
      <c r="AB291" s="37"/>
      <c r="AC291" s="37"/>
      <c r="AD291" s="37"/>
      <c r="AE291" s="37"/>
      <c r="AT291" s="19" t="s">
        <v>199</v>
      </c>
      <c r="AU291" s="19" t="s">
        <v>90</v>
      </c>
    </row>
    <row r="292" spans="1:65" s="13" customFormat="1" ht="10.199999999999999">
      <c r="B292" s="213"/>
      <c r="C292" s="214"/>
      <c r="D292" s="209" t="s">
        <v>201</v>
      </c>
      <c r="E292" s="215" t="s">
        <v>32</v>
      </c>
      <c r="F292" s="216" t="s">
        <v>251</v>
      </c>
      <c r="G292" s="214"/>
      <c r="H292" s="215" t="s">
        <v>32</v>
      </c>
      <c r="I292" s="217"/>
      <c r="J292" s="214"/>
      <c r="K292" s="214"/>
      <c r="L292" s="218"/>
      <c r="M292" s="219"/>
      <c r="N292" s="220"/>
      <c r="O292" s="220"/>
      <c r="P292" s="220"/>
      <c r="Q292" s="220"/>
      <c r="R292" s="220"/>
      <c r="S292" s="220"/>
      <c r="T292" s="221"/>
      <c r="AT292" s="222" t="s">
        <v>201</v>
      </c>
      <c r="AU292" s="222" t="s">
        <v>90</v>
      </c>
      <c r="AV292" s="13" t="s">
        <v>40</v>
      </c>
      <c r="AW292" s="13" t="s">
        <v>38</v>
      </c>
      <c r="AX292" s="13" t="s">
        <v>81</v>
      </c>
      <c r="AY292" s="222" t="s">
        <v>192</v>
      </c>
    </row>
    <row r="293" spans="1:65" s="13" customFormat="1" ht="10.199999999999999">
      <c r="B293" s="213"/>
      <c r="C293" s="214"/>
      <c r="D293" s="209" t="s">
        <v>201</v>
      </c>
      <c r="E293" s="215" t="s">
        <v>32</v>
      </c>
      <c r="F293" s="216" t="s">
        <v>252</v>
      </c>
      <c r="G293" s="214"/>
      <c r="H293" s="215" t="s">
        <v>32</v>
      </c>
      <c r="I293" s="217"/>
      <c r="J293" s="214"/>
      <c r="K293" s="214"/>
      <c r="L293" s="218"/>
      <c r="M293" s="219"/>
      <c r="N293" s="220"/>
      <c r="O293" s="220"/>
      <c r="P293" s="220"/>
      <c r="Q293" s="220"/>
      <c r="R293" s="220"/>
      <c r="S293" s="220"/>
      <c r="T293" s="221"/>
      <c r="AT293" s="222" t="s">
        <v>201</v>
      </c>
      <c r="AU293" s="222" t="s">
        <v>90</v>
      </c>
      <c r="AV293" s="13" t="s">
        <v>40</v>
      </c>
      <c r="AW293" s="13" t="s">
        <v>38</v>
      </c>
      <c r="AX293" s="13" t="s">
        <v>81</v>
      </c>
      <c r="AY293" s="222" t="s">
        <v>192</v>
      </c>
    </row>
    <row r="294" spans="1:65" s="14" customFormat="1" ht="10.199999999999999">
      <c r="B294" s="223"/>
      <c r="C294" s="224"/>
      <c r="D294" s="209" t="s">
        <v>201</v>
      </c>
      <c r="E294" s="225" t="s">
        <v>32</v>
      </c>
      <c r="F294" s="226" t="s">
        <v>421</v>
      </c>
      <c r="G294" s="224"/>
      <c r="H294" s="227">
        <v>770.23</v>
      </c>
      <c r="I294" s="228"/>
      <c r="J294" s="224"/>
      <c r="K294" s="224"/>
      <c r="L294" s="229"/>
      <c r="M294" s="230"/>
      <c r="N294" s="231"/>
      <c r="O294" s="231"/>
      <c r="P294" s="231"/>
      <c r="Q294" s="231"/>
      <c r="R294" s="231"/>
      <c r="S294" s="231"/>
      <c r="T294" s="232"/>
      <c r="AT294" s="233" t="s">
        <v>201</v>
      </c>
      <c r="AU294" s="233" t="s">
        <v>90</v>
      </c>
      <c r="AV294" s="14" t="s">
        <v>90</v>
      </c>
      <c r="AW294" s="14" t="s">
        <v>38</v>
      </c>
      <c r="AX294" s="14" t="s">
        <v>81</v>
      </c>
      <c r="AY294" s="233" t="s">
        <v>192</v>
      </c>
    </row>
    <row r="295" spans="1:65" s="14" customFormat="1" ht="10.199999999999999">
      <c r="B295" s="223"/>
      <c r="C295" s="224"/>
      <c r="D295" s="209" t="s">
        <v>201</v>
      </c>
      <c r="E295" s="225" t="s">
        <v>32</v>
      </c>
      <c r="F295" s="226" t="s">
        <v>422</v>
      </c>
      <c r="G295" s="224"/>
      <c r="H295" s="227">
        <v>10.86</v>
      </c>
      <c r="I295" s="228"/>
      <c r="J295" s="224"/>
      <c r="K295" s="224"/>
      <c r="L295" s="229"/>
      <c r="M295" s="230"/>
      <c r="N295" s="231"/>
      <c r="O295" s="231"/>
      <c r="P295" s="231"/>
      <c r="Q295" s="231"/>
      <c r="R295" s="231"/>
      <c r="S295" s="231"/>
      <c r="T295" s="232"/>
      <c r="AT295" s="233" t="s">
        <v>201</v>
      </c>
      <c r="AU295" s="233" t="s">
        <v>90</v>
      </c>
      <c r="AV295" s="14" t="s">
        <v>90</v>
      </c>
      <c r="AW295" s="14" t="s">
        <v>38</v>
      </c>
      <c r="AX295" s="14" t="s">
        <v>81</v>
      </c>
      <c r="AY295" s="233" t="s">
        <v>192</v>
      </c>
    </row>
    <row r="296" spans="1:65" s="14" customFormat="1" ht="10.199999999999999">
      <c r="B296" s="223"/>
      <c r="C296" s="224"/>
      <c r="D296" s="209" t="s">
        <v>201</v>
      </c>
      <c r="E296" s="225" t="s">
        <v>32</v>
      </c>
      <c r="F296" s="226" t="s">
        <v>423</v>
      </c>
      <c r="G296" s="224"/>
      <c r="H296" s="227">
        <v>94.1</v>
      </c>
      <c r="I296" s="228"/>
      <c r="J296" s="224"/>
      <c r="K296" s="224"/>
      <c r="L296" s="229"/>
      <c r="M296" s="230"/>
      <c r="N296" s="231"/>
      <c r="O296" s="231"/>
      <c r="P296" s="231"/>
      <c r="Q296" s="231"/>
      <c r="R296" s="231"/>
      <c r="S296" s="231"/>
      <c r="T296" s="232"/>
      <c r="AT296" s="233" t="s">
        <v>201</v>
      </c>
      <c r="AU296" s="233" t="s">
        <v>90</v>
      </c>
      <c r="AV296" s="14" t="s">
        <v>90</v>
      </c>
      <c r="AW296" s="14" t="s">
        <v>38</v>
      </c>
      <c r="AX296" s="14" t="s">
        <v>81</v>
      </c>
      <c r="AY296" s="233" t="s">
        <v>192</v>
      </c>
    </row>
    <row r="297" spans="1:65" s="16" customFormat="1" ht="10.199999999999999">
      <c r="B297" s="245"/>
      <c r="C297" s="246"/>
      <c r="D297" s="209" t="s">
        <v>201</v>
      </c>
      <c r="E297" s="247" t="s">
        <v>32</v>
      </c>
      <c r="F297" s="248" t="s">
        <v>257</v>
      </c>
      <c r="G297" s="246"/>
      <c r="H297" s="249">
        <v>875.19</v>
      </c>
      <c r="I297" s="250"/>
      <c r="J297" s="246"/>
      <c r="K297" s="246"/>
      <c r="L297" s="251"/>
      <c r="M297" s="252"/>
      <c r="N297" s="253"/>
      <c r="O297" s="253"/>
      <c r="P297" s="253"/>
      <c r="Q297" s="253"/>
      <c r="R297" s="253"/>
      <c r="S297" s="253"/>
      <c r="T297" s="254"/>
      <c r="AT297" s="255" t="s">
        <v>201</v>
      </c>
      <c r="AU297" s="255" t="s">
        <v>90</v>
      </c>
      <c r="AV297" s="16" t="s">
        <v>111</v>
      </c>
      <c r="AW297" s="16" t="s">
        <v>38</v>
      </c>
      <c r="AX297" s="16" t="s">
        <v>81</v>
      </c>
      <c r="AY297" s="255" t="s">
        <v>192</v>
      </c>
    </row>
    <row r="298" spans="1:65" s="14" customFormat="1" ht="10.199999999999999">
      <c r="B298" s="223"/>
      <c r="C298" s="224"/>
      <c r="D298" s="209" t="s">
        <v>201</v>
      </c>
      <c r="E298" s="225" t="s">
        <v>32</v>
      </c>
      <c r="F298" s="226" t="s">
        <v>424</v>
      </c>
      <c r="G298" s="224"/>
      <c r="H298" s="227">
        <v>42.87</v>
      </c>
      <c r="I298" s="228"/>
      <c r="J298" s="224"/>
      <c r="K298" s="224"/>
      <c r="L298" s="229"/>
      <c r="M298" s="230"/>
      <c r="N298" s="231"/>
      <c r="O298" s="231"/>
      <c r="P298" s="231"/>
      <c r="Q298" s="231"/>
      <c r="R298" s="231"/>
      <c r="S298" s="231"/>
      <c r="T298" s="232"/>
      <c r="AT298" s="233" t="s">
        <v>201</v>
      </c>
      <c r="AU298" s="233" t="s">
        <v>90</v>
      </c>
      <c r="AV298" s="14" t="s">
        <v>90</v>
      </c>
      <c r="AW298" s="14" t="s">
        <v>38</v>
      </c>
      <c r="AX298" s="14" t="s">
        <v>81</v>
      </c>
      <c r="AY298" s="233" t="s">
        <v>192</v>
      </c>
    </row>
    <row r="299" spans="1:65" s="14" customFormat="1" ht="10.199999999999999">
      <c r="B299" s="223"/>
      <c r="C299" s="224"/>
      <c r="D299" s="209" t="s">
        <v>201</v>
      </c>
      <c r="E299" s="225" t="s">
        <v>32</v>
      </c>
      <c r="F299" s="226" t="s">
        <v>425</v>
      </c>
      <c r="G299" s="224"/>
      <c r="H299" s="227">
        <v>20.65</v>
      </c>
      <c r="I299" s="228"/>
      <c r="J299" s="224"/>
      <c r="K299" s="224"/>
      <c r="L299" s="229"/>
      <c r="M299" s="230"/>
      <c r="N299" s="231"/>
      <c r="O299" s="231"/>
      <c r="P299" s="231"/>
      <c r="Q299" s="231"/>
      <c r="R299" s="231"/>
      <c r="S299" s="231"/>
      <c r="T299" s="232"/>
      <c r="AT299" s="233" t="s">
        <v>201</v>
      </c>
      <c r="AU299" s="233" t="s">
        <v>90</v>
      </c>
      <c r="AV299" s="14" t="s">
        <v>90</v>
      </c>
      <c r="AW299" s="14" t="s">
        <v>38</v>
      </c>
      <c r="AX299" s="14" t="s">
        <v>81</v>
      </c>
      <c r="AY299" s="233" t="s">
        <v>192</v>
      </c>
    </row>
    <row r="300" spans="1:65" s="16" customFormat="1" ht="10.199999999999999">
      <c r="B300" s="245"/>
      <c r="C300" s="246"/>
      <c r="D300" s="209" t="s">
        <v>201</v>
      </c>
      <c r="E300" s="247" t="s">
        <v>32</v>
      </c>
      <c r="F300" s="248" t="s">
        <v>260</v>
      </c>
      <c r="G300" s="246"/>
      <c r="H300" s="249">
        <v>63.52</v>
      </c>
      <c r="I300" s="250"/>
      <c r="J300" s="246"/>
      <c r="K300" s="246"/>
      <c r="L300" s="251"/>
      <c r="M300" s="252"/>
      <c r="N300" s="253"/>
      <c r="O300" s="253"/>
      <c r="P300" s="253"/>
      <c r="Q300" s="253"/>
      <c r="R300" s="253"/>
      <c r="S300" s="253"/>
      <c r="T300" s="254"/>
      <c r="AT300" s="255" t="s">
        <v>201</v>
      </c>
      <c r="AU300" s="255" t="s">
        <v>90</v>
      </c>
      <c r="AV300" s="16" t="s">
        <v>111</v>
      </c>
      <c r="AW300" s="16" t="s">
        <v>38</v>
      </c>
      <c r="AX300" s="16" t="s">
        <v>81</v>
      </c>
      <c r="AY300" s="255" t="s">
        <v>192</v>
      </c>
    </row>
    <row r="301" spans="1:65" s="14" customFormat="1" ht="10.199999999999999">
      <c r="B301" s="223"/>
      <c r="C301" s="224"/>
      <c r="D301" s="209" t="s">
        <v>201</v>
      </c>
      <c r="E301" s="225" t="s">
        <v>32</v>
      </c>
      <c r="F301" s="226" t="s">
        <v>426</v>
      </c>
      <c r="G301" s="224"/>
      <c r="H301" s="227">
        <v>242.83</v>
      </c>
      <c r="I301" s="228"/>
      <c r="J301" s="224"/>
      <c r="K301" s="224"/>
      <c r="L301" s="229"/>
      <c r="M301" s="230"/>
      <c r="N301" s="231"/>
      <c r="O301" s="231"/>
      <c r="P301" s="231"/>
      <c r="Q301" s="231"/>
      <c r="R301" s="231"/>
      <c r="S301" s="231"/>
      <c r="T301" s="232"/>
      <c r="AT301" s="233" t="s">
        <v>201</v>
      </c>
      <c r="AU301" s="233" t="s">
        <v>90</v>
      </c>
      <c r="AV301" s="14" t="s">
        <v>90</v>
      </c>
      <c r="AW301" s="14" t="s">
        <v>38</v>
      </c>
      <c r="AX301" s="14" t="s">
        <v>81</v>
      </c>
      <c r="AY301" s="233" t="s">
        <v>192</v>
      </c>
    </row>
    <row r="302" spans="1:65" s="16" customFormat="1" ht="10.199999999999999">
      <c r="B302" s="245"/>
      <c r="C302" s="246"/>
      <c r="D302" s="209" t="s">
        <v>201</v>
      </c>
      <c r="E302" s="247" t="s">
        <v>32</v>
      </c>
      <c r="F302" s="248" t="s">
        <v>262</v>
      </c>
      <c r="G302" s="246"/>
      <c r="H302" s="249">
        <v>242.83</v>
      </c>
      <c r="I302" s="250"/>
      <c r="J302" s="246"/>
      <c r="K302" s="246"/>
      <c r="L302" s="251"/>
      <c r="M302" s="252"/>
      <c r="N302" s="253"/>
      <c r="O302" s="253"/>
      <c r="P302" s="253"/>
      <c r="Q302" s="253"/>
      <c r="R302" s="253"/>
      <c r="S302" s="253"/>
      <c r="T302" s="254"/>
      <c r="AT302" s="255" t="s">
        <v>201</v>
      </c>
      <c r="AU302" s="255" t="s">
        <v>90</v>
      </c>
      <c r="AV302" s="16" t="s">
        <v>111</v>
      </c>
      <c r="AW302" s="16" t="s">
        <v>38</v>
      </c>
      <c r="AX302" s="16" t="s">
        <v>81</v>
      </c>
      <c r="AY302" s="255" t="s">
        <v>192</v>
      </c>
    </row>
    <row r="303" spans="1:65" s="14" customFormat="1" ht="10.199999999999999">
      <c r="B303" s="223"/>
      <c r="C303" s="224"/>
      <c r="D303" s="209" t="s">
        <v>201</v>
      </c>
      <c r="E303" s="225" t="s">
        <v>32</v>
      </c>
      <c r="F303" s="226" t="s">
        <v>427</v>
      </c>
      <c r="G303" s="224"/>
      <c r="H303" s="227">
        <v>86.18</v>
      </c>
      <c r="I303" s="228"/>
      <c r="J303" s="224"/>
      <c r="K303" s="224"/>
      <c r="L303" s="229"/>
      <c r="M303" s="230"/>
      <c r="N303" s="231"/>
      <c r="O303" s="231"/>
      <c r="P303" s="231"/>
      <c r="Q303" s="231"/>
      <c r="R303" s="231"/>
      <c r="S303" s="231"/>
      <c r="T303" s="232"/>
      <c r="AT303" s="233" t="s">
        <v>201</v>
      </c>
      <c r="AU303" s="233" t="s">
        <v>90</v>
      </c>
      <c r="AV303" s="14" t="s">
        <v>90</v>
      </c>
      <c r="AW303" s="14" t="s">
        <v>38</v>
      </c>
      <c r="AX303" s="14" t="s">
        <v>81</v>
      </c>
      <c r="AY303" s="233" t="s">
        <v>192</v>
      </c>
    </row>
    <row r="304" spans="1:65" s="16" customFormat="1" ht="10.199999999999999">
      <c r="B304" s="245"/>
      <c r="C304" s="246"/>
      <c r="D304" s="209" t="s">
        <v>201</v>
      </c>
      <c r="E304" s="247" t="s">
        <v>32</v>
      </c>
      <c r="F304" s="248" t="s">
        <v>264</v>
      </c>
      <c r="G304" s="246"/>
      <c r="H304" s="249">
        <v>86.18</v>
      </c>
      <c r="I304" s="250"/>
      <c r="J304" s="246"/>
      <c r="K304" s="246"/>
      <c r="L304" s="251"/>
      <c r="M304" s="252"/>
      <c r="N304" s="253"/>
      <c r="O304" s="253"/>
      <c r="P304" s="253"/>
      <c r="Q304" s="253"/>
      <c r="R304" s="253"/>
      <c r="S304" s="253"/>
      <c r="T304" s="254"/>
      <c r="AT304" s="255" t="s">
        <v>201</v>
      </c>
      <c r="AU304" s="255" t="s">
        <v>90</v>
      </c>
      <c r="AV304" s="16" t="s">
        <v>111</v>
      </c>
      <c r="AW304" s="16" t="s">
        <v>38</v>
      </c>
      <c r="AX304" s="16" t="s">
        <v>81</v>
      </c>
      <c r="AY304" s="255" t="s">
        <v>192</v>
      </c>
    </row>
    <row r="305" spans="1:65" s="14" customFormat="1" ht="10.199999999999999">
      <c r="B305" s="223"/>
      <c r="C305" s="224"/>
      <c r="D305" s="209" t="s">
        <v>201</v>
      </c>
      <c r="E305" s="225" t="s">
        <v>32</v>
      </c>
      <c r="F305" s="226" t="s">
        <v>428</v>
      </c>
      <c r="G305" s="224"/>
      <c r="H305" s="227">
        <v>92.74</v>
      </c>
      <c r="I305" s="228"/>
      <c r="J305" s="224"/>
      <c r="K305" s="224"/>
      <c r="L305" s="229"/>
      <c r="M305" s="230"/>
      <c r="N305" s="231"/>
      <c r="O305" s="231"/>
      <c r="P305" s="231"/>
      <c r="Q305" s="231"/>
      <c r="R305" s="231"/>
      <c r="S305" s="231"/>
      <c r="T305" s="232"/>
      <c r="AT305" s="233" t="s">
        <v>201</v>
      </c>
      <c r="AU305" s="233" t="s">
        <v>90</v>
      </c>
      <c r="AV305" s="14" t="s">
        <v>90</v>
      </c>
      <c r="AW305" s="14" t="s">
        <v>38</v>
      </c>
      <c r="AX305" s="14" t="s">
        <v>81</v>
      </c>
      <c r="AY305" s="233" t="s">
        <v>192</v>
      </c>
    </row>
    <row r="306" spans="1:65" s="14" customFormat="1" ht="10.199999999999999">
      <c r="B306" s="223"/>
      <c r="C306" s="224"/>
      <c r="D306" s="209" t="s">
        <v>201</v>
      </c>
      <c r="E306" s="225" t="s">
        <v>32</v>
      </c>
      <c r="F306" s="226" t="s">
        <v>429</v>
      </c>
      <c r="G306" s="224"/>
      <c r="H306" s="227">
        <v>0.5</v>
      </c>
      <c r="I306" s="228"/>
      <c r="J306" s="224"/>
      <c r="K306" s="224"/>
      <c r="L306" s="229"/>
      <c r="M306" s="230"/>
      <c r="N306" s="231"/>
      <c r="O306" s="231"/>
      <c r="P306" s="231"/>
      <c r="Q306" s="231"/>
      <c r="R306" s="231"/>
      <c r="S306" s="231"/>
      <c r="T306" s="232"/>
      <c r="AT306" s="233" t="s">
        <v>201</v>
      </c>
      <c r="AU306" s="233" t="s">
        <v>90</v>
      </c>
      <c r="AV306" s="14" t="s">
        <v>90</v>
      </c>
      <c r="AW306" s="14" t="s">
        <v>38</v>
      </c>
      <c r="AX306" s="14" t="s">
        <v>81</v>
      </c>
      <c r="AY306" s="233" t="s">
        <v>192</v>
      </c>
    </row>
    <row r="307" spans="1:65" s="14" customFormat="1" ht="10.199999999999999">
      <c r="B307" s="223"/>
      <c r="C307" s="224"/>
      <c r="D307" s="209" t="s">
        <v>201</v>
      </c>
      <c r="E307" s="225" t="s">
        <v>32</v>
      </c>
      <c r="F307" s="226" t="s">
        <v>430</v>
      </c>
      <c r="G307" s="224"/>
      <c r="H307" s="227">
        <v>10.220000000000001</v>
      </c>
      <c r="I307" s="228"/>
      <c r="J307" s="224"/>
      <c r="K307" s="224"/>
      <c r="L307" s="229"/>
      <c r="M307" s="230"/>
      <c r="N307" s="231"/>
      <c r="O307" s="231"/>
      <c r="P307" s="231"/>
      <c r="Q307" s="231"/>
      <c r="R307" s="231"/>
      <c r="S307" s="231"/>
      <c r="T307" s="232"/>
      <c r="AT307" s="233" t="s">
        <v>201</v>
      </c>
      <c r="AU307" s="233" t="s">
        <v>90</v>
      </c>
      <c r="AV307" s="14" t="s">
        <v>90</v>
      </c>
      <c r="AW307" s="14" t="s">
        <v>38</v>
      </c>
      <c r="AX307" s="14" t="s">
        <v>81</v>
      </c>
      <c r="AY307" s="233" t="s">
        <v>192</v>
      </c>
    </row>
    <row r="308" spans="1:65" s="14" customFormat="1" ht="10.199999999999999">
      <c r="B308" s="223"/>
      <c r="C308" s="224"/>
      <c r="D308" s="209" t="s">
        <v>201</v>
      </c>
      <c r="E308" s="225" t="s">
        <v>32</v>
      </c>
      <c r="F308" s="226" t="s">
        <v>431</v>
      </c>
      <c r="G308" s="224"/>
      <c r="H308" s="227">
        <v>6.02</v>
      </c>
      <c r="I308" s="228"/>
      <c r="J308" s="224"/>
      <c r="K308" s="224"/>
      <c r="L308" s="229"/>
      <c r="M308" s="230"/>
      <c r="N308" s="231"/>
      <c r="O308" s="231"/>
      <c r="P308" s="231"/>
      <c r="Q308" s="231"/>
      <c r="R308" s="231"/>
      <c r="S308" s="231"/>
      <c r="T308" s="232"/>
      <c r="AT308" s="233" t="s">
        <v>201</v>
      </c>
      <c r="AU308" s="233" t="s">
        <v>90</v>
      </c>
      <c r="AV308" s="14" t="s">
        <v>90</v>
      </c>
      <c r="AW308" s="14" t="s">
        <v>38</v>
      </c>
      <c r="AX308" s="14" t="s">
        <v>81</v>
      </c>
      <c r="AY308" s="233" t="s">
        <v>192</v>
      </c>
    </row>
    <row r="309" spans="1:65" s="16" customFormat="1" ht="10.199999999999999">
      <c r="B309" s="245"/>
      <c r="C309" s="246"/>
      <c r="D309" s="209" t="s">
        <v>201</v>
      </c>
      <c r="E309" s="247" t="s">
        <v>32</v>
      </c>
      <c r="F309" s="248" t="s">
        <v>432</v>
      </c>
      <c r="G309" s="246"/>
      <c r="H309" s="249">
        <v>109.48</v>
      </c>
      <c r="I309" s="250"/>
      <c r="J309" s="246"/>
      <c r="K309" s="246"/>
      <c r="L309" s="251"/>
      <c r="M309" s="252"/>
      <c r="N309" s="253"/>
      <c r="O309" s="253"/>
      <c r="P309" s="253"/>
      <c r="Q309" s="253"/>
      <c r="R309" s="253"/>
      <c r="S309" s="253"/>
      <c r="T309" s="254"/>
      <c r="AT309" s="255" t="s">
        <v>201</v>
      </c>
      <c r="AU309" s="255" t="s">
        <v>90</v>
      </c>
      <c r="AV309" s="16" t="s">
        <v>111</v>
      </c>
      <c r="AW309" s="16" t="s">
        <v>38</v>
      </c>
      <c r="AX309" s="16" t="s">
        <v>81</v>
      </c>
      <c r="AY309" s="255" t="s">
        <v>192</v>
      </c>
    </row>
    <row r="310" spans="1:65" s="15" customFormat="1" ht="10.199999999999999">
      <c r="B310" s="234"/>
      <c r="C310" s="235"/>
      <c r="D310" s="209" t="s">
        <v>201</v>
      </c>
      <c r="E310" s="236" t="s">
        <v>32</v>
      </c>
      <c r="F310" s="237" t="s">
        <v>204</v>
      </c>
      <c r="G310" s="235"/>
      <c r="H310" s="238">
        <v>1377.2</v>
      </c>
      <c r="I310" s="239"/>
      <c r="J310" s="235"/>
      <c r="K310" s="235"/>
      <c r="L310" s="240"/>
      <c r="M310" s="241"/>
      <c r="N310" s="242"/>
      <c r="O310" s="242"/>
      <c r="P310" s="242"/>
      <c r="Q310" s="242"/>
      <c r="R310" s="242"/>
      <c r="S310" s="242"/>
      <c r="T310" s="243"/>
      <c r="AT310" s="244" t="s">
        <v>201</v>
      </c>
      <c r="AU310" s="244" t="s">
        <v>90</v>
      </c>
      <c r="AV310" s="15" t="s">
        <v>161</v>
      </c>
      <c r="AW310" s="15" t="s">
        <v>38</v>
      </c>
      <c r="AX310" s="15" t="s">
        <v>40</v>
      </c>
      <c r="AY310" s="244" t="s">
        <v>192</v>
      </c>
    </row>
    <row r="311" spans="1:65" s="2" customFormat="1" ht="16.5" customHeight="1">
      <c r="A311" s="37"/>
      <c r="B311" s="38"/>
      <c r="C311" s="196" t="s">
        <v>433</v>
      </c>
      <c r="D311" s="196" t="s">
        <v>194</v>
      </c>
      <c r="E311" s="197" t="s">
        <v>434</v>
      </c>
      <c r="F311" s="198" t="s">
        <v>435</v>
      </c>
      <c r="G311" s="199" t="s">
        <v>124</v>
      </c>
      <c r="H311" s="200">
        <v>15.36</v>
      </c>
      <c r="I311" s="201"/>
      <c r="J311" s="202">
        <f>ROUND(I311*H311,2)</f>
        <v>0</v>
      </c>
      <c r="K311" s="198" t="s">
        <v>197</v>
      </c>
      <c r="L311" s="42"/>
      <c r="M311" s="203" t="s">
        <v>32</v>
      </c>
      <c r="N311" s="204" t="s">
        <v>52</v>
      </c>
      <c r="O311" s="67"/>
      <c r="P311" s="205">
        <f>O311*H311</f>
        <v>0</v>
      </c>
      <c r="Q311" s="205">
        <v>0</v>
      </c>
      <c r="R311" s="205">
        <f>Q311*H311</f>
        <v>0</v>
      </c>
      <c r="S311" s="205">
        <v>0</v>
      </c>
      <c r="T311" s="206">
        <f>S311*H311</f>
        <v>0</v>
      </c>
      <c r="U311" s="37"/>
      <c r="V311" s="37"/>
      <c r="W311" s="37"/>
      <c r="X311" s="37"/>
      <c r="Y311" s="37"/>
      <c r="Z311" s="37"/>
      <c r="AA311" s="37"/>
      <c r="AB311" s="37"/>
      <c r="AC311" s="37"/>
      <c r="AD311" s="37"/>
      <c r="AE311" s="37"/>
      <c r="AR311" s="207" t="s">
        <v>161</v>
      </c>
      <c r="AT311" s="207" t="s">
        <v>194</v>
      </c>
      <c r="AU311" s="207" t="s">
        <v>90</v>
      </c>
      <c r="AY311" s="19" t="s">
        <v>192</v>
      </c>
      <c r="BE311" s="208">
        <f>IF(N311="základní",J311,0)</f>
        <v>0</v>
      </c>
      <c r="BF311" s="208">
        <f>IF(N311="snížená",J311,0)</f>
        <v>0</v>
      </c>
      <c r="BG311" s="208">
        <f>IF(N311="zákl. přenesená",J311,0)</f>
        <v>0</v>
      </c>
      <c r="BH311" s="208">
        <f>IF(N311="sníž. přenesená",J311,0)</f>
        <v>0</v>
      </c>
      <c r="BI311" s="208">
        <f>IF(N311="nulová",J311,0)</f>
        <v>0</v>
      </c>
      <c r="BJ311" s="19" t="s">
        <v>40</v>
      </c>
      <c r="BK311" s="208">
        <f>ROUND(I311*H311,2)</f>
        <v>0</v>
      </c>
      <c r="BL311" s="19" t="s">
        <v>161</v>
      </c>
      <c r="BM311" s="207" t="s">
        <v>436</v>
      </c>
    </row>
    <row r="312" spans="1:65" s="2" customFormat="1" ht="38.4">
      <c r="A312" s="37"/>
      <c r="B312" s="38"/>
      <c r="C312" s="39"/>
      <c r="D312" s="209" t="s">
        <v>199</v>
      </c>
      <c r="E312" s="39"/>
      <c r="F312" s="210" t="s">
        <v>437</v>
      </c>
      <c r="G312" s="39"/>
      <c r="H312" s="39"/>
      <c r="I312" s="119"/>
      <c r="J312" s="39"/>
      <c r="K312" s="39"/>
      <c r="L312" s="42"/>
      <c r="M312" s="211"/>
      <c r="N312" s="212"/>
      <c r="O312" s="67"/>
      <c r="P312" s="67"/>
      <c r="Q312" s="67"/>
      <c r="R312" s="67"/>
      <c r="S312" s="67"/>
      <c r="T312" s="68"/>
      <c r="U312" s="37"/>
      <c r="V312" s="37"/>
      <c r="W312" s="37"/>
      <c r="X312" s="37"/>
      <c r="Y312" s="37"/>
      <c r="Z312" s="37"/>
      <c r="AA312" s="37"/>
      <c r="AB312" s="37"/>
      <c r="AC312" s="37"/>
      <c r="AD312" s="37"/>
      <c r="AE312" s="37"/>
      <c r="AT312" s="19" t="s">
        <v>199</v>
      </c>
      <c r="AU312" s="19" t="s">
        <v>90</v>
      </c>
    </row>
    <row r="313" spans="1:65" s="13" customFormat="1" ht="10.199999999999999">
      <c r="B313" s="213"/>
      <c r="C313" s="214"/>
      <c r="D313" s="209" t="s">
        <v>201</v>
      </c>
      <c r="E313" s="215" t="s">
        <v>32</v>
      </c>
      <c r="F313" s="216" t="s">
        <v>318</v>
      </c>
      <c r="G313" s="214"/>
      <c r="H313" s="215" t="s">
        <v>32</v>
      </c>
      <c r="I313" s="217"/>
      <c r="J313" s="214"/>
      <c r="K313" s="214"/>
      <c r="L313" s="218"/>
      <c r="M313" s="219"/>
      <c r="N313" s="220"/>
      <c r="O313" s="220"/>
      <c r="P313" s="220"/>
      <c r="Q313" s="220"/>
      <c r="R313" s="220"/>
      <c r="S313" s="220"/>
      <c r="T313" s="221"/>
      <c r="AT313" s="222" t="s">
        <v>201</v>
      </c>
      <c r="AU313" s="222" t="s">
        <v>90</v>
      </c>
      <c r="AV313" s="13" t="s">
        <v>40</v>
      </c>
      <c r="AW313" s="13" t="s">
        <v>38</v>
      </c>
      <c r="AX313" s="13" t="s">
        <v>81</v>
      </c>
      <c r="AY313" s="222" t="s">
        <v>192</v>
      </c>
    </row>
    <row r="314" spans="1:65" s="13" customFormat="1" ht="10.199999999999999">
      <c r="B314" s="213"/>
      <c r="C314" s="214"/>
      <c r="D314" s="209" t="s">
        <v>201</v>
      </c>
      <c r="E314" s="215" t="s">
        <v>32</v>
      </c>
      <c r="F314" s="216" t="s">
        <v>202</v>
      </c>
      <c r="G314" s="214"/>
      <c r="H314" s="215" t="s">
        <v>32</v>
      </c>
      <c r="I314" s="217"/>
      <c r="J314" s="214"/>
      <c r="K314" s="214"/>
      <c r="L314" s="218"/>
      <c r="M314" s="219"/>
      <c r="N314" s="220"/>
      <c r="O314" s="220"/>
      <c r="P314" s="220"/>
      <c r="Q314" s="220"/>
      <c r="R314" s="220"/>
      <c r="S314" s="220"/>
      <c r="T314" s="221"/>
      <c r="AT314" s="222" t="s">
        <v>201</v>
      </c>
      <c r="AU314" s="222" t="s">
        <v>90</v>
      </c>
      <c r="AV314" s="13" t="s">
        <v>40</v>
      </c>
      <c r="AW314" s="13" t="s">
        <v>38</v>
      </c>
      <c r="AX314" s="13" t="s">
        <v>81</v>
      </c>
      <c r="AY314" s="222" t="s">
        <v>192</v>
      </c>
    </row>
    <row r="315" spans="1:65" s="13" customFormat="1" ht="10.199999999999999">
      <c r="B315" s="213"/>
      <c r="C315" s="214"/>
      <c r="D315" s="209" t="s">
        <v>201</v>
      </c>
      <c r="E315" s="215" t="s">
        <v>32</v>
      </c>
      <c r="F315" s="216" t="s">
        <v>276</v>
      </c>
      <c r="G315" s="214"/>
      <c r="H315" s="215" t="s">
        <v>32</v>
      </c>
      <c r="I315" s="217"/>
      <c r="J315" s="214"/>
      <c r="K315" s="214"/>
      <c r="L315" s="218"/>
      <c r="M315" s="219"/>
      <c r="N315" s="220"/>
      <c r="O315" s="220"/>
      <c r="P315" s="220"/>
      <c r="Q315" s="220"/>
      <c r="R315" s="220"/>
      <c r="S315" s="220"/>
      <c r="T315" s="221"/>
      <c r="AT315" s="222" t="s">
        <v>201</v>
      </c>
      <c r="AU315" s="222" t="s">
        <v>90</v>
      </c>
      <c r="AV315" s="13" t="s">
        <v>40</v>
      </c>
      <c r="AW315" s="13" t="s">
        <v>38</v>
      </c>
      <c r="AX315" s="13" t="s">
        <v>81</v>
      </c>
      <c r="AY315" s="222" t="s">
        <v>192</v>
      </c>
    </row>
    <row r="316" spans="1:65" s="13" customFormat="1" ht="10.199999999999999">
      <c r="B316" s="213"/>
      <c r="C316" s="214"/>
      <c r="D316" s="209" t="s">
        <v>201</v>
      </c>
      <c r="E316" s="215" t="s">
        <v>32</v>
      </c>
      <c r="F316" s="216" t="s">
        <v>438</v>
      </c>
      <c r="G316" s="214"/>
      <c r="H316" s="215" t="s">
        <v>32</v>
      </c>
      <c r="I316" s="217"/>
      <c r="J316" s="214"/>
      <c r="K316" s="214"/>
      <c r="L316" s="218"/>
      <c r="M316" s="219"/>
      <c r="N316" s="220"/>
      <c r="O316" s="220"/>
      <c r="P316" s="220"/>
      <c r="Q316" s="220"/>
      <c r="R316" s="220"/>
      <c r="S316" s="220"/>
      <c r="T316" s="221"/>
      <c r="AT316" s="222" t="s">
        <v>201</v>
      </c>
      <c r="AU316" s="222" t="s">
        <v>90</v>
      </c>
      <c r="AV316" s="13" t="s">
        <v>40</v>
      </c>
      <c r="AW316" s="13" t="s">
        <v>38</v>
      </c>
      <c r="AX316" s="13" t="s">
        <v>81</v>
      </c>
      <c r="AY316" s="222" t="s">
        <v>192</v>
      </c>
    </row>
    <row r="317" spans="1:65" s="14" customFormat="1" ht="10.199999999999999">
      <c r="B317" s="223"/>
      <c r="C317" s="224"/>
      <c r="D317" s="209" t="s">
        <v>201</v>
      </c>
      <c r="E317" s="225" t="s">
        <v>32</v>
      </c>
      <c r="F317" s="226" t="s">
        <v>439</v>
      </c>
      <c r="G317" s="224"/>
      <c r="H317" s="227">
        <v>7.68</v>
      </c>
      <c r="I317" s="228"/>
      <c r="J317" s="224"/>
      <c r="K317" s="224"/>
      <c r="L317" s="229"/>
      <c r="M317" s="230"/>
      <c r="N317" s="231"/>
      <c r="O317" s="231"/>
      <c r="P317" s="231"/>
      <c r="Q317" s="231"/>
      <c r="R317" s="231"/>
      <c r="S317" s="231"/>
      <c r="T317" s="232"/>
      <c r="AT317" s="233" t="s">
        <v>201</v>
      </c>
      <c r="AU317" s="233" t="s">
        <v>90</v>
      </c>
      <c r="AV317" s="14" t="s">
        <v>90</v>
      </c>
      <c r="AW317" s="14" t="s">
        <v>38</v>
      </c>
      <c r="AX317" s="14" t="s">
        <v>81</v>
      </c>
      <c r="AY317" s="233" t="s">
        <v>192</v>
      </c>
    </row>
    <row r="318" spans="1:65" s="16" customFormat="1" ht="10.199999999999999">
      <c r="B318" s="245"/>
      <c r="C318" s="246"/>
      <c r="D318" s="209" t="s">
        <v>201</v>
      </c>
      <c r="E318" s="247" t="s">
        <v>32</v>
      </c>
      <c r="F318" s="248" t="s">
        <v>440</v>
      </c>
      <c r="G318" s="246"/>
      <c r="H318" s="249">
        <v>7.68</v>
      </c>
      <c r="I318" s="250"/>
      <c r="J318" s="246"/>
      <c r="K318" s="246"/>
      <c r="L318" s="251"/>
      <c r="M318" s="252"/>
      <c r="N318" s="253"/>
      <c r="O318" s="253"/>
      <c r="P318" s="253"/>
      <c r="Q318" s="253"/>
      <c r="R318" s="253"/>
      <c r="S318" s="253"/>
      <c r="T318" s="254"/>
      <c r="AT318" s="255" t="s">
        <v>201</v>
      </c>
      <c r="AU318" s="255" t="s">
        <v>90</v>
      </c>
      <c r="AV318" s="16" t="s">
        <v>111</v>
      </c>
      <c r="AW318" s="16" t="s">
        <v>38</v>
      </c>
      <c r="AX318" s="16" t="s">
        <v>81</v>
      </c>
      <c r="AY318" s="255" t="s">
        <v>192</v>
      </c>
    </row>
    <row r="319" spans="1:65" s="13" customFormat="1" ht="10.199999999999999">
      <c r="B319" s="213"/>
      <c r="C319" s="214"/>
      <c r="D319" s="209" t="s">
        <v>201</v>
      </c>
      <c r="E319" s="215" t="s">
        <v>32</v>
      </c>
      <c r="F319" s="216" t="s">
        <v>438</v>
      </c>
      <c r="G319" s="214"/>
      <c r="H319" s="215" t="s">
        <v>32</v>
      </c>
      <c r="I319" s="217"/>
      <c r="J319" s="214"/>
      <c r="K319" s="214"/>
      <c r="L319" s="218"/>
      <c r="M319" s="219"/>
      <c r="N319" s="220"/>
      <c r="O319" s="220"/>
      <c r="P319" s="220"/>
      <c r="Q319" s="220"/>
      <c r="R319" s="220"/>
      <c r="S319" s="220"/>
      <c r="T319" s="221"/>
      <c r="AT319" s="222" t="s">
        <v>201</v>
      </c>
      <c r="AU319" s="222" t="s">
        <v>90</v>
      </c>
      <c r="AV319" s="13" t="s">
        <v>40</v>
      </c>
      <c r="AW319" s="13" t="s">
        <v>38</v>
      </c>
      <c r="AX319" s="13" t="s">
        <v>81</v>
      </c>
      <c r="AY319" s="222" t="s">
        <v>192</v>
      </c>
    </row>
    <row r="320" spans="1:65" s="14" customFormat="1" ht="10.199999999999999">
      <c r="B320" s="223"/>
      <c r="C320" s="224"/>
      <c r="D320" s="209" t="s">
        <v>201</v>
      </c>
      <c r="E320" s="225" t="s">
        <v>32</v>
      </c>
      <c r="F320" s="226" t="s">
        <v>439</v>
      </c>
      <c r="G320" s="224"/>
      <c r="H320" s="227">
        <v>7.68</v>
      </c>
      <c r="I320" s="228"/>
      <c r="J320" s="224"/>
      <c r="K320" s="224"/>
      <c r="L320" s="229"/>
      <c r="M320" s="230"/>
      <c r="N320" s="231"/>
      <c r="O320" s="231"/>
      <c r="P320" s="231"/>
      <c r="Q320" s="231"/>
      <c r="R320" s="231"/>
      <c r="S320" s="231"/>
      <c r="T320" s="232"/>
      <c r="AT320" s="233" t="s">
        <v>201</v>
      </c>
      <c r="AU320" s="233" t="s">
        <v>90</v>
      </c>
      <c r="AV320" s="14" t="s">
        <v>90</v>
      </c>
      <c r="AW320" s="14" t="s">
        <v>38</v>
      </c>
      <c r="AX320" s="14" t="s">
        <v>81</v>
      </c>
      <c r="AY320" s="233" t="s">
        <v>192</v>
      </c>
    </row>
    <row r="321" spans="1:65" s="16" customFormat="1" ht="10.199999999999999">
      <c r="B321" s="245"/>
      <c r="C321" s="246"/>
      <c r="D321" s="209" t="s">
        <v>201</v>
      </c>
      <c r="E321" s="247" t="s">
        <v>32</v>
      </c>
      <c r="F321" s="248" t="s">
        <v>441</v>
      </c>
      <c r="G321" s="246"/>
      <c r="H321" s="249">
        <v>7.68</v>
      </c>
      <c r="I321" s="250"/>
      <c r="J321" s="246"/>
      <c r="K321" s="246"/>
      <c r="L321" s="251"/>
      <c r="M321" s="252"/>
      <c r="N321" s="253"/>
      <c r="O321" s="253"/>
      <c r="P321" s="253"/>
      <c r="Q321" s="253"/>
      <c r="R321" s="253"/>
      <c r="S321" s="253"/>
      <c r="T321" s="254"/>
      <c r="AT321" s="255" t="s">
        <v>201</v>
      </c>
      <c r="AU321" s="255" t="s">
        <v>90</v>
      </c>
      <c r="AV321" s="16" t="s">
        <v>111</v>
      </c>
      <c r="AW321" s="16" t="s">
        <v>38</v>
      </c>
      <c r="AX321" s="16" t="s">
        <v>81</v>
      </c>
      <c r="AY321" s="255" t="s">
        <v>192</v>
      </c>
    </row>
    <row r="322" spans="1:65" s="15" customFormat="1" ht="10.199999999999999">
      <c r="B322" s="234"/>
      <c r="C322" s="235"/>
      <c r="D322" s="209" t="s">
        <v>201</v>
      </c>
      <c r="E322" s="236" t="s">
        <v>32</v>
      </c>
      <c r="F322" s="237" t="s">
        <v>204</v>
      </c>
      <c r="G322" s="235"/>
      <c r="H322" s="238">
        <v>15.36</v>
      </c>
      <c r="I322" s="239"/>
      <c r="J322" s="235"/>
      <c r="K322" s="235"/>
      <c r="L322" s="240"/>
      <c r="M322" s="241"/>
      <c r="N322" s="242"/>
      <c r="O322" s="242"/>
      <c r="P322" s="242"/>
      <c r="Q322" s="242"/>
      <c r="R322" s="242"/>
      <c r="S322" s="242"/>
      <c r="T322" s="243"/>
      <c r="AT322" s="244" t="s">
        <v>201</v>
      </c>
      <c r="AU322" s="244" t="s">
        <v>90</v>
      </c>
      <c r="AV322" s="15" t="s">
        <v>161</v>
      </c>
      <c r="AW322" s="15" t="s">
        <v>38</v>
      </c>
      <c r="AX322" s="15" t="s">
        <v>40</v>
      </c>
      <c r="AY322" s="244" t="s">
        <v>192</v>
      </c>
    </row>
    <row r="323" spans="1:65" s="2" customFormat="1" ht="16.5" customHeight="1">
      <c r="A323" s="37"/>
      <c r="B323" s="38"/>
      <c r="C323" s="196" t="s">
        <v>442</v>
      </c>
      <c r="D323" s="196" t="s">
        <v>194</v>
      </c>
      <c r="E323" s="197" t="s">
        <v>443</v>
      </c>
      <c r="F323" s="198" t="s">
        <v>444</v>
      </c>
      <c r="G323" s="199" t="s">
        <v>124</v>
      </c>
      <c r="H323" s="200">
        <v>23.04</v>
      </c>
      <c r="I323" s="201"/>
      <c r="J323" s="202">
        <f>ROUND(I323*H323,2)</f>
        <v>0</v>
      </c>
      <c r="K323" s="198" t="s">
        <v>197</v>
      </c>
      <c r="L323" s="42"/>
      <c r="M323" s="203" t="s">
        <v>32</v>
      </c>
      <c r="N323" s="204" t="s">
        <v>52</v>
      </c>
      <c r="O323" s="67"/>
      <c r="P323" s="205">
        <f>O323*H323</f>
        <v>0</v>
      </c>
      <c r="Q323" s="205">
        <v>0</v>
      </c>
      <c r="R323" s="205">
        <f>Q323*H323</f>
        <v>0</v>
      </c>
      <c r="S323" s="205">
        <v>0</v>
      </c>
      <c r="T323" s="206">
        <f>S323*H323</f>
        <v>0</v>
      </c>
      <c r="U323" s="37"/>
      <c r="V323" s="37"/>
      <c r="W323" s="37"/>
      <c r="X323" s="37"/>
      <c r="Y323" s="37"/>
      <c r="Z323" s="37"/>
      <c r="AA323" s="37"/>
      <c r="AB323" s="37"/>
      <c r="AC323" s="37"/>
      <c r="AD323" s="37"/>
      <c r="AE323" s="37"/>
      <c r="AR323" s="207" t="s">
        <v>161</v>
      </c>
      <c r="AT323" s="207" t="s">
        <v>194</v>
      </c>
      <c r="AU323" s="207" t="s">
        <v>90</v>
      </c>
      <c r="AY323" s="19" t="s">
        <v>192</v>
      </c>
      <c r="BE323" s="208">
        <f>IF(N323="základní",J323,0)</f>
        <v>0</v>
      </c>
      <c r="BF323" s="208">
        <f>IF(N323="snížená",J323,0)</f>
        <v>0</v>
      </c>
      <c r="BG323" s="208">
        <f>IF(N323="zákl. přenesená",J323,0)</f>
        <v>0</v>
      </c>
      <c r="BH323" s="208">
        <f>IF(N323="sníž. přenesená",J323,0)</f>
        <v>0</v>
      </c>
      <c r="BI323" s="208">
        <f>IF(N323="nulová",J323,0)</f>
        <v>0</v>
      </c>
      <c r="BJ323" s="19" t="s">
        <v>40</v>
      </c>
      <c r="BK323" s="208">
        <f>ROUND(I323*H323,2)</f>
        <v>0</v>
      </c>
      <c r="BL323" s="19" t="s">
        <v>161</v>
      </c>
      <c r="BM323" s="207" t="s">
        <v>445</v>
      </c>
    </row>
    <row r="324" spans="1:65" s="2" customFormat="1" ht="38.4">
      <c r="A324" s="37"/>
      <c r="B324" s="38"/>
      <c r="C324" s="39"/>
      <c r="D324" s="209" t="s">
        <v>199</v>
      </c>
      <c r="E324" s="39"/>
      <c r="F324" s="210" t="s">
        <v>437</v>
      </c>
      <c r="G324" s="39"/>
      <c r="H324" s="39"/>
      <c r="I324" s="119"/>
      <c r="J324" s="39"/>
      <c r="K324" s="39"/>
      <c r="L324" s="42"/>
      <c r="M324" s="211"/>
      <c r="N324" s="212"/>
      <c r="O324" s="67"/>
      <c r="P324" s="67"/>
      <c r="Q324" s="67"/>
      <c r="R324" s="67"/>
      <c r="S324" s="67"/>
      <c r="T324" s="68"/>
      <c r="U324" s="37"/>
      <c r="V324" s="37"/>
      <c r="W324" s="37"/>
      <c r="X324" s="37"/>
      <c r="Y324" s="37"/>
      <c r="Z324" s="37"/>
      <c r="AA324" s="37"/>
      <c r="AB324" s="37"/>
      <c r="AC324" s="37"/>
      <c r="AD324" s="37"/>
      <c r="AE324" s="37"/>
      <c r="AT324" s="19" t="s">
        <v>199</v>
      </c>
      <c r="AU324" s="19" t="s">
        <v>90</v>
      </c>
    </row>
    <row r="325" spans="1:65" s="13" customFormat="1" ht="10.199999999999999">
      <c r="B325" s="213"/>
      <c r="C325" s="214"/>
      <c r="D325" s="209" t="s">
        <v>201</v>
      </c>
      <c r="E325" s="215" t="s">
        <v>32</v>
      </c>
      <c r="F325" s="216" t="s">
        <v>318</v>
      </c>
      <c r="G325" s="214"/>
      <c r="H325" s="215" t="s">
        <v>32</v>
      </c>
      <c r="I325" s="217"/>
      <c r="J325" s="214"/>
      <c r="K325" s="214"/>
      <c r="L325" s="218"/>
      <c r="M325" s="219"/>
      <c r="N325" s="220"/>
      <c r="O325" s="220"/>
      <c r="P325" s="220"/>
      <c r="Q325" s="220"/>
      <c r="R325" s="220"/>
      <c r="S325" s="220"/>
      <c r="T325" s="221"/>
      <c r="AT325" s="222" t="s">
        <v>201</v>
      </c>
      <c r="AU325" s="222" t="s">
        <v>90</v>
      </c>
      <c r="AV325" s="13" t="s">
        <v>40</v>
      </c>
      <c r="AW325" s="13" t="s">
        <v>38</v>
      </c>
      <c r="AX325" s="13" t="s">
        <v>81</v>
      </c>
      <c r="AY325" s="222" t="s">
        <v>192</v>
      </c>
    </row>
    <row r="326" spans="1:65" s="13" customFormat="1" ht="10.199999999999999">
      <c r="B326" s="213"/>
      <c r="C326" s="214"/>
      <c r="D326" s="209" t="s">
        <v>201</v>
      </c>
      <c r="E326" s="215" t="s">
        <v>32</v>
      </c>
      <c r="F326" s="216" t="s">
        <v>202</v>
      </c>
      <c r="G326" s="214"/>
      <c r="H326" s="215" t="s">
        <v>32</v>
      </c>
      <c r="I326" s="217"/>
      <c r="J326" s="214"/>
      <c r="K326" s="214"/>
      <c r="L326" s="218"/>
      <c r="M326" s="219"/>
      <c r="N326" s="220"/>
      <c r="O326" s="220"/>
      <c r="P326" s="220"/>
      <c r="Q326" s="220"/>
      <c r="R326" s="220"/>
      <c r="S326" s="220"/>
      <c r="T326" s="221"/>
      <c r="AT326" s="222" t="s">
        <v>201</v>
      </c>
      <c r="AU326" s="222" t="s">
        <v>90</v>
      </c>
      <c r="AV326" s="13" t="s">
        <v>40</v>
      </c>
      <c r="AW326" s="13" t="s">
        <v>38</v>
      </c>
      <c r="AX326" s="13" t="s">
        <v>81</v>
      </c>
      <c r="AY326" s="222" t="s">
        <v>192</v>
      </c>
    </row>
    <row r="327" spans="1:65" s="13" customFormat="1" ht="10.199999999999999">
      <c r="B327" s="213"/>
      <c r="C327" s="214"/>
      <c r="D327" s="209" t="s">
        <v>201</v>
      </c>
      <c r="E327" s="215" t="s">
        <v>32</v>
      </c>
      <c r="F327" s="216" t="s">
        <v>276</v>
      </c>
      <c r="G327" s="214"/>
      <c r="H327" s="215" t="s">
        <v>32</v>
      </c>
      <c r="I327" s="217"/>
      <c r="J327" s="214"/>
      <c r="K327" s="214"/>
      <c r="L327" s="218"/>
      <c r="M327" s="219"/>
      <c r="N327" s="220"/>
      <c r="O327" s="220"/>
      <c r="P327" s="220"/>
      <c r="Q327" s="220"/>
      <c r="R327" s="220"/>
      <c r="S327" s="220"/>
      <c r="T327" s="221"/>
      <c r="AT327" s="222" t="s">
        <v>201</v>
      </c>
      <c r="AU327" s="222" t="s">
        <v>90</v>
      </c>
      <c r="AV327" s="13" t="s">
        <v>40</v>
      </c>
      <c r="AW327" s="13" t="s">
        <v>38</v>
      </c>
      <c r="AX327" s="13" t="s">
        <v>81</v>
      </c>
      <c r="AY327" s="222" t="s">
        <v>192</v>
      </c>
    </row>
    <row r="328" spans="1:65" s="13" customFormat="1" ht="10.199999999999999">
      <c r="B328" s="213"/>
      <c r="C328" s="214"/>
      <c r="D328" s="209" t="s">
        <v>201</v>
      </c>
      <c r="E328" s="215" t="s">
        <v>32</v>
      </c>
      <c r="F328" s="216" t="s">
        <v>446</v>
      </c>
      <c r="G328" s="214"/>
      <c r="H328" s="215" t="s">
        <v>32</v>
      </c>
      <c r="I328" s="217"/>
      <c r="J328" s="214"/>
      <c r="K328" s="214"/>
      <c r="L328" s="218"/>
      <c r="M328" s="219"/>
      <c r="N328" s="220"/>
      <c r="O328" s="220"/>
      <c r="P328" s="220"/>
      <c r="Q328" s="220"/>
      <c r="R328" s="220"/>
      <c r="S328" s="220"/>
      <c r="T328" s="221"/>
      <c r="AT328" s="222" t="s">
        <v>201</v>
      </c>
      <c r="AU328" s="222" t="s">
        <v>90</v>
      </c>
      <c r="AV328" s="13" t="s">
        <v>40</v>
      </c>
      <c r="AW328" s="13" t="s">
        <v>38</v>
      </c>
      <c r="AX328" s="13" t="s">
        <v>81</v>
      </c>
      <c r="AY328" s="222" t="s">
        <v>192</v>
      </c>
    </row>
    <row r="329" spans="1:65" s="14" customFormat="1" ht="10.199999999999999">
      <c r="B329" s="223"/>
      <c r="C329" s="224"/>
      <c r="D329" s="209" t="s">
        <v>201</v>
      </c>
      <c r="E329" s="225" t="s">
        <v>32</v>
      </c>
      <c r="F329" s="226" t="s">
        <v>447</v>
      </c>
      <c r="G329" s="224"/>
      <c r="H329" s="227">
        <v>11.52</v>
      </c>
      <c r="I329" s="228"/>
      <c r="J329" s="224"/>
      <c r="K329" s="224"/>
      <c r="L329" s="229"/>
      <c r="M329" s="230"/>
      <c r="N329" s="231"/>
      <c r="O329" s="231"/>
      <c r="P329" s="231"/>
      <c r="Q329" s="231"/>
      <c r="R329" s="231"/>
      <c r="S329" s="231"/>
      <c r="T329" s="232"/>
      <c r="AT329" s="233" t="s">
        <v>201</v>
      </c>
      <c r="AU329" s="233" t="s">
        <v>90</v>
      </c>
      <c r="AV329" s="14" t="s">
        <v>90</v>
      </c>
      <c r="AW329" s="14" t="s">
        <v>38</v>
      </c>
      <c r="AX329" s="14" t="s">
        <v>81</v>
      </c>
      <c r="AY329" s="233" t="s">
        <v>192</v>
      </c>
    </row>
    <row r="330" spans="1:65" s="16" customFormat="1" ht="10.199999999999999">
      <c r="B330" s="245"/>
      <c r="C330" s="246"/>
      <c r="D330" s="209" t="s">
        <v>201</v>
      </c>
      <c r="E330" s="247" t="s">
        <v>32</v>
      </c>
      <c r="F330" s="248" t="s">
        <v>440</v>
      </c>
      <c r="G330" s="246"/>
      <c r="H330" s="249">
        <v>11.52</v>
      </c>
      <c r="I330" s="250"/>
      <c r="J330" s="246"/>
      <c r="K330" s="246"/>
      <c r="L330" s="251"/>
      <c r="M330" s="252"/>
      <c r="N330" s="253"/>
      <c r="O330" s="253"/>
      <c r="P330" s="253"/>
      <c r="Q330" s="253"/>
      <c r="R330" s="253"/>
      <c r="S330" s="253"/>
      <c r="T330" s="254"/>
      <c r="AT330" s="255" t="s">
        <v>201</v>
      </c>
      <c r="AU330" s="255" t="s">
        <v>90</v>
      </c>
      <c r="AV330" s="16" t="s">
        <v>111</v>
      </c>
      <c r="AW330" s="16" t="s">
        <v>38</v>
      </c>
      <c r="AX330" s="16" t="s">
        <v>81</v>
      </c>
      <c r="AY330" s="255" t="s">
        <v>192</v>
      </c>
    </row>
    <row r="331" spans="1:65" s="13" customFormat="1" ht="10.199999999999999">
      <c r="B331" s="213"/>
      <c r="C331" s="214"/>
      <c r="D331" s="209" t="s">
        <v>201</v>
      </c>
      <c r="E331" s="215" t="s">
        <v>32</v>
      </c>
      <c r="F331" s="216" t="s">
        <v>446</v>
      </c>
      <c r="G331" s="214"/>
      <c r="H331" s="215" t="s">
        <v>32</v>
      </c>
      <c r="I331" s="217"/>
      <c r="J331" s="214"/>
      <c r="K331" s="214"/>
      <c r="L331" s="218"/>
      <c r="M331" s="219"/>
      <c r="N331" s="220"/>
      <c r="O331" s="220"/>
      <c r="P331" s="220"/>
      <c r="Q331" s="220"/>
      <c r="R331" s="220"/>
      <c r="S331" s="220"/>
      <c r="T331" s="221"/>
      <c r="AT331" s="222" t="s">
        <v>201</v>
      </c>
      <c r="AU331" s="222" t="s">
        <v>90</v>
      </c>
      <c r="AV331" s="13" t="s">
        <v>40</v>
      </c>
      <c r="AW331" s="13" t="s">
        <v>38</v>
      </c>
      <c r="AX331" s="13" t="s">
        <v>81</v>
      </c>
      <c r="AY331" s="222" t="s">
        <v>192</v>
      </c>
    </row>
    <row r="332" spans="1:65" s="14" customFormat="1" ht="10.199999999999999">
      <c r="B332" s="223"/>
      <c r="C332" s="224"/>
      <c r="D332" s="209" t="s">
        <v>201</v>
      </c>
      <c r="E332" s="225" t="s">
        <v>32</v>
      </c>
      <c r="F332" s="226" t="s">
        <v>447</v>
      </c>
      <c r="G332" s="224"/>
      <c r="H332" s="227">
        <v>11.52</v>
      </c>
      <c r="I332" s="228"/>
      <c r="J332" s="224"/>
      <c r="K332" s="224"/>
      <c r="L332" s="229"/>
      <c r="M332" s="230"/>
      <c r="N332" s="231"/>
      <c r="O332" s="231"/>
      <c r="P332" s="231"/>
      <c r="Q332" s="231"/>
      <c r="R332" s="231"/>
      <c r="S332" s="231"/>
      <c r="T332" s="232"/>
      <c r="AT332" s="233" t="s">
        <v>201</v>
      </c>
      <c r="AU332" s="233" t="s">
        <v>90</v>
      </c>
      <c r="AV332" s="14" t="s">
        <v>90</v>
      </c>
      <c r="AW332" s="14" t="s">
        <v>38</v>
      </c>
      <c r="AX332" s="14" t="s">
        <v>81</v>
      </c>
      <c r="AY332" s="233" t="s">
        <v>192</v>
      </c>
    </row>
    <row r="333" spans="1:65" s="16" customFormat="1" ht="10.199999999999999">
      <c r="B333" s="245"/>
      <c r="C333" s="246"/>
      <c r="D333" s="209" t="s">
        <v>201</v>
      </c>
      <c r="E333" s="247" t="s">
        <v>32</v>
      </c>
      <c r="F333" s="248" t="s">
        <v>441</v>
      </c>
      <c r="G333" s="246"/>
      <c r="H333" s="249">
        <v>11.52</v>
      </c>
      <c r="I333" s="250"/>
      <c r="J333" s="246"/>
      <c r="K333" s="246"/>
      <c r="L333" s="251"/>
      <c r="M333" s="252"/>
      <c r="N333" s="253"/>
      <c r="O333" s="253"/>
      <c r="P333" s="253"/>
      <c r="Q333" s="253"/>
      <c r="R333" s="253"/>
      <c r="S333" s="253"/>
      <c r="T333" s="254"/>
      <c r="AT333" s="255" t="s">
        <v>201</v>
      </c>
      <c r="AU333" s="255" t="s">
        <v>90</v>
      </c>
      <c r="AV333" s="16" t="s">
        <v>111</v>
      </c>
      <c r="AW333" s="16" t="s">
        <v>38</v>
      </c>
      <c r="AX333" s="16" t="s">
        <v>81</v>
      </c>
      <c r="AY333" s="255" t="s">
        <v>192</v>
      </c>
    </row>
    <row r="334" spans="1:65" s="15" customFormat="1" ht="10.199999999999999">
      <c r="B334" s="234"/>
      <c r="C334" s="235"/>
      <c r="D334" s="209" t="s">
        <v>201</v>
      </c>
      <c r="E334" s="236" t="s">
        <v>32</v>
      </c>
      <c r="F334" s="237" t="s">
        <v>204</v>
      </c>
      <c r="G334" s="235"/>
      <c r="H334" s="238">
        <v>23.04</v>
      </c>
      <c r="I334" s="239"/>
      <c r="J334" s="235"/>
      <c r="K334" s="235"/>
      <c r="L334" s="240"/>
      <c r="M334" s="241"/>
      <c r="N334" s="242"/>
      <c r="O334" s="242"/>
      <c r="P334" s="242"/>
      <c r="Q334" s="242"/>
      <c r="R334" s="242"/>
      <c r="S334" s="242"/>
      <c r="T334" s="243"/>
      <c r="AT334" s="244" t="s">
        <v>201</v>
      </c>
      <c r="AU334" s="244" t="s">
        <v>90</v>
      </c>
      <c r="AV334" s="15" t="s">
        <v>161</v>
      </c>
      <c r="AW334" s="15" t="s">
        <v>38</v>
      </c>
      <c r="AX334" s="15" t="s">
        <v>40</v>
      </c>
      <c r="AY334" s="244" t="s">
        <v>192</v>
      </c>
    </row>
    <row r="335" spans="1:65" s="2" customFormat="1" ht="16.5" customHeight="1">
      <c r="A335" s="37"/>
      <c r="B335" s="38"/>
      <c r="C335" s="196" t="s">
        <v>448</v>
      </c>
      <c r="D335" s="196" t="s">
        <v>194</v>
      </c>
      <c r="E335" s="197" t="s">
        <v>449</v>
      </c>
      <c r="F335" s="198" t="s">
        <v>450</v>
      </c>
      <c r="G335" s="199" t="s">
        <v>124</v>
      </c>
      <c r="H335" s="200">
        <v>3.84</v>
      </c>
      <c r="I335" s="201"/>
      <c r="J335" s="202">
        <f>ROUND(I335*H335,2)</f>
        <v>0</v>
      </c>
      <c r="K335" s="198" t="s">
        <v>197</v>
      </c>
      <c r="L335" s="42"/>
      <c r="M335" s="203" t="s">
        <v>32</v>
      </c>
      <c r="N335" s="204" t="s">
        <v>52</v>
      </c>
      <c r="O335" s="67"/>
      <c r="P335" s="205">
        <f>O335*H335</f>
        <v>0</v>
      </c>
      <c r="Q335" s="205">
        <v>0</v>
      </c>
      <c r="R335" s="205">
        <f>Q335*H335</f>
        <v>0</v>
      </c>
      <c r="S335" s="205">
        <v>0</v>
      </c>
      <c r="T335" s="206">
        <f>S335*H335</f>
        <v>0</v>
      </c>
      <c r="U335" s="37"/>
      <c r="V335" s="37"/>
      <c r="W335" s="37"/>
      <c r="X335" s="37"/>
      <c r="Y335" s="37"/>
      <c r="Z335" s="37"/>
      <c r="AA335" s="37"/>
      <c r="AB335" s="37"/>
      <c r="AC335" s="37"/>
      <c r="AD335" s="37"/>
      <c r="AE335" s="37"/>
      <c r="AR335" s="207" t="s">
        <v>161</v>
      </c>
      <c r="AT335" s="207" t="s">
        <v>194</v>
      </c>
      <c r="AU335" s="207" t="s">
        <v>90</v>
      </c>
      <c r="AY335" s="19" t="s">
        <v>192</v>
      </c>
      <c r="BE335" s="208">
        <f>IF(N335="základní",J335,0)</f>
        <v>0</v>
      </c>
      <c r="BF335" s="208">
        <f>IF(N335="snížená",J335,0)</f>
        <v>0</v>
      </c>
      <c r="BG335" s="208">
        <f>IF(N335="zákl. přenesená",J335,0)</f>
        <v>0</v>
      </c>
      <c r="BH335" s="208">
        <f>IF(N335="sníž. přenesená",J335,0)</f>
        <v>0</v>
      </c>
      <c r="BI335" s="208">
        <f>IF(N335="nulová",J335,0)</f>
        <v>0</v>
      </c>
      <c r="BJ335" s="19" t="s">
        <v>40</v>
      </c>
      <c r="BK335" s="208">
        <f>ROUND(I335*H335,2)</f>
        <v>0</v>
      </c>
      <c r="BL335" s="19" t="s">
        <v>161</v>
      </c>
      <c r="BM335" s="207" t="s">
        <v>451</v>
      </c>
    </row>
    <row r="336" spans="1:65" s="2" customFormat="1" ht="96">
      <c r="A336" s="37"/>
      <c r="B336" s="38"/>
      <c r="C336" s="39"/>
      <c r="D336" s="209" t="s">
        <v>199</v>
      </c>
      <c r="E336" s="39"/>
      <c r="F336" s="210" t="s">
        <v>452</v>
      </c>
      <c r="G336" s="39"/>
      <c r="H336" s="39"/>
      <c r="I336" s="119"/>
      <c r="J336" s="39"/>
      <c r="K336" s="39"/>
      <c r="L336" s="42"/>
      <c r="M336" s="211"/>
      <c r="N336" s="212"/>
      <c r="O336" s="67"/>
      <c r="P336" s="67"/>
      <c r="Q336" s="67"/>
      <c r="R336" s="67"/>
      <c r="S336" s="67"/>
      <c r="T336" s="68"/>
      <c r="U336" s="37"/>
      <c r="V336" s="37"/>
      <c r="W336" s="37"/>
      <c r="X336" s="37"/>
      <c r="Y336" s="37"/>
      <c r="Z336" s="37"/>
      <c r="AA336" s="37"/>
      <c r="AB336" s="37"/>
      <c r="AC336" s="37"/>
      <c r="AD336" s="37"/>
      <c r="AE336" s="37"/>
      <c r="AT336" s="19" t="s">
        <v>199</v>
      </c>
      <c r="AU336" s="19" t="s">
        <v>90</v>
      </c>
    </row>
    <row r="337" spans="1:65" s="13" customFormat="1" ht="10.199999999999999">
      <c r="B337" s="213"/>
      <c r="C337" s="214"/>
      <c r="D337" s="209" t="s">
        <v>201</v>
      </c>
      <c r="E337" s="215" t="s">
        <v>32</v>
      </c>
      <c r="F337" s="216" t="s">
        <v>318</v>
      </c>
      <c r="G337" s="214"/>
      <c r="H337" s="215" t="s">
        <v>32</v>
      </c>
      <c r="I337" s="217"/>
      <c r="J337" s="214"/>
      <c r="K337" s="214"/>
      <c r="L337" s="218"/>
      <c r="M337" s="219"/>
      <c r="N337" s="220"/>
      <c r="O337" s="220"/>
      <c r="P337" s="220"/>
      <c r="Q337" s="220"/>
      <c r="R337" s="220"/>
      <c r="S337" s="220"/>
      <c r="T337" s="221"/>
      <c r="AT337" s="222" t="s">
        <v>201</v>
      </c>
      <c r="AU337" s="222" t="s">
        <v>90</v>
      </c>
      <c r="AV337" s="13" t="s">
        <v>40</v>
      </c>
      <c r="AW337" s="13" t="s">
        <v>38</v>
      </c>
      <c r="AX337" s="13" t="s">
        <v>81</v>
      </c>
      <c r="AY337" s="222" t="s">
        <v>192</v>
      </c>
    </row>
    <row r="338" spans="1:65" s="13" customFormat="1" ht="10.199999999999999">
      <c r="B338" s="213"/>
      <c r="C338" s="214"/>
      <c r="D338" s="209" t="s">
        <v>201</v>
      </c>
      <c r="E338" s="215" t="s">
        <v>32</v>
      </c>
      <c r="F338" s="216" t="s">
        <v>202</v>
      </c>
      <c r="G338" s="214"/>
      <c r="H338" s="215" t="s">
        <v>32</v>
      </c>
      <c r="I338" s="217"/>
      <c r="J338" s="214"/>
      <c r="K338" s="214"/>
      <c r="L338" s="218"/>
      <c r="M338" s="219"/>
      <c r="N338" s="220"/>
      <c r="O338" s="220"/>
      <c r="P338" s="220"/>
      <c r="Q338" s="220"/>
      <c r="R338" s="220"/>
      <c r="S338" s="220"/>
      <c r="T338" s="221"/>
      <c r="AT338" s="222" t="s">
        <v>201</v>
      </c>
      <c r="AU338" s="222" t="s">
        <v>90</v>
      </c>
      <c r="AV338" s="13" t="s">
        <v>40</v>
      </c>
      <c r="AW338" s="13" t="s">
        <v>38</v>
      </c>
      <c r="AX338" s="13" t="s">
        <v>81</v>
      </c>
      <c r="AY338" s="222" t="s">
        <v>192</v>
      </c>
    </row>
    <row r="339" spans="1:65" s="13" customFormat="1" ht="10.199999999999999">
      <c r="B339" s="213"/>
      <c r="C339" s="214"/>
      <c r="D339" s="209" t="s">
        <v>201</v>
      </c>
      <c r="E339" s="215" t="s">
        <v>32</v>
      </c>
      <c r="F339" s="216" t="s">
        <v>276</v>
      </c>
      <c r="G339" s="214"/>
      <c r="H339" s="215" t="s">
        <v>32</v>
      </c>
      <c r="I339" s="217"/>
      <c r="J339" s="214"/>
      <c r="K339" s="214"/>
      <c r="L339" s="218"/>
      <c r="M339" s="219"/>
      <c r="N339" s="220"/>
      <c r="O339" s="220"/>
      <c r="P339" s="220"/>
      <c r="Q339" s="220"/>
      <c r="R339" s="220"/>
      <c r="S339" s="220"/>
      <c r="T339" s="221"/>
      <c r="AT339" s="222" t="s">
        <v>201</v>
      </c>
      <c r="AU339" s="222" t="s">
        <v>90</v>
      </c>
      <c r="AV339" s="13" t="s">
        <v>40</v>
      </c>
      <c r="AW339" s="13" t="s">
        <v>38</v>
      </c>
      <c r="AX339" s="13" t="s">
        <v>81</v>
      </c>
      <c r="AY339" s="222" t="s">
        <v>192</v>
      </c>
    </row>
    <row r="340" spans="1:65" s="14" customFormat="1" ht="10.199999999999999">
      <c r="B340" s="223"/>
      <c r="C340" s="224"/>
      <c r="D340" s="209" t="s">
        <v>201</v>
      </c>
      <c r="E340" s="225" t="s">
        <v>32</v>
      </c>
      <c r="F340" s="226" t="s">
        <v>398</v>
      </c>
      <c r="G340" s="224"/>
      <c r="H340" s="227">
        <v>3.84</v>
      </c>
      <c r="I340" s="228"/>
      <c r="J340" s="224"/>
      <c r="K340" s="224"/>
      <c r="L340" s="229"/>
      <c r="M340" s="230"/>
      <c r="N340" s="231"/>
      <c r="O340" s="231"/>
      <c r="P340" s="231"/>
      <c r="Q340" s="231"/>
      <c r="R340" s="231"/>
      <c r="S340" s="231"/>
      <c r="T340" s="232"/>
      <c r="AT340" s="233" t="s">
        <v>201</v>
      </c>
      <c r="AU340" s="233" t="s">
        <v>90</v>
      </c>
      <c r="AV340" s="14" t="s">
        <v>90</v>
      </c>
      <c r="AW340" s="14" t="s">
        <v>38</v>
      </c>
      <c r="AX340" s="14" t="s">
        <v>81</v>
      </c>
      <c r="AY340" s="233" t="s">
        <v>192</v>
      </c>
    </row>
    <row r="341" spans="1:65" s="15" customFormat="1" ht="10.199999999999999">
      <c r="B341" s="234"/>
      <c r="C341" s="235"/>
      <c r="D341" s="209" t="s">
        <v>201</v>
      </c>
      <c r="E341" s="236" t="s">
        <v>32</v>
      </c>
      <c r="F341" s="237" t="s">
        <v>204</v>
      </c>
      <c r="G341" s="235"/>
      <c r="H341" s="238">
        <v>3.84</v>
      </c>
      <c r="I341" s="239"/>
      <c r="J341" s="235"/>
      <c r="K341" s="235"/>
      <c r="L341" s="240"/>
      <c r="M341" s="241"/>
      <c r="N341" s="242"/>
      <c r="O341" s="242"/>
      <c r="P341" s="242"/>
      <c r="Q341" s="242"/>
      <c r="R341" s="242"/>
      <c r="S341" s="242"/>
      <c r="T341" s="243"/>
      <c r="AT341" s="244" t="s">
        <v>201</v>
      </c>
      <c r="AU341" s="244" t="s">
        <v>90</v>
      </c>
      <c r="AV341" s="15" t="s">
        <v>161</v>
      </c>
      <c r="AW341" s="15" t="s">
        <v>38</v>
      </c>
      <c r="AX341" s="15" t="s">
        <v>40</v>
      </c>
      <c r="AY341" s="244" t="s">
        <v>192</v>
      </c>
    </row>
    <row r="342" spans="1:65" s="2" customFormat="1" ht="16.5" customHeight="1">
      <c r="A342" s="37"/>
      <c r="B342" s="38"/>
      <c r="C342" s="196" t="s">
        <v>453</v>
      </c>
      <c r="D342" s="196" t="s">
        <v>194</v>
      </c>
      <c r="E342" s="197" t="s">
        <v>454</v>
      </c>
      <c r="F342" s="198" t="s">
        <v>455</v>
      </c>
      <c r="G342" s="199" t="s">
        <v>124</v>
      </c>
      <c r="H342" s="200">
        <v>3.84</v>
      </c>
      <c r="I342" s="201"/>
      <c r="J342" s="202">
        <f>ROUND(I342*H342,2)</f>
        <v>0</v>
      </c>
      <c r="K342" s="198" t="s">
        <v>197</v>
      </c>
      <c r="L342" s="42"/>
      <c r="M342" s="203" t="s">
        <v>32</v>
      </c>
      <c r="N342" s="204" t="s">
        <v>52</v>
      </c>
      <c r="O342" s="67"/>
      <c r="P342" s="205">
        <f>O342*H342</f>
        <v>0</v>
      </c>
      <c r="Q342" s="205">
        <v>0</v>
      </c>
      <c r="R342" s="205">
        <f>Q342*H342</f>
        <v>0</v>
      </c>
      <c r="S342" s="205">
        <v>0</v>
      </c>
      <c r="T342" s="206">
        <f>S342*H342</f>
        <v>0</v>
      </c>
      <c r="U342" s="37"/>
      <c r="V342" s="37"/>
      <c r="W342" s="37"/>
      <c r="X342" s="37"/>
      <c r="Y342" s="37"/>
      <c r="Z342" s="37"/>
      <c r="AA342" s="37"/>
      <c r="AB342" s="37"/>
      <c r="AC342" s="37"/>
      <c r="AD342" s="37"/>
      <c r="AE342" s="37"/>
      <c r="AR342" s="207" t="s">
        <v>161</v>
      </c>
      <c r="AT342" s="207" t="s">
        <v>194</v>
      </c>
      <c r="AU342" s="207" t="s">
        <v>90</v>
      </c>
      <c r="AY342" s="19" t="s">
        <v>192</v>
      </c>
      <c r="BE342" s="208">
        <f>IF(N342="základní",J342,0)</f>
        <v>0</v>
      </c>
      <c r="BF342" s="208">
        <f>IF(N342="snížená",J342,0)</f>
        <v>0</v>
      </c>
      <c r="BG342" s="208">
        <f>IF(N342="zákl. přenesená",J342,0)</f>
        <v>0</v>
      </c>
      <c r="BH342" s="208">
        <f>IF(N342="sníž. přenesená",J342,0)</f>
        <v>0</v>
      </c>
      <c r="BI342" s="208">
        <f>IF(N342="nulová",J342,0)</f>
        <v>0</v>
      </c>
      <c r="BJ342" s="19" t="s">
        <v>40</v>
      </c>
      <c r="BK342" s="208">
        <f>ROUND(I342*H342,2)</f>
        <v>0</v>
      </c>
      <c r="BL342" s="19" t="s">
        <v>161</v>
      </c>
      <c r="BM342" s="207" t="s">
        <v>456</v>
      </c>
    </row>
    <row r="343" spans="1:65" s="2" customFormat="1" ht="115.2">
      <c r="A343" s="37"/>
      <c r="B343" s="38"/>
      <c r="C343" s="39"/>
      <c r="D343" s="209" t="s">
        <v>199</v>
      </c>
      <c r="E343" s="39"/>
      <c r="F343" s="210" t="s">
        <v>457</v>
      </c>
      <c r="G343" s="39"/>
      <c r="H343" s="39"/>
      <c r="I343" s="119"/>
      <c r="J343" s="39"/>
      <c r="K343" s="39"/>
      <c r="L343" s="42"/>
      <c r="M343" s="211"/>
      <c r="N343" s="212"/>
      <c r="O343" s="67"/>
      <c r="P343" s="67"/>
      <c r="Q343" s="67"/>
      <c r="R343" s="67"/>
      <c r="S343" s="67"/>
      <c r="T343" s="68"/>
      <c r="U343" s="37"/>
      <c r="V343" s="37"/>
      <c r="W343" s="37"/>
      <c r="X343" s="37"/>
      <c r="Y343" s="37"/>
      <c r="Z343" s="37"/>
      <c r="AA343" s="37"/>
      <c r="AB343" s="37"/>
      <c r="AC343" s="37"/>
      <c r="AD343" s="37"/>
      <c r="AE343" s="37"/>
      <c r="AT343" s="19" t="s">
        <v>199</v>
      </c>
      <c r="AU343" s="19" t="s">
        <v>90</v>
      </c>
    </row>
    <row r="344" spans="1:65" s="13" customFormat="1" ht="10.199999999999999">
      <c r="B344" s="213"/>
      <c r="C344" s="214"/>
      <c r="D344" s="209" t="s">
        <v>201</v>
      </c>
      <c r="E344" s="215" t="s">
        <v>32</v>
      </c>
      <c r="F344" s="216" t="s">
        <v>318</v>
      </c>
      <c r="G344" s="214"/>
      <c r="H344" s="215" t="s">
        <v>32</v>
      </c>
      <c r="I344" s="217"/>
      <c r="J344" s="214"/>
      <c r="K344" s="214"/>
      <c r="L344" s="218"/>
      <c r="M344" s="219"/>
      <c r="N344" s="220"/>
      <c r="O344" s="220"/>
      <c r="P344" s="220"/>
      <c r="Q344" s="220"/>
      <c r="R344" s="220"/>
      <c r="S344" s="220"/>
      <c r="T344" s="221"/>
      <c r="AT344" s="222" t="s">
        <v>201</v>
      </c>
      <c r="AU344" s="222" t="s">
        <v>90</v>
      </c>
      <c r="AV344" s="13" t="s">
        <v>40</v>
      </c>
      <c r="AW344" s="13" t="s">
        <v>38</v>
      </c>
      <c r="AX344" s="13" t="s">
        <v>81</v>
      </c>
      <c r="AY344" s="222" t="s">
        <v>192</v>
      </c>
    </row>
    <row r="345" spans="1:65" s="13" customFormat="1" ht="10.199999999999999">
      <c r="B345" s="213"/>
      <c r="C345" s="214"/>
      <c r="D345" s="209" t="s">
        <v>201</v>
      </c>
      <c r="E345" s="215" t="s">
        <v>32</v>
      </c>
      <c r="F345" s="216" t="s">
        <v>202</v>
      </c>
      <c r="G345" s="214"/>
      <c r="H345" s="215" t="s">
        <v>32</v>
      </c>
      <c r="I345" s="217"/>
      <c r="J345" s="214"/>
      <c r="K345" s="214"/>
      <c r="L345" s="218"/>
      <c r="M345" s="219"/>
      <c r="N345" s="220"/>
      <c r="O345" s="220"/>
      <c r="P345" s="220"/>
      <c r="Q345" s="220"/>
      <c r="R345" s="220"/>
      <c r="S345" s="220"/>
      <c r="T345" s="221"/>
      <c r="AT345" s="222" t="s">
        <v>201</v>
      </c>
      <c r="AU345" s="222" t="s">
        <v>90</v>
      </c>
      <c r="AV345" s="13" t="s">
        <v>40</v>
      </c>
      <c r="AW345" s="13" t="s">
        <v>38</v>
      </c>
      <c r="AX345" s="13" t="s">
        <v>81</v>
      </c>
      <c r="AY345" s="222" t="s">
        <v>192</v>
      </c>
    </row>
    <row r="346" spans="1:65" s="13" customFormat="1" ht="10.199999999999999">
      <c r="B346" s="213"/>
      <c r="C346" s="214"/>
      <c r="D346" s="209" t="s">
        <v>201</v>
      </c>
      <c r="E346" s="215" t="s">
        <v>32</v>
      </c>
      <c r="F346" s="216" t="s">
        <v>276</v>
      </c>
      <c r="G346" s="214"/>
      <c r="H346" s="215" t="s">
        <v>32</v>
      </c>
      <c r="I346" s="217"/>
      <c r="J346" s="214"/>
      <c r="K346" s="214"/>
      <c r="L346" s="218"/>
      <c r="M346" s="219"/>
      <c r="N346" s="220"/>
      <c r="O346" s="220"/>
      <c r="P346" s="220"/>
      <c r="Q346" s="220"/>
      <c r="R346" s="220"/>
      <c r="S346" s="220"/>
      <c r="T346" s="221"/>
      <c r="AT346" s="222" t="s">
        <v>201</v>
      </c>
      <c r="AU346" s="222" t="s">
        <v>90</v>
      </c>
      <c r="AV346" s="13" t="s">
        <v>40</v>
      </c>
      <c r="AW346" s="13" t="s">
        <v>38</v>
      </c>
      <c r="AX346" s="13" t="s">
        <v>81</v>
      </c>
      <c r="AY346" s="222" t="s">
        <v>192</v>
      </c>
    </row>
    <row r="347" spans="1:65" s="14" customFormat="1" ht="10.199999999999999">
      <c r="B347" s="223"/>
      <c r="C347" s="224"/>
      <c r="D347" s="209" t="s">
        <v>201</v>
      </c>
      <c r="E347" s="225" t="s">
        <v>32</v>
      </c>
      <c r="F347" s="226" t="s">
        <v>458</v>
      </c>
      <c r="G347" s="224"/>
      <c r="H347" s="227">
        <v>3.84</v>
      </c>
      <c r="I347" s="228"/>
      <c r="J347" s="224"/>
      <c r="K347" s="224"/>
      <c r="L347" s="229"/>
      <c r="M347" s="230"/>
      <c r="N347" s="231"/>
      <c r="O347" s="231"/>
      <c r="P347" s="231"/>
      <c r="Q347" s="231"/>
      <c r="R347" s="231"/>
      <c r="S347" s="231"/>
      <c r="T347" s="232"/>
      <c r="AT347" s="233" t="s">
        <v>201</v>
      </c>
      <c r="AU347" s="233" t="s">
        <v>90</v>
      </c>
      <c r="AV347" s="14" t="s">
        <v>90</v>
      </c>
      <c r="AW347" s="14" t="s">
        <v>38</v>
      </c>
      <c r="AX347" s="14" t="s">
        <v>81</v>
      </c>
      <c r="AY347" s="233" t="s">
        <v>192</v>
      </c>
    </row>
    <row r="348" spans="1:65" s="15" customFormat="1" ht="10.199999999999999">
      <c r="B348" s="234"/>
      <c r="C348" s="235"/>
      <c r="D348" s="209" t="s">
        <v>201</v>
      </c>
      <c r="E348" s="236" t="s">
        <v>32</v>
      </c>
      <c r="F348" s="237" t="s">
        <v>204</v>
      </c>
      <c r="G348" s="235"/>
      <c r="H348" s="238">
        <v>3.84</v>
      </c>
      <c r="I348" s="239"/>
      <c r="J348" s="235"/>
      <c r="K348" s="235"/>
      <c r="L348" s="240"/>
      <c r="M348" s="241"/>
      <c r="N348" s="242"/>
      <c r="O348" s="242"/>
      <c r="P348" s="242"/>
      <c r="Q348" s="242"/>
      <c r="R348" s="242"/>
      <c r="S348" s="242"/>
      <c r="T348" s="243"/>
      <c r="AT348" s="244" t="s">
        <v>201</v>
      </c>
      <c r="AU348" s="244" t="s">
        <v>90</v>
      </c>
      <c r="AV348" s="15" t="s">
        <v>161</v>
      </c>
      <c r="AW348" s="15" t="s">
        <v>38</v>
      </c>
      <c r="AX348" s="15" t="s">
        <v>40</v>
      </c>
      <c r="AY348" s="244" t="s">
        <v>192</v>
      </c>
    </row>
    <row r="349" spans="1:65" s="2" customFormat="1" ht="16.5" customHeight="1">
      <c r="A349" s="37"/>
      <c r="B349" s="38"/>
      <c r="C349" s="196" t="s">
        <v>459</v>
      </c>
      <c r="D349" s="196" t="s">
        <v>194</v>
      </c>
      <c r="E349" s="197" t="s">
        <v>460</v>
      </c>
      <c r="F349" s="198" t="s">
        <v>461</v>
      </c>
      <c r="G349" s="199" t="s">
        <v>241</v>
      </c>
      <c r="H349" s="200">
        <v>5.8000000000000003E-2</v>
      </c>
      <c r="I349" s="201"/>
      <c r="J349" s="202">
        <f>ROUND(I349*H349,2)</f>
        <v>0</v>
      </c>
      <c r="K349" s="198" t="s">
        <v>197</v>
      </c>
      <c r="L349" s="42"/>
      <c r="M349" s="203" t="s">
        <v>32</v>
      </c>
      <c r="N349" s="204" t="s">
        <v>52</v>
      </c>
      <c r="O349" s="67"/>
      <c r="P349" s="205">
        <f>O349*H349</f>
        <v>0</v>
      </c>
      <c r="Q349" s="205">
        <v>0</v>
      </c>
      <c r="R349" s="205">
        <f>Q349*H349</f>
        <v>0</v>
      </c>
      <c r="S349" s="205">
        <v>0</v>
      </c>
      <c r="T349" s="206">
        <f>S349*H349</f>
        <v>0</v>
      </c>
      <c r="U349" s="37"/>
      <c r="V349" s="37"/>
      <c r="W349" s="37"/>
      <c r="X349" s="37"/>
      <c r="Y349" s="37"/>
      <c r="Z349" s="37"/>
      <c r="AA349" s="37"/>
      <c r="AB349" s="37"/>
      <c r="AC349" s="37"/>
      <c r="AD349" s="37"/>
      <c r="AE349" s="37"/>
      <c r="AR349" s="207" t="s">
        <v>161</v>
      </c>
      <c r="AT349" s="207" t="s">
        <v>194</v>
      </c>
      <c r="AU349" s="207" t="s">
        <v>90</v>
      </c>
      <c r="AY349" s="19" t="s">
        <v>192</v>
      </c>
      <c r="BE349" s="208">
        <f>IF(N349="základní",J349,0)</f>
        <v>0</v>
      </c>
      <c r="BF349" s="208">
        <f>IF(N349="snížená",J349,0)</f>
        <v>0</v>
      </c>
      <c r="BG349" s="208">
        <f>IF(N349="zákl. přenesená",J349,0)</f>
        <v>0</v>
      </c>
      <c r="BH349" s="208">
        <f>IF(N349="sníž. přenesená",J349,0)</f>
        <v>0</v>
      </c>
      <c r="BI349" s="208">
        <f>IF(N349="nulová",J349,0)</f>
        <v>0</v>
      </c>
      <c r="BJ349" s="19" t="s">
        <v>40</v>
      </c>
      <c r="BK349" s="208">
        <f>ROUND(I349*H349,2)</f>
        <v>0</v>
      </c>
      <c r="BL349" s="19" t="s">
        <v>161</v>
      </c>
      <c r="BM349" s="207" t="s">
        <v>462</v>
      </c>
    </row>
    <row r="350" spans="1:65" s="13" customFormat="1" ht="10.199999999999999">
      <c r="B350" s="213"/>
      <c r="C350" s="214"/>
      <c r="D350" s="209" t="s">
        <v>201</v>
      </c>
      <c r="E350" s="215" t="s">
        <v>32</v>
      </c>
      <c r="F350" s="216" t="s">
        <v>318</v>
      </c>
      <c r="G350" s="214"/>
      <c r="H350" s="215" t="s">
        <v>32</v>
      </c>
      <c r="I350" s="217"/>
      <c r="J350" s="214"/>
      <c r="K350" s="214"/>
      <c r="L350" s="218"/>
      <c r="M350" s="219"/>
      <c r="N350" s="220"/>
      <c r="O350" s="220"/>
      <c r="P350" s="220"/>
      <c r="Q350" s="220"/>
      <c r="R350" s="220"/>
      <c r="S350" s="220"/>
      <c r="T350" s="221"/>
      <c r="AT350" s="222" t="s">
        <v>201</v>
      </c>
      <c r="AU350" s="222" t="s">
        <v>90</v>
      </c>
      <c r="AV350" s="13" t="s">
        <v>40</v>
      </c>
      <c r="AW350" s="13" t="s">
        <v>38</v>
      </c>
      <c r="AX350" s="13" t="s">
        <v>81</v>
      </c>
      <c r="AY350" s="222" t="s">
        <v>192</v>
      </c>
    </row>
    <row r="351" spans="1:65" s="13" customFormat="1" ht="10.199999999999999">
      <c r="B351" s="213"/>
      <c r="C351" s="214"/>
      <c r="D351" s="209" t="s">
        <v>201</v>
      </c>
      <c r="E351" s="215" t="s">
        <v>32</v>
      </c>
      <c r="F351" s="216" t="s">
        <v>202</v>
      </c>
      <c r="G351" s="214"/>
      <c r="H351" s="215" t="s">
        <v>32</v>
      </c>
      <c r="I351" s="217"/>
      <c r="J351" s="214"/>
      <c r="K351" s="214"/>
      <c r="L351" s="218"/>
      <c r="M351" s="219"/>
      <c r="N351" s="220"/>
      <c r="O351" s="220"/>
      <c r="P351" s="220"/>
      <c r="Q351" s="220"/>
      <c r="R351" s="220"/>
      <c r="S351" s="220"/>
      <c r="T351" s="221"/>
      <c r="AT351" s="222" t="s">
        <v>201</v>
      </c>
      <c r="AU351" s="222" t="s">
        <v>90</v>
      </c>
      <c r="AV351" s="13" t="s">
        <v>40</v>
      </c>
      <c r="AW351" s="13" t="s">
        <v>38</v>
      </c>
      <c r="AX351" s="13" t="s">
        <v>81</v>
      </c>
      <c r="AY351" s="222" t="s">
        <v>192</v>
      </c>
    </row>
    <row r="352" spans="1:65" s="13" customFormat="1" ht="10.199999999999999">
      <c r="B352" s="213"/>
      <c r="C352" s="214"/>
      <c r="D352" s="209" t="s">
        <v>201</v>
      </c>
      <c r="E352" s="215" t="s">
        <v>32</v>
      </c>
      <c r="F352" s="216" t="s">
        <v>276</v>
      </c>
      <c r="G352" s="214"/>
      <c r="H352" s="215" t="s">
        <v>32</v>
      </c>
      <c r="I352" s="217"/>
      <c r="J352" s="214"/>
      <c r="K352" s="214"/>
      <c r="L352" s="218"/>
      <c r="M352" s="219"/>
      <c r="N352" s="220"/>
      <c r="O352" s="220"/>
      <c r="P352" s="220"/>
      <c r="Q352" s="220"/>
      <c r="R352" s="220"/>
      <c r="S352" s="220"/>
      <c r="T352" s="221"/>
      <c r="AT352" s="222" t="s">
        <v>201</v>
      </c>
      <c r="AU352" s="222" t="s">
        <v>90</v>
      </c>
      <c r="AV352" s="13" t="s">
        <v>40</v>
      </c>
      <c r="AW352" s="13" t="s">
        <v>38</v>
      </c>
      <c r="AX352" s="13" t="s">
        <v>81</v>
      </c>
      <c r="AY352" s="222" t="s">
        <v>192</v>
      </c>
    </row>
    <row r="353" spans="1:65" s="14" customFormat="1" ht="10.199999999999999">
      <c r="B353" s="223"/>
      <c r="C353" s="224"/>
      <c r="D353" s="209" t="s">
        <v>201</v>
      </c>
      <c r="E353" s="225" t="s">
        <v>32</v>
      </c>
      <c r="F353" s="226" t="s">
        <v>463</v>
      </c>
      <c r="G353" s="224"/>
      <c r="H353" s="227">
        <v>5.8000000000000003E-2</v>
      </c>
      <c r="I353" s="228"/>
      <c r="J353" s="224"/>
      <c r="K353" s="224"/>
      <c r="L353" s="229"/>
      <c r="M353" s="230"/>
      <c r="N353" s="231"/>
      <c r="O353" s="231"/>
      <c r="P353" s="231"/>
      <c r="Q353" s="231"/>
      <c r="R353" s="231"/>
      <c r="S353" s="231"/>
      <c r="T353" s="232"/>
      <c r="AT353" s="233" t="s">
        <v>201</v>
      </c>
      <c r="AU353" s="233" t="s">
        <v>90</v>
      </c>
      <c r="AV353" s="14" t="s">
        <v>90</v>
      </c>
      <c r="AW353" s="14" t="s">
        <v>38</v>
      </c>
      <c r="AX353" s="14" t="s">
        <v>81</v>
      </c>
      <c r="AY353" s="233" t="s">
        <v>192</v>
      </c>
    </row>
    <row r="354" spans="1:65" s="15" customFormat="1" ht="10.199999999999999">
      <c r="B354" s="234"/>
      <c r="C354" s="235"/>
      <c r="D354" s="209" t="s">
        <v>201</v>
      </c>
      <c r="E354" s="236" t="s">
        <v>32</v>
      </c>
      <c r="F354" s="237" t="s">
        <v>204</v>
      </c>
      <c r="G354" s="235"/>
      <c r="H354" s="238">
        <v>5.8000000000000003E-2</v>
      </c>
      <c r="I354" s="239"/>
      <c r="J354" s="235"/>
      <c r="K354" s="235"/>
      <c r="L354" s="240"/>
      <c r="M354" s="241"/>
      <c r="N354" s="242"/>
      <c r="O354" s="242"/>
      <c r="P354" s="242"/>
      <c r="Q354" s="242"/>
      <c r="R354" s="242"/>
      <c r="S354" s="242"/>
      <c r="T354" s="243"/>
      <c r="AT354" s="244" t="s">
        <v>201</v>
      </c>
      <c r="AU354" s="244" t="s">
        <v>90</v>
      </c>
      <c r="AV354" s="15" t="s">
        <v>161</v>
      </c>
      <c r="AW354" s="15" t="s">
        <v>38</v>
      </c>
      <c r="AX354" s="15" t="s">
        <v>40</v>
      </c>
      <c r="AY354" s="244" t="s">
        <v>192</v>
      </c>
    </row>
    <row r="355" spans="1:65" s="2" customFormat="1" ht="16.5" customHeight="1">
      <c r="A355" s="37"/>
      <c r="B355" s="38"/>
      <c r="C355" s="196" t="s">
        <v>464</v>
      </c>
      <c r="D355" s="196" t="s">
        <v>194</v>
      </c>
      <c r="E355" s="197" t="s">
        <v>465</v>
      </c>
      <c r="F355" s="198" t="s">
        <v>466</v>
      </c>
      <c r="G355" s="199" t="s">
        <v>241</v>
      </c>
      <c r="H355" s="200">
        <v>5.8000000000000003E-2</v>
      </c>
      <c r="I355" s="201"/>
      <c r="J355" s="202">
        <f>ROUND(I355*H355,2)</f>
        <v>0</v>
      </c>
      <c r="K355" s="198" t="s">
        <v>197</v>
      </c>
      <c r="L355" s="42"/>
      <c r="M355" s="203" t="s">
        <v>32</v>
      </c>
      <c r="N355" s="204" t="s">
        <v>52</v>
      </c>
      <c r="O355" s="67"/>
      <c r="P355" s="205">
        <f>O355*H355</f>
        <v>0</v>
      </c>
      <c r="Q355" s="205">
        <v>0</v>
      </c>
      <c r="R355" s="205">
        <f>Q355*H355</f>
        <v>0</v>
      </c>
      <c r="S355" s="205">
        <v>0</v>
      </c>
      <c r="T355" s="206">
        <f>S355*H355</f>
        <v>0</v>
      </c>
      <c r="U355" s="37"/>
      <c r="V355" s="37"/>
      <c r="W355" s="37"/>
      <c r="X355" s="37"/>
      <c r="Y355" s="37"/>
      <c r="Z355" s="37"/>
      <c r="AA355" s="37"/>
      <c r="AB355" s="37"/>
      <c r="AC355" s="37"/>
      <c r="AD355" s="37"/>
      <c r="AE355" s="37"/>
      <c r="AR355" s="207" t="s">
        <v>161</v>
      </c>
      <c r="AT355" s="207" t="s">
        <v>194</v>
      </c>
      <c r="AU355" s="207" t="s">
        <v>90</v>
      </c>
      <c r="AY355" s="19" t="s">
        <v>192</v>
      </c>
      <c r="BE355" s="208">
        <f>IF(N355="základní",J355,0)</f>
        <v>0</v>
      </c>
      <c r="BF355" s="208">
        <f>IF(N355="snížená",J355,0)</f>
        <v>0</v>
      </c>
      <c r="BG355" s="208">
        <f>IF(N355="zákl. přenesená",J355,0)</f>
        <v>0</v>
      </c>
      <c r="BH355" s="208">
        <f>IF(N355="sníž. přenesená",J355,0)</f>
        <v>0</v>
      </c>
      <c r="BI355" s="208">
        <f>IF(N355="nulová",J355,0)</f>
        <v>0</v>
      </c>
      <c r="BJ355" s="19" t="s">
        <v>40</v>
      </c>
      <c r="BK355" s="208">
        <f>ROUND(I355*H355,2)</f>
        <v>0</v>
      </c>
      <c r="BL355" s="19" t="s">
        <v>161</v>
      </c>
      <c r="BM355" s="207" t="s">
        <v>467</v>
      </c>
    </row>
    <row r="356" spans="1:65" s="2" customFormat="1" ht="48">
      <c r="A356" s="37"/>
      <c r="B356" s="38"/>
      <c r="C356" s="39"/>
      <c r="D356" s="209" t="s">
        <v>199</v>
      </c>
      <c r="E356" s="39"/>
      <c r="F356" s="210" t="s">
        <v>468</v>
      </c>
      <c r="G356" s="39"/>
      <c r="H356" s="39"/>
      <c r="I356" s="119"/>
      <c r="J356" s="39"/>
      <c r="K356" s="39"/>
      <c r="L356" s="42"/>
      <c r="M356" s="211"/>
      <c r="N356" s="212"/>
      <c r="O356" s="67"/>
      <c r="P356" s="67"/>
      <c r="Q356" s="67"/>
      <c r="R356" s="67"/>
      <c r="S356" s="67"/>
      <c r="T356" s="68"/>
      <c r="U356" s="37"/>
      <c r="V356" s="37"/>
      <c r="W356" s="37"/>
      <c r="X356" s="37"/>
      <c r="Y356" s="37"/>
      <c r="Z356" s="37"/>
      <c r="AA356" s="37"/>
      <c r="AB356" s="37"/>
      <c r="AC356" s="37"/>
      <c r="AD356" s="37"/>
      <c r="AE356" s="37"/>
      <c r="AT356" s="19" t="s">
        <v>199</v>
      </c>
      <c r="AU356" s="19" t="s">
        <v>90</v>
      </c>
    </row>
    <row r="357" spans="1:65" s="2" customFormat="1" ht="16.5" customHeight="1">
      <c r="A357" s="37"/>
      <c r="B357" s="38"/>
      <c r="C357" s="196" t="s">
        <v>469</v>
      </c>
      <c r="D357" s="196" t="s">
        <v>194</v>
      </c>
      <c r="E357" s="197" t="s">
        <v>470</v>
      </c>
      <c r="F357" s="198" t="s">
        <v>471</v>
      </c>
      <c r="G357" s="199" t="s">
        <v>241</v>
      </c>
      <c r="H357" s="200">
        <v>0.23200000000000001</v>
      </c>
      <c r="I357" s="201"/>
      <c r="J357" s="202">
        <f>ROUND(I357*H357,2)</f>
        <v>0</v>
      </c>
      <c r="K357" s="198" t="s">
        <v>197</v>
      </c>
      <c r="L357" s="42"/>
      <c r="M357" s="203" t="s">
        <v>32</v>
      </c>
      <c r="N357" s="204" t="s">
        <v>52</v>
      </c>
      <c r="O357" s="67"/>
      <c r="P357" s="205">
        <f>O357*H357</f>
        <v>0</v>
      </c>
      <c r="Q357" s="205">
        <v>0</v>
      </c>
      <c r="R357" s="205">
        <f>Q357*H357</f>
        <v>0</v>
      </c>
      <c r="S357" s="205">
        <v>0</v>
      </c>
      <c r="T357" s="206">
        <f>S357*H357</f>
        <v>0</v>
      </c>
      <c r="U357" s="37"/>
      <c r="V357" s="37"/>
      <c r="W357" s="37"/>
      <c r="X357" s="37"/>
      <c r="Y357" s="37"/>
      <c r="Z357" s="37"/>
      <c r="AA357" s="37"/>
      <c r="AB357" s="37"/>
      <c r="AC357" s="37"/>
      <c r="AD357" s="37"/>
      <c r="AE357" s="37"/>
      <c r="AR357" s="207" t="s">
        <v>161</v>
      </c>
      <c r="AT357" s="207" t="s">
        <v>194</v>
      </c>
      <c r="AU357" s="207" t="s">
        <v>90</v>
      </c>
      <c r="AY357" s="19" t="s">
        <v>192</v>
      </c>
      <c r="BE357" s="208">
        <f>IF(N357="základní",J357,0)</f>
        <v>0</v>
      </c>
      <c r="BF357" s="208">
        <f>IF(N357="snížená",J357,0)</f>
        <v>0</v>
      </c>
      <c r="BG357" s="208">
        <f>IF(N357="zákl. přenesená",J357,0)</f>
        <v>0</v>
      </c>
      <c r="BH357" s="208">
        <f>IF(N357="sníž. přenesená",J357,0)</f>
        <v>0</v>
      </c>
      <c r="BI357" s="208">
        <f>IF(N357="nulová",J357,0)</f>
        <v>0</v>
      </c>
      <c r="BJ357" s="19" t="s">
        <v>40</v>
      </c>
      <c r="BK357" s="208">
        <f>ROUND(I357*H357,2)</f>
        <v>0</v>
      </c>
      <c r="BL357" s="19" t="s">
        <v>161</v>
      </c>
      <c r="BM357" s="207" t="s">
        <v>472</v>
      </c>
    </row>
    <row r="358" spans="1:65" s="2" customFormat="1" ht="48">
      <c r="A358" s="37"/>
      <c r="B358" s="38"/>
      <c r="C358" s="39"/>
      <c r="D358" s="209" t="s">
        <v>199</v>
      </c>
      <c r="E358" s="39"/>
      <c r="F358" s="210" t="s">
        <v>468</v>
      </c>
      <c r="G358" s="39"/>
      <c r="H358" s="39"/>
      <c r="I358" s="119"/>
      <c r="J358" s="39"/>
      <c r="K358" s="39"/>
      <c r="L358" s="42"/>
      <c r="M358" s="211"/>
      <c r="N358" s="212"/>
      <c r="O358" s="67"/>
      <c r="P358" s="67"/>
      <c r="Q358" s="67"/>
      <c r="R358" s="67"/>
      <c r="S358" s="67"/>
      <c r="T358" s="68"/>
      <c r="U358" s="37"/>
      <c r="V358" s="37"/>
      <c r="W358" s="37"/>
      <c r="X358" s="37"/>
      <c r="Y358" s="37"/>
      <c r="Z358" s="37"/>
      <c r="AA358" s="37"/>
      <c r="AB358" s="37"/>
      <c r="AC358" s="37"/>
      <c r="AD358" s="37"/>
      <c r="AE358" s="37"/>
      <c r="AT358" s="19" t="s">
        <v>199</v>
      </c>
      <c r="AU358" s="19" t="s">
        <v>90</v>
      </c>
    </row>
    <row r="359" spans="1:65" s="14" customFormat="1" ht="10.199999999999999">
      <c r="B359" s="223"/>
      <c r="C359" s="224"/>
      <c r="D359" s="209" t="s">
        <v>201</v>
      </c>
      <c r="E359" s="225" t="s">
        <v>32</v>
      </c>
      <c r="F359" s="226" t="s">
        <v>473</v>
      </c>
      <c r="G359" s="224"/>
      <c r="H359" s="227">
        <v>0.23200000000000001</v>
      </c>
      <c r="I359" s="228"/>
      <c r="J359" s="224"/>
      <c r="K359" s="224"/>
      <c r="L359" s="229"/>
      <c r="M359" s="230"/>
      <c r="N359" s="231"/>
      <c r="O359" s="231"/>
      <c r="P359" s="231"/>
      <c r="Q359" s="231"/>
      <c r="R359" s="231"/>
      <c r="S359" s="231"/>
      <c r="T359" s="232"/>
      <c r="AT359" s="233" t="s">
        <v>201</v>
      </c>
      <c r="AU359" s="233" t="s">
        <v>90</v>
      </c>
      <c r="AV359" s="14" t="s">
        <v>90</v>
      </c>
      <c r="AW359" s="14" t="s">
        <v>38</v>
      </c>
      <c r="AX359" s="14" t="s">
        <v>40</v>
      </c>
      <c r="AY359" s="233" t="s">
        <v>192</v>
      </c>
    </row>
    <row r="360" spans="1:65" s="12" customFormat="1" ht="22.8" customHeight="1">
      <c r="B360" s="180"/>
      <c r="C360" s="181"/>
      <c r="D360" s="182" t="s">
        <v>80</v>
      </c>
      <c r="E360" s="194" t="s">
        <v>90</v>
      </c>
      <c r="F360" s="194" t="s">
        <v>474</v>
      </c>
      <c r="G360" s="181"/>
      <c r="H360" s="181"/>
      <c r="I360" s="184"/>
      <c r="J360" s="195">
        <f>BK360</f>
        <v>0</v>
      </c>
      <c r="K360" s="181"/>
      <c r="L360" s="186"/>
      <c r="M360" s="187"/>
      <c r="N360" s="188"/>
      <c r="O360" s="188"/>
      <c r="P360" s="189">
        <f>SUM(P361:P421)</f>
        <v>0</v>
      </c>
      <c r="Q360" s="188"/>
      <c r="R360" s="189">
        <f>SUM(R361:R421)</f>
        <v>0.47280911599999997</v>
      </c>
      <c r="S360" s="188"/>
      <c r="T360" s="190">
        <f>SUM(T361:T421)</f>
        <v>0</v>
      </c>
      <c r="AR360" s="191" t="s">
        <v>40</v>
      </c>
      <c r="AT360" s="192" t="s">
        <v>80</v>
      </c>
      <c r="AU360" s="192" t="s">
        <v>40</v>
      </c>
      <c r="AY360" s="191" t="s">
        <v>192</v>
      </c>
      <c r="BK360" s="193">
        <f>SUM(BK361:BK421)</f>
        <v>0</v>
      </c>
    </row>
    <row r="361" spans="1:65" s="2" customFormat="1" ht="21.75" customHeight="1">
      <c r="A361" s="37"/>
      <c r="B361" s="38"/>
      <c r="C361" s="196" t="s">
        <v>475</v>
      </c>
      <c r="D361" s="196" t="s">
        <v>194</v>
      </c>
      <c r="E361" s="197" t="s">
        <v>476</v>
      </c>
      <c r="F361" s="198" t="s">
        <v>477</v>
      </c>
      <c r="G361" s="199" t="s">
        <v>241</v>
      </c>
      <c r="H361" s="200">
        <v>52.235999999999997</v>
      </c>
      <c r="I361" s="201"/>
      <c r="J361" s="202">
        <f>ROUND(I361*H361,2)</f>
        <v>0</v>
      </c>
      <c r="K361" s="198" t="s">
        <v>197</v>
      </c>
      <c r="L361" s="42"/>
      <c r="M361" s="203" t="s">
        <v>32</v>
      </c>
      <c r="N361" s="204" t="s">
        <v>52</v>
      </c>
      <c r="O361" s="67"/>
      <c r="P361" s="205">
        <f>O361*H361</f>
        <v>0</v>
      </c>
      <c r="Q361" s="205">
        <v>0</v>
      </c>
      <c r="R361" s="205">
        <f>Q361*H361</f>
        <v>0</v>
      </c>
      <c r="S361" s="205">
        <v>0</v>
      </c>
      <c r="T361" s="206">
        <f>S361*H361</f>
        <v>0</v>
      </c>
      <c r="U361" s="37"/>
      <c r="V361" s="37"/>
      <c r="W361" s="37"/>
      <c r="X361" s="37"/>
      <c r="Y361" s="37"/>
      <c r="Z361" s="37"/>
      <c r="AA361" s="37"/>
      <c r="AB361" s="37"/>
      <c r="AC361" s="37"/>
      <c r="AD361" s="37"/>
      <c r="AE361" s="37"/>
      <c r="AR361" s="207" t="s">
        <v>161</v>
      </c>
      <c r="AT361" s="207" t="s">
        <v>194</v>
      </c>
      <c r="AU361" s="207" t="s">
        <v>90</v>
      </c>
      <c r="AY361" s="19" t="s">
        <v>192</v>
      </c>
      <c r="BE361" s="208">
        <f>IF(N361="základní",J361,0)</f>
        <v>0</v>
      </c>
      <c r="BF361" s="208">
        <f>IF(N361="snížená",J361,0)</f>
        <v>0</v>
      </c>
      <c r="BG361" s="208">
        <f>IF(N361="zákl. přenesená",J361,0)</f>
        <v>0</v>
      </c>
      <c r="BH361" s="208">
        <f>IF(N361="sníž. přenesená",J361,0)</f>
        <v>0</v>
      </c>
      <c r="BI361" s="208">
        <f>IF(N361="nulová",J361,0)</f>
        <v>0</v>
      </c>
      <c r="BJ361" s="19" t="s">
        <v>40</v>
      </c>
      <c r="BK361" s="208">
        <f>ROUND(I361*H361,2)</f>
        <v>0</v>
      </c>
      <c r="BL361" s="19" t="s">
        <v>161</v>
      </c>
      <c r="BM361" s="207" t="s">
        <v>478</v>
      </c>
    </row>
    <row r="362" spans="1:65" s="2" customFormat="1" ht="76.8">
      <c r="A362" s="37"/>
      <c r="B362" s="38"/>
      <c r="C362" s="39"/>
      <c r="D362" s="209" t="s">
        <v>199</v>
      </c>
      <c r="E362" s="39"/>
      <c r="F362" s="210" t="s">
        <v>479</v>
      </c>
      <c r="G362" s="39"/>
      <c r="H362" s="39"/>
      <c r="I362" s="119"/>
      <c r="J362" s="39"/>
      <c r="K362" s="39"/>
      <c r="L362" s="42"/>
      <c r="M362" s="211"/>
      <c r="N362" s="212"/>
      <c r="O362" s="67"/>
      <c r="P362" s="67"/>
      <c r="Q362" s="67"/>
      <c r="R362" s="67"/>
      <c r="S362" s="67"/>
      <c r="T362" s="68"/>
      <c r="U362" s="37"/>
      <c r="V362" s="37"/>
      <c r="W362" s="37"/>
      <c r="X362" s="37"/>
      <c r="Y362" s="37"/>
      <c r="Z362" s="37"/>
      <c r="AA362" s="37"/>
      <c r="AB362" s="37"/>
      <c r="AC362" s="37"/>
      <c r="AD362" s="37"/>
      <c r="AE362" s="37"/>
      <c r="AT362" s="19" t="s">
        <v>199</v>
      </c>
      <c r="AU362" s="19" t="s">
        <v>90</v>
      </c>
    </row>
    <row r="363" spans="1:65" s="13" customFormat="1" ht="10.199999999999999">
      <c r="B363" s="213"/>
      <c r="C363" s="214"/>
      <c r="D363" s="209" t="s">
        <v>201</v>
      </c>
      <c r="E363" s="215" t="s">
        <v>32</v>
      </c>
      <c r="F363" s="216" t="s">
        <v>275</v>
      </c>
      <c r="G363" s="214"/>
      <c r="H363" s="215" t="s">
        <v>32</v>
      </c>
      <c r="I363" s="217"/>
      <c r="J363" s="214"/>
      <c r="K363" s="214"/>
      <c r="L363" s="218"/>
      <c r="M363" s="219"/>
      <c r="N363" s="220"/>
      <c r="O363" s="220"/>
      <c r="P363" s="220"/>
      <c r="Q363" s="220"/>
      <c r="R363" s="220"/>
      <c r="S363" s="220"/>
      <c r="T363" s="221"/>
      <c r="AT363" s="222" t="s">
        <v>201</v>
      </c>
      <c r="AU363" s="222" t="s">
        <v>90</v>
      </c>
      <c r="AV363" s="13" t="s">
        <v>40</v>
      </c>
      <c r="AW363" s="13" t="s">
        <v>38</v>
      </c>
      <c r="AX363" s="13" t="s">
        <v>81</v>
      </c>
      <c r="AY363" s="222" t="s">
        <v>192</v>
      </c>
    </row>
    <row r="364" spans="1:65" s="13" customFormat="1" ht="10.199999999999999">
      <c r="B364" s="213"/>
      <c r="C364" s="214"/>
      <c r="D364" s="209" t="s">
        <v>201</v>
      </c>
      <c r="E364" s="215" t="s">
        <v>32</v>
      </c>
      <c r="F364" s="216" t="s">
        <v>202</v>
      </c>
      <c r="G364" s="214"/>
      <c r="H364" s="215" t="s">
        <v>32</v>
      </c>
      <c r="I364" s="217"/>
      <c r="J364" s="214"/>
      <c r="K364" s="214"/>
      <c r="L364" s="218"/>
      <c r="M364" s="219"/>
      <c r="N364" s="220"/>
      <c r="O364" s="220"/>
      <c r="P364" s="220"/>
      <c r="Q364" s="220"/>
      <c r="R364" s="220"/>
      <c r="S364" s="220"/>
      <c r="T364" s="221"/>
      <c r="AT364" s="222" t="s">
        <v>201</v>
      </c>
      <c r="AU364" s="222" t="s">
        <v>90</v>
      </c>
      <c r="AV364" s="13" t="s">
        <v>40</v>
      </c>
      <c r="AW364" s="13" t="s">
        <v>38</v>
      </c>
      <c r="AX364" s="13" t="s">
        <v>81</v>
      </c>
      <c r="AY364" s="222" t="s">
        <v>192</v>
      </c>
    </row>
    <row r="365" spans="1:65" s="13" customFormat="1" ht="10.199999999999999">
      <c r="B365" s="213"/>
      <c r="C365" s="214"/>
      <c r="D365" s="209" t="s">
        <v>201</v>
      </c>
      <c r="E365" s="215" t="s">
        <v>32</v>
      </c>
      <c r="F365" s="216" t="s">
        <v>276</v>
      </c>
      <c r="G365" s="214"/>
      <c r="H365" s="215" t="s">
        <v>32</v>
      </c>
      <c r="I365" s="217"/>
      <c r="J365" s="214"/>
      <c r="K365" s="214"/>
      <c r="L365" s="218"/>
      <c r="M365" s="219"/>
      <c r="N365" s="220"/>
      <c r="O365" s="220"/>
      <c r="P365" s="220"/>
      <c r="Q365" s="220"/>
      <c r="R365" s="220"/>
      <c r="S365" s="220"/>
      <c r="T365" s="221"/>
      <c r="AT365" s="222" t="s">
        <v>201</v>
      </c>
      <c r="AU365" s="222" t="s">
        <v>90</v>
      </c>
      <c r="AV365" s="13" t="s">
        <v>40</v>
      </c>
      <c r="AW365" s="13" t="s">
        <v>38</v>
      </c>
      <c r="AX365" s="13" t="s">
        <v>81</v>
      </c>
      <c r="AY365" s="222" t="s">
        <v>192</v>
      </c>
    </row>
    <row r="366" spans="1:65" s="13" customFormat="1" ht="10.199999999999999">
      <c r="B366" s="213"/>
      <c r="C366" s="214"/>
      <c r="D366" s="209" t="s">
        <v>201</v>
      </c>
      <c r="E366" s="215" t="s">
        <v>32</v>
      </c>
      <c r="F366" s="216" t="s">
        <v>277</v>
      </c>
      <c r="G366" s="214"/>
      <c r="H366" s="215" t="s">
        <v>32</v>
      </c>
      <c r="I366" s="217"/>
      <c r="J366" s="214"/>
      <c r="K366" s="214"/>
      <c r="L366" s="218"/>
      <c r="M366" s="219"/>
      <c r="N366" s="220"/>
      <c r="O366" s="220"/>
      <c r="P366" s="220"/>
      <c r="Q366" s="220"/>
      <c r="R366" s="220"/>
      <c r="S366" s="220"/>
      <c r="T366" s="221"/>
      <c r="AT366" s="222" t="s">
        <v>201</v>
      </c>
      <c r="AU366" s="222" t="s">
        <v>90</v>
      </c>
      <c r="AV366" s="13" t="s">
        <v>40</v>
      </c>
      <c r="AW366" s="13" t="s">
        <v>38</v>
      </c>
      <c r="AX366" s="13" t="s">
        <v>81</v>
      </c>
      <c r="AY366" s="222" t="s">
        <v>192</v>
      </c>
    </row>
    <row r="367" spans="1:65" s="14" customFormat="1" ht="10.199999999999999">
      <c r="B367" s="223"/>
      <c r="C367" s="224"/>
      <c r="D367" s="209" t="s">
        <v>201</v>
      </c>
      <c r="E367" s="225" t="s">
        <v>32</v>
      </c>
      <c r="F367" s="226" t="s">
        <v>480</v>
      </c>
      <c r="G367" s="224"/>
      <c r="H367" s="227">
        <v>56.277000000000001</v>
      </c>
      <c r="I367" s="228"/>
      <c r="J367" s="224"/>
      <c r="K367" s="224"/>
      <c r="L367" s="229"/>
      <c r="M367" s="230"/>
      <c r="N367" s="231"/>
      <c r="O367" s="231"/>
      <c r="P367" s="231"/>
      <c r="Q367" s="231"/>
      <c r="R367" s="231"/>
      <c r="S367" s="231"/>
      <c r="T367" s="232"/>
      <c r="AT367" s="233" t="s">
        <v>201</v>
      </c>
      <c r="AU367" s="233" t="s">
        <v>90</v>
      </c>
      <c r="AV367" s="14" t="s">
        <v>90</v>
      </c>
      <c r="AW367" s="14" t="s">
        <v>38</v>
      </c>
      <c r="AX367" s="14" t="s">
        <v>81</v>
      </c>
      <c r="AY367" s="233" t="s">
        <v>192</v>
      </c>
    </row>
    <row r="368" spans="1:65" s="14" customFormat="1" ht="10.199999999999999">
      <c r="B368" s="223"/>
      <c r="C368" s="224"/>
      <c r="D368" s="209" t="s">
        <v>201</v>
      </c>
      <c r="E368" s="225" t="s">
        <v>32</v>
      </c>
      <c r="F368" s="226" t="s">
        <v>481</v>
      </c>
      <c r="G368" s="224"/>
      <c r="H368" s="227">
        <v>-4.0410000000000004</v>
      </c>
      <c r="I368" s="228"/>
      <c r="J368" s="224"/>
      <c r="K368" s="224"/>
      <c r="L368" s="229"/>
      <c r="M368" s="230"/>
      <c r="N368" s="231"/>
      <c r="O368" s="231"/>
      <c r="P368" s="231"/>
      <c r="Q368" s="231"/>
      <c r="R368" s="231"/>
      <c r="S368" s="231"/>
      <c r="T368" s="232"/>
      <c r="AT368" s="233" t="s">
        <v>201</v>
      </c>
      <c r="AU368" s="233" t="s">
        <v>90</v>
      </c>
      <c r="AV368" s="14" t="s">
        <v>90</v>
      </c>
      <c r="AW368" s="14" t="s">
        <v>38</v>
      </c>
      <c r="AX368" s="14" t="s">
        <v>81</v>
      </c>
      <c r="AY368" s="233" t="s">
        <v>192</v>
      </c>
    </row>
    <row r="369" spans="1:65" s="15" customFormat="1" ht="10.199999999999999">
      <c r="B369" s="234"/>
      <c r="C369" s="235"/>
      <c r="D369" s="209" t="s">
        <v>201</v>
      </c>
      <c r="E369" s="236" t="s">
        <v>32</v>
      </c>
      <c r="F369" s="237" t="s">
        <v>204</v>
      </c>
      <c r="G369" s="235"/>
      <c r="H369" s="238">
        <v>52.235999999999997</v>
      </c>
      <c r="I369" s="239"/>
      <c r="J369" s="235"/>
      <c r="K369" s="235"/>
      <c r="L369" s="240"/>
      <c r="M369" s="241"/>
      <c r="N369" s="242"/>
      <c r="O369" s="242"/>
      <c r="P369" s="242"/>
      <c r="Q369" s="242"/>
      <c r="R369" s="242"/>
      <c r="S369" s="242"/>
      <c r="T369" s="243"/>
      <c r="AT369" s="244" t="s">
        <v>201</v>
      </c>
      <c r="AU369" s="244" t="s">
        <v>90</v>
      </c>
      <c r="AV369" s="15" t="s">
        <v>161</v>
      </c>
      <c r="AW369" s="15" t="s">
        <v>38</v>
      </c>
      <c r="AX369" s="15" t="s">
        <v>40</v>
      </c>
      <c r="AY369" s="244" t="s">
        <v>192</v>
      </c>
    </row>
    <row r="370" spans="1:65" s="2" customFormat="1" ht="21.75" customHeight="1">
      <c r="A370" s="37"/>
      <c r="B370" s="38"/>
      <c r="C370" s="196" t="s">
        <v>482</v>
      </c>
      <c r="D370" s="196" t="s">
        <v>194</v>
      </c>
      <c r="E370" s="197" t="s">
        <v>483</v>
      </c>
      <c r="F370" s="198" t="s">
        <v>484</v>
      </c>
      <c r="G370" s="199" t="s">
        <v>124</v>
      </c>
      <c r="H370" s="200">
        <v>482.37599999999998</v>
      </c>
      <c r="I370" s="201"/>
      <c r="J370" s="202">
        <f>ROUND(I370*H370,2)</f>
        <v>0</v>
      </c>
      <c r="K370" s="198" t="s">
        <v>197</v>
      </c>
      <c r="L370" s="42"/>
      <c r="M370" s="203" t="s">
        <v>32</v>
      </c>
      <c r="N370" s="204" t="s">
        <v>52</v>
      </c>
      <c r="O370" s="67"/>
      <c r="P370" s="205">
        <f>O370*H370</f>
        <v>0</v>
      </c>
      <c r="Q370" s="205">
        <v>3.1E-4</v>
      </c>
      <c r="R370" s="205">
        <f>Q370*H370</f>
        <v>0.14953655999999999</v>
      </c>
      <c r="S370" s="205">
        <v>0</v>
      </c>
      <c r="T370" s="206">
        <f>S370*H370</f>
        <v>0</v>
      </c>
      <c r="U370" s="37"/>
      <c r="V370" s="37"/>
      <c r="W370" s="37"/>
      <c r="X370" s="37"/>
      <c r="Y370" s="37"/>
      <c r="Z370" s="37"/>
      <c r="AA370" s="37"/>
      <c r="AB370" s="37"/>
      <c r="AC370" s="37"/>
      <c r="AD370" s="37"/>
      <c r="AE370" s="37"/>
      <c r="AR370" s="207" t="s">
        <v>161</v>
      </c>
      <c r="AT370" s="207" t="s">
        <v>194</v>
      </c>
      <c r="AU370" s="207" t="s">
        <v>90</v>
      </c>
      <c r="AY370" s="19" t="s">
        <v>192</v>
      </c>
      <c r="BE370" s="208">
        <f>IF(N370="základní",J370,0)</f>
        <v>0</v>
      </c>
      <c r="BF370" s="208">
        <f>IF(N370="snížená",J370,0)</f>
        <v>0</v>
      </c>
      <c r="BG370" s="208">
        <f>IF(N370="zákl. přenesená",J370,0)</f>
        <v>0</v>
      </c>
      <c r="BH370" s="208">
        <f>IF(N370="sníž. přenesená",J370,0)</f>
        <v>0</v>
      </c>
      <c r="BI370" s="208">
        <f>IF(N370="nulová",J370,0)</f>
        <v>0</v>
      </c>
      <c r="BJ370" s="19" t="s">
        <v>40</v>
      </c>
      <c r="BK370" s="208">
        <f>ROUND(I370*H370,2)</f>
        <v>0</v>
      </c>
      <c r="BL370" s="19" t="s">
        <v>161</v>
      </c>
      <c r="BM370" s="207" t="s">
        <v>485</v>
      </c>
    </row>
    <row r="371" spans="1:65" s="2" customFormat="1" ht="201.6">
      <c r="A371" s="37"/>
      <c r="B371" s="38"/>
      <c r="C371" s="39"/>
      <c r="D371" s="209" t="s">
        <v>199</v>
      </c>
      <c r="E371" s="39"/>
      <c r="F371" s="210" t="s">
        <v>486</v>
      </c>
      <c r="G371" s="39"/>
      <c r="H371" s="39"/>
      <c r="I371" s="119"/>
      <c r="J371" s="39"/>
      <c r="K371" s="39"/>
      <c r="L371" s="42"/>
      <c r="M371" s="211"/>
      <c r="N371" s="212"/>
      <c r="O371" s="67"/>
      <c r="P371" s="67"/>
      <c r="Q371" s="67"/>
      <c r="R371" s="67"/>
      <c r="S371" s="67"/>
      <c r="T371" s="68"/>
      <c r="U371" s="37"/>
      <c r="V371" s="37"/>
      <c r="W371" s="37"/>
      <c r="X371" s="37"/>
      <c r="Y371" s="37"/>
      <c r="Z371" s="37"/>
      <c r="AA371" s="37"/>
      <c r="AB371" s="37"/>
      <c r="AC371" s="37"/>
      <c r="AD371" s="37"/>
      <c r="AE371" s="37"/>
      <c r="AT371" s="19" t="s">
        <v>199</v>
      </c>
      <c r="AU371" s="19" t="s">
        <v>90</v>
      </c>
    </row>
    <row r="372" spans="1:65" s="13" customFormat="1" ht="10.199999999999999">
      <c r="B372" s="213"/>
      <c r="C372" s="214"/>
      <c r="D372" s="209" t="s">
        <v>201</v>
      </c>
      <c r="E372" s="215" t="s">
        <v>32</v>
      </c>
      <c r="F372" s="216" t="s">
        <v>275</v>
      </c>
      <c r="G372" s="214"/>
      <c r="H372" s="215" t="s">
        <v>32</v>
      </c>
      <c r="I372" s="217"/>
      <c r="J372" s="214"/>
      <c r="K372" s="214"/>
      <c r="L372" s="218"/>
      <c r="M372" s="219"/>
      <c r="N372" s="220"/>
      <c r="O372" s="220"/>
      <c r="P372" s="220"/>
      <c r="Q372" s="220"/>
      <c r="R372" s="220"/>
      <c r="S372" s="220"/>
      <c r="T372" s="221"/>
      <c r="AT372" s="222" t="s">
        <v>201</v>
      </c>
      <c r="AU372" s="222" t="s">
        <v>90</v>
      </c>
      <c r="AV372" s="13" t="s">
        <v>40</v>
      </c>
      <c r="AW372" s="13" t="s">
        <v>38</v>
      </c>
      <c r="AX372" s="13" t="s">
        <v>81</v>
      </c>
      <c r="AY372" s="222" t="s">
        <v>192</v>
      </c>
    </row>
    <row r="373" spans="1:65" s="13" customFormat="1" ht="10.199999999999999">
      <c r="B373" s="213"/>
      <c r="C373" s="214"/>
      <c r="D373" s="209" t="s">
        <v>201</v>
      </c>
      <c r="E373" s="215" t="s">
        <v>32</v>
      </c>
      <c r="F373" s="216" t="s">
        <v>202</v>
      </c>
      <c r="G373" s="214"/>
      <c r="H373" s="215" t="s">
        <v>32</v>
      </c>
      <c r="I373" s="217"/>
      <c r="J373" s="214"/>
      <c r="K373" s="214"/>
      <c r="L373" s="218"/>
      <c r="M373" s="219"/>
      <c r="N373" s="220"/>
      <c r="O373" s="220"/>
      <c r="P373" s="220"/>
      <c r="Q373" s="220"/>
      <c r="R373" s="220"/>
      <c r="S373" s="220"/>
      <c r="T373" s="221"/>
      <c r="AT373" s="222" t="s">
        <v>201</v>
      </c>
      <c r="AU373" s="222" t="s">
        <v>90</v>
      </c>
      <c r="AV373" s="13" t="s">
        <v>40</v>
      </c>
      <c r="AW373" s="13" t="s">
        <v>38</v>
      </c>
      <c r="AX373" s="13" t="s">
        <v>81</v>
      </c>
      <c r="AY373" s="222" t="s">
        <v>192</v>
      </c>
    </row>
    <row r="374" spans="1:65" s="13" customFormat="1" ht="10.199999999999999">
      <c r="B374" s="213"/>
      <c r="C374" s="214"/>
      <c r="D374" s="209" t="s">
        <v>201</v>
      </c>
      <c r="E374" s="215" t="s">
        <v>32</v>
      </c>
      <c r="F374" s="216" t="s">
        <v>276</v>
      </c>
      <c r="G374" s="214"/>
      <c r="H374" s="215" t="s">
        <v>32</v>
      </c>
      <c r="I374" s="217"/>
      <c r="J374" s="214"/>
      <c r="K374" s="214"/>
      <c r="L374" s="218"/>
      <c r="M374" s="219"/>
      <c r="N374" s="220"/>
      <c r="O374" s="220"/>
      <c r="P374" s="220"/>
      <c r="Q374" s="220"/>
      <c r="R374" s="220"/>
      <c r="S374" s="220"/>
      <c r="T374" s="221"/>
      <c r="AT374" s="222" t="s">
        <v>201</v>
      </c>
      <c r="AU374" s="222" t="s">
        <v>90</v>
      </c>
      <c r="AV374" s="13" t="s">
        <v>40</v>
      </c>
      <c r="AW374" s="13" t="s">
        <v>38</v>
      </c>
      <c r="AX374" s="13" t="s">
        <v>81</v>
      </c>
      <c r="AY374" s="222" t="s">
        <v>192</v>
      </c>
    </row>
    <row r="375" spans="1:65" s="13" customFormat="1" ht="10.199999999999999">
      <c r="B375" s="213"/>
      <c r="C375" s="214"/>
      <c r="D375" s="209" t="s">
        <v>201</v>
      </c>
      <c r="E375" s="215" t="s">
        <v>32</v>
      </c>
      <c r="F375" s="216" t="s">
        <v>277</v>
      </c>
      <c r="G375" s="214"/>
      <c r="H375" s="215" t="s">
        <v>32</v>
      </c>
      <c r="I375" s="217"/>
      <c r="J375" s="214"/>
      <c r="K375" s="214"/>
      <c r="L375" s="218"/>
      <c r="M375" s="219"/>
      <c r="N375" s="220"/>
      <c r="O375" s="220"/>
      <c r="P375" s="220"/>
      <c r="Q375" s="220"/>
      <c r="R375" s="220"/>
      <c r="S375" s="220"/>
      <c r="T375" s="221"/>
      <c r="AT375" s="222" t="s">
        <v>201</v>
      </c>
      <c r="AU375" s="222" t="s">
        <v>90</v>
      </c>
      <c r="AV375" s="13" t="s">
        <v>40</v>
      </c>
      <c r="AW375" s="13" t="s">
        <v>38</v>
      </c>
      <c r="AX375" s="13" t="s">
        <v>81</v>
      </c>
      <c r="AY375" s="222" t="s">
        <v>192</v>
      </c>
    </row>
    <row r="376" spans="1:65" s="14" customFormat="1" ht="10.199999999999999">
      <c r="B376" s="223"/>
      <c r="C376" s="224"/>
      <c r="D376" s="209" t="s">
        <v>201</v>
      </c>
      <c r="E376" s="225" t="s">
        <v>32</v>
      </c>
      <c r="F376" s="226" t="s">
        <v>487</v>
      </c>
      <c r="G376" s="224"/>
      <c r="H376" s="227">
        <v>482.37599999999998</v>
      </c>
      <c r="I376" s="228"/>
      <c r="J376" s="224"/>
      <c r="K376" s="224"/>
      <c r="L376" s="229"/>
      <c r="M376" s="230"/>
      <c r="N376" s="231"/>
      <c r="O376" s="231"/>
      <c r="P376" s="231"/>
      <c r="Q376" s="231"/>
      <c r="R376" s="231"/>
      <c r="S376" s="231"/>
      <c r="T376" s="232"/>
      <c r="AT376" s="233" t="s">
        <v>201</v>
      </c>
      <c r="AU376" s="233" t="s">
        <v>90</v>
      </c>
      <c r="AV376" s="14" t="s">
        <v>90</v>
      </c>
      <c r="AW376" s="14" t="s">
        <v>38</v>
      </c>
      <c r="AX376" s="14" t="s">
        <v>81</v>
      </c>
      <c r="AY376" s="233" t="s">
        <v>192</v>
      </c>
    </row>
    <row r="377" spans="1:65" s="15" customFormat="1" ht="10.199999999999999">
      <c r="B377" s="234"/>
      <c r="C377" s="235"/>
      <c r="D377" s="209" t="s">
        <v>201</v>
      </c>
      <c r="E377" s="236" t="s">
        <v>32</v>
      </c>
      <c r="F377" s="237" t="s">
        <v>204</v>
      </c>
      <c r="G377" s="235"/>
      <c r="H377" s="238">
        <v>482.37599999999998</v>
      </c>
      <c r="I377" s="239"/>
      <c r="J377" s="235"/>
      <c r="K377" s="235"/>
      <c r="L377" s="240"/>
      <c r="M377" s="241"/>
      <c r="N377" s="242"/>
      <c r="O377" s="242"/>
      <c r="P377" s="242"/>
      <c r="Q377" s="242"/>
      <c r="R377" s="242"/>
      <c r="S377" s="242"/>
      <c r="T377" s="243"/>
      <c r="AT377" s="244" t="s">
        <v>201</v>
      </c>
      <c r="AU377" s="244" t="s">
        <v>90</v>
      </c>
      <c r="AV377" s="15" t="s">
        <v>161</v>
      </c>
      <c r="AW377" s="15" t="s">
        <v>38</v>
      </c>
      <c r="AX377" s="15" t="s">
        <v>40</v>
      </c>
      <c r="AY377" s="244" t="s">
        <v>192</v>
      </c>
    </row>
    <row r="378" spans="1:65" s="2" customFormat="1" ht="16.5" customHeight="1">
      <c r="A378" s="37"/>
      <c r="B378" s="38"/>
      <c r="C378" s="256" t="s">
        <v>488</v>
      </c>
      <c r="D378" s="256" t="s">
        <v>322</v>
      </c>
      <c r="E378" s="257" t="s">
        <v>489</v>
      </c>
      <c r="F378" s="258" t="s">
        <v>490</v>
      </c>
      <c r="G378" s="259" t="s">
        <v>124</v>
      </c>
      <c r="H378" s="260">
        <v>492.024</v>
      </c>
      <c r="I378" s="261"/>
      <c r="J378" s="262">
        <f>ROUND(I378*H378,2)</f>
        <v>0</v>
      </c>
      <c r="K378" s="258" t="s">
        <v>197</v>
      </c>
      <c r="L378" s="263"/>
      <c r="M378" s="264" t="s">
        <v>32</v>
      </c>
      <c r="N378" s="265" t="s">
        <v>52</v>
      </c>
      <c r="O378" s="67"/>
      <c r="P378" s="205">
        <f>O378*H378</f>
        <v>0</v>
      </c>
      <c r="Q378" s="205">
        <v>5.0000000000000001E-4</v>
      </c>
      <c r="R378" s="205">
        <f>Q378*H378</f>
        <v>0.24601200000000001</v>
      </c>
      <c r="S378" s="205">
        <v>0</v>
      </c>
      <c r="T378" s="206">
        <f>S378*H378</f>
        <v>0</v>
      </c>
      <c r="U378" s="37"/>
      <c r="V378" s="37"/>
      <c r="W378" s="37"/>
      <c r="X378" s="37"/>
      <c r="Y378" s="37"/>
      <c r="Z378" s="37"/>
      <c r="AA378" s="37"/>
      <c r="AB378" s="37"/>
      <c r="AC378" s="37"/>
      <c r="AD378" s="37"/>
      <c r="AE378" s="37"/>
      <c r="AR378" s="207" t="s">
        <v>238</v>
      </c>
      <c r="AT378" s="207" t="s">
        <v>322</v>
      </c>
      <c r="AU378" s="207" t="s">
        <v>90</v>
      </c>
      <c r="AY378" s="19" t="s">
        <v>192</v>
      </c>
      <c r="BE378" s="208">
        <f>IF(N378="základní",J378,0)</f>
        <v>0</v>
      </c>
      <c r="BF378" s="208">
        <f>IF(N378="snížená",J378,0)</f>
        <v>0</v>
      </c>
      <c r="BG378" s="208">
        <f>IF(N378="zákl. přenesená",J378,0)</f>
        <v>0</v>
      </c>
      <c r="BH378" s="208">
        <f>IF(N378="sníž. přenesená",J378,0)</f>
        <v>0</v>
      </c>
      <c r="BI378" s="208">
        <f>IF(N378="nulová",J378,0)</f>
        <v>0</v>
      </c>
      <c r="BJ378" s="19" t="s">
        <v>40</v>
      </c>
      <c r="BK378" s="208">
        <f>ROUND(I378*H378,2)</f>
        <v>0</v>
      </c>
      <c r="BL378" s="19" t="s">
        <v>161</v>
      </c>
      <c r="BM378" s="207" t="s">
        <v>491</v>
      </c>
    </row>
    <row r="379" spans="1:65" s="2" customFormat="1" ht="19.2">
      <c r="A379" s="37"/>
      <c r="B379" s="38"/>
      <c r="C379" s="39"/>
      <c r="D379" s="209" t="s">
        <v>209</v>
      </c>
      <c r="E379" s="39"/>
      <c r="F379" s="210" t="s">
        <v>492</v>
      </c>
      <c r="G379" s="39"/>
      <c r="H379" s="39"/>
      <c r="I379" s="119"/>
      <c r="J379" s="39"/>
      <c r="K379" s="39"/>
      <c r="L379" s="42"/>
      <c r="M379" s="211"/>
      <c r="N379" s="212"/>
      <c r="O379" s="67"/>
      <c r="P379" s="67"/>
      <c r="Q379" s="67"/>
      <c r="R379" s="67"/>
      <c r="S379" s="67"/>
      <c r="T379" s="68"/>
      <c r="U379" s="37"/>
      <c r="V379" s="37"/>
      <c r="W379" s="37"/>
      <c r="X379" s="37"/>
      <c r="Y379" s="37"/>
      <c r="Z379" s="37"/>
      <c r="AA379" s="37"/>
      <c r="AB379" s="37"/>
      <c r="AC379" s="37"/>
      <c r="AD379" s="37"/>
      <c r="AE379" s="37"/>
      <c r="AT379" s="19" t="s">
        <v>209</v>
      </c>
      <c r="AU379" s="19" t="s">
        <v>90</v>
      </c>
    </row>
    <row r="380" spans="1:65" s="14" customFormat="1" ht="10.199999999999999">
      <c r="B380" s="223"/>
      <c r="C380" s="224"/>
      <c r="D380" s="209" t="s">
        <v>201</v>
      </c>
      <c r="E380" s="224"/>
      <c r="F380" s="226" t="s">
        <v>493</v>
      </c>
      <c r="G380" s="224"/>
      <c r="H380" s="227">
        <v>492.024</v>
      </c>
      <c r="I380" s="228"/>
      <c r="J380" s="224"/>
      <c r="K380" s="224"/>
      <c r="L380" s="229"/>
      <c r="M380" s="230"/>
      <c r="N380" s="231"/>
      <c r="O380" s="231"/>
      <c r="P380" s="231"/>
      <c r="Q380" s="231"/>
      <c r="R380" s="231"/>
      <c r="S380" s="231"/>
      <c r="T380" s="232"/>
      <c r="AT380" s="233" t="s">
        <v>201</v>
      </c>
      <c r="AU380" s="233" t="s">
        <v>90</v>
      </c>
      <c r="AV380" s="14" t="s">
        <v>90</v>
      </c>
      <c r="AW380" s="14" t="s">
        <v>4</v>
      </c>
      <c r="AX380" s="14" t="s">
        <v>40</v>
      </c>
      <c r="AY380" s="233" t="s">
        <v>192</v>
      </c>
    </row>
    <row r="381" spans="1:65" s="2" customFormat="1" ht="16.5" customHeight="1">
      <c r="A381" s="37"/>
      <c r="B381" s="38"/>
      <c r="C381" s="196" t="s">
        <v>494</v>
      </c>
      <c r="D381" s="196" t="s">
        <v>194</v>
      </c>
      <c r="E381" s="197" t="s">
        <v>495</v>
      </c>
      <c r="F381" s="198" t="s">
        <v>496</v>
      </c>
      <c r="G381" s="199" t="s">
        <v>241</v>
      </c>
      <c r="H381" s="200">
        <v>8.0399999999999991</v>
      </c>
      <c r="I381" s="201"/>
      <c r="J381" s="202">
        <f>ROUND(I381*H381,2)</f>
        <v>0</v>
      </c>
      <c r="K381" s="198" t="s">
        <v>197</v>
      </c>
      <c r="L381" s="42"/>
      <c r="M381" s="203" t="s">
        <v>32</v>
      </c>
      <c r="N381" s="204" t="s">
        <v>52</v>
      </c>
      <c r="O381" s="67"/>
      <c r="P381" s="205">
        <f>O381*H381</f>
        <v>0</v>
      </c>
      <c r="Q381" s="205">
        <v>0</v>
      </c>
      <c r="R381" s="205">
        <f>Q381*H381</f>
        <v>0</v>
      </c>
      <c r="S381" s="205">
        <v>0</v>
      </c>
      <c r="T381" s="206">
        <f>S381*H381</f>
        <v>0</v>
      </c>
      <c r="U381" s="37"/>
      <c r="V381" s="37"/>
      <c r="W381" s="37"/>
      <c r="X381" s="37"/>
      <c r="Y381" s="37"/>
      <c r="Z381" s="37"/>
      <c r="AA381" s="37"/>
      <c r="AB381" s="37"/>
      <c r="AC381" s="37"/>
      <c r="AD381" s="37"/>
      <c r="AE381" s="37"/>
      <c r="AR381" s="207" t="s">
        <v>161</v>
      </c>
      <c r="AT381" s="207" t="s">
        <v>194</v>
      </c>
      <c r="AU381" s="207" t="s">
        <v>90</v>
      </c>
      <c r="AY381" s="19" t="s">
        <v>192</v>
      </c>
      <c r="BE381" s="208">
        <f>IF(N381="základní",J381,0)</f>
        <v>0</v>
      </c>
      <c r="BF381" s="208">
        <f>IF(N381="snížená",J381,0)</f>
        <v>0</v>
      </c>
      <c r="BG381" s="208">
        <f>IF(N381="zákl. přenesená",J381,0)</f>
        <v>0</v>
      </c>
      <c r="BH381" s="208">
        <f>IF(N381="sníž. přenesená",J381,0)</f>
        <v>0</v>
      </c>
      <c r="BI381" s="208">
        <f>IF(N381="nulová",J381,0)</f>
        <v>0</v>
      </c>
      <c r="BJ381" s="19" t="s">
        <v>40</v>
      </c>
      <c r="BK381" s="208">
        <f>ROUND(I381*H381,2)</f>
        <v>0</v>
      </c>
      <c r="BL381" s="19" t="s">
        <v>161</v>
      </c>
      <c r="BM381" s="207" t="s">
        <v>497</v>
      </c>
    </row>
    <row r="382" spans="1:65" s="2" customFormat="1" ht="38.4">
      <c r="A382" s="37"/>
      <c r="B382" s="38"/>
      <c r="C382" s="39"/>
      <c r="D382" s="209" t="s">
        <v>199</v>
      </c>
      <c r="E382" s="39"/>
      <c r="F382" s="210" t="s">
        <v>498</v>
      </c>
      <c r="G382" s="39"/>
      <c r="H382" s="39"/>
      <c r="I382" s="119"/>
      <c r="J382" s="39"/>
      <c r="K382" s="39"/>
      <c r="L382" s="42"/>
      <c r="M382" s="211"/>
      <c r="N382" s="212"/>
      <c r="O382" s="67"/>
      <c r="P382" s="67"/>
      <c r="Q382" s="67"/>
      <c r="R382" s="67"/>
      <c r="S382" s="67"/>
      <c r="T382" s="68"/>
      <c r="U382" s="37"/>
      <c r="V382" s="37"/>
      <c r="W382" s="37"/>
      <c r="X382" s="37"/>
      <c r="Y382" s="37"/>
      <c r="Z382" s="37"/>
      <c r="AA382" s="37"/>
      <c r="AB382" s="37"/>
      <c r="AC382" s="37"/>
      <c r="AD382" s="37"/>
      <c r="AE382" s="37"/>
      <c r="AT382" s="19" t="s">
        <v>199</v>
      </c>
      <c r="AU382" s="19" t="s">
        <v>90</v>
      </c>
    </row>
    <row r="383" spans="1:65" s="13" customFormat="1" ht="10.199999999999999">
      <c r="B383" s="213"/>
      <c r="C383" s="214"/>
      <c r="D383" s="209" t="s">
        <v>201</v>
      </c>
      <c r="E383" s="215" t="s">
        <v>32</v>
      </c>
      <c r="F383" s="216" t="s">
        <v>275</v>
      </c>
      <c r="G383" s="214"/>
      <c r="H383" s="215" t="s">
        <v>32</v>
      </c>
      <c r="I383" s="217"/>
      <c r="J383" s="214"/>
      <c r="K383" s="214"/>
      <c r="L383" s="218"/>
      <c r="M383" s="219"/>
      <c r="N383" s="220"/>
      <c r="O383" s="220"/>
      <c r="P383" s="220"/>
      <c r="Q383" s="220"/>
      <c r="R383" s="220"/>
      <c r="S383" s="220"/>
      <c r="T383" s="221"/>
      <c r="AT383" s="222" t="s">
        <v>201</v>
      </c>
      <c r="AU383" s="222" t="s">
        <v>90</v>
      </c>
      <c r="AV383" s="13" t="s">
        <v>40</v>
      </c>
      <c r="AW383" s="13" t="s">
        <v>38</v>
      </c>
      <c r="AX383" s="13" t="s">
        <v>81</v>
      </c>
      <c r="AY383" s="222" t="s">
        <v>192</v>
      </c>
    </row>
    <row r="384" spans="1:65" s="13" customFormat="1" ht="10.199999999999999">
      <c r="B384" s="213"/>
      <c r="C384" s="214"/>
      <c r="D384" s="209" t="s">
        <v>201</v>
      </c>
      <c r="E384" s="215" t="s">
        <v>32</v>
      </c>
      <c r="F384" s="216" t="s">
        <v>202</v>
      </c>
      <c r="G384" s="214"/>
      <c r="H384" s="215" t="s">
        <v>32</v>
      </c>
      <c r="I384" s="217"/>
      <c r="J384" s="214"/>
      <c r="K384" s="214"/>
      <c r="L384" s="218"/>
      <c r="M384" s="219"/>
      <c r="N384" s="220"/>
      <c r="O384" s="220"/>
      <c r="P384" s="220"/>
      <c r="Q384" s="220"/>
      <c r="R384" s="220"/>
      <c r="S384" s="220"/>
      <c r="T384" s="221"/>
      <c r="AT384" s="222" t="s">
        <v>201</v>
      </c>
      <c r="AU384" s="222" t="s">
        <v>90</v>
      </c>
      <c r="AV384" s="13" t="s">
        <v>40</v>
      </c>
      <c r="AW384" s="13" t="s">
        <v>38</v>
      </c>
      <c r="AX384" s="13" t="s">
        <v>81</v>
      </c>
      <c r="AY384" s="222" t="s">
        <v>192</v>
      </c>
    </row>
    <row r="385" spans="1:65" s="13" customFormat="1" ht="10.199999999999999">
      <c r="B385" s="213"/>
      <c r="C385" s="214"/>
      <c r="D385" s="209" t="s">
        <v>201</v>
      </c>
      <c r="E385" s="215" t="s">
        <v>32</v>
      </c>
      <c r="F385" s="216" t="s">
        <v>276</v>
      </c>
      <c r="G385" s="214"/>
      <c r="H385" s="215" t="s">
        <v>32</v>
      </c>
      <c r="I385" s="217"/>
      <c r="J385" s="214"/>
      <c r="K385" s="214"/>
      <c r="L385" s="218"/>
      <c r="M385" s="219"/>
      <c r="N385" s="220"/>
      <c r="O385" s="220"/>
      <c r="P385" s="220"/>
      <c r="Q385" s="220"/>
      <c r="R385" s="220"/>
      <c r="S385" s="220"/>
      <c r="T385" s="221"/>
      <c r="AT385" s="222" t="s">
        <v>201</v>
      </c>
      <c r="AU385" s="222" t="s">
        <v>90</v>
      </c>
      <c r="AV385" s="13" t="s">
        <v>40</v>
      </c>
      <c r="AW385" s="13" t="s">
        <v>38</v>
      </c>
      <c r="AX385" s="13" t="s">
        <v>81</v>
      </c>
      <c r="AY385" s="222" t="s">
        <v>192</v>
      </c>
    </row>
    <row r="386" spans="1:65" s="13" customFormat="1" ht="10.199999999999999">
      <c r="B386" s="213"/>
      <c r="C386" s="214"/>
      <c r="D386" s="209" t="s">
        <v>201</v>
      </c>
      <c r="E386" s="215" t="s">
        <v>32</v>
      </c>
      <c r="F386" s="216" t="s">
        <v>277</v>
      </c>
      <c r="G386" s="214"/>
      <c r="H386" s="215" t="s">
        <v>32</v>
      </c>
      <c r="I386" s="217"/>
      <c r="J386" s="214"/>
      <c r="K386" s="214"/>
      <c r="L386" s="218"/>
      <c r="M386" s="219"/>
      <c r="N386" s="220"/>
      <c r="O386" s="220"/>
      <c r="P386" s="220"/>
      <c r="Q386" s="220"/>
      <c r="R386" s="220"/>
      <c r="S386" s="220"/>
      <c r="T386" s="221"/>
      <c r="AT386" s="222" t="s">
        <v>201</v>
      </c>
      <c r="AU386" s="222" t="s">
        <v>90</v>
      </c>
      <c r="AV386" s="13" t="s">
        <v>40</v>
      </c>
      <c r="AW386" s="13" t="s">
        <v>38</v>
      </c>
      <c r="AX386" s="13" t="s">
        <v>81</v>
      </c>
      <c r="AY386" s="222" t="s">
        <v>192</v>
      </c>
    </row>
    <row r="387" spans="1:65" s="14" customFormat="1" ht="10.199999999999999">
      <c r="B387" s="223"/>
      <c r="C387" s="224"/>
      <c r="D387" s="209" t="s">
        <v>201</v>
      </c>
      <c r="E387" s="225" t="s">
        <v>32</v>
      </c>
      <c r="F387" s="226" t="s">
        <v>499</v>
      </c>
      <c r="G387" s="224"/>
      <c r="H387" s="227">
        <v>8.0399999999999991</v>
      </c>
      <c r="I387" s="228"/>
      <c r="J387" s="224"/>
      <c r="K387" s="224"/>
      <c r="L387" s="229"/>
      <c r="M387" s="230"/>
      <c r="N387" s="231"/>
      <c r="O387" s="231"/>
      <c r="P387" s="231"/>
      <c r="Q387" s="231"/>
      <c r="R387" s="231"/>
      <c r="S387" s="231"/>
      <c r="T387" s="232"/>
      <c r="AT387" s="233" t="s">
        <v>201</v>
      </c>
      <c r="AU387" s="233" t="s">
        <v>90</v>
      </c>
      <c r="AV387" s="14" t="s">
        <v>90</v>
      </c>
      <c r="AW387" s="14" t="s">
        <v>38</v>
      </c>
      <c r="AX387" s="14" t="s">
        <v>81</v>
      </c>
      <c r="AY387" s="233" t="s">
        <v>192</v>
      </c>
    </row>
    <row r="388" spans="1:65" s="15" customFormat="1" ht="10.199999999999999">
      <c r="B388" s="234"/>
      <c r="C388" s="235"/>
      <c r="D388" s="209" t="s">
        <v>201</v>
      </c>
      <c r="E388" s="236" t="s">
        <v>32</v>
      </c>
      <c r="F388" s="237" t="s">
        <v>204</v>
      </c>
      <c r="G388" s="235"/>
      <c r="H388" s="238">
        <v>8.0399999999999991</v>
      </c>
      <c r="I388" s="239"/>
      <c r="J388" s="235"/>
      <c r="K388" s="235"/>
      <c r="L388" s="240"/>
      <c r="M388" s="241"/>
      <c r="N388" s="242"/>
      <c r="O388" s="242"/>
      <c r="P388" s="242"/>
      <c r="Q388" s="242"/>
      <c r="R388" s="242"/>
      <c r="S388" s="242"/>
      <c r="T388" s="243"/>
      <c r="AT388" s="244" t="s">
        <v>201</v>
      </c>
      <c r="AU388" s="244" t="s">
        <v>90</v>
      </c>
      <c r="AV388" s="15" t="s">
        <v>161</v>
      </c>
      <c r="AW388" s="15" t="s">
        <v>38</v>
      </c>
      <c r="AX388" s="15" t="s">
        <v>40</v>
      </c>
      <c r="AY388" s="244" t="s">
        <v>192</v>
      </c>
    </row>
    <row r="389" spans="1:65" s="2" customFormat="1" ht="16.5" customHeight="1">
      <c r="A389" s="37"/>
      <c r="B389" s="38"/>
      <c r="C389" s="196" t="s">
        <v>500</v>
      </c>
      <c r="D389" s="196" t="s">
        <v>194</v>
      </c>
      <c r="E389" s="197" t="s">
        <v>501</v>
      </c>
      <c r="F389" s="198" t="s">
        <v>502</v>
      </c>
      <c r="G389" s="199" t="s">
        <v>109</v>
      </c>
      <c r="H389" s="200">
        <v>200.99</v>
      </c>
      <c r="I389" s="201"/>
      <c r="J389" s="202">
        <f>ROUND(I389*H389,2)</f>
        <v>0</v>
      </c>
      <c r="K389" s="198" t="s">
        <v>32</v>
      </c>
      <c r="L389" s="42"/>
      <c r="M389" s="203" t="s">
        <v>32</v>
      </c>
      <c r="N389" s="204" t="s">
        <v>52</v>
      </c>
      <c r="O389" s="67"/>
      <c r="P389" s="205">
        <f>O389*H389</f>
        <v>0</v>
      </c>
      <c r="Q389" s="205">
        <v>2.2440000000000001E-4</v>
      </c>
      <c r="R389" s="205">
        <f>Q389*H389</f>
        <v>4.5102156000000004E-2</v>
      </c>
      <c r="S389" s="205">
        <v>0</v>
      </c>
      <c r="T389" s="206">
        <f>S389*H389</f>
        <v>0</v>
      </c>
      <c r="U389" s="37"/>
      <c r="V389" s="37"/>
      <c r="W389" s="37"/>
      <c r="X389" s="37"/>
      <c r="Y389" s="37"/>
      <c r="Z389" s="37"/>
      <c r="AA389" s="37"/>
      <c r="AB389" s="37"/>
      <c r="AC389" s="37"/>
      <c r="AD389" s="37"/>
      <c r="AE389" s="37"/>
      <c r="AR389" s="207" t="s">
        <v>161</v>
      </c>
      <c r="AT389" s="207" t="s">
        <v>194</v>
      </c>
      <c r="AU389" s="207" t="s">
        <v>90</v>
      </c>
      <c r="AY389" s="19" t="s">
        <v>192</v>
      </c>
      <c r="BE389" s="208">
        <f>IF(N389="základní",J389,0)</f>
        <v>0</v>
      </c>
      <c r="BF389" s="208">
        <f>IF(N389="snížená",J389,0)</f>
        <v>0</v>
      </c>
      <c r="BG389" s="208">
        <f>IF(N389="zákl. přenesená",J389,0)</f>
        <v>0</v>
      </c>
      <c r="BH389" s="208">
        <f>IF(N389="sníž. přenesená",J389,0)</f>
        <v>0</v>
      </c>
      <c r="BI389" s="208">
        <f>IF(N389="nulová",J389,0)</f>
        <v>0</v>
      </c>
      <c r="BJ389" s="19" t="s">
        <v>40</v>
      </c>
      <c r="BK389" s="208">
        <f>ROUND(I389*H389,2)</f>
        <v>0</v>
      </c>
      <c r="BL389" s="19" t="s">
        <v>161</v>
      </c>
      <c r="BM389" s="207" t="s">
        <v>503</v>
      </c>
    </row>
    <row r="390" spans="1:65" s="2" customFormat="1" ht="48">
      <c r="A390" s="37"/>
      <c r="B390" s="38"/>
      <c r="C390" s="39"/>
      <c r="D390" s="209" t="s">
        <v>199</v>
      </c>
      <c r="E390" s="39"/>
      <c r="F390" s="210" t="s">
        <v>504</v>
      </c>
      <c r="G390" s="39"/>
      <c r="H390" s="39"/>
      <c r="I390" s="119"/>
      <c r="J390" s="39"/>
      <c r="K390" s="39"/>
      <c r="L390" s="42"/>
      <c r="M390" s="211"/>
      <c r="N390" s="212"/>
      <c r="O390" s="67"/>
      <c r="P390" s="67"/>
      <c r="Q390" s="67"/>
      <c r="R390" s="67"/>
      <c r="S390" s="67"/>
      <c r="T390" s="68"/>
      <c r="U390" s="37"/>
      <c r="V390" s="37"/>
      <c r="W390" s="37"/>
      <c r="X390" s="37"/>
      <c r="Y390" s="37"/>
      <c r="Z390" s="37"/>
      <c r="AA390" s="37"/>
      <c r="AB390" s="37"/>
      <c r="AC390" s="37"/>
      <c r="AD390" s="37"/>
      <c r="AE390" s="37"/>
      <c r="AT390" s="19" t="s">
        <v>199</v>
      </c>
      <c r="AU390" s="19" t="s">
        <v>90</v>
      </c>
    </row>
    <row r="391" spans="1:65" s="13" customFormat="1" ht="10.199999999999999">
      <c r="B391" s="213"/>
      <c r="C391" s="214"/>
      <c r="D391" s="209" t="s">
        <v>201</v>
      </c>
      <c r="E391" s="215" t="s">
        <v>32</v>
      </c>
      <c r="F391" s="216" t="s">
        <v>275</v>
      </c>
      <c r="G391" s="214"/>
      <c r="H391" s="215" t="s">
        <v>32</v>
      </c>
      <c r="I391" s="217"/>
      <c r="J391" s="214"/>
      <c r="K391" s="214"/>
      <c r="L391" s="218"/>
      <c r="M391" s="219"/>
      <c r="N391" s="220"/>
      <c r="O391" s="220"/>
      <c r="P391" s="220"/>
      <c r="Q391" s="220"/>
      <c r="R391" s="220"/>
      <c r="S391" s="220"/>
      <c r="T391" s="221"/>
      <c r="AT391" s="222" t="s">
        <v>201</v>
      </c>
      <c r="AU391" s="222" t="s">
        <v>90</v>
      </c>
      <c r="AV391" s="13" t="s">
        <v>40</v>
      </c>
      <c r="AW391" s="13" t="s">
        <v>38</v>
      </c>
      <c r="AX391" s="13" t="s">
        <v>81</v>
      </c>
      <c r="AY391" s="222" t="s">
        <v>192</v>
      </c>
    </row>
    <row r="392" spans="1:65" s="13" customFormat="1" ht="10.199999999999999">
      <c r="B392" s="213"/>
      <c r="C392" s="214"/>
      <c r="D392" s="209" t="s">
        <v>201</v>
      </c>
      <c r="E392" s="215" t="s">
        <v>32</v>
      </c>
      <c r="F392" s="216" t="s">
        <v>202</v>
      </c>
      <c r="G392" s="214"/>
      <c r="H392" s="215" t="s">
        <v>32</v>
      </c>
      <c r="I392" s="217"/>
      <c r="J392" s="214"/>
      <c r="K392" s="214"/>
      <c r="L392" s="218"/>
      <c r="M392" s="219"/>
      <c r="N392" s="220"/>
      <c r="O392" s="220"/>
      <c r="P392" s="220"/>
      <c r="Q392" s="220"/>
      <c r="R392" s="220"/>
      <c r="S392" s="220"/>
      <c r="T392" s="221"/>
      <c r="AT392" s="222" t="s">
        <v>201</v>
      </c>
      <c r="AU392" s="222" t="s">
        <v>90</v>
      </c>
      <c r="AV392" s="13" t="s">
        <v>40</v>
      </c>
      <c r="AW392" s="13" t="s">
        <v>38</v>
      </c>
      <c r="AX392" s="13" t="s">
        <v>81</v>
      </c>
      <c r="AY392" s="222" t="s">
        <v>192</v>
      </c>
    </row>
    <row r="393" spans="1:65" s="13" customFormat="1" ht="10.199999999999999">
      <c r="B393" s="213"/>
      <c r="C393" s="214"/>
      <c r="D393" s="209" t="s">
        <v>201</v>
      </c>
      <c r="E393" s="215" t="s">
        <v>32</v>
      </c>
      <c r="F393" s="216" t="s">
        <v>276</v>
      </c>
      <c r="G393" s="214"/>
      <c r="H393" s="215" t="s">
        <v>32</v>
      </c>
      <c r="I393" s="217"/>
      <c r="J393" s="214"/>
      <c r="K393" s="214"/>
      <c r="L393" s="218"/>
      <c r="M393" s="219"/>
      <c r="N393" s="220"/>
      <c r="O393" s="220"/>
      <c r="P393" s="220"/>
      <c r="Q393" s="220"/>
      <c r="R393" s="220"/>
      <c r="S393" s="220"/>
      <c r="T393" s="221"/>
      <c r="AT393" s="222" t="s">
        <v>201</v>
      </c>
      <c r="AU393" s="222" t="s">
        <v>90</v>
      </c>
      <c r="AV393" s="13" t="s">
        <v>40</v>
      </c>
      <c r="AW393" s="13" t="s">
        <v>38</v>
      </c>
      <c r="AX393" s="13" t="s">
        <v>81</v>
      </c>
      <c r="AY393" s="222" t="s">
        <v>192</v>
      </c>
    </row>
    <row r="394" spans="1:65" s="13" customFormat="1" ht="10.199999999999999">
      <c r="B394" s="213"/>
      <c r="C394" s="214"/>
      <c r="D394" s="209" t="s">
        <v>201</v>
      </c>
      <c r="E394" s="215" t="s">
        <v>32</v>
      </c>
      <c r="F394" s="216" t="s">
        <v>277</v>
      </c>
      <c r="G394" s="214"/>
      <c r="H394" s="215" t="s">
        <v>32</v>
      </c>
      <c r="I394" s="217"/>
      <c r="J394" s="214"/>
      <c r="K394" s="214"/>
      <c r="L394" s="218"/>
      <c r="M394" s="219"/>
      <c r="N394" s="220"/>
      <c r="O394" s="220"/>
      <c r="P394" s="220"/>
      <c r="Q394" s="220"/>
      <c r="R394" s="220"/>
      <c r="S394" s="220"/>
      <c r="T394" s="221"/>
      <c r="AT394" s="222" t="s">
        <v>201</v>
      </c>
      <c r="AU394" s="222" t="s">
        <v>90</v>
      </c>
      <c r="AV394" s="13" t="s">
        <v>40</v>
      </c>
      <c r="AW394" s="13" t="s">
        <v>38</v>
      </c>
      <c r="AX394" s="13" t="s">
        <v>81</v>
      </c>
      <c r="AY394" s="222" t="s">
        <v>192</v>
      </c>
    </row>
    <row r="395" spans="1:65" s="14" customFormat="1" ht="10.199999999999999">
      <c r="B395" s="223"/>
      <c r="C395" s="224"/>
      <c r="D395" s="209" t="s">
        <v>201</v>
      </c>
      <c r="E395" s="225" t="s">
        <v>32</v>
      </c>
      <c r="F395" s="226" t="s">
        <v>505</v>
      </c>
      <c r="G395" s="224"/>
      <c r="H395" s="227">
        <v>200.99</v>
      </c>
      <c r="I395" s="228"/>
      <c r="J395" s="224"/>
      <c r="K395" s="224"/>
      <c r="L395" s="229"/>
      <c r="M395" s="230"/>
      <c r="N395" s="231"/>
      <c r="O395" s="231"/>
      <c r="P395" s="231"/>
      <c r="Q395" s="231"/>
      <c r="R395" s="231"/>
      <c r="S395" s="231"/>
      <c r="T395" s="232"/>
      <c r="AT395" s="233" t="s">
        <v>201</v>
      </c>
      <c r="AU395" s="233" t="s">
        <v>90</v>
      </c>
      <c r="AV395" s="14" t="s">
        <v>90</v>
      </c>
      <c r="AW395" s="14" t="s">
        <v>38</v>
      </c>
      <c r="AX395" s="14" t="s">
        <v>81</v>
      </c>
      <c r="AY395" s="233" t="s">
        <v>192</v>
      </c>
    </row>
    <row r="396" spans="1:65" s="15" customFormat="1" ht="10.199999999999999">
      <c r="B396" s="234"/>
      <c r="C396" s="235"/>
      <c r="D396" s="209" t="s">
        <v>201</v>
      </c>
      <c r="E396" s="236" t="s">
        <v>32</v>
      </c>
      <c r="F396" s="237" t="s">
        <v>204</v>
      </c>
      <c r="G396" s="235"/>
      <c r="H396" s="238">
        <v>200.99</v>
      </c>
      <c r="I396" s="239"/>
      <c r="J396" s="235"/>
      <c r="K396" s="235"/>
      <c r="L396" s="240"/>
      <c r="M396" s="241"/>
      <c r="N396" s="242"/>
      <c r="O396" s="242"/>
      <c r="P396" s="242"/>
      <c r="Q396" s="242"/>
      <c r="R396" s="242"/>
      <c r="S396" s="242"/>
      <c r="T396" s="243"/>
      <c r="AT396" s="244" t="s">
        <v>201</v>
      </c>
      <c r="AU396" s="244" t="s">
        <v>90</v>
      </c>
      <c r="AV396" s="15" t="s">
        <v>161</v>
      </c>
      <c r="AW396" s="15" t="s">
        <v>38</v>
      </c>
      <c r="AX396" s="15" t="s">
        <v>40</v>
      </c>
      <c r="AY396" s="244" t="s">
        <v>192</v>
      </c>
    </row>
    <row r="397" spans="1:65" s="2" customFormat="1" ht="16.5" customHeight="1">
      <c r="A397" s="37"/>
      <c r="B397" s="38"/>
      <c r="C397" s="196" t="s">
        <v>506</v>
      </c>
      <c r="D397" s="196" t="s">
        <v>194</v>
      </c>
      <c r="E397" s="197" t="s">
        <v>507</v>
      </c>
      <c r="F397" s="198" t="s">
        <v>508</v>
      </c>
      <c r="G397" s="199" t="s">
        <v>109</v>
      </c>
      <c r="H397" s="200">
        <v>200.99</v>
      </c>
      <c r="I397" s="201"/>
      <c r="J397" s="202">
        <f>ROUND(I397*H397,2)</f>
        <v>0</v>
      </c>
      <c r="K397" s="198" t="s">
        <v>197</v>
      </c>
      <c r="L397" s="42"/>
      <c r="M397" s="203" t="s">
        <v>32</v>
      </c>
      <c r="N397" s="204" t="s">
        <v>52</v>
      </c>
      <c r="O397" s="67"/>
      <c r="P397" s="205">
        <f>O397*H397</f>
        <v>0</v>
      </c>
      <c r="Q397" s="205">
        <v>1.6000000000000001E-4</v>
      </c>
      <c r="R397" s="205">
        <f>Q397*H397</f>
        <v>3.2158400000000004E-2</v>
      </c>
      <c r="S397" s="205">
        <v>0</v>
      </c>
      <c r="T397" s="206">
        <f>S397*H397</f>
        <v>0</v>
      </c>
      <c r="U397" s="37"/>
      <c r="V397" s="37"/>
      <c r="W397" s="37"/>
      <c r="X397" s="37"/>
      <c r="Y397" s="37"/>
      <c r="Z397" s="37"/>
      <c r="AA397" s="37"/>
      <c r="AB397" s="37"/>
      <c r="AC397" s="37"/>
      <c r="AD397" s="37"/>
      <c r="AE397" s="37"/>
      <c r="AR397" s="207" t="s">
        <v>161</v>
      </c>
      <c r="AT397" s="207" t="s">
        <v>194</v>
      </c>
      <c r="AU397" s="207" t="s">
        <v>90</v>
      </c>
      <c r="AY397" s="19" t="s">
        <v>192</v>
      </c>
      <c r="BE397" s="208">
        <f>IF(N397="základní",J397,0)</f>
        <v>0</v>
      </c>
      <c r="BF397" s="208">
        <f>IF(N397="snížená",J397,0)</f>
        <v>0</v>
      </c>
      <c r="BG397" s="208">
        <f>IF(N397="zákl. přenesená",J397,0)</f>
        <v>0</v>
      </c>
      <c r="BH397" s="208">
        <f>IF(N397="sníž. přenesená",J397,0)</f>
        <v>0</v>
      </c>
      <c r="BI397" s="208">
        <f>IF(N397="nulová",J397,0)</f>
        <v>0</v>
      </c>
      <c r="BJ397" s="19" t="s">
        <v>40</v>
      </c>
      <c r="BK397" s="208">
        <f>ROUND(I397*H397,2)</f>
        <v>0</v>
      </c>
      <c r="BL397" s="19" t="s">
        <v>161</v>
      </c>
      <c r="BM397" s="207" t="s">
        <v>509</v>
      </c>
    </row>
    <row r="398" spans="1:65" s="2" customFormat="1" ht="38.4">
      <c r="A398" s="37"/>
      <c r="B398" s="38"/>
      <c r="C398" s="39"/>
      <c r="D398" s="209" t="s">
        <v>199</v>
      </c>
      <c r="E398" s="39"/>
      <c r="F398" s="210" t="s">
        <v>510</v>
      </c>
      <c r="G398" s="39"/>
      <c r="H398" s="39"/>
      <c r="I398" s="119"/>
      <c r="J398" s="39"/>
      <c r="K398" s="39"/>
      <c r="L398" s="42"/>
      <c r="M398" s="211"/>
      <c r="N398" s="212"/>
      <c r="O398" s="67"/>
      <c r="P398" s="67"/>
      <c r="Q398" s="67"/>
      <c r="R398" s="67"/>
      <c r="S398" s="67"/>
      <c r="T398" s="68"/>
      <c r="U398" s="37"/>
      <c r="V398" s="37"/>
      <c r="W398" s="37"/>
      <c r="X398" s="37"/>
      <c r="Y398" s="37"/>
      <c r="Z398" s="37"/>
      <c r="AA398" s="37"/>
      <c r="AB398" s="37"/>
      <c r="AC398" s="37"/>
      <c r="AD398" s="37"/>
      <c r="AE398" s="37"/>
      <c r="AT398" s="19" t="s">
        <v>199</v>
      </c>
      <c r="AU398" s="19" t="s">
        <v>90</v>
      </c>
    </row>
    <row r="399" spans="1:65" s="2" customFormat="1" ht="21.75" customHeight="1">
      <c r="A399" s="37"/>
      <c r="B399" s="38"/>
      <c r="C399" s="196" t="s">
        <v>511</v>
      </c>
      <c r="D399" s="196" t="s">
        <v>194</v>
      </c>
      <c r="E399" s="197" t="s">
        <v>512</v>
      </c>
      <c r="F399" s="198" t="s">
        <v>513</v>
      </c>
      <c r="G399" s="199" t="s">
        <v>124</v>
      </c>
      <c r="H399" s="200">
        <v>1377.2</v>
      </c>
      <c r="I399" s="201"/>
      <c r="J399" s="202">
        <f>ROUND(I399*H399,2)</f>
        <v>0</v>
      </c>
      <c r="K399" s="198" t="s">
        <v>197</v>
      </c>
      <c r="L399" s="42"/>
      <c r="M399" s="203" t="s">
        <v>32</v>
      </c>
      <c r="N399" s="204" t="s">
        <v>52</v>
      </c>
      <c r="O399" s="67"/>
      <c r="P399" s="205">
        <f>O399*H399</f>
        <v>0</v>
      </c>
      <c r="Q399" s="205">
        <v>0</v>
      </c>
      <c r="R399" s="205">
        <f>Q399*H399</f>
        <v>0</v>
      </c>
      <c r="S399" s="205">
        <v>0</v>
      </c>
      <c r="T399" s="206">
        <f>S399*H399</f>
        <v>0</v>
      </c>
      <c r="U399" s="37"/>
      <c r="V399" s="37"/>
      <c r="W399" s="37"/>
      <c r="X399" s="37"/>
      <c r="Y399" s="37"/>
      <c r="Z399" s="37"/>
      <c r="AA399" s="37"/>
      <c r="AB399" s="37"/>
      <c r="AC399" s="37"/>
      <c r="AD399" s="37"/>
      <c r="AE399" s="37"/>
      <c r="AR399" s="207" t="s">
        <v>161</v>
      </c>
      <c r="AT399" s="207" t="s">
        <v>194</v>
      </c>
      <c r="AU399" s="207" t="s">
        <v>90</v>
      </c>
      <c r="AY399" s="19" t="s">
        <v>192</v>
      </c>
      <c r="BE399" s="208">
        <f>IF(N399="základní",J399,0)</f>
        <v>0</v>
      </c>
      <c r="BF399" s="208">
        <f>IF(N399="snížená",J399,0)</f>
        <v>0</v>
      </c>
      <c r="BG399" s="208">
        <f>IF(N399="zákl. přenesená",J399,0)</f>
        <v>0</v>
      </c>
      <c r="BH399" s="208">
        <f>IF(N399="sníž. přenesená",J399,0)</f>
        <v>0</v>
      </c>
      <c r="BI399" s="208">
        <f>IF(N399="nulová",J399,0)</f>
        <v>0</v>
      </c>
      <c r="BJ399" s="19" t="s">
        <v>40</v>
      </c>
      <c r="BK399" s="208">
        <f>ROUND(I399*H399,2)</f>
        <v>0</v>
      </c>
      <c r="BL399" s="19" t="s">
        <v>161</v>
      </c>
      <c r="BM399" s="207" t="s">
        <v>514</v>
      </c>
    </row>
    <row r="400" spans="1:65" s="2" customFormat="1" ht="67.2">
      <c r="A400" s="37"/>
      <c r="B400" s="38"/>
      <c r="C400" s="39"/>
      <c r="D400" s="209" t="s">
        <v>199</v>
      </c>
      <c r="E400" s="39"/>
      <c r="F400" s="210" t="s">
        <v>515</v>
      </c>
      <c r="G400" s="39"/>
      <c r="H400" s="39"/>
      <c r="I400" s="119"/>
      <c r="J400" s="39"/>
      <c r="K400" s="39"/>
      <c r="L400" s="42"/>
      <c r="M400" s="211"/>
      <c r="N400" s="212"/>
      <c r="O400" s="67"/>
      <c r="P400" s="67"/>
      <c r="Q400" s="67"/>
      <c r="R400" s="67"/>
      <c r="S400" s="67"/>
      <c r="T400" s="68"/>
      <c r="U400" s="37"/>
      <c r="V400" s="37"/>
      <c r="W400" s="37"/>
      <c r="X400" s="37"/>
      <c r="Y400" s="37"/>
      <c r="Z400" s="37"/>
      <c r="AA400" s="37"/>
      <c r="AB400" s="37"/>
      <c r="AC400" s="37"/>
      <c r="AD400" s="37"/>
      <c r="AE400" s="37"/>
      <c r="AT400" s="19" t="s">
        <v>199</v>
      </c>
      <c r="AU400" s="19" t="s">
        <v>90</v>
      </c>
    </row>
    <row r="401" spans="2:51" s="13" customFormat="1" ht="10.199999999999999">
      <c r="B401" s="213"/>
      <c r="C401" s="214"/>
      <c r="D401" s="209" t="s">
        <v>201</v>
      </c>
      <c r="E401" s="215" t="s">
        <v>32</v>
      </c>
      <c r="F401" s="216" t="s">
        <v>251</v>
      </c>
      <c r="G401" s="214"/>
      <c r="H401" s="215" t="s">
        <v>32</v>
      </c>
      <c r="I401" s="217"/>
      <c r="J401" s="214"/>
      <c r="K401" s="214"/>
      <c r="L401" s="218"/>
      <c r="M401" s="219"/>
      <c r="N401" s="220"/>
      <c r="O401" s="220"/>
      <c r="P401" s="220"/>
      <c r="Q401" s="220"/>
      <c r="R401" s="220"/>
      <c r="S401" s="220"/>
      <c r="T401" s="221"/>
      <c r="AT401" s="222" t="s">
        <v>201</v>
      </c>
      <c r="AU401" s="222" t="s">
        <v>90</v>
      </c>
      <c r="AV401" s="13" t="s">
        <v>40</v>
      </c>
      <c r="AW401" s="13" t="s">
        <v>38</v>
      </c>
      <c r="AX401" s="13" t="s">
        <v>81</v>
      </c>
      <c r="AY401" s="222" t="s">
        <v>192</v>
      </c>
    </row>
    <row r="402" spans="2:51" s="13" customFormat="1" ht="10.199999999999999">
      <c r="B402" s="213"/>
      <c r="C402" s="214"/>
      <c r="D402" s="209" t="s">
        <v>201</v>
      </c>
      <c r="E402" s="215" t="s">
        <v>32</v>
      </c>
      <c r="F402" s="216" t="s">
        <v>516</v>
      </c>
      <c r="G402" s="214"/>
      <c r="H402" s="215" t="s">
        <v>32</v>
      </c>
      <c r="I402" s="217"/>
      <c r="J402" s="214"/>
      <c r="K402" s="214"/>
      <c r="L402" s="218"/>
      <c r="M402" s="219"/>
      <c r="N402" s="220"/>
      <c r="O402" s="220"/>
      <c r="P402" s="220"/>
      <c r="Q402" s="220"/>
      <c r="R402" s="220"/>
      <c r="S402" s="220"/>
      <c r="T402" s="221"/>
      <c r="AT402" s="222" t="s">
        <v>201</v>
      </c>
      <c r="AU402" s="222" t="s">
        <v>90</v>
      </c>
      <c r="AV402" s="13" t="s">
        <v>40</v>
      </c>
      <c r="AW402" s="13" t="s">
        <v>38</v>
      </c>
      <c r="AX402" s="13" t="s">
        <v>81</v>
      </c>
      <c r="AY402" s="222" t="s">
        <v>192</v>
      </c>
    </row>
    <row r="403" spans="2:51" s="13" customFormat="1" ht="10.199999999999999">
      <c r="B403" s="213"/>
      <c r="C403" s="214"/>
      <c r="D403" s="209" t="s">
        <v>201</v>
      </c>
      <c r="E403" s="215" t="s">
        <v>32</v>
      </c>
      <c r="F403" s="216" t="s">
        <v>202</v>
      </c>
      <c r="G403" s="214"/>
      <c r="H403" s="215" t="s">
        <v>32</v>
      </c>
      <c r="I403" s="217"/>
      <c r="J403" s="214"/>
      <c r="K403" s="214"/>
      <c r="L403" s="218"/>
      <c r="M403" s="219"/>
      <c r="N403" s="220"/>
      <c r="O403" s="220"/>
      <c r="P403" s="220"/>
      <c r="Q403" s="220"/>
      <c r="R403" s="220"/>
      <c r="S403" s="220"/>
      <c r="T403" s="221"/>
      <c r="AT403" s="222" t="s">
        <v>201</v>
      </c>
      <c r="AU403" s="222" t="s">
        <v>90</v>
      </c>
      <c r="AV403" s="13" t="s">
        <v>40</v>
      </c>
      <c r="AW403" s="13" t="s">
        <v>38</v>
      </c>
      <c r="AX403" s="13" t="s">
        <v>81</v>
      </c>
      <c r="AY403" s="222" t="s">
        <v>192</v>
      </c>
    </row>
    <row r="404" spans="2:51" s="13" customFormat="1" ht="10.199999999999999">
      <c r="B404" s="213"/>
      <c r="C404" s="214"/>
      <c r="D404" s="209" t="s">
        <v>201</v>
      </c>
      <c r="E404" s="215" t="s">
        <v>32</v>
      </c>
      <c r="F404" s="216" t="s">
        <v>276</v>
      </c>
      <c r="G404" s="214"/>
      <c r="H404" s="215" t="s">
        <v>32</v>
      </c>
      <c r="I404" s="217"/>
      <c r="J404" s="214"/>
      <c r="K404" s="214"/>
      <c r="L404" s="218"/>
      <c r="M404" s="219"/>
      <c r="N404" s="220"/>
      <c r="O404" s="220"/>
      <c r="P404" s="220"/>
      <c r="Q404" s="220"/>
      <c r="R404" s="220"/>
      <c r="S404" s="220"/>
      <c r="T404" s="221"/>
      <c r="AT404" s="222" t="s">
        <v>201</v>
      </c>
      <c r="AU404" s="222" t="s">
        <v>90</v>
      </c>
      <c r="AV404" s="13" t="s">
        <v>40</v>
      </c>
      <c r="AW404" s="13" t="s">
        <v>38</v>
      </c>
      <c r="AX404" s="13" t="s">
        <v>81</v>
      </c>
      <c r="AY404" s="222" t="s">
        <v>192</v>
      </c>
    </row>
    <row r="405" spans="2:51" s="14" customFormat="1" ht="10.199999999999999">
      <c r="B405" s="223"/>
      <c r="C405" s="224"/>
      <c r="D405" s="209" t="s">
        <v>201</v>
      </c>
      <c r="E405" s="225" t="s">
        <v>32</v>
      </c>
      <c r="F405" s="226" t="s">
        <v>421</v>
      </c>
      <c r="G405" s="224"/>
      <c r="H405" s="227">
        <v>770.23</v>
      </c>
      <c r="I405" s="228"/>
      <c r="J405" s="224"/>
      <c r="K405" s="224"/>
      <c r="L405" s="229"/>
      <c r="M405" s="230"/>
      <c r="N405" s="231"/>
      <c r="O405" s="231"/>
      <c r="P405" s="231"/>
      <c r="Q405" s="231"/>
      <c r="R405" s="231"/>
      <c r="S405" s="231"/>
      <c r="T405" s="232"/>
      <c r="AT405" s="233" t="s">
        <v>201</v>
      </c>
      <c r="AU405" s="233" t="s">
        <v>90</v>
      </c>
      <c r="AV405" s="14" t="s">
        <v>90</v>
      </c>
      <c r="AW405" s="14" t="s">
        <v>38</v>
      </c>
      <c r="AX405" s="14" t="s">
        <v>81</v>
      </c>
      <c r="AY405" s="233" t="s">
        <v>192</v>
      </c>
    </row>
    <row r="406" spans="2:51" s="14" customFormat="1" ht="10.199999999999999">
      <c r="B406" s="223"/>
      <c r="C406" s="224"/>
      <c r="D406" s="209" t="s">
        <v>201</v>
      </c>
      <c r="E406" s="225" t="s">
        <v>32</v>
      </c>
      <c r="F406" s="226" t="s">
        <v>422</v>
      </c>
      <c r="G406" s="224"/>
      <c r="H406" s="227">
        <v>10.86</v>
      </c>
      <c r="I406" s="228"/>
      <c r="J406" s="224"/>
      <c r="K406" s="224"/>
      <c r="L406" s="229"/>
      <c r="M406" s="230"/>
      <c r="N406" s="231"/>
      <c r="O406" s="231"/>
      <c r="P406" s="231"/>
      <c r="Q406" s="231"/>
      <c r="R406" s="231"/>
      <c r="S406" s="231"/>
      <c r="T406" s="232"/>
      <c r="AT406" s="233" t="s">
        <v>201</v>
      </c>
      <c r="AU406" s="233" t="s">
        <v>90</v>
      </c>
      <c r="AV406" s="14" t="s">
        <v>90</v>
      </c>
      <c r="AW406" s="14" t="s">
        <v>38</v>
      </c>
      <c r="AX406" s="14" t="s">
        <v>81</v>
      </c>
      <c r="AY406" s="233" t="s">
        <v>192</v>
      </c>
    </row>
    <row r="407" spans="2:51" s="14" customFormat="1" ht="10.199999999999999">
      <c r="B407" s="223"/>
      <c r="C407" s="224"/>
      <c r="D407" s="209" t="s">
        <v>201</v>
      </c>
      <c r="E407" s="225" t="s">
        <v>32</v>
      </c>
      <c r="F407" s="226" t="s">
        <v>423</v>
      </c>
      <c r="G407" s="224"/>
      <c r="H407" s="227">
        <v>94.1</v>
      </c>
      <c r="I407" s="228"/>
      <c r="J407" s="224"/>
      <c r="K407" s="224"/>
      <c r="L407" s="229"/>
      <c r="M407" s="230"/>
      <c r="N407" s="231"/>
      <c r="O407" s="231"/>
      <c r="P407" s="231"/>
      <c r="Q407" s="231"/>
      <c r="R407" s="231"/>
      <c r="S407" s="231"/>
      <c r="T407" s="232"/>
      <c r="AT407" s="233" t="s">
        <v>201</v>
      </c>
      <c r="AU407" s="233" t="s">
        <v>90</v>
      </c>
      <c r="AV407" s="14" t="s">
        <v>90</v>
      </c>
      <c r="AW407" s="14" t="s">
        <v>38</v>
      </c>
      <c r="AX407" s="14" t="s">
        <v>81</v>
      </c>
      <c r="AY407" s="233" t="s">
        <v>192</v>
      </c>
    </row>
    <row r="408" spans="2:51" s="16" customFormat="1" ht="10.199999999999999">
      <c r="B408" s="245"/>
      <c r="C408" s="246"/>
      <c r="D408" s="209" t="s">
        <v>201</v>
      </c>
      <c r="E408" s="247" t="s">
        <v>32</v>
      </c>
      <c r="F408" s="248" t="s">
        <v>257</v>
      </c>
      <c r="G408" s="246"/>
      <c r="H408" s="249">
        <v>875.19</v>
      </c>
      <c r="I408" s="250"/>
      <c r="J408" s="246"/>
      <c r="K408" s="246"/>
      <c r="L408" s="251"/>
      <c r="M408" s="252"/>
      <c r="N408" s="253"/>
      <c r="O408" s="253"/>
      <c r="P408" s="253"/>
      <c r="Q408" s="253"/>
      <c r="R408" s="253"/>
      <c r="S408" s="253"/>
      <c r="T408" s="254"/>
      <c r="AT408" s="255" t="s">
        <v>201</v>
      </c>
      <c r="AU408" s="255" t="s">
        <v>90</v>
      </c>
      <c r="AV408" s="16" t="s">
        <v>111</v>
      </c>
      <c r="AW408" s="16" t="s">
        <v>38</v>
      </c>
      <c r="AX408" s="16" t="s">
        <v>81</v>
      </c>
      <c r="AY408" s="255" t="s">
        <v>192</v>
      </c>
    </row>
    <row r="409" spans="2:51" s="14" customFormat="1" ht="10.199999999999999">
      <c r="B409" s="223"/>
      <c r="C409" s="224"/>
      <c r="D409" s="209" t="s">
        <v>201</v>
      </c>
      <c r="E409" s="225" t="s">
        <v>32</v>
      </c>
      <c r="F409" s="226" t="s">
        <v>424</v>
      </c>
      <c r="G409" s="224"/>
      <c r="H409" s="227">
        <v>42.87</v>
      </c>
      <c r="I409" s="228"/>
      <c r="J409" s="224"/>
      <c r="K409" s="224"/>
      <c r="L409" s="229"/>
      <c r="M409" s="230"/>
      <c r="N409" s="231"/>
      <c r="O409" s="231"/>
      <c r="P409" s="231"/>
      <c r="Q409" s="231"/>
      <c r="R409" s="231"/>
      <c r="S409" s="231"/>
      <c r="T409" s="232"/>
      <c r="AT409" s="233" t="s">
        <v>201</v>
      </c>
      <c r="AU409" s="233" t="s">
        <v>90</v>
      </c>
      <c r="AV409" s="14" t="s">
        <v>90</v>
      </c>
      <c r="AW409" s="14" t="s">
        <v>38</v>
      </c>
      <c r="AX409" s="14" t="s">
        <v>81</v>
      </c>
      <c r="AY409" s="233" t="s">
        <v>192</v>
      </c>
    </row>
    <row r="410" spans="2:51" s="14" customFormat="1" ht="10.199999999999999">
      <c r="B410" s="223"/>
      <c r="C410" s="224"/>
      <c r="D410" s="209" t="s">
        <v>201</v>
      </c>
      <c r="E410" s="225" t="s">
        <v>32</v>
      </c>
      <c r="F410" s="226" t="s">
        <v>425</v>
      </c>
      <c r="G410" s="224"/>
      <c r="H410" s="227">
        <v>20.65</v>
      </c>
      <c r="I410" s="228"/>
      <c r="J410" s="224"/>
      <c r="K410" s="224"/>
      <c r="L410" s="229"/>
      <c r="M410" s="230"/>
      <c r="N410" s="231"/>
      <c r="O410" s="231"/>
      <c r="P410" s="231"/>
      <c r="Q410" s="231"/>
      <c r="R410" s="231"/>
      <c r="S410" s="231"/>
      <c r="T410" s="232"/>
      <c r="AT410" s="233" t="s">
        <v>201</v>
      </c>
      <c r="AU410" s="233" t="s">
        <v>90</v>
      </c>
      <c r="AV410" s="14" t="s">
        <v>90</v>
      </c>
      <c r="AW410" s="14" t="s">
        <v>38</v>
      </c>
      <c r="AX410" s="14" t="s">
        <v>81</v>
      </c>
      <c r="AY410" s="233" t="s">
        <v>192</v>
      </c>
    </row>
    <row r="411" spans="2:51" s="16" customFormat="1" ht="10.199999999999999">
      <c r="B411" s="245"/>
      <c r="C411" s="246"/>
      <c r="D411" s="209" t="s">
        <v>201</v>
      </c>
      <c r="E411" s="247" t="s">
        <v>32</v>
      </c>
      <c r="F411" s="248" t="s">
        <v>260</v>
      </c>
      <c r="G411" s="246"/>
      <c r="H411" s="249">
        <v>63.52</v>
      </c>
      <c r="I411" s="250"/>
      <c r="J411" s="246"/>
      <c r="K411" s="246"/>
      <c r="L411" s="251"/>
      <c r="M411" s="252"/>
      <c r="N411" s="253"/>
      <c r="O411" s="253"/>
      <c r="P411" s="253"/>
      <c r="Q411" s="253"/>
      <c r="R411" s="253"/>
      <c r="S411" s="253"/>
      <c r="T411" s="254"/>
      <c r="AT411" s="255" t="s">
        <v>201</v>
      </c>
      <c r="AU411" s="255" t="s">
        <v>90</v>
      </c>
      <c r="AV411" s="16" t="s">
        <v>111</v>
      </c>
      <c r="AW411" s="16" t="s">
        <v>38</v>
      </c>
      <c r="AX411" s="16" t="s">
        <v>81</v>
      </c>
      <c r="AY411" s="255" t="s">
        <v>192</v>
      </c>
    </row>
    <row r="412" spans="2:51" s="14" customFormat="1" ht="10.199999999999999">
      <c r="B412" s="223"/>
      <c r="C412" s="224"/>
      <c r="D412" s="209" t="s">
        <v>201</v>
      </c>
      <c r="E412" s="225" t="s">
        <v>32</v>
      </c>
      <c r="F412" s="226" t="s">
        <v>426</v>
      </c>
      <c r="G412" s="224"/>
      <c r="H412" s="227">
        <v>242.83</v>
      </c>
      <c r="I412" s="228"/>
      <c r="J412" s="224"/>
      <c r="K412" s="224"/>
      <c r="L412" s="229"/>
      <c r="M412" s="230"/>
      <c r="N412" s="231"/>
      <c r="O412" s="231"/>
      <c r="P412" s="231"/>
      <c r="Q412" s="231"/>
      <c r="R412" s="231"/>
      <c r="S412" s="231"/>
      <c r="T412" s="232"/>
      <c r="AT412" s="233" t="s">
        <v>201</v>
      </c>
      <c r="AU412" s="233" t="s">
        <v>90</v>
      </c>
      <c r="AV412" s="14" t="s">
        <v>90</v>
      </c>
      <c r="AW412" s="14" t="s">
        <v>38</v>
      </c>
      <c r="AX412" s="14" t="s">
        <v>81</v>
      </c>
      <c r="AY412" s="233" t="s">
        <v>192</v>
      </c>
    </row>
    <row r="413" spans="2:51" s="16" customFormat="1" ht="10.199999999999999">
      <c r="B413" s="245"/>
      <c r="C413" s="246"/>
      <c r="D413" s="209" t="s">
        <v>201</v>
      </c>
      <c r="E413" s="247" t="s">
        <v>32</v>
      </c>
      <c r="F413" s="248" t="s">
        <v>262</v>
      </c>
      <c r="G413" s="246"/>
      <c r="H413" s="249">
        <v>242.83</v>
      </c>
      <c r="I413" s="250"/>
      <c r="J413" s="246"/>
      <c r="K413" s="246"/>
      <c r="L413" s="251"/>
      <c r="M413" s="252"/>
      <c r="N413" s="253"/>
      <c r="O413" s="253"/>
      <c r="P413" s="253"/>
      <c r="Q413" s="253"/>
      <c r="R413" s="253"/>
      <c r="S413" s="253"/>
      <c r="T413" s="254"/>
      <c r="AT413" s="255" t="s">
        <v>201</v>
      </c>
      <c r="AU413" s="255" t="s">
        <v>90</v>
      </c>
      <c r="AV413" s="16" t="s">
        <v>111</v>
      </c>
      <c r="AW413" s="16" t="s">
        <v>38</v>
      </c>
      <c r="AX413" s="16" t="s">
        <v>81</v>
      </c>
      <c r="AY413" s="255" t="s">
        <v>192</v>
      </c>
    </row>
    <row r="414" spans="2:51" s="14" customFormat="1" ht="10.199999999999999">
      <c r="B414" s="223"/>
      <c r="C414" s="224"/>
      <c r="D414" s="209" t="s">
        <v>201</v>
      </c>
      <c r="E414" s="225" t="s">
        <v>32</v>
      </c>
      <c r="F414" s="226" t="s">
        <v>427</v>
      </c>
      <c r="G414" s="224"/>
      <c r="H414" s="227">
        <v>86.18</v>
      </c>
      <c r="I414" s="228"/>
      <c r="J414" s="224"/>
      <c r="K414" s="224"/>
      <c r="L414" s="229"/>
      <c r="M414" s="230"/>
      <c r="N414" s="231"/>
      <c r="O414" s="231"/>
      <c r="P414" s="231"/>
      <c r="Q414" s="231"/>
      <c r="R414" s="231"/>
      <c r="S414" s="231"/>
      <c r="T414" s="232"/>
      <c r="AT414" s="233" t="s">
        <v>201</v>
      </c>
      <c r="AU414" s="233" t="s">
        <v>90</v>
      </c>
      <c r="AV414" s="14" t="s">
        <v>90</v>
      </c>
      <c r="AW414" s="14" t="s">
        <v>38</v>
      </c>
      <c r="AX414" s="14" t="s">
        <v>81</v>
      </c>
      <c r="AY414" s="233" t="s">
        <v>192</v>
      </c>
    </row>
    <row r="415" spans="2:51" s="16" customFormat="1" ht="10.199999999999999">
      <c r="B415" s="245"/>
      <c r="C415" s="246"/>
      <c r="D415" s="209" t="s">
        <v>201</v>
      </c>
      <c r="E415" s="247" t="s">
        <v>32</v>
      </c>
      <c r="F415" s="248" t="s">
        <v>264</v>
      </c>
      <c r="G415" s="246"/>
      <c r="H415" s="249">
        <v>86.18</v>
      </c>
      <c r="I415" s="250"/>
      <c r="J415" s="246"/>
      <c r="K415" s="246"/>
      <c r="L415" s="251"/>
      <c r="M415" s="252"/>
      <c r="N415" s="253"/>
      <c r="O415" s="253"/>
      <c r="P415" s="253"/>
      <c r="Q415" s="253"/>
      <c r="R415" s="253"/>
      <c r="S415" s="253"/>
      <c r="T415" s="254"/>
      <c r="AT415" s="255" t="s">
        <v>201</v>
      </c>
      <c r="AU415" s="255" t="s">
        <v>90</v>
      </c>
      <c r="AV415" s="16" t="s">
        <v>111</v>
      </c>
      <c r="AW415" s="16" t="s">
        <v>38</v>
      </c>
      <c r="AX415" s="16" t="s">
        <v>81</v>
      </c>
      <c r="AY415" s="255" t="s">
        <v>192</v>
      </c>
    </row>
    <row r="416" spans="2:51" s="14" customFormat="1" ht="10.199999999999999">
      <c r="B416" s="223"/>
      <c r="C416" s="224"/>
      <c r="D416" s="209" t="s">
        <v>201</v>
      </c>
      <c r="E416" s="225" t="s">
        <v>32</v>
      </c>
      <c r="F416" s="226" t="s">
        <v>428</v>
      </c>
      <c r="G416" s="224"/>
      <c r="H416" s="227">
        <v>92.74</v>
      </c>
      <c r="I416" s="228"/>
      <c r="J416" s="224"/>
      <c r="K416" s="224"/>
      <c r="L416" s="229"/>
      <c r="M416" s="230"/>
      <c r="N416" s="231"/>
      <c r="O416" s="231"/>
      <c r="P416" s="231"/>
      <c r="Q416" s="231"/>
      <c r="R416" s="231"/>
      <c r="S416" s="231"/>
      <c r="T416" s="232"/>
      <c r="AT416" s="233" t="s">
        <v>201</v>
      </c>
      <c r="AU416" s="233" t="s">
        <v>90</v>
      </c>
      <c r="AV416" s="14" t="s">
        <v>90</v>
      </c>
      <c r="AW416" s="14" t="s">
        <v>38</v>
      </c>
      <c r="AX416" s="14" t="s">
        <v>81</v>
      </c>
      <c r="AY416" s="233" t="s">
        <v>192</v>
      </c>
    </row>
    <row r="417" spans="1:65" s="14" customFormat="1" ht="10.199999999999999">
      <c r="B417" s="223"/>
      <c r="C417" s="224"/>
      <c r="D417" s="209" t="s">
        <v>201</v>
      </c>
      <c r="E417" s="225" t="s">
        <v>32</v>
      </c>
      <c r="F417" s="226" t="s">
        <v>429</v>
      </c>
      <c r="G417" s="224"/>
      <c r="H417" s="227">
        <v>0.5</v>
      </c>
      <c r="I417" s="228"/>
      <c r="J417" s="224"/>
      <c r="K417" s="224"/>
      <c r="L417" s="229"/>
      <c r="M417" s="230"/>
      <c r="N417" s="231"/>
      <c r="O417" s="231"/>
      <c r="P417" s="231"/>
      <c r="Q417" s="231"/>
      <c r="R417" s="231"/>
      <c r="S417" s="231"/>
      <c r="T417" s="232"/>
      <c r="AT417" s="233" t="s">
        <v>201</v>
      </c>
      <c r="AU417" s="233" t="s">
        <v>90</v>
      </c>
      <c r="AV417" s="14" t="s">
        <v>90</v>
      </c>
      <c r="AW417" s="14" t="s">
        <v>38</v>
      </c>
      <c r="AX417" s="14" t="s">
        <v>81</v>
      </c>
      <c r="AY417" s="233" t="s">
        <v>192</v>
      </c>
    </row>
    <row r="418" spans="1:65" s="14" customFormat="1" ht="10.199999999999999">
      <c r="B418" s="223"/>
      <c r="C418" s="224"/>
      <c r="D418" s="209" t="s">
        <v>201</v>
      </c>
      <c r="E418" s="225" t="s">
        <v>32</v>
      </c>
      <c r="F418" s="226" t="s">
        <v>430</v>
      </c>
      <c r="G418" s="224"/>
      <c r="H418" s="227">
        <v>10.220000000000001</v>
      </c>
      <c r="I418" s="228"/>
      <c r="J418" s="224"/>
      <c r="K418" s="224"/>
      <c r="L418" s="229"/>
      <c r="M418" s="230"/>
      <c r="N418" s="231"/>
      <c r="O418" s="231"/>
      <c r="P418" s="231"/>
      <c r="Q418" s="231"/>
      <c r="R418" s="231"/>
      <c r="S418" s="231"/>
      <c r="T418" s="232"/>
      <c r="AT418" s="233" t="s">
        <v>201</v>
      </c>
      <c r="AU418" s="233" t="s">
        <v>90</v>
      </c>
      <c r="AV418" s="14" t="s">
        <v>90</v>
      </c>
      <c r="AW418" s="14" t="s">
        <v>38</v>
      </c>
      <c r="AX418" s="14" t="s">
        <v>81</v>
      </c>
      <c r="AY418" s="233" t="s">
        <v>192</v>
      </c>
    </row>
    <row r="419" spans="1:65" s="14" customFormat="1" ht="10.199999999999999">
      <c r="B419" s="223"/>
      <c r="C419" s="224"/>
      <c r="D419" s="209" t="s">
        <v>201</v>
      </c>
      <c r="E419" s="225" t="s">
        <v>32</v>
      </c>
      <c r="F419" s="226" t="s">
        <v>431</v>
      </c>
      <c r="G419" s="224"/>
      <c r="H419" s="227">
        <v>6.02</v>
      </c>
      <c r="I419" s="228"/>
      <c r="J419" s="224"/>
      <c r="K419" s="224"/>
      <c r="L419" s="229"/>
      <c r="M419" s="230"/>
      <c r="N419" s="231"/>
      <c r="O419" s="231"/>
      <c r="P419" s="231"/>
      <c r="Q419" s="231"/>
      <c r="R419" s="231"/>
      <c r="S419" s="231"/>
      <c r="T419" s="232"/>
      <c r="AT419" s="233" t="s">
        <v>201</v>
      </c>
      <c r="AU419" s="233" t="s">
        <v>90</v>
      </c>
      <c r="AV419" s="14" t="s">
        <v>90</v>
      </c>
      <c r="AW419" s="14" t="s">
        <v>38</v>
      </c>
      <c r="AX419" s="14" t="s">
        <v>81</v>
      </c>
      <c r="AY419" s="233" t="s">
        <v>192</v>
      </c>
    </row>
    <row r="420" spans="1:65" s="16" customFormat="1" ht="10.199999999999999">
      <c r="B420" s="245"/>
      <c r="C420" s="246"/>
      <c r="D420" s="209" t="s">
        <v>201</v>
      </c>
      <c r="E420" s="247" t="s">
        <v>32</v>
      </c>
      <c r="F420" s="248" t="s">
        <v>432</v>
      </c>
      <c r="G420" s="246"/>
      <c r="H420" s="249">
        <v>109.48</v>
      </c>
      <c r="I420" s="250"/>
      <c r="J420" s="246"/>
      <c r="K420" s="246"/>
      <c r="L420" s="251"/>
      <c r="M420" s="252"/>
      <c r="N420" s="253"/>
      <c r="O420" s="253"/>
      <c r="P420" s="253"/>
      <c r="Q420" s="253"/>
      <c r="R420" s="253"/>
      <c r="S420" s="253"/>
      <c r="T420" s="254"/>
      <c r="AT420" s="255" t="s">
        <v>201</v>
      </c>
      <c r="AU420" s="255" t="s">
        <v>90</v>
      </c>
      <c r="AV420" s="16" t="s">
        <v>111</v>
      </c>
      <c r="AW420" s="16" t="s">
        <v>38</v>
      </c>
      <c r="AX420" s="16" t="s">
        <v>81</v>
      </c>
      <c r="AY420" s="255" t="s">
        <v>192</v>
      </c>
    </row>
    <row r="421" spans="1:65" s="15" customFormat="1" ht="10.199999999999999">
      <c r="B421" s="234"/>
      <c r="C421" s="235"/>
      <c r="D421" s="209" t="s">
        <v>201</v>
      </c>
      <c r="E421" s="236" t="s">
        <v>32</v>
      </c>
      <c r="F421" s="237" t="s">
        <v>204</v>
      </c>
      <c r="G421" s="235"/>
      <c r="H421" s="238">
        <v>1377.2</v>
      </c>
      <c r="I421" s="239"/>
      <c r="J421" s="235"/>
      <c r="K421" s="235"/>
      <c r="L421" s="240"/>
      <c r="M421" s="241"/>
      <c r="N421" s="242"/>
      <c r="O421" s="242"/>
      <c r="P421" s="242"/>
      <c r="Q421" s="242"/>
      <c r="R421" s="242"/>
      <c r="S421" s="242"/>
      <c r="T421" s="243"/>
      <c r="AT421" s="244" t="s">
        <v>201</v>
      </c>
      <c r="AU421" s="244" t="s">
        <v>90</v>
      </c>
      <c r="AV421" s="15" t="s">
        <v>161</v>
      </c>
      <c r="AW421" s="15" t="s">
        <v>38</v>
      </c>
      <c r="AX421" s="15" t="s">
        <v>40</v>
      </c>
      <c r="AY421" s="244" t="s">
        <v>192</v>
      </c>
    </row>
    <row r="422" spans="1:65" s="12" customFormat="1" ht="22.8" customHeight="1">
      <c r="B422" s="180"/>
      <c r="C422" s="181"/>
      <c r="D422" s="182" t="s">
        <v>80</v>
      </c>
      <c r="E422" s="194" t="s">
        <v>111</v>
      </c>
      <c r="F422" s="194" t="s">
        <v>517</v>
      </c>
      <c r="G422" s="181"/>
      <c r="H422" s="181"/>
      <c r="I422" s="184"/>
      <c r="J422" s="195">
        <f>BK422</f>
        <v>0</v>
      </c>
      <c r="K422" s="181"/>
      <c r="L422" s="186"/>
      <c r="M422" s="187"/>
      <c r="N422" s="188"/>
      <c r="O422" s="188"/>
      <c r="P422" s="189">
        <f>SUM(P423:P428)</f>
        <v>0</v>
      </c>
      <c r="Q422" s="188"/>
      <c r="R422" s="189">
        <f>SUM(R423:R428)</f>
        <v>0</v>
      </c>
      <c r="S422" s="188"/>
      <c r="T422" s="190">
        <f>SUM(T423:T428)</f>
        <v>0</v>
      </c>
      <c r="AR422" s="191" t="s">
        <v>40</v>
      </c>
      <c r="AT422" s="192" t="s">
        <v>80</v>
      </c>
      <c r="AU422" s="192" t="s">
        <v>40</v>
      </c>
      <c r="AY422" s="191" t="s">
        <v>192</v>
      </c>
      <c r="BK422" s="193">
        <f>SUM(BK423:BK428)</f>
        <v>0</v>
      </c>
    </row>
    <row r="423" spans="1:65" s="2" customFormat="1" ht="16.5" customHeight="1">
      <c r="A423" s="37"/>
      <c r="B423" s="38"/>
      <c r="C423" s="196" t="s">
        <v>518</v>
      </c>
      <c r="D423" s="196" t="s">
        <v>194</v>
      </c>
      <c r="E423" s="197" t="s">
        <v>519</v>
      </c>
      <c r="F423" s="198" t="s">
        <v>520</v>
      </c>
      <c r="G423" s="199" t="s">
        <v>109</v>
      </c>
      <c r="H423" s="200">
        <v>8.84</v>
      </c>
      <c r="I423" s="201"/>
      <c r="J423" s="202">
        <f>ROUND(I423*H423,2)</f>
        <v>0</v>
      </c>
      <c r="K423" s="198" t="s">
        <v>197</v>
      </c>
      <c r="L423" s="42"/>
      <c r="M423" s="203" t="s">
        <v>32</v>
      </c>
      <c r="N423" s="204" t="s">
        <v>52</v>
      </c>
      <c r="O423" s="67"/>
      <c r="P423" s="205">
        <f>O423*H423</f>
        <v>0</v>
      </c>
      <c r="Q423" s="205">
        <v>0</v>
      </c>
      <c r="R423" s="205">
        <f>Q423*H423</f>
        <v>0</v>
      </c>
      <c r="S423" s="205">
        <v>0</v>
      </c>
      <c r="T423" s="206">
        <f>S423*H423</f>
        <v>0</v>
      </c>
      <c r="U423" s="37"/>
      <c r="V423" s="37"/>
      <c r="W423" s="37"/>
      <c r="X423" s="37"/>
      <c r="Y423" s="37"/>
      <c r="Z423" s="37"/>
      <c r="AA423" s="37"/>
      <c r="AB423" s="37"/>
      <c r="AC423" s="37"/>
      <c r="AD423" s="37"/>
      <c r="AE423" s="37"/>
      <c r="AR423" s="207" t="s">
        <v>161</v>
      </c>
      <c r="AT423" s="207" t="s">
        <v>194</v>
      </c>
      <c r="AU423" s="207" t="s">
        <v>90</v>
      </c>
      <c r="AY423" s="19" t="s">
        <v>192</v>
      </c>
      <c r="BE423" s="208">
        <f>IF(N423="základní",J423,0)</f>
        <v>0</v>
      </c>
      <c r="BF423" s="208">
        <f>IF(N423="snížená",J423,0)</f>
        <v>0</v>
      </c>
      <c r="BG423" s="208">
        <f>IF(N423="zákl. přenesená",J423,0)</f>
        <v>0</v>
      </c>
      <c r="BH423" s="208">
        <f>IF(N423="sníž. přenesená",J423,0)</f>
        <v>0</v>
      </c>
      <c r="BI423" s="208">
        <f>IF(N423="nulová",J423,0)</f>
        <v>0</v>
      </c>
      <c r="BJ423" s="19" t="s">
        <v>40</v>
      </c>
      <c r="BK423" s="208">
        <f>ROUND(I423*H423,2)</f>
        <v>0</v>
      </c>
      <c r="BL423" s="19" t="s">
        <v>161</v>
      </c>
      <c r="BM423" s="207" t="s">
        <v>521</v>
      </c>
    </row>
    <row r="424" spans="1:65" s="2" customFormat="1" ht="28.8">
      <c r="A424" s="37"/>
      <c r="B424" s="38"/>
      <c r="C424" s="39"/>
      <c r="D424" s="209" t="s">
        <v>199</v>
      </c>
      <c r="E424" s="39"/>
      <c r="F424" s="210" t="s">
        <v>522</v>
      </c>
      <c r="G424" s="39"/>
      <c r="H424" s="39"/>
      <c r="I424" s="119"/>
      <c r="J424" s="39"/>
      <c r="K424" s="39"/>
      <c r="L424" s="42"/>
      <c r="M424" s="211"/>
      <c r="N424" s="212"/>
      <c r="O424" s="67"/>
      <c r="P424" s="67"/>
      <c r="Q424" s="67"/>
      <c r="R424" s="67"/>
      <c r="S424" s="67"/>
      <c r="T424" s="68"/>
      <c r="U424" s="37"/>
      <c r="V424" s="37"/>
      <c r="W424" s="37"/>
      <c r="X424" s="37"/>
      <c r="Y424" s="37"/>
      <c r="Z424" s="37"/>
      <c r="AA424" s="37"/>
      <c r="AB424" s="37"/>
      <c r="AC424" s="37"/>
      <c r="AD424" s="37"/>
      <c r="AE424" s="37"/>
      <c r="AT424" s="19" t="s">
        <v>199</v>
      </c>
      <c r="AU424" s="19" t="s">
        <v>90</v>
      </c>
    </row>
    <row r="425" spans="1:65" s="13" customFormat="1" ht="10.199999999999999">
      <c r="B425" s="213"/>
      <c r="C425" s="214"/>
      <c r="D425" s="209" t="s">
        <v>201</v>
      </c>
      <c r="E425" s="215" t="s">
        <v>32</v>
      </c>
      <c r="F425" s="216" t="s">
        <v>275</v>
      </c>
      <c r="G425" s="214"/>
      <c r="H425" s="215" t="s">
        <v>32</v>
      </c>
      <c r="I425" s="217"/>
      <c r="J425" s="214"/>
      <c r="K425" s="214"/>
      <c r="L425" s="218"/>
      <c r="M425" s="219"/>
      <c r="N425" s="220"/>
      <c r="O425" s="220"/>
      <c r="P425" s="220"/>
      <c r="Q425" s="220"/>
      <c r="R425" s="220"/>
      <c r="S425" s="220"/>
      <c r="T425" s="221"/>
      <c r="AT425" s="222" t="s">
        <v>201</v>
      </c>
      <c r="AU425" s="222" t="s">
        <v>90</v>
      </c>
      <c r="AV425" s="13" t="s">
        <v>40</v>
      </c>
      <c r="AW425" s="13" t="s">
        <v>38</v>
      </c>
      <c r="AX425" s="13" t="s">
        <v>81</v>
      </c>
      <c r="AY425" s="222" t="s">
        <v>192</v>
      </c>
    </row>
    <row r="426" spans="1:65" s="13" customFormat="1" ht="10.199999999999999">
      <c r="B426" s="213"/>
      <c r="C426" s="214"/>
      <c r="D426" s="209" t="s">
        <v>201</v>
      </c>
      <c r="E426" s="215" t="s">
        <v>32</v>
      </c>
      <c r="F426" s="216" t="s">
        <v>202</v>
      </c>
      <c r="G426" s="214"/>
      <c r="H426" s="215" t="s">
        <v>32</v>
      </c>
      <c r="I426" s="217"/>
      <c r="J426" s="214"/>
      <c r="K426" s="214"/>
      <c r="L426" s="218"/>
      <c r="M426" s="219"/>
      <c r="N426" s="220"/>
      <c r="O426" s="220"/>
      <c r="P426" s="220"/>
      <c r="Q426" s="220"/>
      <c r="R426" s="220"/>
      <c r="S426" s="220"/>
      <c r="T426" s="221"/>
      <c r="AT426" s="222" t="s">
        <v>201</v>
      </c>
      <c r="AU426" s="222" t="s">
        <v>90</v>
      </c>
      <c r="AV426" s="13" t="s">
        <v>40</v>
      </c>
      <c r="AW426" s="13" t="s">
        <v>38</v>
      </c>
      <c r="AX426" s="13" t="s">
        <v>81</v>
      </c>
      <c r="AY426" s="222" t="s">
        <v>192</v>
      </c>
    </row>
    <row r="427" spans="1:65" s="14" customFormat="1" ht="10.199999999999999">
      <c r="B427" s="223"/>
      <c r="C427" s="224"/>
      <c r="D427" s="209" t="s">
        <v>201</v>
      </c>
      <c r="E427" s="225" t="s">
        <v>32</v>
      </c>
      <c r="F427" s="226" t="s">
        <v>523</v>
      </c>
      <c r="G427" s="224"/>
      <c r="H427" s="227">
        <v>8.84</v>
      </c>
      <c r="I427" s="228"/>
      <c r="J427" s="224"/>
      <c r="K427" s="224"/>
      <c r="L427" s="229"/>
      <c r="M427" s="230"/>
      <c r="N427" s="231"/>
      <c r="O427" s="231"/>
      <c r="P427" s="231"/>
      <c r="Q427" s="231"/>
      <c r="R427" s="231"/>
      <c r="S427" s="231"/>
      <c r="T427" s="232"/>
      <c r="AT427" s="233" t="s">
        <v>201</v>
      </c>
      <c r="AU427" s="233" t="s">
        <v>90</v>
      </c>
      <c r="AV427" s="14" t="s">
        <v>90</v>
      </c>
      <c r="AW427" s="14" t="s">
        <v>38</v>
      </c>
      <c r="AX427" s="14" t="s">
        <v>81</v>
      </c>
      <c r="AY427" s="233" t="s">
        <v>192</v>
      </c>
    </row>
    <row r="428" spans="1:65" s="15" customFormat="1" ht="10.199999999999999">
      <c r="B428" s="234"/>
      <c r="C428" s="235"/>
      <c r="D428" s="209" t="s">
        <v>201</v>
      </c>
      <c r="E428" s="236" t="s">
        <v>32</v>
      </c>
      <c r="F428" s="237" t="s">
        <v>204</v>
      </c>
      <c r="G428" s="235"/>
      <c r="H428" s="238">
        <v>8.84</v>
      </c>
      <c r="I428" s="239"/>
      <c r="J428" s="235"/>
      <c r="K428" s="235"/>
      <c r="L428" s="240"/>
      <c r="M428" s="241"/>
      <c r="N428" s="242"/>
      <c r="O428" s="242"/>
      <c r="P428" s="242"/>
      <c r="Q428" s="242"/>
      <c r="R428" s="242"/>
      <c r="S428" s="242"/>
      <c r="T428" s="243"/>
      <c r="AT428" s="244" t="s">
        <v>201</v>
      </c>
      <c r="AU428" s="244" t="s">
        <v>90</v>
      </c>
      <c r="AV428" s="15" t="s">
        <v>161</v>
      </c>
      <c r="AW428" s="15" t="s">
        <v>38</v>
      </c>
      <c r="AX428" s="15" t="s">
        <v>40</v>
      </c>
      <c r="AY428" s="244" t="s">
        <v>192</v>
      </c>
    </row>
    <row r="429" spans="1:65" s="12" customFormat="1" ht="22.8" customHeight="1">
      <c r="B429" s="180"/>
      <c r="C429" s="181"/>
      <c r="D429" s="182" t="s">
        <v>80</v>
      </c>
      <c r="E429" s="194" t="s">
        <v>161</v>
      </c>
      <c r="F429" s="194" t="s">
        <v>524</v>
      </c>
      <c r="G429" s="181"/>
      <c r="H429" s="181"/>
      <c r="I429" s="184"/>
      <c r="J429" s="195">
        <f>BK429</f>
        <v>0</v>
      </c>
      <c r="K429" s="181"/>
      <c r="L429" s="186"/>
      <c r="M429" s="187"/>
      <c r="N429" s="188"/>
      <c r="O429" s="188"/>
      <c r="P429" s="189">
        <f>SUM(P430:P435)</f>
        <v>0</v>
      </c>
      <c r="Q429" s="188"/>
      <c r="R429" s="189">
        <f>SUM(R430:R435)</f>
        <v>0</v>
      </c>
      <c r="S429" s="188"/>
      <c r="T429" s="190">
        <f>SUM(T430:T435)</f>
        <v>0</v>
      </c>
      <c r="AR429" s="191" t="s">
        <v>40</v>
      </c>
      <c r="AT429" s="192" t="s">
        <v>80</v>
      </c>
      <c r="AU429" s="192" t="s">
        <v>40</v>
      </c>
      <c r="AY429" s="191" t="s">
        <v>192</v>
      </c>
      <c r="BK429" s="193">
        <f>SUM(BK430:BK435)</f>
        <v>0</v>
      </c>
    </row>
    <row r="430" spans="1:65" s="2" customFormat="1" ht="16.5" customHeight="1">
      <c r="A430" s="37"/>
      <c r="B430" s="38"/>
      <c r="C430" s="196" t="s">
        <v>525</v>
      </c>
      <c r="D430" s="196" t="s">
        <v>194</v>
      </c>
      <c r="E430" s="197" t="s">
        <v>526</v>
      </c>
      <c r="F430" s="198" t="s">
        <v>527</v>
      </c>
      <c r="G430" s="199" t="s">
        <v>241</v>
      </c>
      <c r="H430" s="200">
        <v>0.88400000000000001</v>
      </c>
      <c r="I430" s="201"/>
      <c r="J430" s="202">
        <f>ROUND(I430*H430,2)</f>
        <v>0</v>
      </c>
      <c r="K430" s="198" t="s">
        <v>197</v>
      </c>
      <c r="L430" s="42"/>
      <c r="M430" s="203" t="s">
        <v>32</v>
      </c>
      <c r="N430" s="204" t="s">
        <v>52</v>
      </c>
      <c r="O430" s="67"/>
      <c r="P430" s="205">
        <f>O430*H430</f>
        <v>0</v>
      </c>
      <c r="Q430" s="205">
        <v>0</v>
      </c>
      <c r="R430" s="205">
        <f>Q430*H430</f>
        <v>0</v>
      </c>
      <c r="S430" s="205">
        <v>0</v>
      </c>
      <c r="T430" s="206">
        <f>S430*H430</f>
        <v>0</v>
      </c>
      <c r="U430" s="37"/>
      <c r="V430" s="37"/>
      <c r="W430" s="37"/>
      <c r="X430" s="37"/>
      <c r="Y430" s="37"/>
      <c r="Z430" s="37"/>
      <c r="AA430" s="37"/>
      <c r="AB430" s="37"/>
      <c r="AC430" s="37"/>
      <c r="AD430" s="37"/>
      <c r="AE430" s="37"/>
      <c r="AR430" s="207" t="s">
        <v>161</v>
      </c>
      <c r="AT430" s="207" t="s">
        <v>194</v>
      </c>
      <c r="AU430" s="207" t="s">
        <v>90</v>
      </c>
      <c r="AY430" s="19" t="s">
        <v>192</v>
      </c>
      <c r="BE430" s="208">
        <f>IF(N430="základní",J430,0)</f>
        <v>0</v>
      </c>
      <c r="BF430" s="208">
        <f>IF(N430="snížená",J430,0)</f>
        <v>0</v>
      </c>
      <c r="BG430" s="208">
        <f>IF(N430="zákl. přenesená",J430,0)</f>
        <v>0</v>
      </c>
      <c r="BH430" s="208">
        <f>IF(N430="sníž. přenesená",J430,0)</f>
        <v>0</v>
      </c>
      <c r="BI430" s="208">
        <f>IF(N430="nulová",J430,0)</f>
        <v>0</v>
      </c>
      <c r="BJ430" s="19" t="s">
        <v>40</v>
      </c>
      <c r="BK430" s="208">
        <f>ROUND(I430*H430,2)</f>
        <v>0</v>
      </c>
      <c r="BL430" s="19" t="s">
        <v>161</v>
      </c>
      <c r="BM430" s="207" t="s">
        <v>528</v>
      </c>
    </row>
    <row r="431" spans="1:65" s="2" customFormat="1" ht="38.4">
      <c r="A431" s="37"/>
      <c r="B431" s="38"/>
      <c r="C431" s="39"/>
      <c r="D431" s="209" t="s">
        <v>199</v>
      </c>
      <c r="E431" s="39"/>
      <c r="F431" s="210" t="s">
        <v>529</v>
      </c>
      <c r="G431" s="39"/>
      <c r="H431" s="39"/>
      <c r="I431" s="119"/>
      <c r="J431" s="39"/>
      <c r="K431" s="39"/>
      <c r="L431" s="42"/>
      <c r="M431" s="211"/>
      <c r="N431" s="212"/>
      <c r="O431" s="67"/>
      <c r="P431" s="67"/>
      <c r="Q431" s="67"/>
      <c r="R431" s="67"/>
      <c r="S431" s="67"/>
      <c r="T431" s="68"/>
      <c r="U431" s="37"/>
      <c r="V431" s="37"/>
      <c r="W431" s="37"/>
      <c r="X431" s="37"/>
      <c r="Y431" s="37"/>
      <c r="Z431" s="37"/>
      <c r="AA431" s="37"/>
      <c r="AB431" s="37"/>
      <c r="AC431" s="37"/>
      <c r="AD431" s="37"/>
      <c r="AE431" s="37"/>
      <c r="AT431" s="19" t="s">
        <v>199</v>
      </c>
      <c r="AU431" s="19" t="s">
        <v>90</v>
      </c>
    </row>
    <row r="432" spans="1:65" s="13" customFormat="1" ht="10.199999999999999">
      <c r="B432" s="213"/>
      <c r="C432" s="214"/>
      <c r="D432" s="209" t="s">
        <v>201</v>
      </c>
      <c r="E432" s="215" t="s">
        <v>32</v>
      </c>
      <c r="F432" s="216" t="s">
        <v>275</v>
      </c>
      <c r="G432" s="214"/>
      <c r="H432" s="215" t="s">
        <v>32</v>
      </c>
      <c r="I432" s="217"/>
      <c r="J432" s="214"/>
      <c r="K432" s="214"/>
      <c r="L432" s="218"/>
      <c r="M432" s="219"/>
      <c r="N432" s="220"/>
      <c r="O432" s="220"/>
      <c r="P432" s="220"/>
      <c r="Q432" s="220"/>
      <c r="R432" s="220"/>
      <c r="S432" s="220"/>
      <c r="T432" s="221"/>
      <c r="AT432" s="222" t="s">
        <v>201</v>
      </c>
      <c r="AU432" s="222" t="s">
        <v>90</v>
      </c>
      <c r="AV432" s="13" t="s">
        <v>40</v>
      </c>
      <c r="AW432" s="13" t="s">
        <v>38</v>
      </c>
      <c r="AX432" s="13" t="s">
        <v>81</v>
      </c>
      <c r="AY432" s="222" t="s">
        <v>192</v>
      </c>
    </row>
    <row r="433" spans="1:65" s="13" customFormat="1" ht="10.199999999999999">
      <c r="B433" s="213"/>
      <c r="C433" s="214"/>
      <c r="D433" s="209" t="s">
        <v>201</v>
      </c>
      <c r="E433" s="215" t="s">
        <v>32</v>
      </c>
      <c r="F433" s="216" t="s">
        <v>202</v>
      </c>
      <c r="G433" s="214"/>
      <c r="H433" s="215" t="s">
        <v>32</v>
      </c>
      <c r="I433" s="217"/>
      <c r="J433" s="214"/>
      <c r="K433" s="214"/>
      <c r="L433" s="218"/>
      <c r="M433" s="219"/>
      <c r="N433" s="220"/>
      <c r="O433" s="220"/>
      <c r="P433" s="220"/>
      <c r="Q433" s="220"/>
      <c r="R433" s="220"/>
      <c r="S433" s="220"/>
      <c r="T433" s="221"/>
      <c r="AT433" s="222" t="s">
        <v>201</v>
      </c>
      <c r="AU433" s="222" t="s">
        <v>90</v>
      </c>
      <c r="AV433" s="13" t="s">
        <v>40</v>
      </c>
      <c r="AW433" s="13" t="s">
        <v>38</v>
      </c>
      <c r="AX433" s="13" t="s">
        <v>81</v>
      </c>
      <c r="AY433" s="222" t="s">
        <v>192</v>
      </c>
    </row>
    <row r="434" spans="1:65" s="14" customFormat="1" ht="10.199999999999999">
      <c r="B434" s="223"/>
      <c r="C434" s="224"/>
      <c r="D434" s="209" t="s">
        <v>201</v>
      </c>
      <c r="E434" s="225" t="s">
        <v>32</v>
      </c>
      <c r="F434" s="226" t="s">
        <v>530</v>
      </c>
      <c r="G434" s="224"/>
      <c r="H434" s="227">
        <v>0.88400000000000001</v>
      </c>
      <c r="I434" s="228"/>
      <c r="J434" s="224"/>
      <c r="K434" s="224"/>
      <c r="L434" s="229"/>
      <c r="M434" s="230"/>
      <c r="N434" s="231"/>
      <c r="O434" s="231"/>
      <c r="P434" s="231"/>
      <c r="Q434" s="231"/>
      <c r="R434" s="231"/>
      <c r="S434" s="231"/>
      <c r="T434" s="232"/>
      <c r="AT434" s="233" t="s">
        <v>201</v>
      </c>
      <c r="AU434" s="233" t="s">
        <v>90</v>
      </c>
      <c r="AV434" s="14" t="s">
        <v>90</v>
      </c>
      <c r="AW434" s="14" t="s">
        <v>38</v>
      </c>
      <c r="AX434" s="14" t="s">
        <v>81</v>
      </c>
      <c r="AY434" s="233" t="s">
        <v>192</v>
      </c>
    </row>
    <row r="435" spans="1:65" s="15" customFormat="1" ht="10.199999999999999">
      <c r="B435" s="234"/>
      <c r="C435" s="235"/>
      <c r="D435" s="209" t="s">
        <v>201</v>
      </c>
      <c r="E435" s="236" t="s">
        <v>32</v>
      </c>
      <c r="F435" s="237" t="s">
        <v>204</v>
      </c>
      <c r="G435" s="235"/>
      <c r="H435" s="238">
        <v>0.88400000000000001</v>
      </c>
      <c r="I435" s="239"/>
      <c r="J435" s="235"/>
      <c r="K435" s="235"/>
      <c r="L435" s="240"/>
      <c r="M435" s="241"/>
      <c r="N435" s="242"/>
      <c r="O435" s="242"/>
      <c r="P435" s="242"/>
      <c r="Q435" s="242"/>
      <c r="R435" s="242"/>
      <c r="S435" s="242"/>
      <c r="T435" s="243"/>
      <c r="AT435" s="244" t="s">
        <v>201</v>
      </c>
      <c r="AU435" s="244" t="s">
        <v>90</v>
      </c>
      <c r="AV435" s="15" t="s">
        <v>161</v>
      </c>
      <c r="AW435" s="15" t="s">
        <v>38</v>
      </c>
      <c r="AX435" s="15" t="s">
        <v>40</v>
      </c>
      <c r="AY435" s="244" t="s">
        <v>192</v>
      </c>
    </row>
    <row r="436" spans="1:65" s="12" customFormat="1" ht="22.8" customHeight="1">
      <c r="B436" s="180"/>
      <c r="C436" s="181"/>
      <c r="D436" s="182" t="s">
        <v>80</v>
      </c>
      <c r="E436" s="194" t="s">
        <v>220</v>
      </c>
      <c r="F436" s="194" t="s">
        <v>531</v>
      </c>
      <c r="G436" s="181"/>
      <c r="H436" s="181"/>
      <c r="I436" s="184"/>
      <c r="J436" s="195">
        <f>BK436</f>
        <v>0</v>
      </c>
      <c r="K436" s="181"/>
      <c r="L436" s="186"/>
      <c r="M436" s="187"/>
      <c r="N436" s="188"/>
      <c r="O436" s="188"/>
      <c r="P436" s="189">
        <f>SUM(P437:P580)</f>
        <v>0</v>
      </c>
      <c r="Q436" s="188"/>
      <c r="R436" s="189">
        <f>SUM(R437:R580)</f>
        <v>205.89107999999999</v>
      </c>
      <c r="S436" s="188"/>
      <c r="T436" s="190">
        <f>SUM(T437:T580)</f>
        <v>0</v>
      </c>
      <c r="AR436" s="191" t="s">
        <v>40</v>
      </c>
      <c r="AT436" s="192" t="s">
        <v>80</v>
      </c>
      <c r="AU436" s="192" t="s">
        <v>40</v>
      </c>
      <c r="AY436" s="191" t="s">
        <v>192</v>
      </c>
      <c r="BK436" s="193">
        <f>SUM(BK437:BK580)</f>
        <v>0</v>
      </c>
    </row>
    <row r="437" spans="1:65" s="2" customFormat="1" ht="16.5" customHeight="1">
      <c r="A437" s="37"/>
      <c r="B437" s="38"/>
      <c r="C437" s="196" t="s">
        <v>532</v>
      </c>
      <c r="D437" s="196" t="s">
        <v>194</v>
      </c>
      <c r="E437" s="197" t="s">
        <v>533</v>
      </c>
      <c r="F437" s="198" t="s">
        <v>534</v>
      </c>
      <c r="G437" s="199" t="s">
        <v>124</v>
      </c>
      <c r="H437" s="200">
        <v>109.48</v>
      </c>
      <c r="I437" s="201"/>
      <c r="J437" s="202">
        <f>ROUND(I437*H437,2)</f>
        <v>0</v>
      </c>
      <c r="K437" s="198" t="s">
        <v>197</v>
      </c>
      <c r="L437" s="42"/>
      <c r="M437" s="203" t="s">
        <v>32</v>
      </c>
      <c r="N437" s="204" t="s">
        <v>52</v>
      </c>
      <c r="O437" s="67"/>
      <c r="P437" s="205">
        <f>O437*H437</f>
        <v>0</v>
      </c>
      <c r="Q437" s="205">
        <v>0</v>
      </c>
      <c r="R437" s="205">
        <f>Q437*H437</f>
        <v>0</v>
      </c>
      <c r="S437" s="205">
        <v>0</v>
      </c>
      <c r="T437" s="206">
        <f>S437*H437</f>
        <v>0</v>
      </c>
      <c r="U437" s="37"/>
      <c r="V437" s="37"/>
      <c r="W437" s="37"/>
      <c r="X437" s="37"/>
      <c r="Y437" s="37"/>
      <c r="Z437" s="37"/>
      <c r="AA437" s="37"/>
      <c r="AB437" s="37"/>
      <c r="AC437" s="37"/>
      <c r="AD437" s="37"/>
      <c r="AE437" s="37"/>
      <c r="AR437" s="207" t="s">
        <v>161</v>
      </c>
      <c r="AT437" s="207" t="s">
        <v>194</v>
      </c>
      <c r="AU437" s="207" t="s">
        <v>90</v>
      </c>
      <c r="AY437" s="19" t="s">
        <v>192</v>
      </c>
      <c r="BE437" s="208">
        <f>IF(N437="základní",J437,0)</f>
        <v>0</v>
      </c>
      <c r="BF437" s="208">
        <f>IF(N437="snížená",J437,0)</f>
        <v>0</v>
      </c>
      <c r="BG437" s="208">
        <f>IF(N437="zákl. přenesená",J437,0)</f>
        <v>0</v>
      </c>
      <c r="BH437" s="208">
        <f>IF(N437="sníž. přenesená",J437,0)</f>
        <v>0</v>
      </c>
      <c r="BI437" s="208">
        <f>IF(N437="nulová",J437,0)</f>
        <v>0</v>
      </c>
      <c r="BJ437" s="19" t="s">
        <v>40</v>
      </c>
      <c r="BK437" s="208">
        <f>ROUND(I437*H437,2)</f>
        <v>0</v>
      </c>
      <c r="BL437" s="19" t="s">
        <v>161</v>
      </c>
      <c r="BM437" s="207" t="s">
        <v>535</v>
      </c>
    </row>
    <row r="438" spans="1:65" s="13" customFormat="1" ht="10.199999999999999">
      <c r="B438" s="213"/>
      <c r="C438" s="214"/>
      <c r="D438" s="209" t="s">
        <v>201</v>
      </c>
      <c r="E438" s="215" t="s">
        <v>32</v>
      </c>
      <c r="F438" s="216" t="s">
        <v>318</v>
      </c>
      <c r="G438" s="214"/>
      <c r="H438" s="215" t="s">
        <v>32</v>
      </c>
      <c r="I438" s="217"/>
      <c r="J438" s="214"/>
      <c r="K438" s="214"/>
      <c r="L438" s="218"/>
      <c r="M438" s="219"/>
      <c r="N438" s="220"/>
      <c r="O438" s="220"/>
      <c r="P438" s="220"/>
      <c r="Q438" s="220"/>
      <c r="R438" s="220"/>
      <c r="S438" s="220"/>
      <c r="T438" s="221"/>
      <c r="AT438" s="222" t="s">
        <v>201</v>
      </c>
      <c r="AU438" s="222" t="s">
        <v>90</v>
      </c>
      <c r="AV438" s="13" t="s">
        <v>40</v>
      </c>
      <c r="AW438" s="13" t="s">
        <v>38</v>
      </c>
      <c r="AX438" s="13" t="s">
        <v>81</v>
      </c>
      <c r="AY438" s="222" t="s">
        <v>192</v>
      </c>
    </row>
    <row r="439" spans="1:65" s="13" customFormat="1" ht="10.199999999999999">
      <c r="B439" s="213"/>
      <c r="C439" s="214"/>
      <c r="D439" s="209" t="s">
        <v>201</v>
      </c>
      <c r="E439" s="215" t="s">
        <v>32</v>
      </c>
      <c r="F439" s="216" t="s">
        <v>202</v>
      </c>
      <c r="G439" s="214"/>
      <c r="H439" s="215" t="s">
        <v>32</v>
      </c>
      <c r="I439" s="217"/>
      <c r="J439" s="214"/>
      <c r="K439" s="214"/>
      <c r="L439" s="218"/>
      <c r="M439" s="219"/>
      <c r="N439" s="220"/>
      <c r="O439" s="220"/>
      <c r="P439" s="220"/>
      <c r="Q439" s="220"/>
      <c r="R439" s="220"/>
      <c r="S439" s="220"/>
      <c r="T439" s="221"/>
      <c r="AT439" s="222" t="s">
        <v>201</v>
      </c>
      <c r="AU439" s="222" t="s">
        <v>90</v>
      </c>
      <c r="AV439" s="13" t="s">
        <v>40</v>
      </c>
      <c r="AW439" s="13" t="s">
        <v>38</v>
      </c>
      <c r="AX439" s="13" t="s">
        <v>81</v>
      </c>
      <c r="AY439" s="222" t="s">
        <v>192</v>
      </c>
    </row>
    <row r="440" spans="1:65" s="13" customFormat="1" ht="10.199999999999999">
      <c r="B440" s="213"/>
      <c r="C440" s="214"/>
      <c r="D440" s="209" t="s">
        <v>201</v>
      </c>
      <c r="E440" s="215" t="s">
        <v>32</v>
      </c>
      <c r="F440" s="216" t="s">
        <v>276</v>
      </c>
      <c r="G440" s="214"/>
      <c r="H440" s="215" t="s">
        <v>32</v>
      </c>
      <c r="I440" s="217"/>
      <c r="J440" s="214"/>
      <c r="K440" s="214"/>
      <c r="L440" s="218"/>
      <c r="M440" s="219"/>
      <c r="N440" s="220"/>
      <c r="O440" s="220"/>
      <c r="P440" s="220"/>
      <c r="Q440" s="220"/>
      <c r="R440" s="220"/>
      <c r="S440" s="220"/>
      <c r="T440" s="221"/>
      <c r="AT440" s="222" t="s">
        <v>201</v>
      </c>
      <c r="AU440" s="222" t="s">
        <v>90</v>
      </c>
      <c r="AV440" s="13" t="s">
        <v>40</v>
      </c>
      <c r="AW440" s="13" t="s">
        <v>38</v>
      </c>
      <c r="AX440" s="13" t="s">
        <v>81</v>
      </c>
      <c r="AY440" s="222" t="s">
        <v>192</v>
      </c>
    </row>
    <row r="441" spans="1:65" s="14" customFormat="1" ht="10.199999999999999">
      <c r="B441" s="223"/>
      <c r="C441" s="224"/>
      <c r="D441" s="209" t="s">
        <v>201</v>
      </c>
      <c r="E441" s="225" t="s">
        <v>32</v>
      </c>
      <c r="F441" s="226" t="s">
        <v>428</v>
      </c>
      <c r="G441" s="224"/>
      <c r="H441" s="227">
        <v>92.74</v>
      </c>
      <c r="I441" s="228"/>
      <c r="J441" s="224"/>
      <c r="K441" s="224"/>
      <c r="L441" s="229"/>
      <c r="M441" s="230"/>
      <c r="N441" s="231"/>
      <c r="O441" s="231"/>
      <c r="P441" s="231"/>
      <c r="Q441" s="231"/>
      <c r="R441" s="231"/>
      <c r="S441" s="231"/>
      <c r="T441" s="232"/>
      <c r="AT441" s="233" t="s">
        <v>201</v>
      </c>
      <c r="AU441" s="233" t="s">
        <v>90</v>
      </c>
      <c r="AV441" s="14" t="s">
        <v>90</v>
      </c>
      <c r="AW441" s="14" t="s">
        <v>38</v>
      </c>
      <c r="AX441" s="14" t="s">
        <v>81</v>
      </c>
      <c r="AY441" s="233" t="s">
        <v>192</v>
      </c>
    </row>
    <row r="442" spans="1:65" s="14" customFormat="1" ht="10.199999999999999">
      <c r="B442" s="223"/>
      <c r="C442" s="224"/>
      <c r="D442" s="209" t="s">
        <v>201</v>
      </c>
      <c r="E442" s="225" t="s">
        <v>32</v>
      </c>
      <c r="F442" s="226" t="s">
        <v>429</v>
      </c>
      <c r="G442" s="224"/>
      <c r="H442" s="227">
        <v>0.5</v>
      </c>
      <c r="I442" s="228"/>
      <c r="J442" s="224"/>
      <c r="K442" s="224"/>
      <c r="L442" s="229"/>
      <c r="M442" s="230"/>
      <c r="N442" s="231"/>
      <c r="O442" s="231"/>
      <c r="P442" s="231"/>
      <c r="Q442" s="231"/>
      <c r="R442" s="231"/>
      <c r="S442" s="231"/>
      <c r="T442" s="232"/>
      <c r="AT442" s="233" t="s">
        <v>201</v>
      </c>
      <c r="AU442" s="233" t="s">
        <v>90</v>
      </c>
      <c r="AV442" s="14" t="s">
        <v>90</v>
      </c>
      <c r="AW442" s="14" t="s">
        <v>38</v>
      </c>
      <c r="AX442" s="14" t="s">
        <v>81</v>
      </c>
      <c r="AY442" s="233" t="s">
        <v>192</v>
      </c>
    </row>
    <row r="443" spans="1:65" s="14" customFormat="1" ht="10.199999999999999">
      <c r="B443" s="223"/>
      <c r="C443" s="224"/>
      <c r="D443" s="209" t="s">
        <v>201</v>
      </c>
      <c r="E443" s="225" t="s">
        <v>32</v>
      </c>
      <c r="F443" s="226" t="s">
        <v>430</v>
      </c>
      <c r="G443" s="224"/>
      <c r="H443" s="227">
        <v>10.220000000000001</v>
      </c>
      <c r="I443" s="228"/>
      <c r="J443" s="224"/>
      <c r="K443" s="224"/>
      <c r="L443" s="229"/>
      <c r="M443" s="230"/>
      <c r="N443" s="231"/>
      <c r="O443" s="231"/>
      <c r="P443" s="231"/>
      <c r="Q443" s="231"/>
      <c r="R443" s="231"/>
      <c r="S443" s="231"/>
      <c r="T443" s="232"/>
      <c r="AT443" s="233" t="s">
        <v>201</v>
      </c>
      <c r="AU443" s="233" t="s">
        <v>90</v>
      </c>
      <c r="AV443" s="14" t="s">
        <v>90</v>
      </c>
      <c r="AW443" s="14" t="s">
        <v>38</v>
      </c>
      <c r="AX443" s="14" t="s">
        <v>81</v>
      </c>
      <c r="AY443" s="233" t="s">
        <v>192</v>
      </c>
    </row>
    <row r="444" spans="1:65" s="14" customFormat="1" ht="10.199999999999999">
      <c r="B444" s="223"/>
      <c r="C444" s="224"/>
      <c r="D444" s="209" t="s">
        <v>201</v>
      </c>
      <c r="E444" s="225" t="s">
        <v>32</v>
      </c>
      <c r="F444" s="226" t="s">
        <v>431</v>
      </c>
      <c r="G444" s="224"/>
      <c r="H444" s="227">
        <v>6.02</v>
      </c>
      <c r="I444" s="228"/>
      <c r="J444" s="224"/>
      <c r="K444" s="224"/>
      <c r="L444" s="229"/>
      <c r="M444" s="230"/>
      <c r="N444" s="231"/>
      <c r="O444" s="231"/>
      <c r="P444" s="231"/>
      <c r="Q444" s="231"/>
      <c r="R444" s="231"/>
      <c r="S444" s="231"/>
      <c r="T444" s="232"/>
      <c r="AT444" s="233" t="s">
        <v>201</v>
      </c>
      <c r="AU444" s="233" t="s">
        <v>90</v>
      </c>
      <c r="AV444" s="14" t="s">
        <v>90</v>
      </c>
      <c r="AW444" s="14" t="s">
        <v>38</v>
      </c>
      <c r="AX444" s="14" t="s">
        <v>81</v>
      </c>
      <c r="AY444" s="233" t="s">
        <v>192</v>
      </c>
    </row>
    <row r="445" spans="1:65" s="16" customFormat="1" ht="10.199999999999999">
      <c r="B445" s="245"/>
      <c r="C445" s="246"/>
      <c r="D445" s="209" t="s">
        <v>201</v>
      </c>
      <c r="E445" s="247" t="s">
        <v>32</v>
      </c>
      <c r="F445" s="248" t="s">
        <v>432</v>
      </c>
      <c r="G445" s="246"/>
      <c r="H445" s="249">
        <v>109.48</v>
      </c>
      <c r="I445" s="250"/>
      <c r="J445" s="246"/>
      <c r="K445" s="246"/>
      <c r="L445" s="251"/>
      <c r="M445" s="252"/>
      <c r="N445" s="253"/>
      <c r="O445" s="253"/>
      <c r="P445" s="253"/>
      <c r="Q445" s="253"/>
      <c r="R445" s="253"/>
      <c r="S445" s="253"/>
      <c r="T445" s="254"/>
      <c r="AT445" s="255" t="s">
        <v>201</v>
      </c>
      <c r="AU445" s="255" t="s">
        <v>90</v>
      </c>
      <c r="AV445" s="16" t="s">
        <v>111</v>
      </c>
      <c r="AW445" s="16" t="s">
        <v>38</v>
      </c>
      <c r="AX445" s="16" t="s">
        <v>81</v>
      </c>
      <c r="AY445" s="255" t="s">
        <v>192</v>
      </c>
    </row>
    <row r="446" spans="1:65" s="15" customFormat="1" ht="10.199999999999999">
      <c r="B446" s="234"/>
      <c r="C446" s="235"/>
      <c r="D446" s="209" t="s">
        <v>201</v>
      </c>
      <c r="E446" s="236" t="s">
        <v>32</v>
      </c>
      <c r="F446" s="237" t="s">
        <v>204</v>
      </c>
      <c r="G446" s="235"/>
      <c r="H446" s="238">
        <v>109.48</v>
      </c>
      <c r="I446" s="239"/>
      <c r="J446" s="235"/>
      <c r="K446" s="235"/>
      <c r="L446" s="240"/>
      <c r="M446" s="241"/>
      <c r="N446" s="242"/>
      <c r="O446" s="242"/>
      <c r="P446" s="242"/>
      <c r="Q446" s="242"/>
      <c r="R446" s="242"/>
      <c r="S446" s="242"/>
      <c r="T446" s="243"/>
      <c r="AT446" s="244" t="s">
        <v>201</v>
      </c>
      <c r="AU446" s="244" t="s">
        <v>90</v>
      </c>
      <c r="AV446" s="15" t="s">
        <v>161</v>
      </c>
      <c r="AW446" s="15" t="s">
        <v>38</v>
      </c>
      <c r="AX446" s="15" t="s">
        <v>40</v>
      </c>
      <c r="AY446" s="244" t="s">
        <v>192</v>
      </c>
    </row>
    <row r="447" spans="1:65" s="2" customFormat="1" ht="16.5" customHeight="1">
      <c r="A447" s="37"/>
      <c r="B447" s="38"/>
      <c r="C447" s="196" t="s">
        <v>536</v>
      </c>
      <c r="D447" s="196" t="s">
        <v>194</v>
      </c>
      <c r="E447" s="197" t="s">
        <v>537</v>
      </c>
      <c r="F447" s="198" t="s">
        <v>538</v>
      </c>
      <c r="G447" s="199" t="s">
        <v>124</v>
      </c>
      <c r="H447" s="200">
        <v>149.69999999999999</v>
      </c>
      <c r="I447" s="201"/>
      <c r="J447" s="202">
        <f>ROUND(I447*H447,2)</f>
        <v>0</v>
      </c>
      <c r="K447" s="198" t="s">
        <v>197</v>
      </c>
      <c r="L447" s="42"/>
      <c r="M447" s="203" t="s">
        <v>32</v>
      </c>
      <c r="N447" s="204" t="s">
        <v>52</v>
      </c>
      <c r="O447" s="67"/>
      <c r="P447" s="205">
        <f>O447*H447</f>
        <v>0</v>
      </c>
      <c r="Q447" s="205">
        <v>0</v>
      </c>
      <c r="R447" s="205">
        <f>Q447*H447</f>
        <v>0</v>
      </c>
      <c r="S447" s="205">
        <v>0</v>
      </c>
      <c r="T447" s="206">
        <f>S447*H447</f>
        <v>0</v>
      </c>
      <c r="U447" s="37"/>
      <c r="V447" s="37"/>
      <c r="W447" s="37"/>
      <c r="X447" s="37"/>
      <c r="Y447" s="37"/>
      <c r="Z447" s="37"/>
      <c r="AA447" s="37"/>
      <c r="AB447" s="37"/>
      <c r="AC447" s="37"/>
      <c r="AD447" s="37"/>
      <c r="AE447" s="37"/>
      <c r="AR447" s="207" t="s">
        <v>161</v>
      </c>
      <c r="AT447" s="207" t="s">
        <v>194</v>
      </c>
      <c r="AU447" s="207" t="s">
        <v>90</v>
      </c>
      <c r="AY447" s="19" t="s">
        <v>192</v>
      </c>
      <c r="BE447" s="208">
        <f>IF(N447="základní",J447,0)</f>
        <v>0</v>
      </c>
      <c r="BF447" s="208">
        <f>IF(N447="snížená",J447,0)</f>
        <v>0</v>
      </c>
      <c r="BG447" s="208">
        <f>IF(N447="zákl. přenesená",J447,0)</f>
        <v>0</v>
      </c>
      <c r="BH447" s="208">
        <f>IF(N447="sníž. přenesená",J447,0)</f>
        <v>0</v>
      </c>
      <c r="BI447" s="208">
        <f>IF(N447="nulová",J447,0)</f>
        <v>0</v>
      </c>
      <c r="BJ447" s="19" t="s">
        <v>40</v>
      </c>
      <c r="BK447" s="208">
        <f>ROUND(I447*H447,2)</f>
        <v>0</v>
      </c>
      <c r="BL447" s="19" t="s">
        <v>161</v>
      </c>
      <c r="BM447" s="207" t="s">
        <v>539</v>
      </c>
    </row>
    <row r="448" spans="1:65" s="13" customFormat="1" ht="10.199999999999999">
      <c r="B448" s="213"/>
      <c r="C448" s="214"/>
      <c r="D448" s="209" t="s">
        <v>201</v>
      </c>
      <c r="E448" s="215" t="s">
        <v>32</v>
      </c>
      <c r="F448" s="216" t="s">
        <v>540</v>
      </c>
      <c r="G448" s="214"/>
      <c r="H448" s="215" t="s">
        <v>32</v>
      </c>
      <c r="I448" s="217"/>
      <c r="J448" s="214"/>
      <c r="K448" s="214"/>
      <c r="L448" s="218"/>
      <c r="M448" s="219"/>
      <c r="N448" s="220"/>
      <c r="O448" s="220"/>
      <c r="P448" s="220"/>
      <c r="Q448" s="220"/>
      <c r="R448" s="220"/>
      <c r="S448" s="220"/>
      <c r="T448" s="221"/>
      <c r="AT448" s="222" t="s">
        <v>201</v>
      </c>
      <c r="AU448" s="222" t="s">
        <v>90</v>
      </c>
      <c r="AV448" s="13" t="s">
        <v>40</v>
      </c>
      <c r="AW448" s="13" t="s">
        <v>38</v>
      </c>
      <c r="AX448" s="13" t="s">
        <v>81</v>
      </c>
      <c r="AY448" s="222" t="s">
        <v>192</v>
      </c>
    </row>
    <row r="449" spans="1:65" s="13" customFormat="1" ht="10.199999999999999">
      <c r="B449" s="213"/>
      <c r="C449" s="214"/>
      <c r="D449" s="209" t="s">
        <v>201</v>
      </c>
      <c r="E449" s="215" t="s">
        <v>32</v>
      </c>
      <c r="F449" s="216" t="s">
        <v>202</v>
      </c>
      <c r="G449" s="214"/>
      <c r="H449" s="215" t="s">
        <v>32</v>
      </c>
      <c r="I449" s="217"/>
      <c r="J449" s="214"/>
      <c r="K449" s="214"/>
      <c r="L449" s="218"/>
      <c r="M449" s="219"/>
      <c r="N449" s="220"/>
      <c r="O449" s="220"/>
      <c r="P449" s="220"/>
      <c r="Q449" s="220"/>
      <c r="R449" s="220"/>
      <c r="S449" s="220"/>
      <c r="T449" s="221"/>
      <c r="AT449" s="222" t="s">
        <v>201</v>
      </c>
      <c r="AU449" s="222" t="s">
        <v>90</v>
      </c>
      <c r="AV449" s="13" t="s">
        <v>40</v>
      </c>
      <c r="AW449" s="13" t="s">
        <v>38</v>
      </c>
      <c r="AX449" s="13" t="s">
        <v>81</v>
      </c>
      <c r="AY449" s="222" t="s">
        <v>192</v>
      </c>
    </row>
    <row r="450" spans="1:65" s="13" customFormat="1" ht="10.199999999999999">
      <c r="B450" s="213"/>
      <c r="C450" s="214"/>
      <c r="D450" s="209" t="s">
        <v>201</v>
      </c>
      <c r="E450" s="215" t="s">
        <v>32</v>
      </c>
      <c r="F450" s="216" t="s">
        <v>276</v>
      </c>
      <c r="G450" s="214"/>
      <c r="H450" s="215" t="s">
        <v>32</v>
      </c>
      <c r="I450" s="217"/>
      <c r="J450" s="214"/>
      <c r="K450" s="214"/>
      <c r="L450" s="218"/>
      <c r="M450" s="219"/>
      <c r="N450" s="220"/>
      <c r="O450" s="220"/>
      <c r="P450" s="220"/>
      <c r="Q450" s="220"/>
      <c r="R450" s="220"/>
      <c r="S450" s="220"/>
      <c r="T450" s="221"/>
      <c r="AT450" s="222" t="s">
        <v>201</v>
      </c>
      <c r="AU450" s="222" t="s">
        <v>90</v>
      </c>
      <c r="AV450" s="13" t="s">
        <v>40</v>
      </c>
      <c r="AW450" s="13" t="s">
        <v>38</v>
      </c>
      <c r="AX450" s="13" t="s">
        <v>81</v>
      </c>
      <c r="AY450" s="222" t="s">
        <v>192</v>
      </c>
    </row>
    <row r="451" spans="1:65" s="14" customFormat="1" ht="10.199999999999999">
      <c r="B451" s="223"/>
      <c r="C451" s="224"/>
      <c r="D451" s="209" t="s">
        <v>201</v>
      </c>
      <c r="E451" s="225" t="s">
        <v>32</v>
      </c>
      <c r="F451" s="226" t="s">
        <v>424</v>
      </c>
      <c r="G451" s="224"/>
      <c r="H451" s="227">
        <v>42.87</v>
      </c>
      <c r="I451" s="228"/>
      <c r="J451" s="224"/>
      <c r="K451" s="224"/>
      <c r="L451" s="229"/>
      <c r="M451" s="230"/>
      <c r="N451" s="231"/>
      <c r="O451" s="231"/>
      <c r="P451" s="231"/>
      <c r="Q451" s="231"/>
      <c r="R451" s="231"/>
      <c r="S451" s="231"/>
      <c r="T451" s="232"/>
      <c r="AT451" s="233" t="s">
        <v>201</v>
      </c>
      <c r="AU451" s="233" t="s">
        <v>90</v>
      </c>
      <c r="AV451" s="14" t="s">
        <v>90</v>
      </c>
      <c r="AW451" s="14" t="s">
        <v>38</v>
      </c>
      <c r="AX451" s="14" t="s">
        <v>81</v>
      </c>
      <c r="AY451" s="233" t="s">
        <v>192</v>
      </c>
    </row>
    <row r="452" spans="1:65" s="14" customFormat="1" ht="10.199999999999999">
      <c r="B452" s="223"/>
      <c r="C452" s="224"/>
      <c r="D452" s="209" t="s">
        <v>201</v>
      </c>
      <c r="E452" s="225" t="s">
        <v>32</v>
      </c>
      <c r="F452" s="226" t="s">
        <v>425</v>
      </c>
      <c r="G452" s="224"/>
      <c r="H452" s="227">
        <v>20.65</v>
      </c>
      <c r="I452" s="228"/>
      <c r="J452" s="224"/>
      <c r="K452" s="224"/>
      <c r="L452" s="229"/>
      <c r="M452" s="230"/>
      <c r="N452" s="231"/>
      <c r="O452" s="231"/>
      <c r="P452" s="231"/>
      <c r="Q452" s="231"/>
      <c r="R452" s="231"/>
      <c r="S452" s="231"/>
      <c r="T452" s="232"/>
      <c r="AT452" s="233" t="s">
        <v>201</v>
      </c>
      <c r="AU452" s="233" t="s">
        <v>90</v>
      </c>
      <c r="AV452" s="14" t="s">
        <v>90</v>
      </c>
      <c r="AW452" s="14" t="s">
        <v>38</v>
      </c>
      <c r="AX452" s="14" t="s">
        <v>81</v>
      </c>
      <c r="AY452" s="233" t="s">
        <v>192</v>
      </c>
    </row>
    <row r="453" spans="1:65" s="16" customFormat="1" ht="10.199999999999999">
      <c r="B453" s="245"/>
      <c r="C453" s="246"/>
      <c r="D453" s="209" t="s">
        <v>201</v>
      </c>
      <c r="E453" s="247" t="s">
        <v>32</v>
      </c>
      <c r="F453" s="248" t="s">
        <v>260</v>
      </c>
      <c r="G453" s="246"/>
      <c r="H453" s="249">
        <v>63.52</v>
      </c>
      <c r="I453" s="250"/>
      <c r="J453" s="246"/>
      <c r="K453" s="246"/>
      <c r="L453" s="251"/>
      <c r="M453" s="252"/>
      <c r="N453" s="253"/>
      <c r="O453" s="253"/>
      <c r="P453" s="253"/>
      <c r="Q453" s="253"/>
      <c r="R453" s="253"/>
      <c r="S453" s="253"/>
      <c r="T453" s="254"/>
      <c r="AT453" s="255" t="s">
        <v>201</v>
      </c>
      <c r="AU453" s="255" t="s">
        <v>90</v>
      </c>
      <c r="AV453" s="16" t="s">
        <v>111</v>
      </c>
      <c r="AW453" s="16" t="s">
        <v>38</v>
      </c>
      <c r="AX453" s="16" t="s">
        <v>81</v>
      </c>
      <c r="AY453" s="255" t="s">
        <v>192</v>
      </c>
    </row>
    <row r="454" spans="1:65" s="14" customFormat="1" ht="10.199999999999999">
      <c r="B454" s="223"/>
      <c r="C454" s="224"/>
      <c r="D454" s="209" t="s">
        <v>201</v>
      </c>
      <c r="E454" s="225" t="s">
        <v>32</v>
      </c>
      <c r="F454" s="226" t="s">
        <v>427</v>
      </c>
      <c r="G454" s="224"/>
      <c r="H454" s="227">
        <v>86.18</v>
      </c>
      <c r="I454" s="228"/>
      <c r="J454" s="224"/>
      <c r="K454" s="224"/>
      <c r="L454" s="229"/>
      <c r="M454" s="230"/>
      <c r="N454" s="231"/>
      <c r="O454" s="231"/>
      <c r="P454" s="231"/>
      <c r="Q454" s="231"/>
      <c r="R454" s="231"/>
      <c r="S454" s="231"/>
      <c r="T454" s="232"/>
      <c r="AT454" s="233" t="s">
        <v>201</v>
      </c>
      <c r="AU454" s="233" t="s">
        <v>90</v>
      </c>
      <c r="AV454" s="14" t="s">
        <v>90</v>
      </c>
      <c r="AW454" s="14" t="s">
        <v>38</v>
      </c>
      <c r="AX454" s="14" t="s">
        <v>81</v>
      </c>
      <c r="AY454" s="233" t="s">
        <v>192</v>
      </c>
    </row>
    <row r="455" spans="1:65" s="16" customFormat="1" ht="10.199999999999999">
      <c r="B455" s="245"/>
      <c r="C455" s="246"/>
      <c r="D455" s="209" t="s">
        <v>201</v>
      </c>
      <c r="E455" s="247" t="s">
        <v>32</v>
      </c>
      <c r="F455" s="248" t="s">
        <v>264</v>
      </c>
      <c r="G455" s="246"/>
      <c r="H455" s="249">
        <v>86.18</v>
      </c>
      <c r="I455" s="250"/>
      <c r="J455" s="246"/>
      <c r="K455" s="246"/>
      <c r="L455" s="251"/>
      <c r="M455" s="252"/>
      <c r="N455" s="253"/>
      <c r="O455" s="253"/>
      <c r="P455" s="253"/>
      <c r="Q455" s="253"/>
      <c r="R455" s="253"/>
      <c r="S455" s="253"/>
      <c r="T455" s="254"/>
      <c r="AT455" s="255" t="s">
        <v>201</v>
      </c>
      <c r="AU455" s="255" t="s">
        <v>90</v>
      </c>
      <c r="AV455" s="16" t="s">
        <v>111</v>
      </c>
      <c r="AW455" s="16" t="s">
        <v>38</v>
      </c>
      <c r="AX455" s="16" t="s">
        <v>81</v>
      </c>
      <c r="AY455" s="255" t="s">
        <v>192</v>
      </c>
    </row>
    <row r="456" spans="1:65" s="15" customFormat="1" ht="10.199999999999999">
      <c r="B456" s="234"/>
      <c r="C456" s="235"/>
      <c r="D456" s="209" t="s">
        <v>201</v>
      </c>
      <c r="E456" s="236" t="s">
        <v>32</v>
      </c>
      <c r="F456" s="237" t="s">
        <v>204</v>
      </c>
      <c r="G456" s="235"/>
      <c r="H456" s="238">
        <v>149.69999999999999</v>
      </c>
      <c r="I456" s="239"/>
      <c r="J456" s="235"/>
      <c r="K456" s="235"/>
      <c r="L456" s="240"/>
      <c r="M456" s="241"/>
      <c r="N456" s="242"/>
      <c r="O456" s="242"/>
      <c r="P456" s="242"/>
      <c r="Q456" s="242"/>
      <c r="R456" s="242"/>
      <c r="S456" s="242"/>
      <c r="T456" s="243"/>
      <c r="AT456" s="244" t="s">
        <v>201</v>
      </c>
      <c r="AU456" s="244" t="s">
        <v>90</v>
      </c>
      <c r="AV456" s="15" t="s">
        <v>161</v>
      </c>
      <c r="AW456" s="15" t="s">
        <v>38</v>
      </c>
      <c r="AX456" s="15" t="s">
        <v>40</v>
      </c>
      <c r="AY456" s="244" t="s">
        <v>192</v>
      </c>
    </row>
    <row r="457" spans="1:65" s="2" customFormat="1" ht="16.5" customHeight="1">
      <c r="A457" s="37"/>
      <c r="B457" s="38"/>
      <c r="C457" s="196" t="s">
        <v>541</v>
      </c>
      <c r="D457" s="196" t="s">
        <v>194</v>
      </c>
      <c r="E457" s="197" t="s">
        <v>542</v>
      </c>
      <c r="F457" s="198" t="s">
        <v>543</v>
      </c>
      <c r="G457" s="199" t="s">
        <v>124</v>
      </c>
      <c r="H457" s="200">
        <v>242.83</v>
      </c>
      <c r="I457" s="201"/>
      <c r="J457" s="202">
        <f>ROUND(I457*H457,2)</f>
        <v>0</v>
      </c>
      <c r="K457" s="198" t="s">
        <v>197</v>
      </c>
      <c r="L457" s="42"/>
      <c r="M457" s="203" t="s">
        <v>32</v>
      </c>
      <c r="N457" s="204" t="s">
        <v>52</v>
      </c>
      <c r="O457" s="67"/>
      <c r="P457" s="205">
        <f>O457*H457</f>
        <v>0</v>
      </c>
      <c r="Q457" s="205">
        <v>0</v>
      </c>
      <c r="R457" s="205">
        <f>Q457*H457</f>
        <v>0</v>
      </c>
      <c r="S457" s="205">
        <v>0</v>
      </c>
      <c r="T457" s="206">
        <f>S457*H457</f>
        <v>0</v>
      </c>
      <c r="U457" s="37"/>
      <c r="V457" s="37"/>
      <c r="W457" s="37"/>
      <c r="X457" s="37"/>
      <c r="Y457" s="37"/>
      <c r="Z457" s="37"/>
      <c r="AA457" s="37"/>
      <c r="AB457" s="37"/>
      <c r="AC457" s="37"/>
      <c r="AD457" s="37"/>
      <c r="AE457" s="37"/>
      <c r="AR457" s="207" t="s">
        <v>161</v>
      </c>
      <c r="AT457" s="207" t="s">
        <v>194</v>
      </c>
      <c r="AU457" s="207" t="s">
        <v>90</v>
      </c>
      <c r="AY457" s="19" t="s">
        <v>192</v>
      </c>
      <c r="BE457" s="208">
        <f>IF(N457="základní",J457,0)</f>
        <v>0</v>
      </c>
      <c r="BF457" s="208">
        <f>IF(N457="snížená",J457,0)</f>
        <v>0</v>
      </c>
      <c r="BG457" s="208">
        <f>IF(N457="zákl. přenesená",J457,0)</f>
        <v>0</v>
      </c>
      <c r="BH457" s="208">
        <f>IF(N457="sníž. přenesená",J457,0)</f>
        <v>0</v>
      </c>
      <c r="BI457" s="208">
        <f>IF(N457="nulová",J457,0)</f>
        <v>0</v>
      </c>
      <c r="BJ457" s="19" t="s">
        <v>40</v>
      </c>
      <c r="BK457" s="208">
        <f>ROUND(I457*H457,2)</f>
        <v>0</v>
      </c>
      <c r="BL457" s="19" t="s">
        <v>161</v>
      </c>
      <c r="BM457" s="207" t="s">
        <v>544</v>
      </c>
    </row>
    <row r="458" spans="1:65" s="13" customFormat="1" ht="10.199999999999999">
      <c r="B458" s="213"/>
      <c r="C458" s="214"/>
      <c r="D458" s="209" t="s">
        <v>201</v>
      </c>
      <c r="E458" s="215" t="s">
        <v>32</v>
      </c>
      <c r="F458" s="216" t="s">
        <v>540</v>
      </c>
      <c r="G458" s="214"/>
      <c r="H458" s="215" t="s">
        <v>32</v>
      </c>
      <c r="I458" s="217"/>
      <c r="J458" s="214"/>
      <c r="K458" s="214"/>
      <c r="L458" s="218"/>
      <c r="M458" s="219"/>
      <c r="N458" s="220"/>
      <c r="O458" s="220"/>
      <c r="P458" s="220"/>
      <c r="Q458" s="220"/>
      <c r="R458" s="220"/>
      <c r="S458" s="220"/>
      <c r="T458" s="221"/>
      <c r="AT458" s="222" t="s">
        <v>201</v>
      </c>
      <c r="AU458" s="222" t="s">
        <v>90</v>
      </c>
      <c r="AV458" s="13" t="s">
        <v>40</v>
      </c>
      <c r="AW458" s="13" t="s">
        <v>38</v>
      </c>
      <c r="AX458" s="13" t="s">
        <v>81</v>
      </c>
      <c r="AY458" s="222" t="s">
        <v>192</v>
      </c>
    </row>
    <row r="459" spans="1:65" s="13" customFormat="1" ht="10.199999999999999">
      <c r="B459" s="213"/>
      <c r="C459" s="214"/>
      <c r="D459" s="209" t="s">
        <v>201</v>
      </c>
      <c r="E459" s="215" t="s">
        <v>32</v>
      </c>
      <c r="F459" s="216" t="s">
        <v>202</v>
      </c>
      <c r="G459" s="214"/>
      <c r="H459" s="215" t="s">
        <v>32</v>
      </c>
      <c r="I459" s="217"/>
      <c r="J459" s="214"/>
      <c r="K459" s="214"/>
      <c r="L459" s="218"/>
      <c r="M459" s="219"/>
      <c r="N459" s="220"/>
      <c r="O459" s="220"/>
      <c r="P459" s="220"/>
      <c r="Q459" s="220"/>
      <c r="R459" s="220"/>
      <c r="S459" s="220"/>
      <c r="T459" s="221"/>
      <c r="AT459" s="222" t="s">
        <v>201</v>
      </c>
      <c r="AU459" s="222" t="s">
        <v>90</v>
      </c>
      <c r="AV459" s="13" t="s">
        <v>40</v>
      </c>
      <c r="AW459" s="13" t="s">
        <v>38</v>
      </c>
      <c r="AX459" s="13" t="s">
        <v>81</v>
      </c>
      <c r="AY459" s="222" t="s">
        <v>192</v>
      </c>
    </row>
    <row r="460" spans="1:65" s="13" customFormat="1" ht="10.199999999999999">
      <c r="B460" s="213"/>
      <c r="C460" s="214"/>
      <c r="D460" s="209" t="s">
        <v>201</v>
      </c>
      <c r="E460" s="215" t="s">
        <v>32</v>
      </c>
      <c r="F460" s="216" t="s">
        <v>276</v>
      </c>
      <c r="G460" s="214"/>
      <c r="H460" s="215" t="s">
        <v>32</v>
      </c>
      <c r="I460" s="217"/>
      <c r="J460" s="214"/>
      <c r="K460" s="214"/>
      <c r="L460" s="218"/>
      <c r="M460" s="219"/>
      <c r="N460" s="220"/>
      <c r="O460" s="220"/>
      <c r="P460" s="220"/>
      <c r="Q460" s="220"/>
      <c r="R460" s="220"/>
      <c r="S460" s="220"/>
      <c r="T460" s="221"/>
      <c r="AT460" s="222" t="s">
        <v>201</v>
      </c>
      <c r="AU460" s="222" t="s">
        <v>90</v>
      </c>
      <c r="AV460" s="13" t="s">
        <v>40</v>
      </c>
      <c r="AW460" s="13" t="s">
        <v>38</v>
      </c>
      <c r="AX460" s="13" t="s">
        <v>81</v>
      </c>
      <c r="AY460" s="222" t="s">
        <v>192</v>
      </c>
    </row>
    <row r="461" spans="1:65" s="14" customFormat="1" ht="10.199999999999999">
      <c r="B461" s="223"/>
      <c r="C461" s="224"/>
      <c r="D461" s="209" t="s">
        <v>201</v>
      </c>
      <c r="E461" s="225" t="s">
        <v>32</v>
      </c>
      <c r="F461" s="226" t="s">
        <v>426</v>
      </c>
      <c r="G461" s="224"/>
      <c r="H461" s="227">
        <v>242.83</v>
      </c>
      <c r="I461" s="228"/>
      <c r="J461" s="224"/>
      <c r="K461" s="224"/>
      <c r="L461" s="229"/>
      <c r="M461" s="230"/>
      <c r="N461" s="231"/>
      <c r="O461" s="231"/>
      <c r="P461" s="231"/>
      <c r="Q461" s="231"/>
      <c r="R461" s="231"/>
      <c r="S461" s="231"/>
      <c r="T461" s="232"/>
      <c r="AT461" s="233" t="s">
        <v>201</v>
      </c>
      <c r="AU461" s="233" t="s">
        <v>90</v>
      </c>
      <c r="AV461" s="14" t="s">
        <v>90</v>
      </c>
      <c r="AW461" s="14" t="s">
        <v>38</v>
      </c>
      <c r="AX461" s="14" t="s">
        <v>81</v>
      </c>
      <c r="AY461" s="233" t="s">
        <v>192</v>
      </c>
    </row>
    <row r="462" spans="1:65" s="16" customFormat="1" ht="10.199999999999999">
      <c r="B462" s="245"/>
      <c r="C462" s="246"/>
      <c r="D462" s="209" t="s">
        <v>201</v>
      </c>
      <c r="E462" s="247" t="s">
        <v>32</v>
      </c>
      <c r="F462" s="248" t="s">
        <v>262</v>
      </c>
      <c r="G462" s="246"/>
      <c r="H462" s="249">
        <v>242.83</v>
      </c>
      <c r="I462" s="250"/>
      <c r="J462" s="246"/>
      <c r="K462" s="246"/>
      <c r="L462" s="251"/>
      <c r="M462" s="252"/>
      <c r="N462" s="253"/>
      <c r="O462" s="253"/>
      <c r="P462" s="253"/>
      <c r="Q462" s="253"/>
      <c r="R462" s="253"/>
      <c r="S462" s="253"/>
      <c r="T462" s="254"/>
      <c r="AT462" s="255" t="s">
        <v>201</v>
      </c>
      <c r="AU462" s="255" t="s">
        <v>90</v>
      </c>
      <c r="AV462" s="16" t="s">
        <v>111</v>
      </c>
      <c r="AW462" s="16" t="s">
        <v>38</v>
      </c>
      <c r="AX462" s="16" t="s">
        <v>81</v>
      </c>
      <c r="AY462" s="255" t="s">
        <v>192</v>
      </c>
    </row>
    <row r="463" spans="1:65" s="15" customFormat="1" ht="10.199999999999999">
      <c r="B463" s="234"/>
      <c r="C463" s="235"/>
      <c r="D463" s="209" t="s">
        <v>201</v>
      </c>
      <c r="E463" s="236" t="s">
        <v>32</v>
      </c>
      <c r="F463" s="237" t="s">
        <v>204</v>
      </c>
      <c r="G463" s="235"/>
      <c r="H463" s="238">
        <v>242.83</v>
      </c>
      <c r="I463" s="239"/>
      <c r="J463" s="235"/>
      <c r="K463" s="235"/>
      <c r="L463" s="240"/>
      <c r="M463" s="241"/>
      <c r="N463" s="242"/>
      <c r="O463" s="242"/>
      <c r="P463" s="242"/>
      <c r="Q463" s="242"/>
      <c r="R463" s="242"/>
      <c r="S463" s="242"/>
      <c r="T463" s="243"/>
      <c r="AT463" s="244" t="s">
        <v>201</v>
      </c>
      <c r="AU463" s="244" t="s">
        <v>90</v>
      </c>
      <c r="AV463" s="15" t="s">
        <v>161</v>
      </c>
      <c r="AW463" s="15" t="s">
        <v>38</v>
      </c>
      <c r="AX463" s="15" t="s">
        <v>40</v>
      </c>
      <c r="AY463" s="244" t="s">
        <v>192</v>
      </c>
    </row>
    <row r="464" spans="1:65" s="2" customFormat="1" ht="16.5" customHeight="1">
      <c r="A464" s="37"/>
      <c r="B464" s="38"/>
      <c r="C464" s="196" t="s">
        <v>545</v>
      </c>
      <c r="D464" s="196" t="s">
        <v>194</v>
      </c>
      <c r="E464" s="197" t="s">
        <v>546</v>
      </c>
      <c r="F464" s="198" t="s">
        <v>547</v>
      </c>
      <c r="G464" s="199" t="s">
        <v>124</v>
      </c>
      <c r="H464" s="200">
        <v>875.19</v>
      </c>
      <c r="I464" s="201"/>
      <c r="J464" s="202">
        <f>ROUND(I464*H464,2)</f>
        <v>0</v>
      </c>
      <c r="K464" s="198" t="s">
        <v>197</v>
      </c>
      <c r="L464" s="42"/>
      <c r="M464" s="203" t="s">
        <v>32</v>
      </c>
      <c r="N464" s="204" t="s">
        <v>52</v>
      </c>
      <c r="O464" s="67"/>
      <c r="P464" s="205">
        <f>O464*H464</f>
        <v>0</v>
      </c>
      <c r="Q464" s="205">
        <v>0</v>
      </c>
      <c r="R464" s="205">
        <f>Q464*H464</f>
        <v>0</v>
      </c>
      <c r="S464" s="205">
        <v>0</v>
      </c>
      <c r="T464" s="206">
        <f>S464*H464</f>
        <v>0</v>
      </c>
      <c r="U464" s="37"/>
      <c r="V464" s="37"/>
      <c r="W464" s="37"/>
      <c r="X464" s="37"/>
      <c r="Y464" s="37"/>
      <c r="Z464" s="37"/>
      <c r="AA464" s="37"/>
      <c r="AB464" s="37"/>
      <c r="AC464" s="37"/>
      <c r="AD464" s="37"/>
      <c r="AE464" s="37"/>
      <c r="AR464" s="207" t="s">
        <v>161</v>
      </c>
      <c r="AT464" s="207" t="s">
        <v>194</v>
      </c>
      <c r="AU464" s="207" t="s">
        <v>90</v>
      </c>
      <c r="AY464" s="19" t="s">
        <v>192</v>
      </c>
      <c r="BE464" s="208">
        <f>IF(N464="základní",J464,0)</f>
        <v>0</v>
      </c>
      <c r="BF464" s="208">
        <f>IF(N464="snížená",J464,0)</f>
        <v>0</v>
      </c>
      <c r="BG464" s="208">
        <f>IF(N464="zákl. přenesená",J464,0)</f>
        <v>0</v>
      </c>
      <c r="BH464" s="208">
        <f>IF(N464="sníž. přenesená",J464,0)</f>
        <v>0</v>
      </c>
      <c r="BI464" s="208">
        <f>IF(N464="nulová",J464,0)</f>
        <v>0</v>
      </c>
      <c r="BJ464" s="19" t="s">
        <v>40</v>
      </c>
      <c r="BK464" s="208">
        <f>ROUND(I464*H464,2)</f>
        <v>0</v>
      </c>
      <c r="BL464" s="19" t="s">
        <v>161</v>
      </c>
      <c r="BM464" s="207" t="s">
        <v>548</v>
      </c>
    </row>
    <row r="465" spans="1:65" s="13" customFormat="1" ht="10.199999999999999">
      <c r="B465" s="213"/>
      <c r="C465" s="214"/>
      <c r="D465" s="209" t="s">
        <v>201</v>
      </c>
      <c r="E465" s="215" t="s">
        <v>32</v>
      </c>
      <c r="F465" s="216" t="s">
        <v>516</v>
      </c>
      <c r="G465" s="214"/>
      <c r="H465" s="215" t="s">
        <v>32</v>
      </c>
      <c r="I465" s="217"/>
      <c r="J465" s="214"/>
      <c r="K465" s="214"/>
      <c r="L465" s="218"/>
      <c r="M465" s="219"/>
      <c r="N465" s="220"/>
      <c r="O465" s="220"/>
      <c r="P465" s="220"/>
      <c r="Q465" s="220"/>
      <c r="R465" s="220"/>
      <c r="S465" s="220"/>
      <c r="T465" s="221"/>
      <c r="AT465" s="222" t="s">
        <v>201</v>
      </c>
      <c r="AU465" s="222" t="s">
        <v>90</v>
      </c>
      <c r="AV465" s="13" t="s">
        <v>40</v>
      </c>
      <c r="AW465" s="13" t="s">
        <v>38</v>
      </c>
      <c r="AX465" s="13" t="s">
        <v>81</v>
      </c>
      <c r="AY465" s="222" t="s">
        <v>192</v>
      </c>
    </row>
    <row r="466" spans="1:65" s="13" customFormat="1" ht="10.199999999999999">
      <c r="B466" s="213"/>
      <c r="C466" s="214"/>
      <c r="D466" s="209" t="s">
        <v>201</v>
      </c>
      <c r="E466" s="215" t="s">
        <v>32</v>
      </c>
      <c r="F466" s="216" t="s">
        <v>202</v>
      </c>
      <c r="G466" s="214"/>
      <c r="H466" s="215" t="s">
        <v>32</v>
      </c>
      <c r="I466" s="217"/>
      <c r="J466" s="214"/>
      <c r="K466" s="214"/>
      <c r="L466" s="218"/>
      <c r="M466" s="219"/>
      <c r="N466" s="220"/>
      <c r="O466" s="220"/>
      <c r="P466" s="220"/>
      <c r="Q466" s="220"/>
      <c r="R466" s="220"/>
      <c r="S466" s="220"/>
      <c r="T466" s="221"/>
      <c r="AT466" s="222" t="s">
        <v>201</v>
      </c>
      <c r="AU466" s="222" t="s">
        <v>90</v>
      </c>
      <c r="AV466" s="13" t="s">
        <v>40</v>
      </c>
      <c r="AW466" s="13" t="s">
        <v>38</v>
      </c>
      <c r="AX466" s="13" t="s">
        <v>81</v>
      </c>
      <c r="AY466" s="222" t="s">
        <v>192</v>
      </c>
    </row>
    <row r="467" spans="1:65" s="13" customFormat="1" ht="10.199999999999999">
      <c r="B467" s="213"/>
      <c r="C467" s="214"/>
      <c r="D467" s="209" t="s">
        <v>201</v>
      </c>
      <c r="E467" s="215" t="s">
        <v>32</v>
      </c>
      <c r="F467" s="216" t="s">
        <v>276</v>
      </c>
      <c r="G467" s="214"/>
      <c r="H467" s="215" t="s">
        <v>32</v>
      </c>
      <c r="I467" s="217"/>
      <c r="J467" s="214"/>
      <c r="K467" s="214"/>
      <c r="L467" s="218"/>
      <c r="M467" s="219"/>
      <c r="N467" s="220"/>
      <c r="O467" s="220"/>
      <c r="P467" s="220"/>
      <c r="Q467" s="220"/>
      <c r="R467" s="220"/>
      <c r="S467" s="220"/>
      <c r="T467" s="221"/>
      <c r="AT467" s="222" t="s">
        <v>201</v>
      </c>
      <c r="AU467" s="222" t="s">
        <v>90</v>
      </c>
      <c r="AV467" s="13" t="s">
        <v>40</v>
      </c>
      <c r="AW467" s="13" t="s">
        <v>38</v>
      </c>
      <c r="AX467" s="13" t="s">
        <v>81</v>
      </c>
      <c r="AY467" s="222" t="s">
        <v>192</v>
      </c>
    </row>
    <row r="468" spans="1:65" s="14" customFormat="1" ht="10.199999999999999">
      <c r="B468" s="223"/>
      <c r="C468" s="224"/>
      <c r="D468" s="209" t="s">
        <v>201</v>
      </c>
      <c r="E468" s="225" t="s">
        <v>32</v>
      </c>
      <c r="F468" s="226" t="s">
        <v>421</v>
      </c>
      <c r="G468" s="224"/>
      <c r="H468" s="227">
        <v>770.23</v>
      </c>
      <c r="I468" s="228"/>
      <c r="J468" s="224"/>
      <c r="K468" s="224"/>
      <c r="L468" s="229"/>
      <c r="M468" s="230"/>
      <c r="N468" s="231"/>
      <c r="O468" s="231"/>
      <c r="P468" s="231"/>
      <c r="Q468" s="231"/>
      <c r="R468" s="231"/>
      <c r="S468" s="231"/>
      <c r="T468" s="232"/>
      <c r="AT468" s="233" t="s">
        <v>201</v>
      </c>
      <c r="AU468" s="233" t="s">
        <v>90</v>
      </c>
      <c r="AV468" s="14" t="s">
        <v>90</v>
      </c>
      <c r="AW468" s="14" t="s">
        <v>38</v>
      </c>
      <c r="AX468" s="14" t="s">
        <v>81</v>
      </c>
      <c r="AY468" s="233" t="s">
        <v>192</v>
      </c>
    </row>
    <row r="469" spans="1:65" s="14" customFormat="1" ht="10.199999999999999">
      <c r="B469" s="223"/>
      <c r="C469" s="224"/>
      <c r="D469" s="209" t="s">
        <v>201</v>
      </c>
      <c r="E469" s="225" t="s">
        <v>32</v>
      </c>
      <c r="F469" s="226" t="s">
        <v>422</v>
      </c>
      <c r="G469" s="224"/>
      <c r="H469" s="227">
        <v>10.86</v>
      </c>
      <c r="I469" s="228"/>
      <c r="J469" s="224"/>
      <c r="K469" s="224"/>
      <c r="L469" s="229"/>
      <c r="M469" s="230"/>
      <c r="N469" s="231"/>
      <c r="O469" s="231"/>
      <c r="P469" s="231"/>
      <c r="Q469" s="231"/>
      <c r="R469" s="231"/>
      <c r="S469" s="231"/>
      <c r="T469" s="232"/>
      <c r="AT469" s="233" t="s">
        <v>201</v>
      </c>
      <c r="AU469" s="233" t="s">
        <v>90</v>
      </c>
      <c r="AV469" s="14" t="s">
        <v>90</v>
      </c>
      <c r="AW469" s="14" t="s">
        <v>38</v>
      </c>
      <c r="AX469" s="14" t="s">
        <v>81</v>
      </c>
      <c r="AY469" s="233" t="s">
        <v>192</v>
      </c>
    </row>
    <row r="470" spans="1:65" s="14" customFormat="1" ht="10.199999999999999">
      <c r="B470" s="223"/>
      <c r="C470" s="224"/>
      <c r="D470" s="209" t="s">
        <v>201</v>
      </c>
      <c r="E470" s="225" t="s">
        <v>32</v>
      </c>
      <c r="F470" s="226" t="s">
        <v>423</v>
      </c>
      <c r="G470" s="224"/>
      <c r="H470" s="227">
        <v>94.1</v>
      </c>
      <c r="I470" s="228"/>
      <c r="J470" s="224"/>
      <c r="K470" s="224"/>
      <c r="L470" s="229"/>
      <c r="M470" s="230"/>
      <c r="N470" s="231"/>
      <c r="O470" s="231"/>
      <c r="P470" s="231"/>
      <c r="Q470" s="231"/>
      <c r="R470" s="231"/>
      <c r="S470" s="231"/>
      <c r="T470" s="232"/>
      <c r="AT470" s="233" t="s">
        <v>201</v>
      </c>
      <c r="AU470" s="233" t="s">
        <v>90</v>
      </c>
      <c r="AV470" s="14" t="s">
        <v>90</v>
      </c>
      <c r="AW470" s="14" t="s">
        <v>38</v>
      </c>
      <c r="AX470" s="14" t="s">
        <v>81</v>
      </c>
      <c r="AY470" s="233" t="s">
        <v>192</v>
      </c>
    </row>
    <row r="471" spans="1:65" s="16" customFormat="1" ht="10.199999999999999">
      <c r="B471" s="245"/>
      <c r="C471" s="246"/>
      <c r="D471" s="209" t="s">
        <v>201</v>
      </c>
      <c r="E471" s="247" t="s">
        <v>32</v>
      </c>
      <c r="F471" s="248" t="s">
        <v>257</v>
      </c>
      <c r="G471" s="246"/>
      <c r="H471" s="249">
        <v>875.19</v>
      </c>
      <c r="I471" s="250"/>
      <c r="J471" s="246"/>
      <c r="K471" s="246"/>
      <c r="L471" s="251"/>
      <c r="M471" s="252"/>
      <c r="N471" s="253"/>
      <c r="O471" s="253"/>
      <c r="P471" s="253"/>
      <c r="Q471" s="253"/>
      <c r="R471" s="253"/>
      <c r="S471" s="253"/>
      <c r="T471" s="254"/>
      <c r="AT471" s="255" t="s">
        <v>201</v>
      </c>
      <c r="AU471" s="255" t="s">
        <v>90</v>
      </c>
      <c r="AV471" s="16" t="s">
        <v>111</v>
      </c>
      <c r="AW471" s="16" t="s">
        <v>38</v>
      </c>
      <c r="AX471" s="16" t="s">
        <v>81</v>
      </c>
      <c r="AY471" s="255" t="s">
        <v>192</v>
      </c>
    </row>
    <row r="472" spans="1:65" s="15" customFormat="1" ht="10.199999999999999">
      <c r="B472" s="234"/>
      <c r="C472" s="235"/>
      <c r="D472" s="209" t="s">
        <v>201</v>
      </c>
      <c r="E472" s="236" t="s">
        <v>32</v>
      </c>
      <c r="F472" s="237" t="s">
        <v>204</v>
      </c>
      <c r="G472" s="235"/>
      <c r="H472" s="238">
        <v>875.19</v>
      </c>
      <c r="I472" s="239"/>
      <c r="J472" s="235"/>
      <c r="K472" s="235"/>
      <c r="L472" s="240"/>
      <c r="M472" s="241"/>
      <c r="N472" s="242"/>
      <c r="O472" s="242"/>
      <c r="P472" s="242"/>
      <c r="Q472" s="242"/>
      <c r="R472" s="242"/>
      <c r="S472" s="242"/>
      <c r="T472" s="243"/>
      <c r="AT472" s="244" t="s">
        <v>201</v>
      </c>
      <c r="AU472" s="244" t="s">
        <v>90</v>
      </c>
      <c r="AV472" s="15" t="s">
        <v>161</v>
      </c>
      <c r="AW472" s="15" t="s">
        <v>38</v>
      </c>
      <c r="AX472" s="15" t="s">
        <v>40</v>
      </c>
      <c r="AY472" s="244" t="s">
        <v>192</v>
      </c>
    </row>
    <row r="473" spans="1:65" s="2" customFormat="1" ht="21.75" customHeight="1">
      <c r="A473" s="37"/>
      <c r="B473" s="38"/>
      <c r="C473" s="196" t="s">
        <v>549</v>
      </c>
      <c r="D473" s="196" t="s">
        <v>194</v>
      </c>
      <c r="E473" s="197" t="s">
        <v>550</v>
      </c>
      <c r="F473" s="198" t="s">
        <v>551</v>
      </c>
      <c r="G473" s="199" t="s">
        <v>124</v>
      </c>
      <c r="H473" s="200">
        <v>781.09</v>
      </c>
      <c r="I473" s="201"/>
      <c r="J473" s="202">
        <f>ROUND(I473*H473,2)</f>
        <v>0</v>
      </c>
      <c r="K473" s="198" t="s">
        <v>197</v>
      </c>
      <c r="L473" s="42"/>
      <c r="M473" s="203" t="s">
        <v>32</v>
      </c>
      <c r="N473" s="204" t="s">
        <v>52</v>
      </c>
      <c r="O473" s="67"/>
      <c r="P473" s="205">
        <f>O473*H473</f>
        <v>0</v>
      </c>
      <c r="Q473" s="205">
        <v>0</v>
      </c>
      <c r="R473" s="205">
        <f>Q473*H473</f>
        <v>0</v>
      </c>
      <c r="S473" s="205">
        <v>0</v>
      </c>
      <c r="T473" s="206">
        <f>S473*H473</f>
        <v>0</v>
      </c>
      <c r="U473" s="37"/>
      <c r="V473" s="37"/>
      <c r="W473" s="37"/>
      <c r="X473" s="37"/>
      <c r="Y473" s="37"/>
      <c r="Z473" s="37"/>
      <c r="AA473" s="37"/>
      <c r="AB473" s="37"/>
      <c r="AC473" s="37"/>
      <c r="AD473" s="37"/>
      <c r="AE473" s="37"/>
      <c r="AR473" s="207" t="s">
        <v>161</v>
      </c>
      <c r="AT473" s="207" t="s">
        <v>194</v>
      </c>
      <c r="AU473" s="207" t="s">
        <v>90</v>
      </c>
      <c r="AY473" s="19" t="s">
        <v>192</v>
      </c>
      <c r="BE473" s="208">
        <f>IF(N473="základní",J473,0)</f>
        <v>0</v>
      </c>
      <c r="BF473" s="208">
        <f>IF(N473="snížená",J473,0)</f>
        <v>0</v>
      </c>
      <c r="BG473" s="208">
        <f>IF(N473="zákl. přenesená",J473,0)</f>
        <v>0</v>
      </c>
      <c r="BH473" s="208">
        <f>IF(N473="sníž. přenesená",J473,0)</f>
        <v>0</v>
      </c>
      <c r="BI473" s="208">
        <f>IF(N473="nulová",J473,0)</f>
        <v>0</v>
      </c>
      <c r="BJ473" s="19" t="s">
        <v>40</v>
      </c>
      <c r="BK473" s="208">
        <f>ROUND(I473*H473,2)</f>
        <v>0</v>
      </c>
      <c r="BL473" s="19" t="s">
        <v>161</v>
      </c>
      <c r="BM473" s="207" t="s">
        <v>552</v>
      </c>
    </row>
    <row r="474" spans="1:65" s="2" customFormat="1" ht="28.8">
      <c r="A474" s="37"/>
      <c r="B474" s="38"/>
      <c r="C474" s="39"/>
      <c r="D474" s="209" t="s">
        <v>199</v>
      </c>
      <c r="E474" s="39"/>
      <c r="F474" s="210" t="s">
        <v>553</v>
      </c>
      <c r="G474" s="39"/>
      <c r="H474" s="39"/>
      <c r="I474" s="119"/>
      <c r="J474" s="39"/>
      <c r="K474" s="39"/>
      <c r="L474" s="42"/>
      <c r="M474" s="211"/>
      <c r="N474" s="212"/>
      <c r="O474" s="67"/>
      <c r="P474" s="67"/>
      <c r="Q474" s="67"/>
      <c r="R474" s="67"/>
      <c r="S474" s="67"/>
      <c r="T474" s="68"/>
      <c r="U474" s="37"/>
      <c r="V474" s="37"/>
      <c r="W474" s="37"/>
      <c r="X474" s="37"/>
      <c r="Y474" s="37"/>
      <c r="Z474" s="37"/>
      <c r="AA474" s="37"/>
      <c r="AB474" s="37"/>
      <c r="AC474" s="37"/>
      <c r="AD474" s="37"/>
      <c r="AE474" s="37"/>
      <c r="AT474" s="19" t="s">
        <v>199</v>
      </c>
      <c r="AU474" s="19" t="s">
        <v>90</v>
      </c>
    </row>
    <row r="475" spans="1:65" s="13" customFormat="1" ht="10.199999999999999">
      <c r="B475" s="213"/>
      <c r="C475" s="214"/>
      <c r="D475" s="209" t="s">
        <v>201</v>
      </c>
      <c r="E475" s="215" t="s">
        <v>32</v>
      </c>
      <c r="F475" s="216" t="s">
        <v>516</v>
      </c>
      <c r="G475" s="214"/>
      <c r="H475" s="215" t="s">
        <v>32</v>
      </c>
      <c r="I475" s="217"/>
      <c r="J475" s="214"/>
      <c r="K475" s="214"/>
      <c r="L475" s="218"/>
      <c r="M475" s="219"/>
      <c r="N475" s="220"/>
      <c r="O475" s="220"/>
      <c r="P475" s="220"/>
      <c r="Q475" s="220"/>
      <c r="R475" s="220"/>
      <c r="S475" s="220"/>
      <c r="T475" s="221"/>
      <c r="AT475" s="222" t="s">
        <v>201</v>
      </c>
      <c r="AU475" s="222" t="s">
        <v>90</v>
      </c>
      <c r="AV475" s="13" t="s">
        <v>40</v>
      </c>
      <c r="AW475" s="13" t="s">
        <v>38</v>
      </c>
      <c r="AX475" s="13" t="s">
        <v>81</v>
      </c>
      <c r="AY475" s="222" t="s">
        <v>192</v>
      </c>
    </row>
    <row r="476" spans="1:65" s="13" customFormat="1" ht="10.199999999999999">
      <c r="B476" s="213"/>
      <c r="C476" s="214"/>
      <c r="D476" s="209" t="s">
        <v>201</v>
      </c>
      <c r="E476" s="215" t="s">
        <v>32</v>
      </c>
      <c r="F476" s="216" t="s">
        <v>202</v>
      </c>
      <c r="G476" s="214"/>
      <c r="H476" s="215" t="s">
        <v>32</v>
      </c>
      <c r="I476" s="217"/>
      <c r="J476" s="214"/>
      <c r="K476" s="214"/>
      <c r="L476" s="218"/>
      <c r="M476" s="219"/>
      <c r="N476" s="220"/>
      <c r="O476" s="220"/>
      <c r="P476" s="220"/>
      <c r="Q476" s="220"/>
      <c r="R476" s="220"/>
      <c r="S476" s="220"/>
      <c r="T476" s="221"/>
      <c r="AT476" s="222" t="s">
        <v>201</v>
      </c>
      <c r="AU476" s="222" t="s">
        <v>90</v>
      </c>
      <c r="AV476" s="13" t="s">
        <v>40</v>
      </c>
      <c r="AW476" s="13" t="s">
        <v>38</v>
      </c>
      <c r="AX476" s="13" t="s">
        <v>81</v>
      </c>
      <c r="AY476" s="222" t="s">
        <v>192</v>
      </c>
    </row>
    <row r="477" spans="1:65" s="13" customFormat="1" ht="10.199999999999999">
      <c r="B477" s="213"/>
      <c r="C477" s="214"/>
      <c r="D477" s="209" t="s">
        <v>201</v>
      </c>
      <c r="E477" s="215" t="s">
        <v>32</v>
      </c>
      <c r="F477" s="216" t="s">
        <v>276</v>
      </c>
      <c r="G477" s="214"/>
      <c r="H477" s="215" t="s">
        <v>32</v>
      </c>
      <c r="I477" s="217"/>
      <c r="J477" s="214"/>
      <c r="K477" s="214"/>
      <c r="L477" s="218"/>
      <c r="M477" s="219"/>
      <c r="N477" s="220"/>
      <c r="O477" s="220"/>
      <c r="P477" s="220"/>
      <c r="Q477" s="220"/>
      <c r="R477" s="220"/>
      <c r="S477" s="220"/>
      <c r="T477" s="221"/>
      <c r="AT477" s="222" t="s">
        <v>201</v>
      </c>
      <c r="AU477" s="222" t="s">
        <v>90</v>
      </c>
      <c r="AV477" s="13" t="s">
        <v>40</v>
      </c>
      <c r="AW477" s="13" t="s">
        <v>38</v>
      </c>
      <c r="AX477" s="13" t="s">
        <v>81</v>
      </c>
      <c r="AY477" s="222" t="s">
        <v>192</v>
      </c>
    </row>
    <row r="478" spans="1:65" s="14" customFormat="1" ht="10.199999999999999">
      <c r="B478" s="223"/>
      <c r="C478" s="224"/>
      <c r="D478" s="209" t="s">
        <v>201</v>
      </c>
      <c r="E478" s="225" t="s">
        <v>32</v>
      </c>
      <c r="F478" s="226" t="s">
        <v>421</v>
      </c>
      <c r="G478" s="224"/>
      <c r="H478" s="227">
        <v>770.23</v>
      </c>
      <c r="I478" s="228"/>
      <c r="J478" s="224"/>
      <c r="K478" s="224"/>
      <c r="L478" s="229"/>
      <c r="M478" s="230"/>
      <c r="N478" s="231"/>
      <c r="O478" s="231"/>
      <c r="P478" s="231"/>
      <c r="Q478" s="231"/>
      <c r="R478" s="231"/>
      <c r="S478" s="231"/>
      <c r="T478" s="232"/>
      <c r="AT478" s="233" t="s">
        <v>201</v>
      </c>
      <c r="AU478" s="233" t="s">
        <v>90</v>
      </c>
      <c r="AV478" s="14" t="s">
        <v>90</v>
      </c>
      <c r="AW478" s="14" t="s">
        <v>38</v>
      </c>
      <c r="AX478" s="14" t="s">
        <v>81</v>
      </c>
      <c r="AY478" s="233" t="s">
        <v>192</v>
      </c>
    </row>
    <row r="479" spans="1:65" s="14" customFormat="1" ht="10.199999999999999">
      <c r="B479" s="223"/>
      <c r="C479" s="224"/>
      <c r="D479" s="209" t="s">
        <v>201</v>
      </c>
      <c r="E479" s="225" t="s">
        <v>32</v>
      </c>
      <c r="F479" s="226" t="s">
        <v>422</v>
      </c>
      <c r="G479" s="224"/>
      <c r="H479" s="227">
        <v>10.86</v>
      </c>
      <c r="I479" s="228"/>
      <c r="J479" s="224"/>
      <c r="K479" s="224"/>
      <c r="L479" s="229"/>
      <c r="M479" s="230"/>
      <c r="N479" s="231"/>
      <c r="O479" s="231"/>
      <c r="P479" s="231"/>
      <c r="Q479" s="231"/>
      <c r="R479" s="231"/>
      <c r="S479" s="231"/>
      <c r="T479" s="232"/>
      <c r="AT479" s="233" t="s">
        <v>201</v>
      </c>
      <c r="AU479" s="233" t="s">
        <v>90</v>
      </c>
      <c r="AV479" s="14" t="s">
        <v>90</v>
      </c>
      <c r="AW479" s="14" t="s">
        <v>38</v>
      </c>
      <c r="AX479" s="14" t="s">
        <v>81</v>
      </c>
      <c r="AY479" s="233" t="s">
        <v>192</v>
      </c>
    </row>
    <row r="480" spans="1:65" s="16" customFormat="1" ht="10.199999999999999">
      <c r="B480" s="245"/>
      <c r="C480" s="246"/>
      <c r="D480" s="209" t="s">
        <v>201</v>
      </c>
      <c r="E480" s="247" t="s">
        <v>32</v>
      </c>
      <c r="F480" s="248" t="s">
        <v>257</v>
      </c>
      <c r="G480" s="246"/>
      <c r="H480" s="249">
        <v>781.09</v>
      </c>
      <c r="I480" s="250"/>
      <c r="J480" s="246"/>
      <c r="K480" s="246"/>
      <c r="L480" s="251"/>
      <c r="M480" s="252"/>
      <c r="N480" s="253"/>
      <c r="O480" s="253"/>
      <c r="P480" s="253"/>
      <c r="Q480" s="253"/>
      <c r="R480" s="253"/>
      <c r="S480" s="253"/>
      <c r="T480" s="254"/>
      <c r="AT480" s="255" t="s">
        <v>201</v>
      </c>
      <c r="AU480" s="255" t="s">
        <v>90</v>
      </c>
      <c r="AV480" s="16" t="s">
        <v>111</v>
      </c>
      <c r="AW480" s="16" t="s">
        <v>38</v>
      </c>
      <c r="AX480" s="16" t="s">
        <v>81</v>
      </c>
      <c r="AY480" s="255" t="s">
        <v>192</v>
      </c>
    </row>
    <row r="481" spans="1:65" s="15" customFormat="1" ht="10.199999999999999">
      <c r="B481" s="234"/>
      <c r="C481" s="235"/>
      <c r="D481" s="209" t="s">
        <v>201</v>
      </c>
      <c r="E481" s="236" t="s">
        <v>32</v>
      </c>
      <c r="F481" s="237" t="s">
        <v>204</v>
      </c>
      <c r="G481" s="235"/>
      <c r="H481" s="238">
        <v>781.09</v>
      </c>
      <c r="I481" s="239"/>
      <c r="J481" s="235"/>
      <c r="K481" s="235"/>
      <c r="L481" s="240"/>
      <c r="M481" s="241"/>
      <c r="N481" s="242"/>
      <c r="O481" s="242"/>
      <c r="P481" s="242"/>
      <c r="Q481" s="242"/>
      <c r="R481" s="242"/>
      <c r="S481" s="242"/>
      <c r="T481" s="243"/>
      <c r="AT481" s="244" t="s">
        <v>201</v>
      </c>
      <c r="AU481" s="244" t="s">
        <v>90</v>
      </c>
      <c r="AV481" s="15" t="s">
        <v>161</v>
      </c>
      <c r="AW481" s="15" t="s">
        <v>38</v>
      </c>
      <c r="AX481" s="15" t="s">
        <v>40</v>
      </c>
      <c r="AY481" s="244" t="s">
        <v>192</v>
      </c>
    </row>
    <row r="482" spans="1:65" s="2" customFormat="1" ht="21.75" customHeight="1">
      <c r="A482" s="37"/>
      <c r="B482" s="38"/>
      <c r="C482" s="196" t="s">
        <v>554</v>
      </c>
      <c r="D482" s="196" t="s">
        <v>194</v>
      </c>
      <c r="E482" s="197" t="s">
        <v>555</v>
      </c>
      <c r="F482" s="198" t="s">
        <v>556</v>
      </c>
      <c r="G482" s="199" t="s">
        <v>124</v>
      </c>
      <c r="H482" s="200">
        <v>242.83</v>
      </c>
      <c r="I482" s="201"/>
      <c r="J482" s="202">
        <f>ROUND(I482*H482,2)</f>
        <v>0</v>
      </c>
      <c r="K482" s="198" t="s">
        <v>197</v>
      </c>
      <c r="L482" s="42"/>
      <c r="M482" s="203" t="s">
        <v>32</v>
      </c>
      <c r="N482" s="204" t="s">
        <v>52</v>
      </c>
      <c r="O482" s="67"/>
      <c r="P482" s="205">
        <f>O482*H482</f>
        <v>0</v>
      </c>
      <c r="Q482" s="205">
        <v>0</v>
      </c>
      <c r="R482" s="205">
        <f>Q482*H482</f>
        <v>0</v>
      </c>
      <c r="S482" s="205">
        <v>0</v>
      </c>
      <c r="T482" s="206">
        <f>S482*H482</f>
        <v>0</v>
      </c>
      <c r="U482" s="37"/>
      <c r="V482" s="37"/>
      <c r="W482" s="37"/>
      <c r="X482" s="37"/>
      <c r="Y482" s="37"/>
      <c r="Z482" s="37"/>
      <c r="AA482" s="37"/>
      <c r="AB482" s="37"/>
      <c r="AC482" s="37"/>
      <c r="AD482" s="37"/>
      <c r="AE482" s="37"/>
      <c r="AR482" s="207" t="s">
        <v>161</v>
      </c>
      <c r="AT482" s="207" t="s">
        <v>194</v>
      </c>
      <c r="AU482" s="207" t="s">
        <v>90</v>
      </c>
      <c r="AY482" s="19" t="s">
        <v>192</v>
      </c>
      <c r="BE482" s="208">
        <f>IF(N482="základní",J482,0)</f>
        <v>0</v>
      </c>
      <c r="BF482" s="208">
        <f>IF(N482="snížená",J482,0)</f>
        <v>0</v>
      </c>
      <c r="BG482" s="208">
        <f>IF(N482="zákl. přenesená",J482,0)</f>
        <v>0</v>
      </c>
      <c r="BH482" s="208">
        <f>IF(N482="sníž. přenesená",J482,0)</f>
        <v>0</v>
      </c>
      <c r="BI482" s="208">
        <f>IF(N482="nulová",J482,0)</f>
        <v>0</v>
      </c>
      <c r="BJ482" s="19" t="s">
        <v>40</v>
      </c>
      <c r="BK482" s="208">
        <f>ROUND(I482*H482,2)</f>
        <v>0</v>
      </c>
      <c r="BL482" s="19" t="s">
        <v>161</v>
      </c>
      <c r="BM482" s="207" t="s">
        <v>557</v>
      </c>
    </row>
    <row r="483" spans="1:65" s="2" customFormat="1" ht="86.4">
      <c r="A483" s="37"/>
      <c r="B483" s="38"/>
      <c r="C483" s="39"/>
      <c r="D483" s="209" t="s">
        <v>199</v>
      </c>
      <c r="E483" s="39"/>
      <c r="F483" s="210" t="s">
        <v>558</v>
      </c>
      <c r="G483" s="39"/>
      <c r="H483" s="39"/>
      <c r="I483" s="119"/>
      <c r="J483" s="39"/>
      <c r="K483" s="39"/>
      <c r="L483" s="42"/>
      <c r="M483" s="211"/>
      <c r="N483" s="212"/>
      <c r="O483" s="67"/>
      <c r="P483" s="67"/>
      <c r="Q483" s="67"/>
      <c r="R483" s="67"/>
      <c r="S483" s="67"/>
      <c r="T483" s="68"/>
      <c r="U483" s="37"/>
      <c r="V483" s="37"/>
      <c r="W483" s="37"/>
      <c r="X483" s="37"/>
      <c r="Y483" s="37"/>
      <c r="Z483" s="37"/>
      <c r="AA483" s="37"/>
      <c r="AB483" s="37"/>
      <c r="AC483" s="37"/>
      <c r="AD483" s="37"/>
      <c r="AE483" s="37"/>
      <c r="AT483" s="19" t="s">
        <v>199</v>
      </c>
      <c r="AU483" s="19" t="s">
        <v>90</v>
      </c>
    </row>
    <row r="484" spans="1:65" s="13" customFormat="1" ht="10.199999999999999">
      <c r="B484" s="213"/>
      <c r="C484" s="214"/>
      <c r="D484" s="209" t="s">
        <v>201</v>
      </c>
      <c r="E484" s="215" t="s">
        <v>32</v>
      </c>
      <c r="F484" s="216" t="s">
        <v>540</v>
      </c>
      <c r="G484" s="214"/>
      <c r="H484" s="215" t="s">
        <v>32</v>
      </c>
      <c r="I484" s="217"/>
      <c r="J484" s="214"/>
      <c r="K484" s="214"/>
      <c r="L484" s="218"/>
      <c r="M484" s="219"/>
      <c r="N484" s="220"/>
      <c r="O484" s="220"/>
      <c r="P484" s="220"/>
      <c r="Q484" s="220"/>
      <c r="R484" s="220"/>
      <c r="S484" s="220"/>
      <c r="T484" s="221"/>
      <c r="AT484" s="222" t="s">
        <v>201</v>
      </c>
      <c r="AU484" s="222" t="s">
        <v>90</v>
      </c>
      <c r="AV484" s="13" t="s">
        <v>40</v>
      </c>
      <c r="AW484" s="13" t="s">
        <v>38</v>
      </c>
      <c r="AX484" s="13" t="s">
        <v>81</v>
      </c>
      <c r="AY484" s="222" t="s">
        <v>192</v>
      </c>
    </row>
    <row r="485" spans="1:65" s="13" customFormat="1" ht="10.199999999999999">
      <c r="B485" s="213"/>
      <c r="C485" s="214"/>
      <c r="D485" s="209" t="s">
        <v>201</v>
      </c>
      <c r="E485" s="215" t="s">
        <v>32</v>
      </c>
      <c r="F485" s="216" t="s">
        <v>202</v>
      </c>
      <c r="G485" s="214"/>
      <c r="H485" s="215" t="s">
        <v>32</v>
      </c>
      <c r="I485" s="217"/>
      <c r="J485" s="214"/>
      <c r="K485" s="214"/>
      <c r="L485" s="218"/>
      <c r="M485" s="219"/>
      <c r="N485" s="220"/>
      <c r="O485" s="220"/>
      <c r="P485" s="220"/>
      <c r="Q485" s="220"/>
      <c r="R485" s="220"/>
      <c r="S485" s="220"/>
      <c r="T485" s="221"/>
      <c r="AT485" s="222" t="s">
        <v>201</v>
      </c>
      <c r="AU485" s="222" t="s">
        <v>90</v>
      </c>
      <c r="AV485" s="13" t="s">
        <v>40</v>
      </c>
      <c r="AW485" s="13" t="s">
        <v>38</v>
      </c>
      <c r="AX485" s="13" t="s">
        <v>81</v>
      </c>
      <c r="AY485" s="222" t="s">
        <v>192</v>
      </c>
    </row>
    <row r="486" spans="1:65" s="13" customFormat="1" ht="10.199999999999999">
      <c r="B486" s="213"/>
      <c r="C486" s="214"/>
      <c r="D486" s="209" t="s">
        <v>201</v>
      </c>
      <c r="E486" s="215" t="s">
        <v>32</v>
      </c>
      <c r="F486" s="216" t="s">
        <v>276</v>
      </c>
      <c r="G486" s="214"/>
      <c r="H486" s="215" t="s">
        <v>32</v>
      </c>
      <c r="I486" s="217"/>
      <c r="J486" s="214"/>
      <c r="K486" s="214"/>
      <c r="L486" s="218"/>
      <c r="M486" s="219"/>
      <c r="N486" s="220"/>
      <c r="O486" s="220"/>
      <c r="P486" s="220"/>
      <c r="Q486" s="220"/>
      <c r="R486" s="220"/>
      <c r="S486" s="220"/>
      <c r="T486" s="221"/>
      <c r="AT486" s="222" t="s">
        <v>201</v>
      </c>
      <c r="AU486" s="222" t="s">
        <v>90</v>
      </c>
      <c r="AV486" s="13" t="s">
        <v>40</v>
      </c>
      <c r="AW486" s="13" t="s">
        <v>38</v>
      </c>
      <c r="AX486" s="13" t="s">
        <v>81</v>
      </c>
      <c r="AY486" s="222" t="s">
        <v>192</v>
      </c>
    </row>
    <row r="487" spans="1:65" s="14" customFormat="1" ht="10.199999999999999">
      <c r="B487" s="223"/>
      <c r="C487" s="224"/>
      <c r="D487" s="209" t="s">
        <v>201</v>
      </c>
      <c r="E487" s="225" t="s">
        <v>32</v>
      </c>
      <c r="F487" s="226" t="s">
        <v>426</v>
      </c>
      <c r="G487" s="224"/>
      <c r="H487" s="227">
        <v>242.83</v>
      </c>
      <c r="I487" s="228"/>
      <c r="J487" s="224"/>
      <c r="K487" s="224"/>
      <c r="L487" s="229"/>
      <c r="M487" s="230"/>
      <c r="N487" s="231"/>
      <c r="O487" s="231"/>
      <c r="P487" s="231"/>
      <c r="Q487" s="231"/>
      <c r="R487" s="231"/>
      <c r="S487" s="231"/>
      <c r="T487" s="232"/>
      <c r="AT487" s="233" t="s">
        <v>201</v>
      </c>
      <c r="AU487" s="233" t="s">
        <v>90</v>
      </c>
      <c r="AV487" s="14" t="s">
        <v>90</v>
      </c>
      <c r="AW487" s="14" t="s">
        <v>38</v>
      </c>
      <c r="AX487" s="14" t="s">
        <v>81</v>
      </c>
      <c r="AY487" s="233" t="s">
        <v>192</v>
      </c>
    </row>
    <row r="488" spans="1:65" s="16" customFormat="1" ht="10.199999999999999">
      <c r="B488" s="245"/>
      <c r="C488" s="246"/>
      <c r="D488" s="209" t="s">
        <v>201</v>
      </c>
      <c r="E488" s="247" t="s">
        <v>32</v>
      </c>
      <c r="F488" s="248" t="s">
        <v>262</v>
      </c>
      <c r="G488" s="246"/>
      <c r="H488" s="249">
        <v>242.83</v>
      </c>
      <c r="I488" s="250"/>
      <c r="J488" s="246"/>
      <c r="K488" s="246"/>
      <c r="L488" s="251"/>
      <c r="M488" s="252"/>
      <c r="N488" s="253"/>
      <c r="O488" s="253"/>
      <c r="P488" s="253"/>
      <c r="Q488" s="253"/>
      <c r="R488" s="253"/>
      <c r="S488" s="253"/>
      <c r="T488" s="254"/>
      <c r="AT488" s="255" t="s">
        <v>201</v>
      </c>
      <c r="AU488" s="255" t="s">
        <v>90</v>
      </c>
      <c r="AV488" s="16" t="s">
        <v>111</v>
      </c>
      <c r="AW488" s="16" t="s">
        <v>38</v>
      </c>
      <c r="AX488" s="16" t="s">
        <v>81</v>
      </c>
      <c r="AY488" s="255" t="s">
        <v>192</v>
      </c>
    </row>
    <row r="489" spans="1:65" s="15" customFormat="1" ht="10.199999999999999">
      <c r="B489" s="234"/>
      <c r="C489" s="235"/>
      <c r="D489" s="209" t="s">
        <v>201</v>
      </c>
      <c r="E489" s="236" t="s">
        <v>32</v>
      </c>
      <c r="F489" s="237" t="s">
        <v>204</v>
      </c>
      <c r="G489" s="235"/>
      <c r="H489" s="238">
        <v>242.83</v>
      </c>
      <c r="I489" s="239"/>
      <c r="J489" s="235"/>
      <c r="K489" s="235"/>
      <c r="L489" s="240"/>
      <c r="M489" s="241"/>
      <c r="N489" s="242"/>
      <c r="O489" s="242"/>
      <c r="P489" s="242"/>
      <c r="Q489" s="242"/>
      <c r="R489" s="242"/>
      <c r="S489" s="242"/>
      <c r="T489" s="243"/>
      <c r="AT489" s="244" t="s">
        <v>201</v>
      </c>
      <c r="AU489" s="244" t="s">
        <v>90</v>
      </c>
      <c r="AV489" s="15" t="s">
        <v>161</v>
      </c>
      <c r="AW489" s="15" t="s">
        <v>38</v>
      </c>
      <c r="AX489" s="15" t="s">
        <v>40</v>
      </c>
      <c r="AY489" s="244" t="s">
        <v>192</v>
      </c>
    </row>
    <row r="490" spans="1:65" s="2" customFormat="1" ht="21.75" customHeight="1">
      <c r="A490" s="37"/>
      <c r="B490" s="38"/>
      <c r="C490" s="196" t="s">
        <v>559</v>
      </c>
      <c r="D490" s="196" t="s">
        <v>194</v>
      </c>
      <c r="E490" s="197" t="s">
        <v>560</v>
      </c>
      <c r="F490" s="198" t="s">
        <v>561</v>
      </c>
      <c r="G490" s="199" t="s">
        <v>124</v>
      </c>
      <c r="H490" s="200">
        <v>781.09</v>
      </c>
      <c r="I490" s="201"/>
      <c r="J490" s="202">
        <f>ROUND(I490*H490,2)</f>
        <v>0</v>
      </c>
      <c r="K490" s="198" t="s">
        <v>197</v>
      </c>
      <c r="L490" s="42"/>
      <c r="M490" s="203" t="s">
        <v>32</v>
      </c>
      <c r="N490" s="204" t="s">
        <v>52</v>
      </c>
      <c r="O490" s="67"/>
      <c r="P490" s="205">
        <f>O490*H490</f>
        <v>0</v>
      </c>
      <c r="Q490" s="205">
        <v>0</v>
      </c>
      <c r="R490" s="205">
        <f>Q490*H490</f>
        <v>0</v>
      </c>
      <c r="S490" s="205">
        <v>0</v>
      </c>
      <c r="T490" s="206">
        <f>S490*H490</f>
        <v>0</v>
      </c>
      <c r="U490" s="37"/>
      <c r="V490" s="37"/>
      <c r="W490" s="37"/>
      <c r="X490" s="37"/>
      <c r="Y490" s="37"/>
      <c r="Z490" s="37"/>
      <c r="AA490" s="37"/>
      <c r="AB490" s="37"/>
      <c r="AC490" s="37"/>
      <c r="AD490" s="37"/>
      <c r="AE490" s="37"/>
      <c r="AR490" s="207" t="s">
        <v>161</v>
      </c>
      <c r="AT490" s="207" t="s">
        <v>194</v>
      </c>
      <c r="AU490" s="207" t="s">
        <v>90</v>
      </c>
      <c r="AY490" s="19" t="s">
        <v>192</v>
      </c>
      <c r="BE490" s="208">
        <f>IF(N490="základní",J490,0)</f>
        <v>0</v>
      </c>
      <c r="BF490" s="208">
        <f>IF(N490="snížená",J490,0)</f>
        <v>0</v>
      </c>
      <c r="BG490" s="208">
        <f>IF(N490="zákl. přenesená",J490,0)</f>
        <v>0</v>
      </c>
      <c r="BH490" s="208">
        <f>IF(N490="sníž. přenesená",J490,0)</f>
        <v>0</v>
      </c>
      <c r="BI490" s="208">
        <f>IF(N490="nulová",J490,0)</f>
        <v>0</v>
      </c>
      <c r="BJ490" s="19" t="s">
        <v>40</v>
      </c>
      <c r="BK490" s="208">
        <f>ROUND(I490*H490,2)</f>
        <v>0</v>
      </c>
      <c r="BL490" s="19" t="s">
        <v>161</v>
      </c>
      <c r="BM490" s="207" t="s">
        <v>562</v>
      </c>
    </row>
    <row r="491" spans="1:65" s="2" customFormat="1" ht="86.4">
      <c r="A491" s="37"/>
      <c r="B491" s="38"/>
      <c r="C491" s="39"/>
      <c r="D491" s="209" t="s">
        <v>199</v>
      </c>
      <c r="E491" s="39"/>
      <c r="F491" s="210" t="s">
        <v>558</v>
      </c>
      <c r="G491" s="39"/>
      <c r="H491" s="39"/>
      <c r="I491" s="119"/>
      <c r="J491" s="39"/>
      <c r="K491" s="39"/>
      <c r="L491" s="42"/>
      <c r="M491" s="211"/>
      <c r="N491" s="212"/>
      <c r="O491" s="67"/>
      <c r="P491" s="67"/>
      <c r="Q491" s="67"/>
      <c r="R491" s="67"/>
      <c r="S491" s="67"/>
      <c r="T491" s="68"/>
      <c r="U491" s="37"/>
      <c r="V491" s="37"/>
      <c r="W491" s="37"/>
      <c r="X491" s="37"/>
      <c r="Y491" s="37"/>
      <c r="Z491" s="37"/>
      <c r="AA491" s="37"/>
      <c r="AB491" s="37"/>
      <c r="AC491" s="37"/>
      <c r="AD491" s="37"/>
      <c r="AE491" s="37"/>
      <c r="AT491" s="19" t="s">
        <v>199</v>
      </c>
      <c r="AU491" s="19" t="s">
        <v>90</v>
      </c>
    </row>
    <row r="492" spans="1:65" s="13" customFormat="1" ht="10.199999999999999">
      <c r="B492" s="213"/>
      <c r="C492" s="214"/>
      <c r="D492" s="209" t="s">
        <v>201</v>
      </c>
      <c r="E492" s="215" t="s">
        <v>32</v>
      </c>
      <c r="F492" s="216" t="s">
        <v>516</v>
      </c>
      <c r="G492" s="214"/>
      <c r="H492" s="215" t="s">
        <v>32</v>
      </c>
      <c r="I492" s="217"/>
      <c r="J492" s="214"/>
      <c r="K492" s="214"/>
      <c r="L492" s="218"/>
      <c r="M492" s="219"/>
      <c r="N492" s="220"/>
      <c r="O492" s="220"/>
      <c r="P492" s="220"/>
      <c r="Q492" s="220"/>
      <c r="R492" s="220"/>
      <c r="S492" s="220"/>
      <c r="T492" s="221"/>
      <c r="AT492" s="222" t="s">
        <v>201</v>
      </c>
      <c r="AU492" s="222" t="s">
        <v>90</v>
      </c>
      <c r="AV492" s="13" t="s">
        <v>40</v>
      </c>
      <c r="AW492" s="13" t="s">
        <v>38</v>
      </c>
      <c r="AX492" s="13" t="s">
        <v>81</v>
      </c>
      <c r="AY492" s="222" t="s">
        <v>192</v>
      </c>
    </row>
    <row r="493" spans="1:65" s="13" customFormat="1" ht="10.199999999999999">
      <c r="B493" s="213"/>
      <c r="C493" s="214"/>
      <c r="D493" s="209" t="s">
        <v>201</v>
      </c>
      <c r="E493" s="215" t="s">
        <v>32</v>
      </c>
      <c r="F493" s="216" t="s">
        <v>202</v>
      </c>
      <c r="G493" s="214"/>
      <c r="H493" s="215" t="s">
        <v>32</v>
      </c>
      <c r="I493" s="217"/>
      <c r="J493" s="214"/>
      <c r="K493" s="214"/>
      <c r="L493" s="218"/>
      <c r="M493" s="219"/>
      <c r="N493" s="220"/>
      <c r="O493" s="220"/>
      <c r="P493" s="220"/>
      <c r="Q493" s="220"/>
      <c r="R493" s="220"/>
      <c r="S493" s="220"/>
      <c r="T493" s="221"/>
      <c r="AT493" s="222" t="s">
        <v>201</v>
      </c>
      <c r="AU493" s="222" t="s">
        <v>90</v>
      </c>
      <c r="AV493" s="13" t="s">
        <v>40</v>
      </c>
      <c r="AW493" s="13" t="s">
        <v>38</v>
      </c>
      <c r="AX493" s="13" t="s">
        <v>81</v>
      </c>
      <c r="AY493" s="222" t="s">
        <v>192</v>
      </c>
    </row>
    <row r="494" spans="1:65" s="13" customFormat="1" ht="10.199999999999999">
      <c r="B494" s="213"/>
      <c r="C494" s="214"/>
      <c r="D494" s="209" t="s">
        <v>201</v>
      </c>
      <c r="E494" s="215" t="s">
        <v>32</v>
      </c>
      <c r="F494" s="216" t="s">
        <v>276</v>
      </c>
      <c r="G494" s="214"/>
      <c r="H494" s="215" t="s">
        <v>32</v>
      </c>
      <c r="I494" s="217"/>
      <c r="J494" s="214"/>
      <c r="K494" s="214"/>
      <c r="L494" s="218"/>
      <c r="M494" s="219"/>
      <c r="N494" s="220"/>
      <c r="O494" s="220"/>
      <c r="P494" s="220"/>
      <c r="Q494" s="220"/>
      <c r="R494" s="220"/>
      <c r="S494" s="220"/>
      <c r="T494" s="221"/>
      <c r="AT494" s="222" t="s">
        <v>201</v>
      </c>
      <c r="AU494" s="222" t="s">
        <v>90</v>
      </c>
      <c r="AV494" s="13" t="s">
        <v>40</v>
      </c>
      <c r="AW494" s="13" t="s">
        <v>38</v>
      </c>
      <c r="AX494" s="13" t="s">
        <v>81</v>
      </c>
      <c r="AY494" s="222" t="s">
        <v>192</v>
      </c>
    </row>
    <row r="495" spans="1:65" s="14" customFormat="1" ht="10.199999999999999">
      <c r="B495" s="223"/>
      <c r="C495" s="224"/>
      <c r="D495" s="209" t="s">
        <v>201</v>
      </c>
      <c r="E495" s="225" t="s">
        <v>32</v>
      </c>
      <c r="F495" s="226" t="s">
        <v>421</v>
      </c>
      <c r="G495" s="224"/>
      <c r="H495" s="227">
        <v>770.23</v>
      </c>
      <c r="I495" s="228"/>
      <c r="J495" s="224"/>
      <c r="K495" s="224"/>
      <c r="L495" s="229"/>
      <c r="M495" s="230"/>
      <c r="N495" s="231"/>
      <c r="O495" s="231"/>
      <c r="P495" s="231"/>
      <c r="Q495" s="231"/>
      <c r="R495" s="231"/>
      <c r="S495" s="231"/>
      <c r="T495" s="232"/>
      <c r="AT495" s="233" t="s">
        <v>201</v>
      </c>
      <c r="AU495" s="233" t="s">
        <v>90</v>
      </c>
      <c r="AV495" s="14" t="s">
        <v>90</v>
      </c>
      <c r="AW495" s="14" t="s">
        <v>38</v>
      </c>
      <c r="AX495" s="14" t="s">
        <v>81</v>
      </c>
      <c r="AY495" s="233" t="s">
        <v>192</v>
      </c>
    </row>
    <row r="496" spans="1:65" s="14" customFormat="1" ht="10.199999999999999">
      <c r="B496" s="223"/>
      <c r="C496" s="224"/>
      <c r="D496" s="209" t="s">
        <v>201</v>
      </c>
      <c r="E496" s="225" t="s">
        <v>32</v>
      </c>
      <c r="F496" s="226" t="s">
        <v>422</v>
      </c>
      <c r="G496" s="224"/>
      <c r="H496" s="227">
        <v>10.86</v>
      </c>
      <c r="I496" s="228"/>
      <c r="J496" s="224"/>
      <c r="K496" s="224"/>
      <c r="L496" s="229"/>
      <c r="M496" s="230"/>
      <c r="N496" s="231"/>
      <c r="O496" s="231"/>
      <c r="P496" s="231"/>
      <c r="Q496" s="231"/>
      <c r="R496" s="231"/>
      <c r="S496" s="231"/>
      <c r="T496" s="232"/>
      <c r="AT496" s="233" t="s">
        <v>201</v>
      </c>
      <c r="AU496" s="233" t="s">
        <v>90</v>
      </c>
      <c r="AV496" s="14" t="s">
        <v>90</v>
      </c>
      <c r="AW496" s="14" t="s">
        <v>38</v>
      </c>
      <c r="AX496" s="14" t="s">
        <v>81</v>
      </c>
      <c r="AY496" s="233" t="s">
        <v>192</v>
      </c>
    </row>
    <row r="497" spans="1:65" s="16" customFormat="1" ht="10.199999999999999">
      <c r="B497" s="245"/>
      <c r="C497" s="246"/>
      <c r="D497" s="209" t="s">
        <v>201</v>
      </c>
      <c r="E497" s="247" t="s">
        <v>32</v>
      </c>
      <c r="F497" s="248" t="s">
        <v>257</v>
      </c>
      <c r="G497" s="246"/>
      <c r="H497" s="249">
        <v>781.09</v>
      </c>
      <c r="I497" s="250"/>
      <c r="J497" s="246"/>
      <c r="K497" s="246"/>
      <c r="L497" s="251"/>
      <c r="M497" s="252"/>
      <c r="N497" s="253"/>
      <c r="O497" s="253"/>
      <c r="P497" s="253"/>
      <c r="Q497" s="253"/>
      <c r="R497" s="253"/>
      <c r="S497" s="253"/>
      <c r="T497" s="254"/>
      <c r="AT497" s="255" t="s">
        <v>201</v>
      </c>
      <c r="AU497" s="255" t="s">
        <v>90</v>
      </c>
      <c r="AV497" s="16" t="s">
        <v>111</v>
      </c>
      <c r="AW497" s="16" t="s">
        <v>38</v>
      </c>
      <c r="AX497" s="16" t="s">
        <v>81</v>
      </c>
      <c r="AY497" s="255" t="s">
        <v>192</v>
      </c>
    </row>
    <row r="498" spans="1:65" s="15" customFormat="1" ht="10.199999999999999">
      <c r="B498" s="234"/>
      <c r="C498" s="235"/>
      <c r="D498" s="209" t="s">
        <v>201</v>
      </c>
      <c r="E498" s="236" t="s">
        <v>32</v>
      </c>
      <c r="F498" s="237" t="s">
        <v>204</v>
      </c>
      <c r="G498" s="235"/>
      <c r="H498" s="238">
        <v>781.09</v>
      </c>
      <c r="I498" s="239"/>
      <c r="J498" s="235"/>
      <c r="K498" s="235"/>
      <c r="L498" s="240"/>
      <c r="M498" s="241"/>
      <c r="N498" s="242"/>
      <c r="O498" s="242"/>
      <c r="P498" s="242"/>
      <c r="Q498" s="242"/>
      <c r="R498" s="242"/>
      <c r="S498" s="242"/>
      <c r="T498" s="243"/>
      <c r="AT498" s="244" t="s">
        <v>201</v>
      </c>
      <c r="AU498" s="244" t="s">
        <v>90</v>
      </c>
      <c r="AV498" s="15" t="s">
        <v>161</v>
      </c>
      <c r="AW498" s="15" t="s">
        <v>38</v>
      </c>
      <c r="AX498" s="15" t="s">
        <v>40</v>
      </c>
      <c r="AY498" s="244" t="s">
        <v>192</v>
      </c>
    </row>
    <row r="499" spans="1:65" s="2" customFormat="1" ht="16.5" customHeight="1">
      <c r="A499" s="37"/>
      <c r="B499" s="38"/>
      <c r="C499" s="196" t="s">
        <v>563</v>
      </c>
      <c r="D499" s="196" t="s">
        <v>194</v>
      </c>
      <c r="E499" s="197" t="s">
        <v>564</v>
      </c>
      <c r="F499" s="198" t="s">
        <v>565</v>
      </c>
      <c r="G499" s="199" t="s">
        <v>124</v>
      </c>
      <c r="H499" s="200">
        <v>781.09</v>
      </c>
      <c r="I499" s="201"/>
      <c r="J499" s="202">
        <f>ROUND(I499*H499,2)</f>
        <v>0</v>
      </c>
      <c r="K499" s="198" t="s">
        <v>197</v>
      </c>
      <c r="L499" s="42"/>
      <c r="M499" s="203" t="s">
        <v>32</v>
      </c>
      <c r="N499" s="204" t="s">
        <v>52</v>
      </c>
      <c r="O499" s="67"/>
      <c r="P499" s="205">
        <f>O499*H499</f>
        <v>0</v>
      </c>
      <c r="Q499" s="205">
        <v>0</v>
      </c>
      <c r="R499" s="205">
        <f>Q499*H499</f>
        <v>0</v>
      </c>
      <c r="S499" s="205">
        <v>0</v>
      </c>
      <c r="T499" s="206">
        <f>S499*H499</f>
        <v>0</v>
      </c>
      <c r="U499" s="37"/>
      <c r="V499" s="37"/>
      <c r="W499" s="37"/>
      <c r="X499" s="37"/>
      <c r="Y499" s="37"/>
      <c r="Z499" s="37"/>
      <c r="AA499" s="37"/>
      <c r="AB499" s="37"/>
      <c r="AC499" s="37"/>
      <c r="AD499" s="37"/>
      <c r="AE499" s="37"/>
      <c r="AR499" s="207" t="s">
        <v>161</v>
      </c>
      <c r="AT499" s="207" t="s">
        <v>194</v>
      </c>
      <c r="AU499" s="207" t="s">
        <v>90</v>
      </c>
      <c r="AY499" s="19" t="s">
        <v>192</v>
      </c>
      <c r="BE499" s="208">
        <f>IF(N499="základní",J499,0)</f>
        <v>0</v>
      </c>
      <c r="BF499" s="208">
        <f>IF(N499="snížená",J499,0)</f>
        <v>0</v>
      </c>
      <c r="BG499" s="208">
        <f>IF(N499="zákl. přenesená",J499,0)</f>
        <v>0</v>
      </c>
      <c r="BH499" s="208">
        <f>IF(N499="sníž. přenesená",J499,0)</f>
        <v>0</v>
      </c>
      <c r="BI499" s="208">
        <f>IF(N499="nulová",J499,0)</f>
        <v>0</v>
      </c>
      <c r="BJ499" s="19" t="s">
        <v>40</v>
      </c>
      <c r="BK499" s="208">
        <f>ROUND(I499*H499,2)</f>
        <v>0</v>
      </c>
      <c r="BL499" s="19" t="s">
        <v>161</v>
      </c>
      <c r="BM499" s="207" t="s">
        <v>566</v>
      </c>
    </row>
    <row r="500" spans="1:65" s="13" customFormat="1" ht="10.199999999999999">
      <c r="B500" s="213"/>
      <c r="C500" s="214"/>
      <c r="D500" s="209" t="s">
        <v>201</v>
      </c>
      <c r="E500" s="215" t="s">
        <v>32</v>
      </c>
      <c r="F500" s="216" t="s">
        <v>516</v>
      </c>
      <c r="G500" s="214"/>
      <c r="H500" s="215" t="s">
        <v>32</v>
      </c>
      <c r="I500" s="217"/>
      <c r="J500" s="214"/>
      <c r="K500" s="214"/>
      <c r="L500" s="218"/>
      <c r="M500" s="219"/>
      <c r="N500" s="220"/>
      <c r="O500" s="220"/>
      <c r="P500" s="220"/>
      <c r="Q500" s="220"/>
      <c r="R500" s="220"/>
      <c r="S500" s="220"/>
      <c r="T500" s="221"/>
      <c r="AT500" s="222" t="s">
        <v>201</v>
      </c>
      <c r="AU500" s="222" t="s">
        <v>90</v>
      </c>
      <c r="AV500" s="13" t="s">
        <v>40</v>
      </c>
      <c r="AW500" s="13" t="s">
        <v>38</v>
      </c>
      <c r="AX500" s="13" t="s">
        <v>81</v>
      </c>
      <c r="AY500" s="222" t="s">
        <v>192</v>
      </c>
    </row>
    <row r="501" spans="1:65" s="13" customFormat="1" ht="10.199999999999999">
      <c r="B501" s="213"/>
      <c r="C501" s="214"/>
      <c r="D501" s="209" t="s">
        <v>201</v>
      </c>
      <c r="E501" s="215" t="s">
        <v>32</v>
      </c>
      <c r="F501" s="216" t="s">
        <v>202</v>
      </c>
      <c r="G501" s="214"/>
      <c r="H501" s="215" t="s">
        <v>32</v>
      </c>
      <c r="I501" s="217"/>
      <c r="J501" s="214"/>
      <c r="K501" s="214"/>
      <c r="L501" s="218"/>
      <c r="M501" s="219"/>
      <c r="N501" s="220"/>
      <c r="O501" s="220"/>
      <c r="P501" s="220"/>
      <c r="Q501" s="220"/>
      <c r="R501" s="220"/>
      <c r="S501" s="220"/>
      <c r="T501" s="221"/>
      <c r="AT501" s="222" t="s">
        <v>201</v>
      </c>
      <c r="AU501" s="222" t="s">
        <v>90</v>
      </c>
      <c r="AV501" s="13" t="s">
        <v>40</v>
      </c>
      <c r="AW501" s="13" t="s">
        <v>38</v>
      </c>
      <c r="AX501" s="13" t="s">
        <v>81</v>
      </c>
      <c r="AY501" s="222" t="s">
        <v>192</v>
      </c>
    </row>
    <row r="502" spans="1:65" s="13" customFormat="1" ht="10.199999999999999">
      <c r="B502" s="213"/>
      <c r="C502" s="214"/>
      <c r="D502" s="209" t="s">
        <v>201</v>
      </c>
      <c r="E502" s="215" t="s">
        <v>32</v>
      </c>
      <c r="F502" s="216" t="s">
        <v>276</v>
      </c>
      <c r="G502" s="214"/>
      <c r="H502" s="215" t="s">
        <v>32</v>
      </c>
      <c r="I502" s="217"/>
      <c r="J502" s="214"/>
      <c r="K502" s="214"/>
      <c r="L502" s="218"/>
      <c r="M502" s="219"/>
      <c r="N502" s="220"/>
      <c r="O502" s="220"/>
      <c r="P502" s="220"/>
      <c r="Q502" s="220"/>
      <c r="R502" s="220"/>
      <c r="S502" s="220"/>
      <c r="T502" s="221"/>
      <c r="AT502" s="222" t="s">
        <v>201</v>
      </c>
      <c r="AU502" s="222" t="s">
        <v>90</v>
      </c>
      <c r="AV502" s="13" t="s">
        <v>40</v>
      </c>
      <c r="AW502" s="13" t="s">
        <v>38</v>
      </c>
      <c r="AX502" s="13" t="s">
        <v>81</v>
      </c>
      <c r="AY502" s="222" t="s">
        <v>192</v>
      </c>
    </row>
    <row r="503" spans="1:65" s="14" customFormat="1" ht="10.199999999999999">
      <c r="B503" s="223"/>
      <c r="C503" s="224"/>
      <c r="D503" s="209" t="s">
        <v>201</v>
      </c>
      <c r="E503" s="225" t="s">
        <v>32</v>
      </c>
      <c r="F503" s="226" t="s">
        <v>421</v>
      </c>
      <c r="G503" s="224"/>
      <c r="H503" s="227">
        <v>770.23</v>
      </c>
      <c r="I503" s="228"/>
      <c r="J503" s="224"/>
      <c r="K503" s="224"/>
      <c r="L503" s="229"/>
      <c r="M503" s="230"/>
      <c r="N503" s="231"/>
      <c r="O503" s="231"/>
      <c r="P503" s="231"/>
      <c r="Q503" s="231"/>
      <c r="R503" s="231"/>
      <c r="S503" s="231"/>
      <c r="T503" s="232"/>
      <c r="AT503" s="233" t="s">
        <v>201</v>
      </c>
      <c r="AU503" s="233" t="s">
        <v>90</v>
      </c>
      <c r="AV503" s="14" t="s">
        <v>90</v>
      </c>
      <c r="AW503" s="14" t="s">
        <v>38</v>
      </c>
      <c r="AX503" s="14" t="s">
        <v>81</v>
      </c>
      <c r="AY503" s="233" t="s">
        <v>192</v>
      </c>
    </row>
    <row r="504" spans="1:65" s="14" customFormat="1" ht="10.199999999999999">
      <c r="B504" s="223"/>
      <c r="C504" s="224"/>
      <c r="D504" s="209" t="s">
        <v>201</v>
      </c>
      <c r="E504" s="225" t="s">
        <v>32</v>
      </c>
      <c r="F504" s="226" t="s">
        <v>422</v>
      </c>
      <c r="G504" s="224"/>
      <c r="H504" s="227">
        <v>10.86</v>
      </c>
      <c r="I504" s="228"/>
      <c r="J504" s="224"/>
      <c r="K504" s="224"/>
      <c r="L504" s="229"/>
      <c r="M504" s="230"/>
      <c r="N504" s="231"/>
      <c r="O504" s="231"/>
      <c r="P504" s="231"/>
      <c r="Q504" s="231"/>
      <c r="R504" s="231"/>
      <c r="S504" s="231"/>
      <c r="T504" s="232"/>
      <c r="AT504" s="233" t="s">
        <v>201</v>
      </c>
      <c r="AU504" s="233" t="s">
        <v>90</v>
      </c>
      <c r="AV504" s="14" t="s">
        <v>90</v>
      </c>
      <c r="AW504" s="14" t="s">
        <v>38</v>
      </c>
      <c r="AX504" s="14" t="s">
        <v>81</v>
      </c>
      <c r="AY504" s="233" t="s">
        <v>192</v>
      </c>
    </row>
    <row r="505" spans="1:65" s="16" customFormat="1" ht="10.199999999999999">
      <c r="B505" s="245"/>
      <c r="C505" s="246"/>
      <c r="D505" s="209" t="s">
        <v>201</v>
      </c>
      <c r="E505" s="247" t="s">
        <v>32</v>
      </c>
      <c r="F505" s="248" t="s">
        <v>257</v>
      </c>
      <c r="G505" s="246"/>
      <c r="H505" s="249">
        <v>781.09</v>
      </c>
      <c r="I505" s="250"/>
      <c r="J505" s="246"/>
      <c r="K505" s="246"/>
      <c r="L505" s="251"/>
      <c r="M505" s="252"/>
      <c r="N505" s="253"/>
      <c r="O505" s="253"/>
      <c r="P505" s="253"/>
      <c r="Q505" s="253"/>
      <c r="R505" s="253"/>
      <c r="S505" s="253"/>
      <c r="T505" s="254"/>
      <c r="AT505" s="255" t="s">
        <v>201</v>
      </c>
      <c r="AU505" s="255" t="s">
        <v>90</v>
      </c>
      <c r="AV505" s="16" t="s">
        <v>111</v>
      </c>
      <c r="AW505" s="16" t="s">
        <v>38</v>
      </c>
      <c r="AX505" s="16" t="s">
        <v>81</v>
      </c>
      <c r="AY505" s="255" t="s">
        <v>192</v>
      </c>
    </row>
    <row r="506" spans="1:65" s="15" customFormat="1" ht="10.199999999999999">
      <c r="B506" s="234"/>
      <c r="C506" s="235"/>
      <c r="D506" s="209" t="s">
        <v>201</v>
      </c>
      <c r="E506" s="236" t="s">
        <v>32</v>
      </c>
      <c r="F506" s="237" t="s">
        <v>204</v>
      </c>
      <c r="G506" s="235"/>
      <c r="H506" s="238">
        <v>781.09</v>
      </c>
      <c r="I506" s="239"/>
      <c r="J506" s="235"/>
      <c r="K506" s="235"/>
      <c r="L506" s="240"/>
      <c r="M506" s="241"/>
      <c r="N506" s="242"/>
      <c r="O506" s="242"/>
      <c r="P506" s="242"/>
      <c r="Q506" s="242"/>
      <c r="R506" s="242"/>
      <c r="S506" s="242"/>
      <c r="T506" s="243"/>
      <c r="AT506" s="244" t="s">
        <v>201</v>
      </c>
      <c r="AU506" s="244" t="s">
        <v>90</v>
      </c>
      <c r="AV506" s="15" t="s">
        <v>161</v>
      </c>
      <c r="AW506" s="15" t="s">
        <v>38</v>
      </c>
      <c r="AX506" s="15" t="s">
        <v>40</v>
      </c>
      <c r="AY506" s="244" t="s">
        <v>192</v>
      </c>
    </row>
    <row r="507" spans="1:65" s="2" customFormat="1" ht="16.5" customHeight="1">
      <c r="A507" s="37"/>
      <c r="B507" s="38"/>
      <c r="C507" s="196" t="s">
        <v>567</v>
      </c>
      <c r="D507" s="196" t="s">
        <v>194</v>
      </c>
      <c r="E507" s="197" t="s">
        <v>568</v>
      </c>
      <c r="F507" s="198" t="s">
        <v>569</v>
      </c>
      <c r="G507" s="199" t="s">
        <v>124</v>
      </c>
      <c r="H507" s="200">
        <v>1562.18</v>
      </c>
      <c r="I507" s="201"/>
      <c r="J507" s="202">
        <f>ROUND(I507*H507,2)</f>
        <v>0</v>
      </c>
      <c r="K507" s="198" t="s">
        <v>197</v>
      </c>
      <c r="L507" s="42"/>
      <c r="M507" s="203" t="s">
        <v>32</v>
      </c>
      <c r="N507" s="204" t="s">
        <v>52</v>
      </c>
      <c r="O507" s="67"/>
      <c r="P507" s="205">
        <f>O507*H507</f>
        <v>0</v>
      </c>
      <c r="Q507" s="205">
        <v>0</v>
      </c>
      <c r="R507" s="205">
        <f>Q507*H507</f>
        <v>0</v>
      </c>
      <c r="S507" s="205">
        <v>0</v>
      </c>
      <c r="T507" s="206">
        <f>S507*H507</f>
        <v>0</v>
      </c>
      <c r="U507" s="37"/>
      <c r="V507" s="37"/>
      <c r="W507" s="37"/>
      <c r="X507" s="37"/>
      <c r="Y507" s="37"/>
      <c r="Z507" s="37"/>
      <c r="AA507" s="37"/>
      <c r="AB507" s="37"/>
      <c r="AC507" s="37"/>
      <c r="AD507" s="37"/>
      <c r="AE507" s="37"/>
      <c r="AR507" s="207" t="s">
        <v>161</v>
      </c>
      <c r="AT507" s="207" t="s">
        <v>194</v>
      </c>
      <c r="AU507" s="207" t="s">
        <v>90</v>
      </c>
      <c r="AY507" s="19" t="s">
        <v>192</v>
      </c>
      <c r="BE507" s="208">
        <f>IF(N507="základní",J507,0)</f>
        <v>0</v>
      </c>
      <c r="BF507" s="208">
        <f>IF(N507="snížená",J507,0)</f>
        <v>0</v>
      </c>
      <c r="BG507" s="208">
        <f>IF(N507="zákl. přenesená",J507,0)</f>
        <v>0</v>
      </c>
      <c r="BH507" s="208">
        <f>IF(N507="sníž. přenesená",J507,0)</f>
        <v>0</v>
      </c>
      <c r="BI507" s="208">
        <f>IF(N507="nulová",J507,0)</f>
        <v>0</v>
      </c>
      <c r="BJ507" s="19" t="s">
        <v>40</v>
      </c>
      <c r="BK507" s="208">
        <f>ROUND(I507*H507,2)</f>
        <v>0</v>
      </c>
      <c r="BL507" s="19" t="s">
        <v>161</v>
      </c>
      <c r="BM507" s="207" t="s">
        <v>570</v>
      </c>
    </row>
    <row r="508" spans="1:65" s="13" customFormat="1" ht="10.199999999999999">
      <c r="B508" s="213"/>
      <c r="C508" s="214"/>
      <c r="D508" s="209" t="s">
        <v>201</v>
      </c>
      <c r="E508" s="215" t="s">
        <v>32</v>
      </c>
      <c r="F508" s="216" t="s">
        <v>516</v>
      </c>
      <c r="G508" s="214"/>
      <c r="H508" s="215" t="s">
        <v>32</v>
      </c>
      <c r="I508" s="217"/>
      <c r="J508" s="214"/>
      <c r="K508" s="214"/>
      <c r="L508" s="218"/>
      <c r="M508" s="219"/>
      <c r="N508" s="220"/>
      <c r="O508" s="220"/>
      <c r="P508" s="220"/>
      <c r="Q508" s="220"/>
      <c r="R508" s="220"/>
      <c r="S508" s="220"/>
      <c r="T508" s="221"/>
      <c r="AT508" s="222" t="s">
        <v>201</v>
      </c>
      <c r="AU508" s="222" t="s">
        <v>90</v>
      </c>
      <c r="AV508" s="13" t="s">
        <v>40</v>
      </c>
      <c r="AW508" s="13" t="s">
        <v>38</v>
      </c>
      <c r="AX508" s="13" t="s">
        <v>81</v>
      </c>
      <c r="AY508" s="222" t="s">
        <v>192</v>
      </c>
    </row>
    <row r="509" spans="1:65" s="13" customFormat="1" ht="10.199999999999999">
      <c r="B509" s="213"/>
      <c r="C509" s="214"/>
      <c r="D509" s="209" t="s">
        <v>201</v>
      </c>
      <c r="E509" s="215" t="s">
        <v>32</v>
      </c>
      <c r="F509" s="216" t="s">
        <v>202</v>
      </c>
      <c r="G509" s="214"/>
      <c r="H509" s="215" t="s">
        <v>32</v>
      </c>
      <c r="I509" s="217"/>
      <c r="J509" s="214"/>
      <c r="K509" s="214"/>
      <c r="L509" s="218"/>
      <c r="M509" s="219"/>
      <c r="N509" s="220"/>
      <c r="O509" s="220"/>
      <c r="P509" s="220"/>
      <c r="Q509" s="220"/>
      <c r="R509" s="220"/>
      <c r="S509" s="220"/>
      <c r="T509" s="221"/>
      <c r="AT509" s="222" t="s">
        <v>201</v>
      </c>
      <c r="AU509" s="222" t="s">
        <v>90</v>
      </c>
      <c r="AV509" s="13" t="s">
        <v>40</v>
      </c>
      <c r="AW509" s="13" t="s">
        <v>38</v>
      </c>
      <c r="AX509" s="13" t="s">
        <v>81</v>
      </c>
      <c r="AY509" s="222" t="s">
        <v>192</v>
      </c>
    </row>
    <row r="510" spans="1:65" s="13" customFormat="1" ht="10.199999999999999">
      <c r="B510" s="213"/>
      <c r="C510" s="214"/>
      <c r="D510" s="209" t="s">
        <v>201</v>
      </c>
      <c r="E510" s="215" t="s">
        <v>32</v>
      </c>
      <c r="F510" s="216" t="s">
        <v>276</v>
      </c>
      <c r="G510" s="214"/>
      <c r="H510" s="215" t="s">
        <v>32</v>
      </c>
      <c r="I510" s="217"/>
      <c r="J510" s="214"/>
      <c r="K510" s="214"/>
      <c r="L510" s="218"/>
      <c r="M510" s="219"/>
      <c r="N510" s="220"/>
      <c r="O510" s="220"/>
      <c r="P510" s="220"/>
      <c r="Q510" s="220"/>
      <c r="R510" s="220"/>
      <c r="S510" s="220"/>
      <c r="T510" s="221"/>
      <c r="AT510" s="222" t="s">
        <v>201</v>
      </c>
      <c r="AU510" s="222" t="s">
        <v>90</v>
      </c>
      <c r="AV510" s="13" t="s">
        <v>40</v>
      </c>
      <c r="AW510" s="13" t="s">
        <v>38</v>
      </c>
      <c r="AX510" s="13" t="s">
        <v>81</v>
      </c>
      <c r="AY510" s="222" t="s">
        <v>192</v>
      </c>
    </row>
    <row r="511" spans="1:65" s="13" customFormat="1" ht="10.199999999999999">
      <c r="B511" s="213"/>
      <c r="C511" s="214"/>
      <c r="D511" s="209" t="s">
        <v>201</v>
      </c>
      <c r="E511" s="215" t="s">
        <v>32</v>
      </c>
      <c r="F511" s="216" t="s">
        <v>571</v>
      </c>
      <c r="G511" s="214"/>
      <c r="H511" s="215" t="s">
        <v>32</v>
      </c>
      <c r="I511" s="217"/>
      <c r="J511" s="214"/>
      <c r="K511" s="214"/>
      <c r="L511" s="218"/>
      <c r="M511" s="219"/>
      <c r="N511" s="220"/>
      <c r="O511" s="220"/>
      <c r="P511" s="220"/>
      <c r="Q511" s="220"/>
      <c r="R511" s="220"/>
      <c r="S511" s="220"/>
      <c r="T511" s="221"/>
      <c r="AT511" s="222" t="s">
        <v>201</v>
      </c>
      <c r="AU511" s="222" t="s">
        <v>90</v>
      </c>
      <c r="AV511" s="13" t="s">
        <v>40</v>
      </c>
      <c r="AW511" s="13" t="s">
        <v>38</v>
      </c>
      <c r="AX511" s="13" t="s">
        <v>81</v>
      </c>
      <c r="AY511" s="222" t="s">
        <v>192</v>
      </c>
    </row>
    <row r="512" spans="1:65" s="14" customFormat="1" ht="10.199999999999999">
      <c r="B512" s="223"/>
      <c r="C512" s="224"/>
      <c r="D512" s="209" t="s">
        <v>201</v>
      </c>
      <c r="E512" s="225" t="s">
        <v>32</v>
      </c>
      <c r="F512" s="226" t="s">
        <v>572</v>
      </c>
      <c r="G512" s="224"/>
      <c r="H512" s="227">
        <v>1540.46</v>
      </c>
      <c r="I512" s="228"/>
      <c r="J512" s="224"/>
      <c r="K512" s="224"/>
      <c r="L512" s="229"/>
      <c r="M512" s="230"/>
      <c r="N512" s="231"/>
      <c r="O512" s="231"/>
      <c r="P512" s="231"/>
      <c r="Q512" s="231"/>
      <c r="R512" s="231"/>
      <c r="S512" s="231"/>
      <c r="T512" s="232"/>
      <c r="AT512" s="233" t="s">
        <v>201</v>
      </c>
      <c r="AU512" s="233" t="s">
        <v>90</v>
      </c>
      <c r="AV512" s="14" t="s">
        <v>90</v>
      </c>
      <c r="AW512" s="14" t="s">
        <v>38</v>
      </c>
      <c r="AX512" s="14" t="s">
        <v>81</v>
      </c>
      <c r="AY512" s="233" t="s">
        <v>192</v>
      </c>
    </row>
    <row r="513" spans="1:65" s="14" customFormat="1" ht="10.199999999999999">
      <c r="B513" s="223"/>
      <c r="C513" s="224"/>
      <c r="D513" s="209" t="s">
        <v>201</v>
      </c>
      <c r="E513" s="225" t="s">
        <v>32</v>
      </c>
      <c r="F513" s="226" t="s">
        <v>573</v>
      </c>
      <c r="G513" s="224"/>
      <c r="H513" s="227">
        <v>21.72</v>
      </c>
      <c r="I513" s="228"/>
      <c r="J513" s="224"/>
      <c r="K513" s="224"/>
      <c r="L513" s="229"/>
      <c r="M513" s="230"/>
      <c r="N513" s="231"/>
      <c r="O513" s="231"/>
      <c r="P513" s="231"/>
      <c r="Q513" s="231"/>
      <c r="R513" s="231"/>
      <c r="S513" s="231"/>
      <c r="T513" s="232"/>
      <c r="AT513" s="233" t="s">
        <v>201</v>
      </c>
      <c r="AU513" s="233" t="s">
        <v>90</v>
      </c>
      <c r="AV513" s="14" t="s">
        <v>90</v>
      </c>
      <c r="AW513" s="14" t="s">
        <v>38</v>
      </c>
      <c r="AX513" s="14" t="s">
        <v>81</v>
      </c>
      <c r="AY513" s="233" t="s">
        <v>192</v>
      </c>
    </row>
    <row r="514" spans="1:65" s="16" customFormat="1" ht="10.199999999999999">
      <c r="B514" s="245"/>
      <c r="C514" s="246"/>
      <c r="D514" s="209" t="s">
        <v>201</v>
      </c>
      <c r="E514" s="247" t="s">
        <v>32</v>
      </c>
      <c r="F514" s="248" t="s">
        <v>257</v>
      </c>
      <c r="G514" s="246"/>
      <c r="H514" s="249">
        <v>1562.18</v>
      </c>
      <c r="I514" s="250"/>
      <c r="J514" s="246"/>
      <c r="K514" s="246"/>
      <c r="L514" s="251"/>
      <c r="M514" s="252"/>
      <c r="N514" s="253"/>
      <c r="O514" s="253"/>
      <c r="P514" s="253"/>
      <c r="Q514" s="253"/>
      <c r="R514" s="253"/>
      <c r="S514" s="253"/>
      <c r="T514" s="254"/>
      <c r="AT514" s="255" t="s">
        <v>201</v>
      </c>
      <c r="AU514" s="255" t="s">
        <v>90</v>
      </c>
      <c r="AV514" s="16" t="s">
        <v>111</v>
      </c>
      <c r="AW514" s="16" t="s">
        <v>38</v>
      </c>
      <c r="AX514" s="16" t="s">
        <v>81</v>
      </c>
      <c r="AY514" s="255" t="s">
        <v>192</v>
      </c>
    </row>
    <row r="515" spans="1:65" s="15" customFormat="1" ht="10.199999999999999">
      <c r="B515" s="234"/>
      <c r="C515" s="235"/>
      <c r="D515" s="209" t="s">
        <v>201</v>
      </c>
      <c r="E515" s="236" t="s">
        <v>32</v>
      </c>
      <c r="F515" s="237" t="s">
        <v>204</v>
      </c>
      <c r="G515" s="235"/>
      <c r="H515" s="238">
        <v>1562.18</v>
      </c>
      <c r="I515" s="239"/>
      <c r="J515" s="235"/>
      <c r="K515" s="235"/>
      <c r="L515" s="240"/>
      <c r="M515" s="241"/>
      <c r="N515" s="242"/>
      <c r="O515" s="242"/>
      <c r="P515" s="242"/>
      <c r="Q515" s="242"/>
      <c r="R515" s="242"/>
      <c r="S515" s="242"/>
      <c r="T515" s="243"/>
      <c r="AT515" s="244" t="s">
        <v>201</v>
      </c>
      <c r="AU515" s="244" t="s">
        <v>90</v>
      </c>
      <c r="AV515" s="15" t="s">
        <v>161</v>
      </c>
      <c r="AW515" s="15" t="s">
        <v>38</v>
      </c>
      <c r="AX515" s="15" t="s">
        <v>40</v>
      </c>
      <c r="AY515" s="244" t="s">
        <v>192</v>
      </c>
    </row>
    <row r="516" spans="1:65" s="2" customFormat="1" ht="21.75" customHeight="1">
      <c r="A516" s="37"/>
      <c r="B516" s="38"/>
      <c r="C516" s="196" t="s">
        <v>574</v>
      </c>
      <c r="D516" s="196" t="s">
        <v>194</v>
      </c>
      <c r="E516" s="197" t="s">
        <v>575</v>
      </c>
      <c r="F516" s="198" t="s">
        <v>576</v>
      </c>
      <c r="G516" s="199" t="s">
        <v>124</v>
      </c>
      <c r="H516" s="200">
        <v>791.95</v>
      </c>
      <c r="I516" s="201"/>
      <c r="J516" s="202">
        <f>ROUND(I516*H516,2)</f>
        <v>0</v>
      </c>
      <c r="K516" s="198" t="s">
        <v>197</v>
      </c>
      <c r="L516" s="42"/>
      <c r="M516" s="203" t="s">
        <v>32</v>
      </c>
      <c r="N516" s="204" t="s">
        <v>52</v>
      </c>
      <c r="O516" s="67"/>
      <c r="P516" s="205">
        <f>O516*H516</f>
        <v>0</v>
      </c>
      <c r="Q516" s="205">
        <v>0</v>
      </c>
      <c r="R516" s="205">
        <f>Q516*H516</f>
        <v>0</v>
      </c>
      <c r="S516" s="205">
        <v>0</v>
      </c>
      <c r="T516" s="206">
        <f>S516*H516</f>
        <v>0</v>
      </c>
      <c r="U516" s="37"/>
      <c r="V516" s="37"/>
      <c r="W516" s="37"/>
      <c r="X516" s="37"/>
      <c r="Y516" s="37"/>
      <c r="Z516" s="37"/>
      <c r="AA516" s="37"/>
      <c r="AB516" s="37"/>
      <c r="AC516" s="37"/>
      <c r="AD516" s="37"/>
      <c r="AE516" s="37"/>
      <c r="AR516" s="207" t="s">
        <v>161</v>
      </c>
      <c r="AT516" s="207" t="s">
        <v>194</v>
      </c>
      <c r="AU516" s="207" t="s">
        <v>90</v>
      </c>
      <c r="AY516" s="19" t="s">
        <v>192</v>
      </c>
      <c r="BE516" s="208">
        <f>IF(N516="základní",J516,0)</f>
        <v>0</v>
      </c>
      <c r="BF516" s="208">
        <f>IF(N516="snížená",J516,0)</f>
        <v>0</v>
      </c>
      <c r="BG516" s="208">
        <f>IF(N516="zákl. přenesená",J516,0)</f>
        <v>0</v>
      </c>
      <c r="BH516" s="208">
        <f>IF(N516="sníž. přenesená",J516,0)</f>
        <v>0</v>
      </c>
      <c r="BI516" s="208">
        <f>IF(N516="nulová",J516,0)</f>
        <v>0</v>
      </c>
      <c r="BJ516" s="19" t="s">
        <v>40</v>
      </c>
      <c r="BK516" s="208">
        <f>ROUND(I516*H516,2)</f>
        <v>0</v>
      </c>
      <c r="BL516" s="19" t="s">
        <v>161</v>
      </c>
      <c r="BM516" s="207" t="s">
        <v>577</v>
      </c>
    </row>
    <row r="517" spans="1:65" s="2" customFormat="1" ht="28.8">
      <c r="A517" s="37"/>
      <c r="B517" s="38"/>
      <c r="C517" s="39"/>
      <c r="D517" s="209" t="s">
        <v>199</v>
      </c>
      <c r="E517" s="39"/>
      <c r="F517" s="210" t="s">
        <v>578</v>
      </c>
      <c r="G517" s="39"/>
      <c r="H517" s="39"/>
      <c r="I517" s="119"/>
      <c r="J517" s="39"/>
      <c r="K517" s="39"/>
      <c r="L517" s="42"/>
      <c r="M517" s="211"/>
      <c r="N517" s="212"/>
      <c r="O517" s="67"/>
      <c r="P517" s="67"/>
      <c r="Q517" s="67"/>
      <c r="R517" s="67"/>
      <c r="S517" s="67"/>
      <c r="T517" s="68"/>
      <c r="U517" s="37"/>
      <c r="V517" s="37"/>
      <c r="W517" s="37"/>
      <c r="X517" s="37"/>
      <c r="Y517" s="37"/>
      <c r="Z517" s="37"/>
      <c r="AA517" s="37"/>
      <c r="AB517" s="37"/>
      <c r="AC517" s="37"/>
      <c r="AD517" s="37"/>
      <c r="AE517" s="37"/>
      <c r="AT517" s="19" t="s">
        <v>199</v>
      </c>
      <c r="AU517" s="19" t="s">
        <v>90</v>
      </c>
    </row>
    <row r="518" spans="1:65" s="13" customFormat="1" ht="10.199999999999999">
      <c r="B518" s="213"/>
      <c r="C518" s="214"/>
      <c r="D518" s="209" t="s">
        <v>201</v>
      </c>
      <c r="E518" s="215" t="s">
        <v>32</v>
      </c>
      <c r="F518" s="216" t="s">
        <v>516</v>
      </c>
      <c r="G518" s="214"/>
      <c r="H518" s="215" t="s">
        <v>32</v>
      </c>
      <c r="I518" s="217"/>
      <c r="J518" s="214"/>
      <c r="K518" s="214"/>
      <c r="L518" s="218"/>
      <c r="M518" s="219"/>
      <c r="N518" s="220"/>
      <c r="O518" s="220"/>
      <c r="P518" s="220"/>
      <c r="Q518" s="220"/>
      <c r="R518" s="220"/>
      <c r="S518" s="220"/>
      <c r="T518" s="221"/>
      <c r="AT518" s="222" t="s">
        <v>201</v>
      </c>
      <c r="AU518" s="222" t="s">
        <v>90</v>
      </c>
      <c r="AV518" s="13" t="s">
        <v>40</v>
      </c>
      <c r="AW518" s="13" t="s">
        <v>38</v>
      </c>
      <c r="AX518" s="13" t="s">
        <v>81</v>
      </c>
      <c r="AY518" s="222" t="s">
        <v>192</v>
      </c>
    </row>
    <row r="519" spans="1:65" s="13" customFormat="1" ht="10.199999999999999">
      <c r="B519" s="213"/>
      <c r="C519" s="214"/>
      <c r="D519" s="209" t="s">
        <v>201</v>
      </c>
      <c r="E519" s="215" t="s">
        <v>32</v>
      </c>
      <c r="F519" s="216" t="s">
        <v>202</v>
      </c>
      <c r="G519" s="214"/>
      <c r="H519" s="215" t="s">
        <v>32</v>
      </c>
      <c r="I519" s="217"/>
      <c r="J519" s="214"/>
      <c r="K519" s="214"/>
      <c r="L519" s="218"/>
      <c r="M519" s="219"/>
      <c r="N519" s="220"/>
      <c r="O519" s="220"/>
      <c r="P519" s="220"/>
      <c r="Q519" s="220"/>
      <c r="R519" s="220"/>
      <c r="S519" s="220"/>
      <c r="T519" s="221"/>
      <c r="AT519" s="222" t="s">
        <v>201</v>
      </c>
      <c r="AU519" s="222" t="s">
        <v>90</v>
      </c>
      <c r="AV519" s="13" t="s">
        <v>40</v>
      </c>
      <c r="AW519" s="13" t="s">
        <v>38</v>
      </c>
      <c r="AX519" s="13" t="s">
        <v>81</v>
      </c>
      <c r="AY519" s="222" t="s">
        <v>192</v>
      </c>
    </row>
    <row r="520" spans="1:65" s="13" customFormat="1" ht="10.199999999999999">
      <c r="B520" s="213"/>
      <c r="C520" s="214"/>
      <c r="D520" s="209" t="s">
        <v>201</v>
      </c>
      <c r="E520" s="215" t="s">
        <v>32</v>
      </c>
      <c r="F520" s="216" t="s">
        <v>276</v>
      </c>
      <c r="G520" s="214"/>
      <c r="H520" s="215" t="s">
        <v>32</v>
      </c>
      <c r="I520" s="217"/>
      <c r="J520" s="214"/>
      <c r="K520" s="214"/>
      <c r="L520" s="218"/>
      <c r="M520" s="219"/>
      <c r="N520" s="220"/>
      <c r="O520" s="220"/>
      <c r="P520" s="220"/>
      <c r="Q520" s="220"/>
      <c r="R520" s="220"/>
      <c r="S520" s="220"/>
      <c r="T520" s="221"/>
      <c r="AT520" s="222" t="s">
        <v>201</v>
      </c>
      <c r="AU520" s="222" t="s">
        <v>90</v>
      </c>
      <c r="AV520" s="13" t="s">
        <v>40</v>
      </c>
      <c r="AW520" s="13" t="s">
        <v>38</v>
      </c>
      <c r="AX520" s="13" t="s">
        <v>81</v>
      </c>
      <c r="AY520" s="222" t="s">
        <v>192</v>
      </c>
    </row>
    <row r="521" spans="1:65" s="14" customFormat="1" ht="10.199999999999999">
      <c r="B521" s="223"/>
      <c r="C521" s="224"/>
      <c r="D521" s="209" t="s">
        <v>201</v>
      </c>
      <c r="E521" s="225" t="s">
        <v>32</v>
      </c>
      <c r="F521" s="226" t="s">
        <v>421</v>
      </c>
      <c r="G521" s="224"/>
      <c r="H521" s="227">
        <v>770.23</v>
      </c>
      <c r="I521" s="228"/>
      <c r="J521" s="224"/>
      <c r="K521" s="224"/>
      <c r="L521" s="229"/>
      <c r="M521" s="230"/>
      <c r="N521" s="231"/>
      <c r="O521" s="231"/>
      <c r="P521" s="231"/>
      <c r="Q521" s="231"/>
      <c r="R521" s="231"/>
      <c r="S521" s="231"/>
      <c r="T521" s="232"/>
      <c r="AT521" s="233" t="s">
        <v>201</v>
      </c>
      <c r="AU521" s="233" t="s">
        <v>90</v>
      </c>
      <c r="AV521" s="14" t="s">
        <v>90</v>
      </c>
      <c r="AW521" s="14" t="s">
        <v>38</v>
      </c>
      <c r="AX521" s="14" t="s">
        <v>81</v>
      </c>
      <c r="AY521" s="233" t="s">
        <v>192</v>
      </c>
    </row>
    <row r="522" spans="1:65" s="14" customFormat="1" ht="10.199999999999999">
      <c r="B522" s="223"/>
      <c r="C522" s="224"/>
      <c r="D522" s="209" t="s">
        <v>201</v>
      </c>
      <c r="E522" s="225" t="s">
        <v>32</v>
      </c>
      <c r="F522" s="226" t="s">
        <v>579</v>
      </c>
      <c r="G522" s="224"/>
      <c r="H522" s="227">
        <v>21.72</v>
      </c>
      <c r="I522" s="228"/>
      <c r="J522" s="224"/>
      <c r="K522" s="224"/>
      <c r="L522" s="229"/>
      <c r="M522" s="230"/>
      <c r="N522" s="231"/>
      <c r="O522" s="231"/>
      <c r="P522" s="231"/>
      <c r="Q522" s="231"/>
      <c r="R522" s="231"/>
      <c r="S522" s="231"/>
      <c r="T522" s="232"/>
      <c r="AT522" s="233" t="s">
        <v>201</v>
      </c>
      <c r="AU522" s="233" t="s">
        <v>90</v>
      </c>
      <c r="AV522" s="14" t="s">
        <v>90</v>
      </c>
      <c r="AW522" s="14" t="s">
        <v>38</v>
      </c>
      <c r="AX522" s="14" t="s">
        <v>81</v>
      </c>
      <c r="AY522" s="233" t="s">
        <v>192</v>
      </c>
    </row>
    <row r="523" spans="1:65" s="16" customFormat="1" ht="10.199999999999999">
      <c r="B523" s="245"/>
      <c r="C523" s="246"/>
      <c r="D523" s="209" t="s">
        <v>201</v>
      </c>
      <c r="E523" s="247" t="s">
        <v>32</v>
      </c>
      <c r="F523" s="248" t="s">
        <v>257</v>
      </c>
      <c r="G523" s="246"/>
      <c r="H523" s="249">
        <v>791.95</v>
      </c>
      <c r="I523" s="250"/>
      <c r="J523" s="246"/>
      <c r="K523" s="246"/>
      <c r="L523" s="251"/>
      <c r="M523" s="252"/>
      <c r="N523" s="253"/>
      <c r="O523" s="253"/>
      <c r="P523" s="253"/>
      <c r="Q523" s="253"/>
      <c r="R523" s="253"/>
      <c r="S523" s="253"/>
      <c r="T523" s="254"/>
      <c r="AT523" s="255" t="s">
        <v>201</v>
      </c>
      <c r="AU523" s="255" t="s">
        <v>90</v>
      </c>
      <c r="AV523" s="16" t="s">
        <v>111</v>
      </c>
      <c r="AW523" s="16" t="s">
        <v>38</v>
      </c>
      <c r="AX523" s="16" t="s">
        <v>81</v>
      </c>
      <c r="AY523" s="255" t="s">
        <v>192</v>
      </c>
    </row>
    <row r="524" spans="1:65" s="15" customFormat="1" ht="10.199999999999999">
      <c r="B524" s="234"/>
      <c r="C524" s="235"/>
      <c r="D524" s="209" t="s">
        <v>201</v>
      </c>
      <c r="E524" s="236" t="s">
        <v>32</v>
      </c>
      <c r="F524" s="237" t="s">
        <v>204</v>
      </c>
      <c r="G524" s="235"/>
      <c r="H524" s="238">
        <v>791.95</v>
      </c>
      <c r="I524" s="239"/>
      <c r="J524" s="235"/>
      <c r="K524" s="235"/>
      <c r="L524" s="240"/>
      <c r="M524" s="241"/>
      <c r="N524" s="242"/>
      <c r="O524" s="242"/>
      <c r="P524" s="242"/>
      <c r="Q524" s="242"/>
      <c r="R524" s="242"/>
      <c r="S524" s="242"/>
      <c r="T524" s="243"/>
      <c r="AT524" s="244" t="s">
        <v>201</v>
      </c>
      <c r="AU524" s="244" t="s">
        <v>90</v>
      </c>
      <c r="AV524" s="15" t="s">
        <v>161</v>
      </c>
      <c r="AW524" s="15" t="s">
        <v>38</v>
      </c>
      <c r="AX524" s="15" t="s">
        <v>40</v>
      </c>
      <c r="AY524" s="244" t="s">
        <v>192</v>
      </c>
    </row>
    <row r="525" spans="1:65" s="2" customFormat="1" ht="21.75" customHeight="1">
      <c r="A525" s="37"/>
      <c r="B525" s="38"/>
      <c r="C525" s="196" t="s">
        <v>580</v>
      </c>
      <c r="D525" s="196" t="s">
        <v>194</v>
      </c>
      <c r="E525" s="197" t="s">
        <v>581</v>
      </c>
      <c r="F525" s="198" t="s">
        <v>582</v>
      </c>
      <c r="G525" s="199" t="s">
        <v>124</v>
      </c>
      <c r="H525" s="200">
        <v>781.09</v>
      </c>
      <c r="I525" s="201"/>
      <c r="J525" s="202">
        <f>ROUND(I525*H525,2)</f>
        <v>0</v>
      </c>
      <c r="K525" s="198" t="s">
        <v>197</v>
      </c>
      <c r="L525" s="42"/>
      <c r="M525" s="203" t="s">
        <v>32</v>
      </c>
      <c r="N525" s="204" t="s">
        <v>52</v>
      </c>
      <c r="O525" s="67"/>
      <c r="P525" s="205">
        <f>O525*H525</f>
        <v>0</v>
      </c>
      <c r="Q525" s="205">
        <v>0</v>
      </c>
      <c r="R525" s="205">
        <f>Q525*H525</f>
        <v>0</v>
      </c>
      <c r="S525" s="205">
        <v>0</v>
      </c>
      <c r="T525" s="206">
        <f>S525*H525</f>
        <v>0</v>
      </c>
      <c r="U525" s="37"/>
      <c r="V525" s="37"/>
      <c r="W525" s="37"/>
      <c r="X525" s="37"/>
      <c r="Y525" s="37"/>
      <c r="Z525" s="37"/>
      <c r="AA525" s="37"/>
      <c r="AB525" s="37"/>
      <c r="AC525" s="37"/>
      <c r="AD525" s="37"/>
      <c r="AE525" s="37"/>
      <c r="AR525" s="207" t="s">
        <v>161</v>
      </c>
      <c r="AT525" s="207" t="s">
        <v>194</v>
      </c>
      <c r="AU525" s="207" t="s">
        <v>90</v>
      </c>
      <c r="AY525" s="19" t="s">
        <v>192</v>
      </c>
      <c r="BE525" s="208">
        <f>IF(N525="základní",J525,0)</f>
        <v>0</v>
      </c>
      <c r="BF525" s="208">
        <f>IF(N525="snížená",J525,0)</f>
        <v>0</v>
      </c>
      <c r="BG525" s="208">
        <f>IF(N525="zákl. přenesená",J525,0)</f>
        <v>0</v>
      </c>
      <c r="BH525" s="208">
        <f>IF(N525="sníž. přenesená",J525,0)</f>
        <v>0</v>
      </c>
      <c r="BI525" s="208">
        <f>IF(N525="nulová",J525,0)</f>
        <v>0</v>
      </c>
      <c r="BJ525" s="19" t="s">
        <v>40</v>
      </c>
      <c r="BK525" s="208">
        <f>ROUND(I525*H525,2)</f>
        <v>0</v>
      </c>
      <c r="BL525" s="19" t="s">
        <v>161</v>
      </c>
      <c r="BM525" s="207" t="s">
        <v>583</v>
      </c>
    </row>
    <row r="526" spans="1:65" s="2" customFormat="1" ht="28.8">
      <c r="A526" s="37"/>
      <c r="B526" s="38"/>
      <c r="C526" s="39"/>
      <c r="D526" s="209" t="s">
        <v>199</v>
      </c>
      <c r="E526" s="39"/>
      <c r="F526" s="210" t="s">
        <v>584</v>
      </c>
      <c r="G526" s="39"/>
      <c r="H526" s="39"/>
      <c r="I526" s="119"/>
      <c r="J526" s="39"/>
      <c r="K526" s="39"/>
      <c r="L526" s="42"/>
      <c r="M526" s="211"/>
      <c r="N526" s="212"/>
      <c r="O526" s="67"/>
      <c r="P526" s="67"/>
      <c r="Q526" s="67"/>
      <c r="R526" s="67"/>
      <c r="S526" s="67"/>
      <c r="T526" s="68"/>
      <c r="U526" s="37"/>
      <c r="V526" s="37"/>
      <c r="W526" s="37"/>
      <c r="X526" s="37"/>
      <c r="Y526" s="37"/>
      <c r="Z526" s="37"/>
      <c r="AA526" s="37"/>
      <c r="AB526" s="37"/>
      <c r="AC526" s="37"/>
      <c r="AD526" s="37"/>
      <c r="AE526" s="37"/>
      <c r="AT526" s="19" t="s">
        <v>199</v>
      </c>
      <c r="AU526" s="19" t="s">
        <v>90</v>
      </c>
    </row>
    <row r="527" spans="1:65" s="13" customFormat="1" ht="10.199999999999999">
      <c r="B527" s="213"/>
      <c r="C527" s="214"/>
      <c r="D527" s="209" t="s">
        <v>201</v>
      </c>
      <c r="E527" s="215" t="s">
        <v>32</v>
      </c>
      <c r="F527" s="216" t="s">
        <v>516</v>
      </c>
      <c r="G527" s="214"/>
      <c r="H527" s="215" t="s">
        <v>32</v>
      </c>
      <c r="I527" s="217"/>
      <c r="J527" s="214"/>
      <c r="K527" s="214"/>
      <c r="L527" s="218"/>
      <c r="M527" s="219"/>
      <c r="N527" s="220"/>
      <c r="O527" s="220"/>
      <c r="P527" s="220"/>
      <c r="Q527" s="220"/>
      <c r="R527" s="220"/>
      <c r="S527" s="220"/>
      <c r="T527" s="221"/>
      <c r="AT527" s="222" t="s">
        <v>201</v>
      </c>
      <c r="AU527" s="222" t="s">
        <v>90</v>
      </c>
      <c r="AV527" s="13" t="s">
        <v>40</v>
      </c>
      <c r="AW527" s="13" t="s">
        <v>38</v>
      </c>
      <c r="AX527" s="13" t="s">
        <v>81</v>
      </c>
      <c r="AY527" s="222" t="s">
        <v>192</v>
      </c>
    </row>
    <row r="528" spans="1:65" s="13" customFormat="1" ht="10.199999999999999">
      <c r="B528" s="213"/>
      <c r="C528" s="214"/>
      <c r="D528" s="209" t="s">
        <v>201</v>
      </c>
      <c r="E528" s="215" t="s">
        <v>32</v>
      </c>
      <c r="F528" s="216" t="s">
        <v>202</v>
      </c>
      <c r="G528" s="214"/>
      <c r="H528" s="215" t="s">
        <v>32</v>
      </c>
      <c r="I528" s="217"/>
      <c r="J528" s="214"/>
      <c r="K528" s="214"/>
      <c r="L528" s="218"/>
      <c r="M528" s="219"/>
      <c r="N528" s="220"/>
      <c r="O528" s="220"/>
      <c r="P528" s="220"/>
      <c r="Q528" s="220"/>
      <c r="R528" s="220"/>
      <c r="S528" s="220"/>
      <c r="T528" s="221"/>
      <c r="AT528" s="222" t="s">
        <v>201</v>
      </c>
      <c r="AU528" s="222" t="s">
        <v>90</v>
      </c>
      <c r="AV528" s="13" t="s">
        <v>40</v>
      </c>
      <c r="AW528" s="13" t="s">
        <v>38</v>
      </c>
      <c r="AX528" s="13" t="s">
        <v>81</v>
      </c>
      <c r="AY528" s="222" t="s">
        <v>192</v>
      </c>
    </row>
    <row r="529" spans="1:65" s="13" customFormat="1" ht="10.199999999999999">
      <c r="B529" s="213"/>
      <c r="C529" s="214"/>
      <c r="D529" s="209" t="s">
        <v>201</v>
      </c>
      <c r="E529" s="215" t="s">
        <v>32</v>
      </c>
      <c r="F529" s="216" t="s">
        <v>276</v>
      </c>
      <c r="G529" s="214"/>
      <c r="H529" s="215" t="s">
        <v>32</v>
      </c>
      <c r="I529" s="217"/>
      <c r="J529" s="214"/>
      <c r="K529" s="214"/>
      <c r="L529" s="218"/>
      <c r="M529" s="219"/>
      <c r="N529" s="220"/>
      <c r="O529" s="220"/>
      <c r="P529" s="220"/>
      <c r="Q529" s="220"/>
      <c r="R529" s="220"/>
      <c r="S529" s="220"/>
      <c r="T529" s="221"/>
      <c r="AT529" s="222" t="s">
        <v>201</v>
      </c>
      <c r="AU529" s="222" t="s">
        <v>90</v>
      </c>
      <c r="AV529" s="13" t="s">
        <v>40</v>
      </c>
      <c r="AW529" s="13" t="s">
        <v>38</v>
      </c>
      <c r="AX529" s="13" t="s">
        <v>81</v>
      </c>
      <c r="AY529" s="222" t="s">
        <v>192</v>
      </c>
    </row>
    <row r="530" spans="1:65" s="14" customFormat="1" ht="10.199999999999999">
      <c r="B530" s="223"/>
      <c r="C530" s="224"/>
      <c r="D530" s="209" t="s">
        <v>201</v>
      </c>
      <c r="E530" s="225" t="s">
        <v>32</v>
      </c>
      <c r="F530" s="226" t="s">
        <v>421</v>
      </c>
      <c r="G530" s="224"/>
      <c r="H530" s="227">
        <v>770.23</v>
      </c>
      <c r="I530" s="228"/>
      <c r="J530" s="224"/>
      <c r="K530" s="224"/>
      <c r="L530" s="229"/>
      <c r="M530" s="230"/>
      <c r="N530" s="231"/>
      <c r="O530" s="231"/>
      <c r="P530" s="231"/>
      <c r="Q530" s="231"/>
      <c r="R530" s="231"/>
      <c r="S530" s="231"/>
      <c r="T530" s="232"/>
      <c r="AT530" s="233" t="s">
        <v>201</v>
      </c>
      <c r="AU530" s="233" t="s">
        <v>90</v>
      </c>
      <c r="AV530" s="14" t="s">
        <v>90</v>
      </c>
      <c r="AW530" s="14" t="s">
        <v>38</v>
      </c>
      <c r="AX530" s="14" t="s">
        <v>81</v>
      </c>
      <c r="AY530" s="233" t="s">
        <v>192</v>
      </c>
    </row>
    <row r="531" spans="1:65" s="14" customFormat="1" ht="10.199999999999999">
      <c r="B531" s="223"/>
      <c r="C531" s="224"/>
      <c r="D531" s="209" t="s">
        <v>201</v>
      </c>
      <c r="E531" s="225" t="s">
        <v>32</v>
      </c>
      <c r="F531" s="226" t="s">
        <v>422</v>
      </c>
      <c r="G531" s="224"/>
      <c r="H531" s="227">
        <v>10.86</v>
      </c>
      <c r="I531" s="228"/>
      <c r="J531" s="224"/>
      <c r="K531" s="224"/>
      <c r="L531" s="229"/>
      <c r="M531" s="230"/>
      <c r="N531" s="231"/>
      <c r="O531" s="231"/>
      <c r="P531" s="231"/>
      <c r="Q531" s="231"/>
      <c r="R531" s="231"/>
      <c r="S531" s="231"/>
      <c r="T531" s="232"/>
      <c r="AT531" s="233" t="s">
        <v>201</v>
      </c>
      <c r="AU531" s="233" t="s">
        <v>90</v>
      </c>
      <c r="AV531" s="14" t="s">
        <v>90</v>
      </c>
      <c r="AW531" s="14" t="s">
        <v>38</v>
      </c>
      <c r="AX531" s="14" t="s">
        <v>81</v>
      </c>
      <c r="AY531" s="233" t="s">
        <v>192</v>
      </c>
    </row>
    <row r="532" spans="1:65" s="16" customFormat="1" ht="10.199999999999999">
      <c r="B532" s="245"/>
      <c r="C532" s="246"/>
      <c r="D532" s="209" t="s">
        <v>201</v>
      </c>
      <c r="E532" s="247" t="s">
        <v>32</v>
      </c>
      <c r="F532" s="248" t="s">
        <v>257</v>
      </c>
      <c r="G532" s="246"/>
      <c r="H532" s="249">
        <v>781.09</v>
      </c>
      <c r="I532" s="250"/>
      <c r="J532" s="246"/>
      <c r="K532" s="246"/>
      <c r="L532" s="251"/>
      <c r="M532" s="252"/>
      <c r="N532" s="253"/>
      <c r="O532" s="253"/>
      <c r="P532" s="253"/>
      <c r="Q532" s="253"/>
      <c r="R532" s="253"/>
      <c r="S532" s="253"/>
      <c r="T532" s="254"/>
      <c r="AT532" s="255" t="s">
        <v>201</v>
      </c>
      <c r="AU532" s="255" t="s">
        <v>90</v>
      </c>
      <c r="AV532" s="16" t="s">
        <v>111</v>
      </c>
      <c r="AW532" s="16" t="s">
        <v>38</v>
      </c>
      <c r="AX532" s="16" t="s">
        <v>81</v>
      </c>
      <c r="AY532" s="255" t="s">
        <v>192</v>
      </c>
    </row>
    <row r="533" spans="1:65" s="15" customFormat="1" ht="10.199999999999999">
      <c r="B533" s="234"/>
      <c r="C533" s="235"/>
      <c r="D533" s="209" t="s">
        <v>201</v>
      </c>
      <c r="E533" s="236" t="s">
        <v>32</v>
      </c>
      <c r="F533" s="237" t="s">
        <v>204</v>
      </c>
      <c r="G533" s="235"/>
      <c r="H533" s="238">
        <v>781.09</v>
      </c>
      <c r="I533" s="239"/>
      <c r="J533" s="235"/>
      <c r="K533" s="235"/>
      <c r="L533" s="240"/>
      <c r="M533" s="241"/>
      <c r="N533" s="242"/>
      <c r="O533" s="242"/>
      <c r="P533" s="242"/>
      <c r="Q533" s="242"/>
      <c r="R533" s="242"/>
      <c r="S533" s="242"/>
      <c r="T533" s="243"/>
      <c r="AT533" s="244" t="s">
        <v>201</v>
      </c>
      <c r="AU533" s="244" t="s">
        <v>90</v>
      </c>
      <c r="AV533" s="15" t="s">
        <v>161</v>
      </c>
      <c r="AW533" s="15" t="s">
        <v>38</v>
      </c>
      <c r="AX533" s="15" t="s">
        <v>40</v>
      </c>
      <c r="AY533" s="244" t="s">
        <v>192</v>
      </c>
    </row>
    <row r="534" spans="1:65" s="2" customFormat="1" ht="16.5" customHeight="1">
      <c r="A534" s="37"/>
      <c r="B534" s="38"/>
      <c r="C534" s="196" t="s">
        <v>585</v>
      </c>
      <c r="D534" s="196" t="s">
        <v>194</v>
      </c>
      <c r="E534" s="197" t="s">
        <v>586</v>
      </c>
      <c r="F534" s="198" t="s">
        <v>587</v>
      </c>
      <c r="G534" s="199" t="s">
        <v>124</v>
      </c>
      <c r="H534" s="200">
        <v>129.05000000000001</v>
      </c>
      <c r="I534" s="201"/>
      <c r="J534" s="202">
        <f>ROUND(I534*H534,2)</f>
        <v>0</v>
      </c>
      <c r="K534" s="198" t="s">
        <v>197</v>
      </c>
      <c r="L534" s="42"/>
      <c r="M534" s="203" t="s">
        <v>32</v>
      </c>
      <c r="N534" s="204" t="s">
        <v>52</v>
      </c>
      <c r="O534" s="67"/>
      <c r="P534" s="205">
        <f>O534*H534</f>
        <v>0</v>
      </c>
      <c r="Q534" s="205">
        <v>0</v>
      </c>
      <c r="R534" s="205">
        <f>Q534*H534</f>
        <v>0</v>
      </c>
      <c r="S534" s="205">
        <v>0</v>
      </c>
      <c r="T534" s="206">
        <f>S534*H534</f>
        <v>0</v>
      </c>
      <c r="U534" s="37"/>
      <c r="V534" s="37"/>
      <c r="W534" s="37"/>
      <c r="X534" s="37"/>
      <c r="Y534" s="37"/>
      <c r="Z534" s="37"/>
      <c r="AA534" s="37"/>
      <c r="AB534" s="37"/>
      <c r="AC534" s="37"/>
      <c r="AD534" s="37"/>
      <c r="AE534" s="37"/>
      <c r="AR534" s="207" t="s">
        <v>161</v>
      </c>
      <c r="AT534" s="207" t="s">
        <v>194</v>
      </c>
      <c r="AU534" s="207" t="s">
        <v>90</v>
      </c>
      <c r="AY534" s="19" t="s">
        <v>192</v>
      </c>
      <c r="BE534" s="208">
        <f>IF(N534="základní",J534,0)</f>
        <v>0</v>
      </c>
      <c r="BF534" s="208">
        <f>IF(N534="snížená",J534,0)</f>
        <v>0</v>
      </c>
      <c r="BG534" s="208">
        <f>IF(N534="zákl. přenesená",J534,0)</f>
        <v>0</v>
      </c>
      <c r="BH534" s="208">
        <f>IF(N534="sníž. přenesená",J534,0)</f>
        <v>0</v>
      </c>
      <c r="BI534" s="208">
        <f>IF(N534="nulová",J534,0)</f>
        <v>0</v>
      </c>
      <c r="BJ534" s="19" t="s">
        <v>40</v>
      </c>
      <c r="BK534" s="208">
        <f>ROUND(I534*H534,2)</f>
        <v>0</v>
      </c>
      <c r="BL534" s="19" t="s">
        <v>161</v>
      </c>
      <c r="BM534" s="207" t="s">
        <v>588</v>
      </c>
    </row>
    <row r="535" spans="1:65" s="2" customFormat="1" ht="211.2">
      <c r="A535" s="37"/>
      <c r="B535" s="38"/>
      <c r="C535" s="39"/>
      <c r="D535" s="209" t="s">
        <v>199</v>
      </c>
      <c r="E535" s="39"/>
      <c r="F535" s="210" t="s">
        <v>589</v>
      </c>
      <c r="G535" s="39"/>
      <c r="H535" s="39"/>
      <c r="I535" s="119"/>
      <c r="J535" s="39"/>
      <c r="K535" s="39"/>
      <c r="L535" s="42"/>
      <c r="M535" s="211"/>
      <c r="N535" s="212"/>
      <c r="O535" s="67"/>
      <c r="P535" s="67"/>
      <c r="Q535" s="67"/>
      <c r="R535" s="67"/>
      <c r="S535" s="67"/>
      <c r="T535" s="68"/>
      <c r="U535" s="37"/>
      <c r="V535" s="37"/>
      <c r="W535" s="37"/>
      <c r="X535" s="37"/>
      <c r="Y535" s="37"/>
      <c r="Z535" s="37"/>
      <c r="AA535" s="37"/>
      <c r="AB535" s="37"/>
      <c r="AC535" s="37"/>
      <c r="AD535" s="37"/>
      <c r="AE535" s="37"/>
      <c r="AT535" s="19" t="s">
        <v>199</v>
      </c>
      <c r="AU535" s="19" t="s">
        <v>90</v>
      </c>
    </row>
    <row r="536" spans="1:65" s="13" customFormat="1" ht="10.199999999999999">
      <c r="B536" s="213"/>
      <c r="C536" s="214"/>
      <c r="D536" s="209" t="s">
        <v>201</v>
      </c>
      <c r="E536" s="215" t="s">
        <v>32</v>
      </c>
      <c r="F536" s="216" t="s">
        <v>540</v>
      </c>
      <c r="G536" s="214"/>
      <c r="H536" s="215" t="s">
        <v>32</v>
      </c>
      <c r="I536" s="217"/>
      <c r="J536" s="214"/>
      <c r="K536" s="214"/>
      <c r="L536" s="218"/>
      <c r="M536" s="219"/>
      <c r="N536" s="220"/>
      <c r="O536" s="220"/>
      <c r="P536" s="220"/>
      <c r="Q536" s="220"/>
      <c r="R536" s="220"/>
      <c r="S536" s="220"/>
      <c r="T536" s="221"/>
      <c r="AT536" s="222" t="s">
        <v>201</v>
      </c>
      <c r="AU536" s="222" t="s">
        <v>90</v>
      </c>
      <c r="AV536" s="13" t="s">
        <v>40</v>
      </c>
      <c r="AW536" s="13" t="s">
        <v>38</v>
      </c>
      <c r="AX536" s="13" t="s">
        <v>81</v>
      </c>
      <c r="AY536" s="222" t="s">
        <v>192</v>
      </c>
    </row>
    <row r="537" spans="1:65" s="13" customFormat="1" ht="10.199999999999999">
      <c r="B537" s="213"/>
      <c r="C537" s="214"/>
      <c r="D537" s="209" t="s">
        <v>201</v>
      </c>
      <c r="E537" s="215" t="s">
        <v>32</v>
      </c>
      <c r="F537" s="216" t="s">
        <v>202</v>
      </c>
      <c r="G537" s="214"/>
      <c r="H537" s="215" t="s">
        <v>32</v>
      </c>
      <c r="I537" s="217"/>
      <c r="J537" s="214"/>
      <c r="K537" s="214"/>
      <c r="L537" s="218"/>
      <c r="M537" s="219"/>
      <c r="N537" s="220"/>
      <c r="O537" s="220"/>
      <c r="P537" s="220"/>
      <c r="Q537" s="220"/>
      <c r="R537" s="220"/>
      <c r="S537" s="220"/>
      <c r="T537" s="221"/>
      <c r="AT537" s="222" t="s">
        <v>201</v>
      </c>
      <c r="AU537" s="222" t="s">
        <v>90</v>
      </c>
      <c r="AV537" s="13" t="s">
        <v>40</v>
      </c>
      <c r="AW537" s="13" t="s">
        <v>38</v>
      </c>
      <c r="AX537" s="13" t="s">
        <v>81</v>
      </c>
      <c r="AY537" s="222" t="s">
        <v>192</v>
      </c>
    </row>
    <row r="538" spans="1:65" s="13" customFormat="1" ht="10.199999999999999">
      <c r="B538" s="213"/>
      <c r="C538" s="214"/>
      <c r="D538" s="209" t="s">
        <v>201</v>
      </c>
      <c r="E538" s="215" t="s">
        <v>32</v>
      </c>
      <c r="F538" s="216" t="s">
        <v>276</v>
      </c>
      <c r="G538" s="214"/>
      <c r="H538" s="215" t="s">
        <v>32</v>
      </c>
      <c r="I538" s="217"/>
      <c r="J538" s="214"/>
      <c r="K538" s="214"/>
      <c r="L538" s="218"/>
      <c r="M538" s="219"/>
      <c r="N538" s="220"/>
      <c r="O538" s="220"/>
      <c r="P538" s="220"/>
      <c r="Q538" s="220"/>
      <c r="R538" s="220"/>
      <c r="S538" s="220"/>
      <c r="T538" s="221"/>
      <c r="AT538" s="222" t="s">
        <v>201</v>
      </c>
      <c r="AU538" s="222" t="s">
        <v>90</v>
      </c>
      <c r="AV538" s="13" t="s">
        <v>40</v>
      </c>
      <c r="AW538" s="13" t="s">
        <v>38</v>
      </c>
      <c r="AX538" s="13" t="s">
        <v>81</v>
      </c>
      <c r="AY538" s="222" t="s">
        <v>192</v>
      </c>
    </row>
    <row r="539" spans="1:65" s="14" customFormat="1" ht="10.199999999999999">
      <c r="B539" s="223"/>
      <c r="C539" s="224"/>
      <c r="D539" s="209" t="s">
        <v>201</v>
      </c>
      <c r="E539" s="225" t="s">
        <v>32</v>
      </c>
      <c r="F539" s="226" t="s">
        <v>424</v>
      </c>
      <c r="G539" s="224"/>
      <c r="H539" s="227">
        <v>42.87</v>
      </c>
      <c r="I539" s="228"/>
      <c r="J539" s="224"/>
      <c r="K539" s="224"/>
      <c r="L539" s="229"/>
      <c r="M539" s="230"/>
      <c r="N539" s="231"/>
      <c r="O539" s="231"/>
      <c r="P539" s="231"/>
      <c r="Q539" s="231"/>
      <c r="R539" s="231"/>
      <c r="S539" s="231"/>
      <c r="T539" s="232"/>
      <c r="AT539" s="233" t="s">
        <v>201</v>
      </c>
      <c r="AU539" s="233" t="s">
        <v>90</v>
      </c>
      <c r="AV539" s="14" t="s">
        <v>90</v>
      </c>
      <c r="AW539" s="14" t="s">
        <v>38</v>
      </c>
      <c r="AX539" s="14" t="s">
        <v>81</v>
      </c>
      <c r="AY539" s="233" t="s">
        <v>192</v>
      </c>
    </row>
    <row r="540" spans="1:65" s="16" customFormat="1" ht="10.199999999999999">
      <c r="B540" s="245"/>
      <c r="C540" s="246"/>
      <c r="D540" s="209" t="s">
        <v>201</v>
      </c>
      <c r="E540" s="247" t="s">
        <v>32</v>
      </c>
      <c r="F540" s="248" t="s">
        <v>260</v>
      </c>
      <c r="G540" s="246"/>
      <c r="H540" s="249">
        <v>42.87</v>
      </c>
      <c r="I540" s="250"/>
      <c r="J540" s="246"/>
      <c r="K540" s="246"/>
      <c r="L540" s="251"/>
      <c r="M540" s="252"/>
      <c r="N540" s="253"/>
      <c r="O540" s="253"/>
      <c r="P540" s="253"/>
      <c r="Q540" s="253"/>
      <c r="R540" s="253"/>
      <c r="S540" s="253"/>
      <c r="T540" s="254"/>
      <c r="AT540" s="255" t="s">
        <v>201</v>
      </c>
      <c r="AU540" s="255" t="s">
        <v>90</v>
      </c>
      <c r="AV540" s="16" t="s">
        <v>111</v>
      </c>
      <c r="AW540" s="16" t="s">
        <v>38</v>
      </c>
      <c r="AX540" s="16" t="s">
        <v>81</v>
      </c>
      <c r="AY540" s="255" t="s">
        <v>192</v>
      </c>
    </row>
    <row r="541" spans="1:65" s="14" customFormat="1" ht="10.199999999999999">
      <c r="B541" s="223"/>
      <c r="C541" s="224"/>
      <c r="D541" s="209" t="s">
        <v>201</v>
      </c>
      <c r="E541" s="225" t="s">
        <v>32</v>
      </c>
      <c r="F541" s="226" t="s">
        <v>427</v>
      </c>
      <c r="G541" s="224"/>
      <c r="H541" s="227">
        <v>86.18</v>
      </c>
      <c r="I541" s="228"/>
      <c r="J541" s="224"/>
      <c r="K541" s="224"/>
      <c r="L541" s="229"/>
      <c r="M541" s="230"/>
      <c r="N541" s="231"/>
      <c r="O541" s="231"/>
      <c r="P541" s="231"/>
      <c r="Q541" s="231"/>
      <c r="R541" s="231"/>
      <c r="S541" s="231"/>
      <c r="T541" s="232"/>
      <c r="AT541" s="233" t="s">
        <v>201</v>
      </c>
      <c r="AU541" s="233" t="s">
        <v>90</v>
      </c>
      <c r="AV541" s="14" t="s">
        <v>90</v>
      </c>
      <c r="AW541" s="14" t="s">
        <v>38</v>
      </c>
      <c r="AX541" s="14" t="s">
        <v>81</v>
      </c>
      <c r="AY541" s="233" t="s">
        <v>192</v>
      </c>
    </row>
    <row r="542" spans="1:65" s="16" customFormat="1" ht="10.199999999999999">
      <c r="B542" s="245"/>
      <c r="C542" s="246"/>
      <c r="D542" s="209" t="s">
        <v>201</v>
      </c>
      <c r="E542" s="247" t="s">
        <v>32</v>
      </c>
      <c r="F542" s="248" t="s">
        <v>264</v>
      </c>
      <c r="G542" s="246"/>
      <c r="H542" s="249">
        <v>86.18</v>
      </c>
      <c r="I542" s="250"/>
      <c r="J542" s="246"/>
      <c r="K542" s="246"/>
      <c r="L542" s="251"/>
      <c r="M542" s="252"/>
      <c r="N542" s="253"/>
      <c r="O542" s="253"/>
      <c r="P542" s="253"/>
      <c r="Q542" s="253"/>
      <c r="R542" s="253"/>
      <c r="S542" s="253"/>
      <c r="T542" s="254"/>
      <c r="AT542" s="255" t="s">
        <v>201</v>
      </c>
      <c r="AU542" s="255" t="s">
        <v>90</v>
      </c>
      <c r="AV542" s="16" t="s">
        <v>111</v>
      </c>
      <c r="AW542" s="16" t="s">
        <v>38</v>
      </c>
      <c r="AX542" s="16" t="s">
        <v>81</v>
      </c>
      <c r="AY542" s="255" t="s">
        <v>192</v>
      </c>
    </row>
    <row r="543" spans="1:65" s="15" customFormat="1" ht="10.199999999999999">
      <c r="B543" s="234"/>
      <c r="C543" s="235"/>
      <c r="D543" s="209" t="s">
        <v>201</v>
      </c>
      <c r="E543" s="236" t="s">
        <v>32</v>
      </c>
      <c r="F543" s="237" t="s">
        <v>204</v>
      </c>
      <c r="G543" s="235"/>
      <c r="H543" s="238">
        <v>129.05000000000001</v>
      </c>
      <c r="I543" s="239"/>
      <c r="J543" s="235"/>
      <c r="K543" s="235"/>
      <c r="L543" s="240"/>
      <c r="M543" s="241"/>
      <c r="N543" s="242"/>
      <c r="O543" s="242"/>
      <c r="P543" s="242"/>
      <c r="Q543" s="242"/>
      <c r="R543" s="242"/>
      <c r="S543" s="242"/>
      <c r="T543" s="243"/>
      <c r="AT543" s="244" t="s">
        <v>201</v>
      </c>
      <c r="AU543" s="244" t="s">
        <v>90</v>
      </c>
      <c r="AV543" s="15" t="s">
        <v>161</v>
      </c>
      <c r="AW543" s="15" t="s">
        <v>38</v>
      </c>
      <c r="AX543" s="15" t="s">
        <v>40</v>
      </c>
      <c r="AY543" s="244" t="s">
        <v>192</v>
      </c>
    </row>
    <row r="544" spans="1:65" s="2" customFormat="1" ht="21.75" customHeight="1">
      <c r="A544" s="37"/>
      <c r="B544" s="38"/>
      <c r="C544" s="196" t="s">
        <v>590</v>
      </c>
      <c r="D544" s="196" t="s">
        <v>194</v>
      </c>
      <c r="E544" s="197" t="s">
        <v>591</v>
      </c>
      <c r="F544" s="198" t="s">
        <v>592</v>
      </c>
      <c r="G544" s="199" t="s">
        <v>124</v>
      </c>
      <c r="H544" s="200">
        <v>129.05000000000001</v>
      </c>
      <c r="I544" s="201"/>
      <c r="J544" s="202">
        <f>ROUND(I544*H544,2)</f>
        <v>0</v>
      </c>
      <c r="K544" s="198" t="s">
        <v>197</v>
      </c>
      <c r="L544" s="42"/>
      <c r="M544" s="203" t="s">
        <v>32</v>
      </c>
      <c r="N544" s="204" t="s">
        <v>52</v>
      </c>
      <c r="O544" s="67"/>
      <c r="P544" s="205">
        <f>O544*H544</f>
        <v>0</v>
      </c>
      <c r="Q544" s="205">
        <v>0.19536000000000001</v>
      </c>
      <c r="R544" s="205">
        <f>Q544*H544</f>
        <v>25.211208000000003</v>
      </c>
      <c r="S544" s="205">
        <v>0</v>
      </c>
      <c r="T544" s="206">
        <f>S544*H544</f>
        <v>0</v>
      </c>
      <c r="U544" s="37"/>
      <c r="V544" s="37"/>
      <c r="W544" s="37"/>
      <c r="X544" s="37"/>
      <c r="Y544" s="37"/>
      <c r="Z544" s="37"/>
      <c r="AA544" s="37"/>
      <c r="AB544" s="37"/>
      <c r="AC544" s="37"/>
      <c r="AD544" s="37"/>
      <c r="AE544" s="37"/>
      <c r="AR544" s="207" t="s">
        <v>161</v>
      </c>
      <c r="AT544" s="207" t="s">
        <v>194</v>
      </c>
      <c r="AU544" s="207" t="s">
        <v>90</v>
      </c>
      <c r="AY544" s="19" t="s">
        <v>192</v>
      </c>
      <c r="BE544" s="208">
        <f>IF(N544="základní",J544,0)</f>
        <v>0</v>
      </c>
      <c r="BF544" s="208">
        <f>IF(N544="snížená",J544,0)</f>
        <v>0</v>
      </c>
      <c r="BG544" s="208">
        <f>IF(N544="zákl. přenesená",J544,0)</f>
        <v>0</v>
      </c>
      <c r="BH544" s="208">
        <f>IF(N544="sníž. přenesená",J544,0)</f>
        <v>0</v>
      </c>
      <c r="BI544" s="208">
        <f>IF(N544="nulová",J544,0)</f>
        <v>0</v>
      </c>
      <c r="BJ544" s="19" t="s">
        <v>40</v>
      </c>
      <c r="BK544" s="208">
        <f>ROUND(I544*H544,2)</f>
        <v>0</v>
      </c>
      <c r="BL544" s="19" t="s">
        <v>161</v>
      </c>
      <c r="BM544" s="207" t="s">
        <v>593</v>
      </c>
    </row>
    <row r="545" spans="1:65" s="2" customFormat="1" ht="134.4">
      <c r="A545" s="37"/>
      <c r="B545" s="38"/>
      <c r="C545" s="39"/>
      <c r="D545" s="209" t="s">
        <v>199</v>
      </c>
      <c r="E545" s="39"/>
      <c r="F545" s="210" t="s">
        <v>594</v>
      </c>
      <c r="G545" s="39"/>
      <c r="H545" s="39"/>
      <c r="I545" s="119"/>
      <c r="J545" s="39"/>
      <c r="K545" s="39"/>
      <c r="L545" s="42"/>
      <c r="M545" s="211"/>
      <c r="N545" s="212"/>
      <c r="O545" s="67"/>
      <c r="P545" s="67"/>
      <c r="Q545" s="67"/>
      <c r="R545" s="67"/>
      <c r="S545" s="67"/>
      <c r="T545" s="68"/>
      <c r="U545" s="37"/>
      <c r="V545" s="37"/>
      <c r="W545" s="37"/>
      <c r="X545" s="37"/>
      <c r="Y545" s="37"/>
      <c r="Z545" s="37"/>
      <c r="AA545" s="37"/>
      <c r="AB545" s="37"/>
      <c r="AC545" s="37"/>
      <c r="AD545" s="37"/>
      <c r="AE545" s="37"/>
      <c r="AT545" s="19" t="s">
        <v>199</v>
      </c>
      <c r="AU545" s="19" t="s">
        <v>90</v>
      </c>
    </row>
    <row r="546" spans="1:65" s="13" customFormat="1" ht="10.199999999999999">
      <c r="B546" s="213"/>
      <c r="C546" s="214"/>
      <c r="D546" s="209" t="s">
        <v>201</v>
      </c>
      <c r="E546" s="215" t="s">
        <v>32</v>
      </c>
      <c r="F546" s="216" t="s">
        <v>540</v>
      </c>
      <c r="G546" s="214"/>
      <c r="H546" s="215" t="s">
        <v>32</v>
      </c>
      <c r="I546" s="217"/>
      <c r="J546" s="214"/>
      <c r="K546" s="214"/>
      <c r="L546" s="218"/>
      <c r="M546" s="219"/>
      <c r="N546" s="220"/>
      <c r="O546" s="220"/>
      <c r="P546" s="220"/>
      <c r="Q546" s="220"/>
      <c r="R546" s="220"/>
      <c r="S546" s="220"/>
      <c r="T546" s="221"/>
      <c r="AT546" s="222" t="s">
        <v>201</v>
      </c>
      <c r="AU546" s="222" t="s">
        <v>90</v>
      </c>
      <c r="AV546" s="13" t="s">
        <v>40</v>
      </c>
      <c r="AW546" s="13" t="s">
        <v>38</v>
      </c>
      <c r="AX546" s="13" t="s">
        <v>81</v>
      </c>
      <c r="AY546" s="222" t="s">
        <v>192</v>
      </c>
    </row>
    <row r="547" spans="1:65" s="13" customFormat="1" ht="10.199999999999999">
      <c r="B547" s="213"/>
      <c r="C547" s="214"/>
      <c r="D547" s="209" t="s">
        <v>201</v>
      </c>
      <c r="E547" s="215" t="s">
        <v>32</v>
      </c>
      <c r="F547" s="216" t="s">
        <v>202</v>
      </c>
      <c r="G547" s="214"/>
      <c r="H547" s="215" t="s">
        <v>32</v>
      </c>
      <c r="I547" s="217"/>
      <c r="J547" s="214"/>
      <c r="K547" s="214"/>
      <c r="L547" s="218"/>
      <c r="M547" s="219"/>
      <c r="N547" s="220"/>
      <c r="O547" s="220"/>
      <c r="P547" s="220"/>
      <c r="Q547" s="220"/>
      <c r="R547" s="220"/>
      <c r="S547" s="220"/>
      <c r="T547" s="221"/>
      <c r="AT547" s="222" t="s">
        <v>201</v>
      </c>
      <c r="AU547" s="222" t="s">
        <v>90</v>
      </c>
      <c r="AV547" s="13" t="s">
        <v>40</v>
      </c>
      <c r="AW547" s="13" t="s">
        <v>38</v>
      </c>
      <c r="AX547" s="13" t="s">
        <v>81</v>
      </c>
      <c r="AY547" s="222" t="s">
        <v>192</v>
      </c>
    </row>
    <row r="548" spans="1:65" s="13" customFormat="1" ht="10.199999999999999">
      <c r="B548" s="213"/>
      <c r="C548" s="214"/>
      <c r="D548" s="209" t="s">
        <v>201</v>
      </c>
      <c r="E548" s="215" t="s">
        <v>32</v>
      </c>
      <c r="F548" s="216" t="s">
        <v>276</v>
      </c>
      <c r="G548" s="214"/>
      <c r="H548" s="215" t="s">
        <v>32</v>
      </c>
      <c r="I548" s="217"/>
      <c r="J548" s="214"/>
      <c r="K548" s="214"/>
      <c r="L548" s="218"/>
      <c r="M548" s="219"/>
      <c r="N548" s="220"/>
      <c r="O548" s="220"/>
      <c r="P548" s="220"/>
      <c r="Q548" s="220"/>
      <c r="R548" s="220"/>
      <c r="S548" s="220"/>
      <c r="T548" s="221"/>
      <c r="AT548" s="222" t="s">
        <v>201</v>
      </c>
      <c r="AU548" s="222" t="s">
        <v>90</v>
      </c>
      <c r="AV548" s="13" t="s">
        <v>40</v>
      </c>
      <c r="AW548" s="13" t="s">
        <v>38</v>
      </c>
      <c r="AX548" s="13" t="s">
        <v>81</v>
      </c>
      <c r="AY548" s="222" t="s">
        <v>192</v>
      </c>
    </row>
    <row r="549" spans="1:65" s="14" customFormat="1" ht="10.199999999999999">
      <c r="B549" s="223"/>
      <c r="C549" s="224"/>
      <c r="D549" s="209" t="s">
        <v>201</v>
      </c>
      <c r="E549" s="225" t="s">
        <v>32</v>
      </c>
      <c r="F549" s="226" t="s">
        <v>424</v>
      </c>
      <c r="G549" s="224"/>
      <c r="H549" s="227">
        <v>42.87</v>
      </c>
      <c r="I549" s="228"/>
      <c r="J549" s="224"/>
      <c r="K549" s="224"/>
      <c r="L549" s="229"/>
      <c r="M549" s="230"/>
      <c r="N549" s="231"/>
      <c r="O549" s="231"/>
      <c r="P549" s="231"/>
      <c r="Q549" s="231"/>
      <c r="R549" s="231"/>
      <c r="S549" s="231"/>
      <c r="T549" s="232"/>
      <c r="AT549" s="233" t="s">
        <v>201</v>
      </c>
      <c r="AU549" s="233" t="s">
        <v>90</v>
      </c>
      <c r="AV549" s="14" t="s">
        <v>90</v>
      </c>
      <c r="AW549" s="14" t="s">
        <v>38</v>
      </c>
      <c r="AX549" s="14" t="s">
        <v>81</v>
      </c>
      <c r="AY549" s="233" t="s">
        <v>192</v>
      </c>
    </row>
    <row r="550" spans="1:65" s="16" customFormat="1" ht="10.199999999999999">
      <c r="B550" s="245"/>
      <c r="C550" s="246"/>
      <c r="D550" s="209" t="s">
        <v>201</v>
      </c>
      <c r="E550" s="247" t="s">
        <v>32</v>
      </c>
      <c r="F550" s="248" t="s">
        <v>260</v>
      </c>
      <c r="G550" s="246"/>
      <c r="H550" s="249">
        <v>42.87</v>
      </c>
      <c r="I550" s="250"/>
      <c r="J550" s="246"/>
      <c r="K550" s="246"/>
      <c r="L550" s="251"/>
      <c r="M550" s="252"/>
      <c r="N550" s="253"/>
      <c r="O550" s="253"/>
      <c r="P550" s="253"/>
      <c r="Q550" s="253"/>
      <c r="R550" s="253"/>
      <c r="S550" s="253"/>
      <c r="T550" s="254"/>
      <c r="AT550" s="255" t="s">
        <v>201</v>
      </c>
      <c r="AU550" s="255" t="s">
        <v>90</v>
      </c>
      <c r="AV550" s="16" t="s">
        <v>111</v>
      </c>
      <c r="AW550" s="16" t="s">
        <v>38</v>
      </c>
      <c r="AX550" s="16" t="s">
        <v>81</v>
      </c>
      <c r="AY550" s="255" t="s">
        <v>192</v>
      </c>
    </row>
    <row r="551" spans="1:65" s="14" customFormat="1" ht="10.199999999999999">
      <c r="B551" s="223"/>
      <c r="C551" s="224"/>
      <c r="D551" s="209" t="s">
        <v>201</v>
      </c>
      <c r="E551" s="225" t="s">
        <v>32</v>
      </c>
      <c r="F551" s="226" t="s">
        <v>427</v>
      </c>
      <c r="G551" s="224"/>
      <c r="H551" s="227">
        <v>86.18</v>
      </c>
      <c r="I551" s="228"/>
      <c r="J551" s="224"/>
      <c r="K551" s="224"/>
      <c r="L551" s="229"/>
      <c r="M551" s="230"/>
      <c r="N551" s="231"/>
      <c r="O551" s="231"/>
      <c r="P551" s="231"/>
      <c r="Q551" s="231"/>
      <c r="R551" s="231"/>
      <c r="S551" s="231"/>
      <c r="T551" s="232"/>
      <c r="AT551" s="233" t="s">
        <v>201</v>
      </c>
      <c r="AU551" s="233" t="s">
        <v>90</v>
      </c>
      <c r="AV551" s="14" t="s">
        <v>90</v>
      </c>
      <c r="AW551" s="14" t="s">
        <v>38</v>
      </c>
      <c r="AX551" s="14" t="s">
        <v>81</v>
      </c>
      <c r="AY551" s="233" t="s">
        <v>192</v>
      </c>
    </row>
    <row r="552" spans="1:65" s="16" customFormat="1" ht="10.199999999999999">
      <c r="B552" s="245"/>
      <c r="C552" s="246"/>
      <c r="D552" s="209" t="s">
        <v>201</v>
      </c>
      <c r="E552" s="247" t="s">
        <v>32</v>
      </c>
      <c r="F552" s="248" t="s">
        <v>264</v>
      </c>
      <c r="G552" s="246"/>
      <c r="H552" s="249">
        <v>86.18</v>
      </c>
      <c r="I552" s="250"/>
      <c r="J552" s="246"/>
      <c r="K552" s="246"/>
      <c r="L552" s="251"/>
      <c r="M552" s="252"/>
      <c r="N552" s="253"/>
      <c r="O552" s="253"/>
      <c r="P552" s="253"/>
      <c r="Q552" s="253"/>
      <c r="R552" s="253"/>
      <c r="S552" s="253"/>
      <c r="T552" s="254"/>
      <c r="AT552" s="255" t="s">
        <v>201</v>
      </c>
      <c r="AU552" s="255" t="s">
        <v>90</v>
      </c>
      <c r="AV552" s="16" t="s">
        <v>111</v>
      </c>
      <c r="AW552" s="16" t="s">
        <v>38</v>
      </c>
      <c r="AX552" s="16" t="s">
        <v>81</v>
      </c>
      <c r="AY552" s="255" t="s">
        <v>192</v>
      </c>
    </row>
    <row r="553" spans="1:65" s="15" customFormat="1" ht="10.199999999999999">
      <c r="B553" s="234"/>
      <c r="C553" s="235"/>
      <c r="D553" s="209" t="s">
        <v>201</v>
      </c>
      <c r="E553" s="236" t="s">
        <v>32</v>
      </c>
      <c r="F553" s="237" t="s">
        <v>204</v>
      </c>
      <c r="G553" s="235"/>
      <c r="H553" s="238">
        <v>129.05000000000001</v>
      </c>
      <c r="I553" s="239"/>
      <c r="J553" s="235"/>
      <c r="K553" s="235"/>
      <c r="L553" s="240"/>
      <c r="M553" s="241"/>
      <c r="N553" s="242"/>
      <c r="O553" s="242"/>
      <c r="P553" s="242"/>
      <c r="Q553" s="242"/>
      <c r="R553" s="242"/>
      <c r="S553" s="242"/>
      <c r="T553" s="243"/>
      <c r="AT553" s="244" t="s">
        <v>201</v>
      </c>
      <c r="AU553" s="244" t="s">
        <v>90</v>
      </c>
      <c r="AV553" s="15" t="s">
        <v>161</v>
      </c>
      <c r="AW553" s="15" t="s">
        <v>38</v>
      </c>
      <c r="AX553" s="15" t="s">
        <v>40</v>
      </c>
      <c r="AY553" s="244" t="s">
        <v>192</v>
      </c>
    </row>
    <row r="554" spans="1:65" s="2" customFormat="1" ht="16.5" customHeight="1">
      <c r="A554" s="37"/>
      <c r="B554" s="38"/>
      <c r="C554" s="256" t="s">
        <v>595</v>
      </c>
      <c r="D554" s="256" t="s">
        <v>322</v>
      </c>
      <c r="E554" s="257" t="s">
        <v>596</v>
      </c>
      <c r="F554" s="258" t="s">
        <v>597</v>
      </c>
      <c r="G554" s="259" t="s">
        <v>124</v>
      </c>
      <c r="H554" s="260">
        <v>130.34100000000001</v>
      </c>
      <c r="I554" s="261"/>
      <c r="J554" s="262">
        <f>ROUND(I554*H554,2)</f>
        <v>0</v>
      </c>
      <c r="K554" s="258" t="s">
        <v>197</v>
      </c>
      <c r="L554" s="263"/>
      <c r="M554" s="264" t="s">
        <v>32</v>
      </c>
      <c r="N554" s="265" t="s">
        <v>52</v>
      </c>
      <c r="O554" s="67"/>
      <c r="P554" s="205">
        <f>O554*H554</f>
        <v>0</v>
      </c>
      <c r="Q554" s="205">
        <v>0.41699999999999998</v>
      </c>
      <c r="R554" s="205">
        <f>Q554*H554</f>
        <v>54.352197000000004</v>
      </c>
      <c r="S554" s="205">
        <v>0</v>
      </c>
      <c r="T554" s="206">
        <f>S554*H554</f>
        <v>0</v>
      </c>
      <c r="U554" s="37"/>
      <c r="V554" s="37"/>
      <c r="W554" s="37"/>
      <c r="X554" s="37"/>
      <c r="Y554" s="37"/>
      <c r="Z554" s="37"/>
      <c r="AA554" s="37"/>
      <c r="AB554" s="37"/>
      <c r="AC554" s="37"/>
      <c r="AD554" s="37"/>
      <c r="AE554" s="37"/>
      <c r="AR554" s="207" t="s">
        <v>238</v>
      </c>
      <c r="AT554" s="207" t="s">
        <v>322</v>
      </c>
      <c r="AU554" s="207" t="s">
        <v>90</v>
      </c>
      <c r="AY554" s="19" t="s">
        <v>192</v>
      </c>
      <c r="BE554" s="208">
        <f>IF(N554="základní",J554,0)</f>
        <v>0</v>
      </c>
      <c r="BF554" s="208">
        <f>IF(N554="snížená",J554,0)</f>
        <v>0</v>
      </c>
      <c r="BG554" s="208">
        <f>IF(N554="zákl. přenesená",J554,0)</f>
        <v>0</v>
      </c>
      <c r="BH554" s="208">
        <f>IF(N554="sníž. přenesená",J554,0)</f>
        <v>0</v>
      </c>
      <c r="BI554" s="208">
        <f>IF(N554="nulová",J554,0)</f>
        <v>0</v>
      </c>
      <c r="BJ554" s="19" t="s">
        <v>40</v>
      </c>
      <c r="BK554" s="208">
        <f>ROUND(I554*H554,2)</f>
        <v>0</v>
      </c>
      <c r="BL554" s="19" t="s">
        <v>161</v>
      </c>
      <c r="BM554" s="207" t="s">
        <v>598</v>
      </c>
    </row>
    <row r="555" spans="1:65" s="2" customFormat="1" ht="19.2">
      <c r="A555" s="37"/>
      <c r="B555" s="38"/>
      <c r="C555" s="39"/>
      <c r="D555" s="209" t="s">
        <v>209</v>
      </c>
      <c r="E555" s="39"/>
      <c r="F555" s="210" t="s">
        <v>599</v>
      </c>
      <c r="G555" s="39"/>
      <c r="H555" s="39"/>
      <c r="I555" s="119"/>
      <c r="J555" s="39"/>
      <c r="K555" s="39"/>
      <c r="L555" s="42"/>
      <c r="M555" s="211"/>
      <c r="N555" s="212"/>
      <c r="O555" s="67"/>
      <c r="P555" s="67"/>
      <c r="Q555" s="67"/>
      <c r="R555" s="67"/>
      <c r="S555" s="67"/>
      <c r="T555" s="68"/>
      <c r="U555" s="37"/>
      <c r="V555" s="37"/>
      <c r="W555" s="37"/>
      <c r="X555" s="37"/>
      <c r="Y555" s="37"/>
      <c r="Z555" s="37"/>
      <c r="AA555" s="37"/>
      <c r="AB555" s="37"/>
      <c r="AC555" s="37"/>
      <c r="AD555" s="37"/>
      <c r="AE555" s="37"/>
      <c r="AT555" s="19" t="s">
        <v>209</v>
      </c>
      <c r="AU555" s="19" t="s">
        <v>90</v>
      </c>
    </row>
    <row r="556" spans="1:65" s="14" customFormat="1" ht="10.199999999999999">
      <c r="B556" s="223"/>
      <c r="C556" s="224"/>
      <c r="D556" s="209" t="s">
        <v>201</v>
      </c>
      <c r="E556" s="224"/>
      <c r="F556" s="226" t="s">
        <v>600</v>
      </c>
      <c r="G556" s="224"/>
      <c r="H556" s="227">
        <v>130.34100000000001</v>
      </c>
      <c r="I556" s="228"/>
      <c r="J556" s="224"/>
      <c r="K556" s="224"/>
      <c r="L556" s="229"/>
      <c r="M556" s="230"/>
      <c r="N556" s="231"/>
      <c r="O556" s="231"/>
      <c r="P556" s="231"/>
      <c r="Q556" s="231"/>
      <c r="R556" s="231"/>
      <c r="S556" s="231"/>
      <c r="T556" s="232"/>
      <c r="AT556" s="233" t="s">
        <v>201</v>
      </c>
      <c r="AU556" s="233" t="s">
        <v>90</v>
      </c>
      <c r="AV556" s="14" t="s">
        <v>90</v>
      </c>
      <c r="AW556" s="14" t="s">
        <v>4</v>
      </c>
      <c r="AX556" s="14" t="s">
        <v>40</v>
      </c>
      <c r="AY556" s="233" t="s">
        <v>192</v>
      </c>
    </row>
    <row r="557" spans="1:65" s="2" customFormat="1" ht="21.75" customHeight="1">
      <c r="A557" s="37"/>
      <c r="B557" s="38"/>
      <c r="C557" s="196" t="s">
        <v>601</v>
      </c>
      <c r="D557" s="196" t="s">
        <v>194</v>
      </c>
      <c r="E557" s="197" t="s">
        <v>602</v>
      </c>
      <c r="F557" s="198" t="s">
        <v>603</v>
      </c>
      <c r="G557" s="199" t="s">
        <v>124</v>
      </c>
      <c r="H557" s="200">
        <v>242.83</v>
      </c>
      <c r="I557" s="201"/>
      <c r="J557" s="202">
        <f>ROUND(I557*H557,2)</f>
        <v>0</v>
      </c>
      <c r="K557" s="198" t="s">
        <v>197</v>
      </c>
      <c r="L557" s="42"/>
      <c r="M557" s="203" t="s">
        <v>32</v>
      </c>
      <c r="N557" s="204" t="s">
        <v>52</v>
      </c>
      <c r="O557" s="67"/>
      <c r="P557" s="205">
        <f>O557*H557</f>
        <v>0</v>
      </c>
      <c r="Q557" s="205">
        <v>0.1837</v>
      </c>
      <c r="R557" s="205">
        <f>Q557*H557</f>
        <v>44.607871000000003</v>
      </c>
      <c r="S557" s="205">
        <v>0</v>
      </c>
      <c r="T557" s="206">
        <f>S557*H557</f>
        <v>0</v>
      </c>
      <c r="U557" s="37"/>
      <c r="V557" s="37"/>
      <c r="W557" s="37"/>
      <c r="X557" s="37"/>
      <c r="Y557" s="37"/>
      <c r="Z557" s="37"/>
      <c r="AA557" s="37"/>
      <c r="AB557" s="37"/>
      <c r="AC557" s="37"/>
      <c r="AD557" s="37"/>
      <c r="AE557" s="37"/>
      <c r="AR557" s="207" t="s">
        <v>161</v>
      </c>
      <c r="AT557" s="207" t="s">
        <v>194</v>
      </c>
      <c r="AU557" s="207" t="s">
        <v>90</v>
      </c>
      <c r="AY557" s="19" t="s">
        <v>192</v>
      </c>
      <c r="BE557" s="208">
        <f>IF(N557="základní",J557,0)</f>
        <v>0</v>
      </c>
      <c r="BF557" s="208">
        <f>IF(N557="snížená",J557,0)</f>
        <v>0</v>
      </c>
      <c r="BG557" s="208">
        <f>IF(N557="zákl. přenesená",J557,0)</f>
        <v>0</v>
      </c>
      <c r="BH557" s="208">
        <f>IF(N557="sníž. přenesená",J557,0)</f>
        <v>0</v>
      </c>
      <c r="BI557" s="208">
        <f>IF(N557="nulová",J557,0)</f>
        <v>0</v>
      </c>
      <c r="BJ557" s="19" t="s">
        <v>40</v>
      </c>
      <c r="BK557" s="208">
        <f>ROUND(I557*H557,2)</f>
        <v>0</v>
      </c>
      <c r="BL557" s="19" t="s">
        <v>161</v>
      </c>
      <c r="BM557" s="207" t="s">
        <v>604</v>
      </c>
    </row>
    <row r="558" spans="1:65" s="2" customFormat="1" ht="134.4">
      <c r="A558" s="37"/>
      <c r="B558" s="38"/>
      <c r="C558" s="39"/>
      <c r="D558" s="209" t="s">
        <v>199</v>
      </c>
      <c r="E558" s="39"/>
      <c r="F558" s="210" t="s">
        <v>594</v>
      </c>
      <c r="G558" s="39"/>
      <c r="H558" s="39"/>
      <c r="I558" s="119"/>
      <c r="J558" s="39"/>
      <c r="K558" s="39"/>
      <c r="L558" s="42"/>
      <c r="M558" s="211"/>
      <c r="N558" s="212"/>
      <c r="O558" s="67"/>
      <c r="P558" s="67"/>
      <c r="Q558" s="67"/>
      <c r="R558" s="67"/>
      <c r="S558" s="67"/>
      <c r="T558" s="68"/>
      <c r="U558" s="37"/>
      <c r="V558" s="37"/>
      <c r="W558" s="37"/>
      <c r="X558" s="37"/>
      <c r="Y558" s="37"/>
      <c r="Z558" s="37"/>
      <c r="AA558" s="37"/>
      <c r="AB558" s="37"/>
      <c r="AC558" s="37"/>
      <c r="AD558" s="37"/>
      <c r="AE558" s="37"/>
      <c r="AT558" s="19" t="s">
        <v>199</v>
      </c>
      <c r="AU558" s="19" t="s">
        <v>90</v>
      </c>
    </row>
    <row r="559" spans="1:65" s="13" customFormat="1" ht="10.199999999999999">
      <c r="B559" s="213"/>
      <c r="C559" s="214"/>
      <c r="D559" s="209" t="s">
        <v>201</v>
      </c>
      <c r="E559" s="215" t="s">
        <v>32</v>
      </c>
      <c r="F559" s="216" t="s">
        <v>540</v>
      </c>
      <c r="G559" s="214"/>
      <c r="H559" s="215" t="s">
        <v>32</v>
      </c>
      <c r="I559" s="217"/>
      <c r="J559" s="214"/>
      <c r="K559" s="214"/>
      <c r="L559" s="218"/>
      <c r="M559" s="219"/>
      <c r="N559" s="220"/>
      <c r="O559" s="220"/>
      <c r="P559" s="220"/>
      <c r="Q559" s="220"/>
      <c r="R559" s="220"/>
      <c r="S559" s="220"/>
      <c r="T559" s="221"/>
      <c r="AT559" s="222" t="s">
        <v>201</v>
      </c>
      <c r="AU559" s="222" t="s">
        <v>90</v>
      </c>
      <c r="AV559" s="13" t="s">
        <v>40</v>
      </c>
      <c r="AW559" s="13" t="s">
        <v>38</v>
      </c>
      <c r="AX559" s="13" t="s">
        <v>81</v>
      </c>
      <c r="AY559" s="222" t="s">
        <v>192</v>
      </c>
    </row>
    <row r="560" spans="1:65" s="13" customFormat="1" ht="10.199999999999999">
      <c r="B560" s="213"/>
      <c r="C560" s="214"/>
      <c r="D560" s="209" t="s">
        <v>201</v>
      </c>
      <c r="E560" s="215" t="s">
        <v>32</v>
      </c>
      <c r="F560" s="216" t="s">
        <v>202</v>
      </c>
      <c r="G560" s="214"/>
      <c r="H560" s="215" t="s">
        <v>32</v>
      </c>
      <c r="I560" s="217"/>
      <c r="J560" s="214"/>
      <c r="K560" s="214"/>
      <c r="L560" s="218"/>
      <c r="M560" s="219"/>
      <c r="N560" s="220"/>
      <c r="O560" s="220"/>
      <c r="P560" s="220"/>
      <c r="Q560" s="220"/>
      <c r="R560" s="220"/>
      <c r="S560" s="220"/>
      <c r="T560" s="221"/>
      <c r="AT560" s="222" t="s">
        <v>201</v>
      </c>
      <c r="AU560" s="222" t="s">
        <v>90</v>
      </c>
      <c r="AV560" s="13" t="s">
        <v>40</v>
      </c>
      <c r="AW560" s="13" t="s">
        <v>38</v>
      </c>
      <c r="AX560" s="13" t="s">
        <v>81</v>
      </c>
      <c r="AY560" s="222" t="s">
        <v>192</v>
      </c>
    </row>
    <row r="561" spans="1:65" s="13" customFormat="1" ht="10.199999999999999">
      <c r="B561" s="213"/>
      <c r="C561" s="214"/>
      <c r="D561" s="209" t="s">
        <v>201</v>
      </c>
      <c r="E561" s="215" t="s">
        <v>32</v>
      </c>
      <c r="F561" s="216" t="s">
        <v>276</v>
      </c>
      <c r="G561" s="214"/>
      <c r="H561" s="215" t="s">
        <v>32</v>
      </c>
      <c r="I561" s="217"/>
      <c r="J561" s="214"/>
      <c r="K561" s="214"/>
      <c r="L561" s="218"/>
      <c r="M561" s="219"/>
      <c r="N561" s="220"/>
      <c r="O561" s="220"/>
      <c r="P561" s="220"/>
      <c r="Q561" s="220"/>
      <c r="R561" s="220"/>
      <c r="S561" s="220"/>
      <c r="T561" s="221"/>
      <c r="AT561" s="222" t="s">
        <v>201</v>
      </c>
      <c r="AU561" s="222" t="s">
        <v>90</v>
      </c>
      <c r="AV561" s="13" t="s">
        <v>40</v>
      </c>
      <c r="AW561" s="13" t="s">
        <v>38</v>
      </c>
      <c r="AX561" s="13" t="s">
        <v>81</v>
      </c>
      <c r="AY561" s="222" t="s">
        <v>192</v>
      </c>
    </row>
    <row r="562" spans="1:65" s="14" customFormat="1" ht="10.199999999999999">
      <c r="B562" s="223"/>
      <c r="C562" s="224"/>
      <c r="D562" s="209" t="s">
        <v>201</v>
      </c>
      <c r="E562" s="225" t="s">
        <v>32</v>
      </c>
      <c r="F562" s="226" t="s">
        <v>426</v>
      </c>
      <c r="G562" s="224"/>
      <c r="H562" s="227">
        <v>242.83</v>
      </c>
      <c r="I562" s="228"/>
      <c r="J562" s="224"/>
      <c r="K562" s="224"/>
      <c r="L562" s="229"/>
      <c r="M562" s="230"/>
      <c r="N562" s="231"/>
      <c r="O562" s="231"/>
      <c r="P562" s="231"/>
      <c r="Q562" s="231"/>
      <c r="R562" s="231"/>
      <c r="S562" s="231"/>
      <c r="T562" s="232"/>
      <c r="AT562" s="233" t="s">
        <v>201</v>
      </c>
      <c r="AU562" s="233" t="s">
        <v>90</v>
      </c>
      <c r="AV562" s="14" t="s">
        <v>90</v>
      </c>
      <c r="AW562" s="14" t="s">
        <v>38</v>
      </c>
      <c r="AX562" s="14" t="s">
        <v>81</v>
      </c>
      <c r="AY562" s="233" t="s">
        <v>192</v>
      </c>
    </row>
    <row r="563" spans="1:65" s="16" customFormat="1" ht="10.199999999999999">
      <c r="B563" s="245"/>
      <c r="C563" s="246"/>
      <c r="D563" s="209" t="s">
        <v>201</v>
      </c>
      <c r="E563" s="247" t="s">
        <v>32</v>
      </c>
      <c r="F563" s="248" t="s">
        <v>262</v>
      </c>
      <c r="G563" s="246"/>
      <c r="H563" s="249">
        <v>242.83</v>
      </c>
      <c r="I563" s="250"/>
      <c r="J563" s="246"/>
      <c r="K563" s="246"/>
      <c r="L563" s="251"/>
      <c r="M563" s="252"/>
      <c r="N563" s="253"/>
      <c r="O563" s="253"/>
      <c r="P563" s="253"/>
      <c r="Q563" s="253"/>
      <c r="R563" s="253"/>
      <c r="S563" s="253"/>
      <c r="T563" s="254"/>
      <c r="AT563" s="255" t="s">
        <v>201</v>
      </c>
      <c r="AU563" s="255" t="s">
        <v>90</v>
      </c>
      <c r="AV563" s="16" t="s">
        <v>111</v>
      </c>
      <c r="AW563" s="16" t="s">
        <v>38</v>
      </c>
      <c r="AX563" s="16" t="s">
        <v>81</v>
      </c>
      <c r="AY563" s="255" t="s">
        <v>192</v>
      </c>
    </row>
    <row r="564" spans="1:65" s="15" customFormat="1" ht="10.199999999999999">
      <c r="B564" s="234"/>
      <c r="C564" s="235"/>
      <c r="D564" s="209" t="s">
        <v>201</v>
      </c>
      <c r="E564" s="236" t="s">
        <v>32</v>
      </c>
      <c r="F564" s="237" t="s">
        <v>204</v>
      </c>
      <c r="G564" s="235"/>
      <c r="H564" s="238">
        <v>242.83</v>
      </c>
      <c r="I564" s="239"/>
      <c r="J564" s="235"/>
      <c r="K564" s="235"/>
      <c r="L564" s="240"/>
      <c r="M564" s="241"/>
      <c r="N564" s="242"/>
      <c r="O564" s="242"/>
      <c r="P564" s="242"/>
      <c r="Q564" s="242"/>
      <c r="R564" s="242"/>
      <c r="S564" s="242"/>
      <c r="T564" s="243"/>
      <c r="AT564" s="244" t="s">
        <v>201</v>
      </c>
      <c r="AU564" s="244" t="s">
        <v>90</v>
      </c>
      <c r="AV564" s="15" t="s">
        <v>161</v>
      </c>
      <c r="AW564" s="15" t="s">
        <v>38</v>
      </c>
      <c r="AX564" s="15" t="s">
        <v>40</v>
      </c>
      <c r="AY564" s="244" t="s">
        <v>192</v>
      </c>
    </row>
    <row r="565" spans="1:65" s="2" customFormat="1" ht="16.5" customHeight="1">
      <c r="A565" s="37"/>
      <c r="B565" s="38"/>
      <c r="C565" s="256" t="s">
        <v>605</v>
      </c>
      <c r="D565" s="256" t="s">
        <v>322</v>
      </c>
      <c r="E565" s="257" t="s">
        <v>606</v>
      </c>
      <c r="F565" s="258" t="s">
        <v>607</v>
      </c>
      <c r="G565" s="259" t="s">
        <v>124</v>
      </c>
      <c r="H565" s="260">
        <v>247.68700000000001</v>
      </c>
      <c r="I565" s="261"/>
      <c r="J565" s="262">
        <f>ROUND(I565*H565,2)</f>
        <v>0</v>
      </c>
      <c r="K565" s="258" t="s">
        <v>197</v>
      </c>
      <c r="L565" s="263"/>
      <c r="M565" s="264" t="s">
        <v>32</v>
      </c>
      <c r="N565" s="265" t="s">
        <v>52</v>
      </c>
      <c r="O565" s="67"/>
      <c r="P565" s="205">
        <f>O565*H565</f>
        <v>0</v>
      </c>
      <c r="Q565" s="205">
        <v>0.222</v>
      </c>
      <c r="R565" s="205">
        <f>Q565*H565</f>
        <v>54.986514000000007</v>
      </c>
      <c r="S565" s="205">
        <v>0</v>
      </c>
      <c r="T565" s="206">
        <f>S565*H565</f>
        <v>0</v>
      </c>
      <c r="U565" s="37"/>
      <c r="V565" s="37"/>
      <c r="W565" s="37"/>
      <c r="X565" s="37"/>
      <c r="Y565" s="37"/>
      <c r="Z565" s="37"/>
      <c r="AA565" s="37"/>
      <c r="AB565" s="37"/>
      <c r="AC565" s="37"/>
      <c r="AD565" s="37"/>
      <c r="AE565" s="37"/>
      <c r="AR565" s="207" t="s">
        <v>238</v>
      </c>
      <c r="AT565" s="207" t="s">
        <v>322</v>
      </c>
      <c r="AU565" s="207" t="s">
        <v>90</v>
      </c>
      <c r="AY565" s="19" t="s">
        <v>192</v>
      </c>
      <c r="BE565" s="208">
        <f>IF(N565="základní",J565,0)</f>
        <v>0</v>
      </c>
      <c r="BF565" s="208">
        <f>IF(N565="snížená",J565,0)</f>
        <v>0</v>
      </c>
      <c r="BG565" s="208">
        <f>IF(N565="zákl. přenesená",J565,0)</f>
        <v>0</v>
      </c>
      <c r="BH565" s="208">
        <f>IF(N565="sníž. přenesená",J565,0)</f>
        <v>0</v>
      </c>
      <c r="BI565" s="208">
        <f>IF(N565="nulová",J565,0)</f>
        <v>0</v>
      </c>
      <c r="BJ565" s="19" t="s">
        <v>40</v>
      </c>
      <c r="BK565" s="208">
        <f>ROUND(I565*H565,2)</f>
        <v>0</v>
      </c>
      <c r="BL565" s="19" t="s">
        <v>161</v>
      </c>
      <c r="BM565" s="207" t="s">
        <v>608</v>
      </c>
    </row>
    <row r="566" spans="1:65" s="2" customFormat="1" ht="19.2">
      <c r="A566" s="37"/>
      <c r="B566" s="38"/>
      <c r="C566" s="39"/>
      <c r="D566" s="209" t="s">
        <v>209</v>
      </c>
      <c r="E566" s="39"/>
      <c r="F566" s="210" t="s">
        <v>492</v>
      </c>
      <c r="G566" s="39"/>
      <c r="H566" s="39"/>
      <c r="I566" s="119"/>
      <c r="J566" s="39"/>
      <c r="K566" s="39"/>
      <c r="L566" s="42"/>
      <c r="M566" s="211"/>
      <c r="N566" s="212"/>
      <c r="O566" s="67"/>
      <c r="P566" s="67"/>
      <c r="Q566" s="67"/>
      <c r="R566" s="67"/>
      <c r="S566" s="67"/>
      <c r="T566" s="68"/>
      <c r="U566" s="37"/>
      <c r="V566" s="37"/>
      <c r="W566" s="37"/>
      <c r="X566" s="37"/>
      <c r="Y566" s="37"/>
      <c r="Z566" s="37"/>
      <c r="AA566" s="37"/>
      <c r="AB566" s="37"/>
      <c r="AC566" s="37"/>
      <c r="AD566" s="37"/>
      <c r="AE566" s="37"/>
      <c r="AT566" s="19" t="s">
        <v>209</v>
      </c>
      <c r="AU566" s="19" t="s">
        <v>90</v>
      </c>
    </row>
    <row r="567" spans="1:65" s="14" customFormat="1" ht="10.199999999999999">
      <c r="B567" s="223"/>
      <c r="C567" s="224"/>
      <c r="D567" s="209" t="s">
        <v>201</v>
      </c>
      <c r="E567" s="224"/>
      <c r="F567" s="226" t="s">
        <v>609</v>
      </c>
      <c r="G567" s="224"/>
      <c r="H567" s="227">
        <v>247.68700000000001</v>
      </c>
      <c r="I567" s="228"/>
      <c r="J567" s="224"/>
      <c r="K567" s="224"/>
      <c r="L567" s="229"/>
      <c r="M567" s="230"/>
      <c r="N567" s="231"/>
      <c r="O567" s="231"/>
      <c r="P567" s="231"/>
      <c r="Q567" s="231"/>
      <c r="R567" s="231"/>
      <c r="S567" s="231"/>
      <c r="T567" s="232"/>
      <c r="AT567" s="233" t="s">
        <v>201</v>
      </c>
      <c r="AU567" s="233" t="s">
        <v>90</v>
      </c>
      <c r="AV567" s="14" t="s">
        <v>90</v>
      </c>
      <c r="AW567" s="14" t="s">
        <v>4</v>
      </c>
      <c r="AX567" s="14" t="s">
        <v>40</v>
      </c>
      <c r="AY567" s="233" t="s">
        <v>192</v>
      </c>
    </row>
    <row r="568" spans="1:65" s="2" customFormat="1" ht="21.75" customHeight="1">
      <c r="A568" s="37"/>
      <c r="B568" s="38"/>
      <c r="C568" s="196" t="s">
        <v>610</v>
      </c>
      <c r="D568" s="196" t="s">
        <v>194</v>
      </c>
      <c r="E568" s="197" t="s">
        <v>611</v>
      </c>
      <c r="F568" s="198" t="s">
        <v>612</v>
      </c>
      <c r="G568" s="199" t="s">
        <v>124</v>
      </c>
      <c r="H568" s="200">
        <v>93.24</v>
      </c>
      <c r="I568" s="201"/>
      <c r="J568" s="202">
        <f>ROUND(I568*H568,2)</f>
        <v>0</v>
      </c>
      <c r="K568" s="198" t="s">
        <v>197</v>
      </c>
      <c r="L568" s="42"/>
      <c r="M568" s="203" t="s">
        <v>32</v>
      </c>
      <c r="N568" s="204" t="s">
        <v>52</v>
      </c>
      <c r="O568" s="67"/>
      <c r="P568" s="205">
        <f>O568*H568</f>
        <v>0</v>
      </c>
      <c r="Q568" s="205">
        <v>0.16700000000000001</v>
      </c>
      <c r="R568" s="205">
        <f>Q568*H568</f>
        <v>15.57108</v>
      </c>
      <c r="S568" s="205">
        <v>0</v>
      </c>
      <c r="T568" s="206">
        <f>S568*H568</f>
        <v>0</v>
      </c>
      <c r="U568" s="37"/>
      <c r="V568" s="37"/>
      <c r="W568" s="37"/>
      <c r="X568" s="37"/>
      <c r="Y568" s="37"/>
      <c r="Z568" s="37"/>
      <c r="AA568" s="37"/>
      <c r="AB568" s="37"/>
      <c r="AC568" s="37"/>
      <c r="AD568" s="37"/>
      <c r="AE568" s="37"/>
      <c r="AR568" s="207" t="s">
        <v>161</v>
      </c>
      <c r="AT568" s="207" t="s">
        <v>194</v>
      </c>
      <c r="AU568" s="207" t="s">
        <v>90</v>
      </c>
      <c r="AY568" s="19" t="s">
        <v>192</v>
      </c>
      <c r="BE568" s="208">
        <f>IF(N568="základní",J568,0)</f>
        <v>0</v>
      </c>
      <c r="BF568" s="208">
        <f>IF(N568="snížená",J568,0)</f>
        <v>0</v>
      </c>
      <c r="BG568" s="208">
        <f>IF(N568="zákl. přenesená",J568,0)</f>
        <v>0</v>
      </c>
      <c r="BH568" s="208">
        <f>IF(N568="sníž. přenesená",J568,0)</f>
        <v>0</v>
      </c>
      <c r="BI568" s="208">
        <f>IF(N568="nulová",J568,0)</f>
        <v>0</v>
      </c>
      <c r="BJ568" s="19" t="s">
        <v>40</v>
      </c>
      <c r="BK568" s="208">
        <f>ROUND(I568*H568,2)</f>
        <v>0</v>
      </c>
      <c r="BL568" s="19" t="s">
        <v>161</v>
      </c>
      <c r="BM568" s="207" t="s">
        <v>613</v>
      </c>
    </row>
    <row r="569" spans="1:65" s="2" customFormat="1" ht="76.8">
      <c r="A569" s="37"/>
      <c r="B569" s="38"/>
      <c r="C569" s="39"/>
      <c r="D569" s="209" t="s">
        <v>199</v>
      </c>
      <c r="E569" s="39"/>
      <c r="F569" s="210" t="s">
        <v>614</v>
      </c>
      <c r="G569" s="39"/>
      <c r="H569" s="39"/>
      <c r="I569" s="119"/>
      <c r="J569" s="39"/>
      <c r="K569" s="39"/>
      <c r="L569" s="42"/>
      <c r="M569" s="211"/>
      <c r="N569" s="212"/>
      <c r="O569" s="67"/>
      <c r="P569" s="67"/>
      <c r="Q569" s="67"/>
      <c r="R569" s="67"/>
      <c r="S569" s="67"/>
      <c r="T569" s="68"/>
      <c r="U569" s="37"/>
      <c r="V569" s="37"/>
      <c r="W569" s="37"/>
      <c r="X569" s="37"/>
      <c r="Y569" s="37"/>
      <c r="Z569" s="37"/>
      <c r="AA569" s="37"/>
      <c r="AB569" s="37"/>
      <c r="AC569" s="37"/>
      <c r="AD569" s="37"/>
      <c r="AE569" s="37"/>
      <c r="AT569" s="19" t="s">
        <v>199</v>
      </c>
      <c r="AU569" s="19" t="s">
        <v>90</v>
      </c>
    </row>
    <row r="570" spans="1:65" s="13" customFormat="1" ht="10.199999999999999">
      <c r="B570" s="213"/>
      <c r="C570" s="214"/>
      <c r="D570" s="209" t="s">
        <v>201</v>
      </c>
      <c r="E570" s="215" t="s">
        <v>32</v>
      </c>
      <c r="F570" s="216" t="s">
        <v>318</v>
      </c>
      <c r="G570" s="214"/>
      <c r="H570" s="215" t="s">
        <v>32</v>
      </c>
      <c r="I570" s="217"/>
      <c r="J570" s="214"/>
      <c r="K570" s="214"/>
      <c r="L570" s="218"/>
      <c r="M570" s="219"/>
      <c r="N570" s="220"/>
      <c r="O570" s="220"/>
      <c r="P570" s="220"/>
      <c r="Q570" s="220"/>
      <c r="R570" s="220"/>
      <c r="S570" s="220"/>
      <c r="T570" s="221"/>
      <c r="AT570" s="222" t="s">
        <v>201</v>
      </c>
      <c r="AU570" s="222" t="s">
        <v>90</v>
      </c>
      <c r="AV570" s="13" t="s">
        <v>40</v>
      </c>
      <c r="AW570" s="13" t="s">
        <v>38</v>
      </c>
      <c r="AX570" s="13" t="s">
        <v>81</v>
      </c>
      <c r="AY570" s="222" t="s">
        <v>192</v>
      </c>
    </row>
    <row r="571" spans="1:65" s="13" customFormat="1" ht="10.199999999999999">
      <c r="B571" s="213"/>
      <c r="C571" s="214"/>
      <c r="D571" s="209" t="s">
        <v>201</v>
      </c>
      <c r="E571" s="215" t="s">
        <v>32</v>
      </c>
      <c r="F571" s="216" t="s">
        <v>202</v>
      </c>
      <c r="G571" s="214"/>
      <c r="H571" s="215" t="s">
        <v>32</v>
      </c>
      <c r="I571" s="217"/>
      <c r="J571" s="214"/>
      <c r="K571" s="214"/>
      <c r="L571" s="218"/>
      <c r="M571" s="219"/>
      <c r="N571" s="220"/>
      <c r="O571" s="220"/>
      <c r="P571" s="220"/>
      <c r="Q571" s="220"/>
      <c r="R571" s="220"/>
      <c r="S571" s="220"/>
      <c r="T571" s="221"/>
      <c r="AT571" s="222" t="s">
        <v>201</v>
      </c>
      <c r="AU571" s="222" t="s">
        <v>90</v>
      </c>
      <c r="AV571" s="13" t="s">
        <v>40</v>
      </c>
      <c r="AW571" s="13" t="s">
        <v>38</v>
      </c>
      <c r="AX571" s="13" t="s">
        <v>81</v>
      </c>
      <c r="AY571" s="222" t="s">
        <v>192</v>
      </c>
    </row>
    <row r="572" spans="1:65" s="13" customFormat="1" ht="10.199999999999999">
      <c r="B572" s="213"/>
      <c r="C572" s="214"/>
      <c r="D572" s="209" t="s">
        <v>201</v>
      </c>
      <c r="E572" s="215" t="s">
        <v>32</v>
      </c>
      <c r="F572" s="216" t="s">
        <v>276</v>
      </c>
      <c r="G572" s="214"/>
      <c r="H572" s="215" t="s">
        <v>32</v>
      </c>
      <c r="I572" s="217"/>
      <c r="J572" s="214"/>
      <c r="K572" s="214"/>
      <c r="L572" s="218"/>
      <c r="M572" s="219"/>
      <c r="N572" s="220"/>
      <c r="O572" s="220"/>
      <c r="P572" s="220"/>
      <c r="Q572" s="220"/>
      <c r="R572" s="220"/>
      <c r="S572" s="220"/>
      <c r="T572" s="221"/>
      <c r="AT572" s="222" t="s">
        <v>201</v>
      </c>
      <c r="AU572" s="222" t="s">
        <v>90</v>
      </c>
      <c r="AV572" s="13" t="s">
        <v>40</v>
      </c>
      <c r="AW572" s="13" t="s">
        <v>38</v>
      </c>
      <c r="AX572" s="13" t="s">
        <v>81</v>
      </c>
      <c r="AY572" s="222" t="s">
        <v>192</v>
      </c>
    </row>
    <row r="573" spans="1:65" s="14" customFormat="1" ht="10.199999999999999">
      <c r="B573" s="223"/>
      <c r="C573" s="224"/>
      <c r="D573" s="209" t="s">
        <v>201</v>
      </c>
      <c r="E573" s="225" t="s">
        <v>32</v>
      </c>
      <c r="F573" s="226" t="s">
        <v>615</v>
      </c>
      <c r="G573" s="224"/>
      <c r="H573" s="227">
        <v>92.74</v>
      </c>
      <c r="I573" s="228"/>
      <c r="J573" s="224"/>
      <c r="K573" s="224"/>
      <c r="L573" s="229"/>
      <c r="M573" s="230"/>
      <c r="N573" s="231"/>
      <c r="O573" s="231"/>
      <c r="P573" s="231"/>
      <c r="Q573" s="231"/>
      <c r="R573" s="231"/>
      <c r="S573" s="231"/>
      <c r="T573" s="232"/>
      <c r="AT573" s="233" t="s">
        <v>201</v>
      </c>
      <c r="AU573" s="233" t="s">
        <v>90</v>
      </c>
      <c r="AV573" s="14" t="s">
        <v>90</v>
      </c>
      <c r="AW573" s="14" t="s">
        <v>38</v>
      </c>
      <c r="AX573" s="14" t="s">
        <v>81</v>
      </c>
      <c r="AY573" s="233" t="s">
        <v>192</v>
      </c>
    </row>
    <row r="574" spans="1:65" s="14" customFormat="1" ht="10.199999999999999">
      <c r="B574" s="223"/>
      <c r="C574" s="224"/>
      <c r="D574" s="209" t="s">
        <v>201</v>
      </c>
      <c r="E574" s="225" t="s">
        <v>32</v>
      </c>
      <c r="F574" s="226" t="s">
        <v>616</v>
      </c>
      <c r="G574" s="224"/>
      <c r="H574" s="227">
        <v>0.5</v>
      </c>
      <c r="I574" s="228"/>
      <c r="J574" s="224"/>
      <c r="K574" s="224"/>
      <c r="L574" s="229"/>
      <c r="M574" s="230"/>
      <c r="N574" s="231"/>
      <c r="O574" s="231"/>
      <c r="P574" s="231"/>
      <c r="Q574" s="231"/>
      <c r="R574" s="231"/>
      <c r="S574" s="231"/>
      <c r="T574" s="232"/>
      <c r="AT574" s="233" t="s">
        <v>201</v>
      </c>
      <c r="AU574" s="233" t="s">
        <v>90</v>
      </c>
      <c r="AV574" s="14" t="s">
        <v>90</v>
      </c>
      <c r="AW574" s="14" t="s">
        <v>38</v>
      </c>
      <c r="AX574" s="14" t="s">
        <v>81</v>
      </c>
      <c r="AY574" s="233" t="s">
        <v>192</v>
      </c>
    </row>
    <row r="575" spans="1:65" s="16" customFormat="1" ht="10.199999999999999">
      <c r="B575" s="245"/>
      <c r="C575" s="246"/>
      <c r="D575" s="209" t="s">
        <v>201</v>
      </c>
      <c r="E575" s="247" t="s">
        <v>32</v>
      </c>
      <c r="F575" s="248" t="s">
        <v>432</v>
      </c>
      <c r="G575" s="246"/>
      <c r="H575" s="249">
        <v>93.24</v>
      </c>
      <c r="I575" s="250"/>
      <c r="J575" s="246"/>
      <c r="K575" s="246"/>
      <c r="L575" s="251"/>
      <c r="M575" s="252"/>
      <c r="N575" s="253"/>
      <c r="O575" s="253"/>
      <c r="P575" s="253"/>
      <c r="Q575" s="253"/>
      <c r="R575" s="253"/>
      <c r="S575" s="253"/>
      <c r="T575" s="254"/>
      <c r="AT575" s="255" t="s">
        <v>201</v>
      </c>
      <c r="AU575" s="255" t="s">
        <v>90</v>
      </c>
      <c r="AV575" s="16" t="s">
        <v>111</v>
      </c>
      <c r="AW575" s="16" t="s">
        <v>38</v>
      </c>
      <c r="AX575" s="16" t="s">
        <v>81</v>
      </c>
      <c r="AY575" s="255" t="s">
        <v>192</v>
      </c>
    </row>
    <row r="576" spans="1:65" s="15" customFormat="1" ht="10.199999999999999">
      <c r="B576" s="234"/>
      <c r="C576" s="235"/>
      <c r="D576" s="209" t="s">
        <v>201</v>
      </c>
      <c r="E576" s="236" t="s">
        <v>32</v>
      </c>
      <c r="F576" s="237" t="s">
        <v>204</v>
      </c>
      <c r="G576" s="235"/>
      <c r="H576" s="238">
        <v>93.24</v>
      </c>
      <c r="I576" s="239"/>
      <c r="J576" s="235"/>
      <c r="K576" s="235"/>
      <c r="L576" s="240"/>
      <c r="M576" s="241"/>
      <c r="N576" s="242"/>
      <c r="O576" s="242"/>
      <c r="P576" s="242"/>
      <c r="Q576" s="242"/>
      <c r="R576" s="242"/>
      <c r="S576" s="242"/>
      <c r="T576" s="243"/>
      <c r="AT576" s="244" t="s">
        <v>201</v>
      </c>
      <c r="AU576" s="244" t="s">
        <v>90</v>
      </c>
      <c r="AV576" s="15" t="s">
        <v>161</v>
      </c>
      <c r="AW576" s="15" t="s">
        <v>38</v>
      </c>
      <c r="AX576" s="15" t="s">
        <v>40</v>
      </c>
      <c r="AY576" s="244" t="s">
        <v>192</v>
      </c>
    </row>
    <row r="577" spans="1:65" s="2" customFormat="1" ht="16.5" customHeight="1">
      <c r="A577" s="37"/>
      <c r="B577" s="38"/>
      <c r="C577" s="256" t="s">
        <v>617</v>
      </c>
      <c r="D577" s="256" t="s">
        <v>322</v>
      </c>
      <c r="E577" s="257" t="s">
        <v>618</v>
      </c>
      <c r="F577" s="258" t="s">
        <v>619</v>
      </c>
      <c r="G577" s="259" t="s">
        <v>124</v>
      </c>
      <c r="H577" s="260">
        <v>94.594999999999999</v>
      </c>
      <c r="I577" s="261"/>
      <c r="J577" s="262">
        <f>ROUND(I577*H577,2)</f>
        <v>0</v>
      </c>
      <c r="K577" s="258" t="s">
        <v>197</v>
      </c>
      <c r="L577" s="263"/>
      <c r="M577" s="264" t="s">
        <v>32</v>
      </c>
      <c r="N577" s="265" t="s">
        <v>52</v>
      </c>
      <c r="O577" s="67"/>
      <c r="P577" s="205">
        <f>O577*H577</f>
        <v>0</v>
      </c>
      <c r="Q577" s="205">
        <v>0.11799999999999999</v>
      </c>
      <c r="R577" s="205">
        <f>Q577*H577</f>
        <v>11.16221</v>
      </c>
      <c r="S577" s="205">
        <v>0</v>
      </c>
      <c r="T577" s="206">
        <f>S577*H577</f>
        <v>0</v>
      </c>
      <c r="U577" s="37"/>
      <c r="V577" s="37"/>
      <c r="W577" s="37"/>
      <c r="X577" s="37"/>
      <c r="Y577" s="37"/>
      <c r="Z577" s="37"/>
      <c r="AA577" s="37"/>
      <c r="AB577" s="37"/>
      <c r="AC577" s="37"/>
      <c r="AD577" s="37"/>
      <c r="AE577" s="37"/>
      <c r="AR577" s="207" t="s">
        <v>238</v>
      </c>
      <c r="AT577" s="207" t="s">
        <v>322</v>
      </c>
      <c r="AU577" s="207" t="s">
        <v>90</v>
      </c>
      <c r="AY577" s="19" t="s">
        <v>192</v>
      </c>
      <c r="BE577" s="208">
        <f>IF(N577="základní",J577,0)</f>
        <v>0</v>
      </c>
      <c r="BF577" s="208">
        <f>IF(N577="snížená",J577,0)</f>
        <v>0</v>
      </c>
      <c r="BG577" s="208">
        <f>IF(N577="zákl. přenesená",J577,0)</f>
        <v>0</v>
      </c>
      <c r="BH577" s="208">
        <f>IF(N577="sníž. přenesená",J577,0)</f>
        <v>0</v>
      </c>
      <c r="BI577" s="208">
        <f>IF(N577="nulová",J577,0)</f>
        <v>0</v>
      </c>
      <c r="BJ577" s="19" t="s">
        <v>40</v>
      </c>
      <c r="BK577" s="208">
        <f>ROUND(I577*H577,2)</f>
        <v>0</v>
      </c>
      <c r="BL577" s="19" t="s">
        <v>161</v>
      </c>
      <c r="BM577" s="207" t="s">
        <v>620</v>
      </c>
    </row>
    <row r="578" spans="1:65" s="2" customFormat="1" ht="19.2">
      <c r="A578" s="37"/>
      <c r="B578" s="38"/>
      <c r="C578" s="39"/>
      <c r="D578" s="209" t="s">
        <v>209</v>
      </c>
      <c r="E578" s="39"/>
      <c r="F578" s="210" t="s">
        <v>492</v>
      </c>
      <c r="G578" s="39"/>
      <c r="H578" s="39"/>
      <c r="I578" s="119"/>
      <c r="J578" s="39"/>
      <c r="K578" s="39"/>
      <c r="L578" s="42"/>
      <c r="M578" s="211"/>
      <c r="N578" s="212"/>
      <c r="O578" s="67"/>
      <c r="P578" s="67"/>
      <c r="Q578" s="67"/>
      <c r="R578" s="67"/>
      <c r="S578" s="67"/>
      <c r="T578" s="68"/>
      <c r="U578" s="37"/>
      <c r="V578" s="37"/>
      <c r="W578" s="37"/>
      <c r="X578" s="37"/>
      <c r="Y578" s="37"/>
      <c r="Z578" s="37"/>
      <c r="AA578" s="37"/>
      <c r="AB578" s="37"/>
      <c r="AC578" s="37"/>
      <c r="AD578" s="37"/>
      <c r="AE578" s="37"/>
      <c r="AT578" s="19" t="s">
        <v>209</v>
      </c>
      <c r="AU578" s="19" t="s">
        <v>90</v>
      </c>
    </row>
    <row r="579" spans="1:65" s="14" customFormat="1" ht="10.199999999999999">
      <c r="B579" s="223"/>
      <c r="C579" s="224"/>
      <c r="D579" s="209" t="s">
        <v>201</v>
      </c>
      <c r="E579" s="225" t="s">
        <v>32</v>
      </c>
      <c r="F579" s="226" t="s">
        <v>615</v>
      </c>
      <c r="G579" s="224"/>
      <c r="H579" s="227">
        <v>92.74</v>
      </c>
      <c r="I579" s="228"/>
      <c r="J579" s="224"/>
      <c r="K579" s="224"/>
      <c r="L579" s="229"/>
      <c r="M579" s="230"/>
      <c r="N579" s="231"/>
      <c r="O579" s="231"/>
      <c r="P579" s="231"/>
      <c r="Q579" s="231"/>
      <c r="R579" s="231"/>
      <c r="S579" s="231"/>
      <c r="T579" s="232"/>
      <c r="AT579" s="233" t="s">
        <v>201</v>
      </c>
      <c r="AU579" s="233" t="s">
        <v>90</v>
      </c>
      <c r="AV579" s="14" t="s">
        <v>90</v>
      </c>
      <c r="AW579" s="14" t="s">
        <v>38</v>
      </c>
      <c r="AX579" s="14" t="s">
        <v>40</v>
      </c>
      <c r="AY579" s="233" t="s">
        <v>192</v>
      </c>
    </row>
    <row r="580" spans="1:65" s="14" customFormat="1" ht="10.199999999999999">
      <c r="B580" s="223"/>
      <c r="C580" s="224"/>
      <c r="D580" s="209" t="s">
        <v>201</v>
      </c>
      <c r="E580" s="224"/>
      <c r="F580" s="226" t="s">
        <v>621</v>
      </c>
      <c r="G580" s="224"/>
      <c r="H580" s="227">
        <v>94.594999999999999</v>
      </c>
      <c r="I580" s="228"/>
      <c r="J580" s="224"/>
      <c r="K580" s="224"/>
      <c r="L580" s="229"/>
      <c r="M580" s="230"/>
      <c r="N580" s="231"/>
      <c r="O580" s="231"/>
      <c r="P580" s="231"/>
      <c r="Q580" s="231"/>
      <c r="R580" s="231"/>
      <c r="S580" s="231"/>
      <c r="T580" s="232"/>
      <c r="AT580" s="233" t="s">
        <v>201</v>
      </c>
      <c r="AU580" s="233" t="s">
        <v>90</v>
      </c>
      <c r="AV580" s="14" t="s">
        <v>90</v>
      </c>
      <c r="AW580" s="14" t="s">
        <v>4</v>
      </c>
      <c r="AX580" s="14" t="s">
        <v>40</v>
      </c>
      <c r="AY580" s="233" t="s">
        <v>192</v>
      </c>
    </row>
    <row r="581" spans="1:65" s="12" customFormat="1" ht="22.8" customHeight="1">
      <c r="B581" s="180"/>
      <c r="C581" s="181"/>
      <c r="D581" s="182" t="s">
        <v>80</v>
      </c>
      <c r="E581" s="194" t="s">
        <v>238</v>
      </c>
      <c r="F581" s="194" t="s">
        <v>622</v>
      </c>
      <c r="G581" s="181"/>
      <c r="H581" s="181"/>
      <c r="I581" s="184"/>
      <c r="J581" s="195">
        <f>BK581</f>
        <v>0</v>
      </c>
      <c r="K581" s="181"/>
      <c r="L581" s="186"/>
      <c r="M581" s="187"/>
      <c r="N581" s="188"/>
      <c r="O581" s="188"/>
      <c r="P581" s="189">
        <f>SUM(P582:P672)</f>
        <v>0</v>
      </c>
      <c r="Q581" s="188"/>
      <c r="R581" s="189">
        <f>SUM(R582:R672)</f>
        <v>6.0479980000000007</v>
      </c>
      <c r="S581" s="188"/>
      <c r="T581" s="190">
        <f>SUM(T582:T672)</f>
        <v>2.8706400000000003</v>
      </c>
      <c r="AR581" s="191" t="s">
        <v>40</v>
      </c>
      <c r="AT581" s="192" t="s">
        <v>80</v>
      </c>
      <c r="AU581" s="192" t="s">
        <v>40</v>
      </c>
      <c r="AY581" s="191" t="s">
        <v>192</v>
      </c>
      <c r="BK581" s="193">
        <f>SUM(BK582:BK672)</f>
        <v>0</v>
      </c>
    </row>
    <row r="582" spans="1:65" s="2" customFormat="1" ht="21.75" customHeight="1">
      <c r="A582" s="37"/>
      <c r="B582" s="38"/>
      <c r="C582" s="196" t="s">
        <v>623</v>
      </c>
      <c r="D582" s="196" t="s">
        <v>194</v>
      </c>
      <c r="E582" s="197" t="s">
        <v>624</v>
      </c>
      <c r="F582" s="198" t="s">
        <v>625</v>
      </c>
      <c r="G582" s="199" t="s">
        <v>109</v>
      </c>
      <c r="H582" s="200">
        <v>8.84</v>
      </c>
      <c r="I582" s="201"/>
      <c r="J582" s="202">
        <f>ROUND(I582*H582,2)</f>
        <v>0</v>
      </c>
      <c r="K582" s="198" t="s">
        <v>197</v>
      </c>
      <c r="L582" s="42"/>
      <c r="M582" s="203" t="s">
        <v>32</v>
      </c>
      <c r="N582" s="204" t="s">
        <v>52</v>
      </c>
      <c r="O582" s="67"/>
      <c r="P582" s="205">
        <f>O582*H582</f>
        <v>0</v>
      </c>
      <c r="Q582" s="205">
        <v>3.82E-3</v>
      </c>
      <c r="R582" s="205">
        <f>Q582*H582</f>
        <v>3.3768800000000002E-2</v>
      </c>
      <c r="S582" s="205">
        <v>0</v>
      </c>
      <c r="T582" s="206">
        <f>S582*H582</f>
        <v>0</v>
      </c>
      <c r="U582" s="37"/>
      <c r="V582" s="37"/>
      <c r="W582" s="37"/>
      <c r="X582" s="37"/>
      <c r="Y582" s="37"/>
      <c r="Z582" s="37"/>
      <c r="AA582" s="37"/>
      <c r="AB582" s="37"/>
      <c r="AC582" s="37"/>
      <c r="AD582" s="37"/>
      <c r="AE582" s="37"/>
      <c r="AR582" s="207" t="s">
        <v>161</v>
      </c>
      <c r="AT582" s="207" t="s">
        <v>194</v>
      </c>
      <c r="AU582" s="207" t="s">
        <v>90</v>
      </c>
      <c r="AY582" s="19" t="s">
        <v>192</v>
      </c>
      <c r="BE582" s="208">
        <f>IF(N582="základní",J582,0)</f>
        <v>0</v>
      </c>
      <c r="BF582" s="208">
        <f>IF(N582="snížená",J582,0)</f>
        <v>0</v>
      </c>
      <c r="BG582" s="208">
        <f>IF(N582="zákl. přenesená",J582,0)</f>
        <v>0</v>
      </c>
      <c r="BH582" s="208">
        <f>IF(N582="sníž. přenesená",J582,0)</f>
        <v>0</v>
      </c>
      <c r="BI582" s="208">
        <f>IF(N582="nulová",J582,0)</f>
        <v>0</v>
      </c>
      <c r="BJ582" s="19" t="s">
        <v>40</v>
      </c>
      <c r="BK582" s="208">
        <f>ROUND(I582*H582,2)</f>
        <v>0</v>
      </c>
      <c r="BL582" s="19" t="s">
        <v>161</v>
      </c>
      <c r="BM582" s="207" t="s">
        <v>626</v>
      </c>
    </row>
    <row r="583" spans="1:65" s="2" customFormat="1" ht="105.6">
      <c r="A583" s="37"/>
      <c r="B583" s="38"/>
      <c r="C583" s="39"/>
      <c r="D583" s="209" t="s">
        <v>199</v>
      </c>
      <c r="E583" s="39"/>
      <c r="F583" s="210" t="s">
        <v>627</v>
      </c>
      <c r="G583" s="39"/>
      <c r="H583" s="39"/>
      <c r="I583" s="119"/>
      <c r="J583" s="39"/>
      <c r="K583" s="39"/>
      <c r="L583" s="42"/>
      <c r="M583" s="211"/>
      <c r="N583" s="212"/>
      <c r="O583" s="67"/>
      <c r="P583" s="67"/>
      <c r="Q583" s="67"/>
      <c r="R583" s="67"/>
      <c r="S583" s="67"/>
      <c r="T583" s="68"/>
      <c r="U583" s="37"/>
      <c r="V583" s="37"/>
      <c r="W583" s="37"/>
      <c r="X583" s="37"/>
      <c r="Y583" s="37"/>
      <c r="Z583" s="37"/>
      <c r="AA583" s="37"/>
      <c r="AB583" s="37"/>
      <c r="AC583" s="37"/>
      <c r="AD583" s="37"/>
      <c r="AE583" s="37"/>
      <c r="AT583" s="19" t="s">
        <v>199</v>
      </c>
      <c r="AU583" s="19" t="s">
        <v>90</v>
      </c>
    </row>
    <row r="584" spans="1:65" s="13" customFormat="1" ht="10.199999999999999">
      <c r="B584" s="213"/>
      <c r="C584" s="214"/>
      <c r="D584" s="209" t="s">
        <v>201</v>
      </c>
      <c r="E584" s="215" t="s">
        <v>32</v>
      </c>
      <c r="F584" s="216" t="s">
        <v>275</v>
      </c>
      <c r="G584" s="214"/>
      <c r="H584" s="215" t="s">
        <v>32</v>
      </c>
      <c r="I584" s="217"/>
      <c r="J584" s="214"/>
      <c r="K584" s="214"/>
      <c r="L584" s="218"/>
      <c r="M584" s="219"/>
      <c r="N584" s="220"/>
      <c r="O584" s="220"/>
      <c r="P584" s="220"/>
      <c r="Q584" s="220"/>
      <c r="R584" s="220"/>
      <c r="S584" s="220"/>
      <c r="T584" s="221"/>
      <c r="AT584" s="222" t="s">
        <v>201</v>
      </c>
      <c r="AU584" s="222" t="s">
        <v>90</v>
      </c>
      <c r="AV584" s="13" t="s">
        <v>40</v>
      </c>
      <c r="AW584" s="13" t="s">
        <v>38</v>
      </c>
      <c r="AX584" s="13" t="s">
        <v>81</v>
      </c>
      <c r="AY584" s="222" t="s">
        <v>192</v>
      </c>
    </row>
    <row r="585" spans="1:65" s="13" customFormat="1" ht="10.199999999999999">
      <c r="B585" s="213"/>
      <c r="C585" s="214"/>
      <c r="D585" s="209" t="s">
        <v>201</v>
      </c>
      <c r="E585" s="215" t="s">
        <v>32</v>
      </c>
      <c r="F585" s="216" t="s">
        <v>202</v>
      </c>
      <c r="G585" s="214"/>
      <c r="H585" s="215" t="s">
        <v>32</v>
      </c>
      <c r="I585" s="217"/>
      <c r="J585" s="214"/>
      <c r="K585" s="214"/>
      <c r="L585" s="218"/>
      <c r="M585" s="219"/>
      <c r="N585" s="220"/>
      <c r="O585" s="220"/>
      <c r="P585" s="220"/>
      <c r="Q585" s="220"/>
      <c r="R585" s="220"/>
      <c r="S585" s="220"/>
      <c r="T585" s="221"/>
      <c r="AT585" s="222" t="s">
        <v>201</v>
      </c>
      <c r="AU585" s="222" t="s">
        <v>90</v>
      </c>
      <c r="AV585" s="13" t="s">
        <v>40</v>
      </c>
      <c r="AW585" s="13" t="s">
        <v>38</v>
      </c>
      <c r="AX585" s="13" t="s">
        <v>81</v>
      </c>
      <c r="AY585" s="222" t="s">
        <v>192</v>
      </c>
    </row>
    <row r="586" spans="1:65" s="14" customFormat="1" ht="10.199999999999999">
      <c r="B586" s="223"/>
      <c r="C586" s="224"/>
      <c r="D586" s="209" t="s">
        <v>201</v>
      </c>
      <c r="E586" s="225" t="s">
        <v>32</v>
      </c>
      <c r="F586" s="226" t="s">
        <v>523</v>
      </c>
      <c r="G586" s="224"/>
      <c r="H586" s="227">
        <v>8.84</v>
      </c>
      <c r="I586" s="228"/>
      <c r="J586" s="224"/>
      <c r="K586" s="224"/>
      <c r="L586" s="229"/>
      <c r="M586" s="230"/>
      <c r="N586" s="231"/>
      <c r="O586" s="231"/>
      <c r="P586" s="231"/>
      <c r="Q586" s="231"/>
      <c r="R586" s="231"/>
      <c r="S586" s="231"/>
      <c r="T586" s="232"/>
      <c r="AT586" s="233" t="s">
        <v>201</v>
      </c>
      <c r="AU586" s="233" t="s">
        <v>90</v>
      </c>
      <c r="AV586" s="14" t="s">
        <v>90</v>
      </c>
      <c r="AW586" s="14" t="s">
        <v>38</v>
      </c>
      <c r="AX586" s="14" t="s">
        <v>81</v>
      </c>
      <c r="AY586" s="233" t="s">
        <v>192</v>
      </c>
    </row>
    <row r="587" spans="1:65" s="15" customFormat="1" ht="10.199999999999999">
      <c r="B587" s="234"/>
      <c r="C587" s="235"/>
      <c r="D587" s="209" t="s">
        <v>201</v>
      </c>
      <c r="E587" s="236" t="s">
        <v>32</v>
      </c>
      <c r="F587" s="237" t="s">
        <v>204</v>
      </c>
      <c r="G587" s="235"/>
      <c r="H587" s="238">
        <v>8.84</v>
      </c>
      <c r="I587" s="239"/>
      <c r="J587" s="235"/>
      <c r="K587" s="235"/>
      <c r="L587" s="240"/>
      <c r="M587" s="241"/>
      <c r="N587" s="242"/>
      <c r="O587" s="242"/>
      <c r="P587" s="242"/>
      <c r="Q587" s="242"/>
      <c r="R587" s="242"/>
      <c r="S587" s="242"/>
      <c r="T587" s="243"/>
      <c r="AT587" s="244" t="s">
        <v>201</v>
      </c>
      <c r="AU587" s="244" t="s">
        <v>90</v>
      </c>
      <c r="AV587" s="15" t="s">
        <v>161</v>
      </c>
      <c r="AW587" s="15" t="s">
        <v>38</v>
      </c>
      <c r="AX587" s="15" t="s">
        <v>40</v>
      </c>
      <c r="AY587" s="244" t="s">
        <v>192</v>
      </c>
    </row>
    <row r="588" spans="1:65" s="2" customFormat="1" ht="21.75" customHeight="1">
      <c r="A588" s="37"/>
      <c r="B588" s="38"/>
      <c r="C588" s="196" t="s">
        <v>628</v>
      </c>
      <c r="D588" s="196" t="s">
        <v>194</v>
      </c>
      <c r="E588" s="197" t="s">
        <v>629</v>
      </c>
      <c r="F588" s="198" t="s">
        <v>630</v>
      </c>
      <c r="G588" s="199" t="s">
        <v>160</v>
      </c>
      <c r="H588" s="200">
        <v>5</v>
      </c>
      <c r="I588" s="201"/>
      <c r="J588" s="202">
        <f>ROUND(I588*H588,2)</f>
        <v>0</v>
      </c>
      <c r="K588" s="198" t="s">
        <v>197</v>
      </c>
      <c r="L588" s="42"/>
      <c r="M588" s="203" t="s">
        <v>32</v>
      </c>
      <c r="N588" s="204" t="s">
        <v>52</v>
      </c>
      <c r="O588" s="67"/>
      <c r="P588" s="205">
        <f>O588*H588</f>
        <v>0</v>
      </c>
      <c r="Q588" s="205">
        <v>1E-4</v>
      </c>
      <c r="R588" s="205">
        <f>Q588*H588</f>
        <v>5.0000000000000001E-4</v>
      </c>
      <c r="S588" s="205">
        <v>0</v>
      </c>
      <c r="T588" s="206">
        <f>S588*H588</f>
        <v>0</v>
      </c>
      <c r="U588" s="37"/>
      <c r="V588" s="37"/>
      <c r="W588" s="37"/>
      <c r="X588" s="37"/>
      <c r="Y588" s="37"/>
      <c r="Z588" s="37"/>
      <c r="AA588" s="37"/>
      <c r="AB588" s="37"/>
      <c r="AC588" s="37"/>
      <c r="AD588" s="37"/>
      <c r="AE588" s="37"/>
      <c r="AR588" s="207" t="s">
        <v>161</v>
      </c>
      <c r="AT588" s="207" t="s">
        <v>194</v>
      </c>
      <c r="AU588" s="207" t="s">
        <v>90</v>
      </c>
      <c r="AY588" s="19" t="s">
        <v>192</v>
      </c>
      <c r="BE588" s="208">
        <f>IF(N588="základní",J588,0)</f>
        <v>0</v>
      </c>
      <c r="BF588" s="208">
        <f>IF(N588="snížená",J588,0)</f>
        <v>0</v>
      </c>
      <c r="BG588" s="208">
        <f>IF(N588="zákl. přenesená",J588,0)</f>
        <v>0</v>
      </c>
      <c r="BH588" s="208">
        <f>IF(N588="sníž. přenesená",J588,0)</f>
        <v>0</v>
      </c>
      <c r="BI588" s="208">
        <f>IF(N588="nulová",J588,0)</f>
        <v>0</v>
      </c>
      <c r="BJ588" s="19" t="s">
        <v>40</v>
      </c>
      <c r="BK588" s="208">
        <f>ROUND(I588*H588,2)</f>
        <v>0</v>
      </c>
      <c r="BL588" s="19" t="s">
        <v>161</v>
      </c>
      <c r="BM588" s="207" t="s">
        <v>631</v>
      </c>
    </row>
    <row r="589" spans="1:65" s="2" customFormat="1" ht="48">
      <c r="A589" s="37"/>
      <c r="B589" s="38"/>
      <c r="C589" s="39"/>
      <c r="D589" s="209" t="s">
        <v>199</v>
      </c>
      <c r="E589" s="39"/>
      <c r="F589" s="210" t="s">
        <v>632</v>
      </c>
      <c r="G589" s="39"/>
      <c r="H589" s="39"/>
      <c r="I589" s="119"/>
      <c r="J589" s="39"/>
      <c r="K589" s="39"/>
      <c r="L589" s="42"/>
      <c r="M589" s="211"/>
      <c r="N589" s="212"/>
      <c r="O589" s="67"/>
      <c r="P589" s="67"/>
      <c r="Q589" s="67"/>
      <c r="R589" s="67"/>
      <c r="S589" s="67"/>
      <c r="T589" s="68"/>
      <c r="U589" s="37"/>
      <c r="V589" s="37"/>
      <c r="W589" s="37"/>
      <c r="X589" s="37"/>
      <c r="Y589" s="37"/>
      <c r="Z589" s="37"/>
      <c r="AA589" s="37"/>
      <c r="AB589" s="37"/>
      <c r="AC589" s="37"/>
      <c r="AD589" s="37"/>
      <c r="AE589" s="37"/>
      <c r="AT589" s="19" t="s">
        <v>199</v>
      </c>
      <c r="AU589" s="19" t="s">
        <v>90</v>
      </c>
    </row>
    <row r="590" spans="1:65" s="13" customFormat="1" ht="10.199999999999999">
      <c r="B590" s="213"/>
      <c r="C590" s="214"/>
      <c r="D590" s="209" t="s">
        <v>201</v>
      </c>
      <c r="E590" s="215" t="s">
        <v>32</v>
      </c>
      <c r="F590" s="216" t="s">
        <v>275</v>
      </c>
      <c r="G590" s="214"/>
      <c r="H590" s="215" t="s">
        <v>32</v>
      </c>
      <c r="I590" s="217"/>
      <c r="J590" s="214"/>
      <c r="K590" s="214"/>
      <c r="L590" s="218"/>
      <c r="M590" s="219"/>
      <c r="N590" s="220"/>
      <c r="O590" s="220"/>
      <c r="P590" s="220"/>
      <c r="Q590" s="220"/>
      <c r="R590" s="220"/>
      <c r="S590" s="220"/>
      <c r="T590" s="221"/>
      <c r="AT590" s="222" t="s">
        <v>201</v>
      </c>
      <c r="AU590" s="222" t="s">
        <v>90</v>
      </c>
      <c r="AV590" s="13" t="s">
        <v>40</v>
      </c>
      <c r="AW590" s="13" t="s">
        <v>38</v>
      </c>
      <c r="AX590" s="13" t="s">
        <v>81</v>
      </c>
      <c r="AY590" s="222" t="s">
        <v>192</v>
      </c>
    </row>
    <row r="591" spans="1:65" s="13" customFormat="1" ht="10.199999999999999">
      <c r="B591" s="213"/>
      <c r="C591" s="214"/>
      <c r="D591" s="209" t="s">
        <v>201</v>
      </c>
      <c r="E591" s="215" t="s">
        <v>32</v>
      </c>
      <c r="F591" s="216" t="s">
        <v>202</v>
      </c>
      <c r="G591" s="214"/>
      <c r="H591" s="215" t="s">
        <v>32</v>
      </c>
      <c r="I591" s="217"/>
      <c r="J591" s="214"/>
      <c r="K591" s="214"/>
      <c r="L591" s="218"/>
      <c r="M591" s="219"/>
      <c r="N591" s="220"/>
      <c r="O591" s="220"/>
      <c r="P591" s="220"/>
      <c r="Q591" s="220"/>
      <c r="R591" s="220"/>
      <c r="S591" s="220"/>
      <c r="T591" s="221"/>
      <c r="AT591" s="222" t="s">
        <v>201</v>
      </c>
      <c r="AU591" s="222" t="s">
        <v>90</v>
      </c>
      <c r="AV591" s="13" t="s">
        <v>40</v>
      </c>
      <c r="AW591" s="13" t="s">
        <v>38</v>
      </c>
      <c r="AX591" s="13" t="s">
        <v>81</v>
      </c>
      <c r="AY591" s="222" t="s">
        <v>192</v>
      </c>
    </row>
    <row r="592" spans="1:65" s="14" customFormat="1" ht="10.199999999999999">
      <c r="B592" s="223"/>
      <c r="C592" s="224"/>
      <c r="D592" s="209" t="s">
        <v>201</v>
      </c>
      <c r="E592" s="225" t="s">
        <v>32</v>
      </c>
      <c r="F592" s="226" t="s">
        <v>633</v>
      </c>
      <c r="G592" s="224"/>
      <c r="H592" s="227">
        <v>3</v>
      </c>
      <c r="I592" s="228"/>
      <c r="J592" s="224"/>
      <c r="K592" s="224"/>
      <c r="L592" s="229"/>
      <c r="M592" s="230"/>
      <c r="N592" s="231"/>
      <c r="O592" s="231"/>
      <c r="P592" s="231"/>
      <c r="Q592" s="231"/>
      <c r="R592" s="231"/>
      <c r="S592" s="231"/>
      <c r="T592" s="232"/>
      <c r="AT592" s="233" t="s">
        <v>201</v>
      </c>
      <c r="AU592" s="233" t="s">
        <v>90</v>
      </c>
      <c r="AV592" s="14" t="s">
        <v>90</v>
      </c>
      <c r="AW592" s="14" t="s">
        <v>38</v>
      </c>
      <c r="AX592" s="14" t="s">
        <v>81</v>
      </c>
      <c r="AY592" s="233" t="s">
        <v>192</v>
      </c>
    </row>
    <row r="593" spans="1:65" s="14" customFormat="1" ht="10.199999999999999">
      <c r="B593" s="223"/>
      <c r="C593" s="224"/>
      <c r="D593" s="209" t="s">
        <v>201</v>
      </c>
      <c r="E593" s="225" t="s">
        <v>32</v>
      </c>
      <c r="F593" s="226" t="s">
        <v>634</v>
      </c>
      <c r="G593" s="224"/>
      <c r="H593" s="227">
        <v>2</v>
      </c>
      <c r="I593" s="228"/>
      <c r="J593" s="224"/>
      <c r="K593" s="224"/>
      <c r="L593" s="229"/>
      <c r="M593" s="230"/>
      <c r="N593" s="231"/>
      <c r="O593" s="231"/>
      <c r="P593" s="231"/>
      <c r="Q593" s="231"/>
      <c r="R593" s="231"/>
      <c r="S593" s="231"/>
      <c r="T593" s="232"/>
      <c r="AT593" s="233" t="s">
        <v>201</v>
      </c>
      <c r="AU593" s="233" t="s">
        <v>90</v>
      </c>
      <c r="AV593" s="14" t="s">
        <v>90</v>
      </c>
      <c r="AW593" s="14" t="s">
        <v>38</v>
      </c>
      <c r="AX593" s="14" t="s">
        <v>81</v>
      </c>
      <c r="AY593" s="233" t="s">
        <v>192</v>
      </c>
    </row>
    <row r="594" spans="1:65" s="15" customFormat="1" ht="10.199999999999999">
      <c r="B594" s="234"/>
      <c r="C594" s="235"/>
      <c r="D594" s="209" t="s">
        <v>201</v>
      </c>
      <c r="E594" s="236" t="s">
        <v>32</v>
      </c>
      <c r="F594" s="237" t="s">
        <v>204</v>
      </c>
      <c r="G594" s="235"/>
      <c r="H594" s="238">
        <v>5</v>
      </c>
      <c r="I594" s="239"/>
      <c r="J594" s="235"/>
      <c r="K594" s="235"/>
      <c r="L594" s="240"/>
      <c r="M594" s="241"/>
      <c r="N594" s="242"/>
      <c r="O594" s="242"/>
      <c r="P594" s="242"/>
      <c r="Q594" s="242"/>
      <c r="R594" s="242"/>
      <c r="S594" s="242"/>
      <c r="T594" s="243"/>
      <c r="AT594" s="244" t="s">
        <v>201</v>
      </c>
      <c r="AU594" s="244" t="s">
        <v>90</v>
      </c>
      <c r="AV594" s="15" t="s">
        <v>161</v>
      </c>
      <c r="AW594" s="15" t="s">
        <v>38</v>
      </c>
      <c r="AX594" s="15" t="s">
        <v>40</v>
      </c>
      <c r="AY594" s="244" t="s">
        <v>192</v>
      </c>
    </row>
    <row r="595" spans="1:65" s="2" customFormat="1" ht="16.5" customHeight="1">
      <c r="A595" s="37"/>
      <c r="B595" s="38"/>
      <c r="C595" s="256" t="s">
        <v>635</v>
      </c>
      <c r="D595" s="256" t="s">
        <v>322</v>
      </c>
      <c r="E595" s="257" t="s">
        <v>636</v>
      </c>
      <c r="F595" s="258" t="s">
        <v>637</v>
      </c>
      <c r="G595" s="259" t="s">
        <v>160</v>
      </c>
      <c r="H595" s="260">
        <v>5.15</v>
      </c>
      <c r="I595" s="261"/>
      <c r="J595" s="262">
        <f>ROUND(I595*H595,2)</f>
        <v>0</v>
      </c>
      <c r="K595" s="258" t="s">
        <v>197</v>
      </c>
      <c r="L595" s="263"/>
      <c r="M595" s="264" t="s">
        <v>32</v>
      </c>
      <c r="N595" s="265" t="s">
        <v>52</v>
      </c>
      <c r="O595" s="67"/>
      <c r="P595" s="205">
        <f>O595*H595</f>
        <v>0</v>
      </c>
      <c r="Q595" s="205">
        <v>1.56E-3</v>
      </c>
      <c r="R595" s="205">
        <f>Q595*H595</f>
        <v>8.0340000000000012E-3</v>
      </c>
      <c r="S595" s="205">
        <v>0</v>
      </c>
      <c r="T595" s="206">
        <f>S595*H595</f>
        <v>0</v>
      </c>
      <c r="U595" s="37"/>
      <c r="V595" s="37"/>
      <c r="W595" s="37"/>
      <c r="X595" s="37"/>
      <c r="Y595" s="37"/>
      <c r="Z595" s="37"/>
      <c r="AA595" s="37"/>
      <c r="AB595" s="37"/>
      <c r="AC595" s="37"/>
      <c r="AD595" s="37"/>
      <c r="AE595" s="37"/>
      <c r="AR595" s="207" t="s">
        <v>238</v>
      </c>
      <c r="AT595" s="207" t="s">
        <v>322</v>
      </c>
      <c r="AU595" s="207" t="s">
        <v>90</v>
      </c>
      <c r="AY595" s="19" t="s">
        <v>192</v>
      </c>
      <c r="BE595" s="208">
        <f>IF(N595="základní",J595,0)</f>
        <v>0</v>
      </c>
      <c r="BF595" s="208">
        <f>IF(N595="snížená",J595,0)</f>
        <v>0</v>
      </c>
      <c r="BG595" s="208">
        <f>IF(N595="zákl. přenesená",J595,0)</f>
        <v>0</v>
      </c>
      <c r="BH595" s="208">
        <f>IF(N595="sníž. přenesená",J595,0)</f>
        <v>0</v>
      </c>
      <c r="BI595" s="208">
        <f>IF(N595="nulová",J595,0)</f>
        <v>0</v>
      </c>
      <c r="BJ595" s="19" t="s">
        <v>40</v>
      </c>
      <c r="BK595" s="208">
        <f>ROUND(I595*H595,2)</f>
        <v>0</v>
      </c>
      <c r="BL595" s="19" t="s">
        <v>161</v>
      </c>
      <c r="BM595" s="207" t="s">
        <v>638</v>
      </c>
    </row>
    <row r="596" spans="1:65" s="2" customFormat="1" ht="19.2">
      <c r="A596" s="37"/>
      <c r="B596" s="38"/>
      <c r="C596" s="39"/>
      <c r="D596" s="209" t="s">
        <v>209</v>
      </c>
      <c r="E596" s="39"/>
      <c r="F596" s="210" t="s">
        <v>639</v>
      </c>
      <c r="G596" s="39"/>
      <c r="H596" s="39"/>
      <c r="I596" s="119"/>
      <c r="J596" s="39"/>
      <c r="K596" s="39"/>
      <c r="L596" s="42"/>
      <c r="M596" s="211"/>
      <c r="N596" s="212"/>
      <c r="O596" s="67"/>
      <c r="P596" s="67"/>
      <c r="Q596" s="67"/>
      <c r="R596" s="67"/>
      <c r="S596" s="67"/>
      <c r="T596" s="68"/>
      <c r="U596" s="37"/>
      <c r="V596" s="37"/>
      <c r="W596" s="37"/>
      <c r="X596" s="37"/>
      <c r="Y596" s="37"/>
      <c r="Z596" s="37"/>
      <c r="AA596" s="37"/>
      <c r="AB596" s="37"/>
      <c r="AC596" s="37"/>
      <c r="AD596" s="37"/>
      <c r="AE596" s="37"/>
      <c r="AT596" s="19" t="s">
        <v>209</v>
      </c>
      <c r="AU596" s="19" t="s">
        <v>90</v>
      </c>
    </row>
    <row r="597" spans="1:65" s="14" customFormat="1" ht="10.199999999999999">
      <c r="B597" s="223"/>
      <c r="C597" s="224"/>
      <c r="D597" s="209" t="s">
        <v>201</v>
      </c>
      <c r="E597" s="224"/>
      <c r="F597" s="226" t="s">
        <v>640</v>
      </c>
      <c r="G597" s="224"/>
      <c r="H597" s="227">
        <v>5.15</v>
      </c>
      <c r="I597" s="228"/>
      <c r="J597" s="224"/>
      <c r="K597" s="224"/>
      <c r="L597" s="229"/>
      <c r="M597" s="230"/>
      <c r="N597" s="231"/>
      <c r="O597" s="231"/>
      <c r="P597" s="231"/>
      <c r="Q597" s="231"/>
      <c r="R597" s="231"/>
      <c r="S597" s="231"/>
      <c r="T597" s="232"/>
      <c r="AT597" s="233" t="s">
        <v>201</v>
      </c>
      <c r="AU597" s="233" t="s">
        <v>90</v>
      </c>
      <c r="AV597" s="14" t="s">
        <v>90</v>
      </c>
      <c r="AW597" s="14" t="s">
        <v>4</v>
      </c>
      <c r="AX597" s="14" t="s">
        <v>40</v>
      </c>
      <c r="AY597" s="233" t="s">
        <v>192</v>
      </c>
    </row>
    <row r="598" spans="1:65" s="2" customFormat="1" ht="16.5" customHeight="1">
      <c r="A598" s="37"/>
      <c r="B598" s="38"/>
      <c r="C598" s="196" t="s">
        <v>641</v>
      </c>
      <c r="D598" s="196" t="s">
        <v>194</v>
      </c>
      <c r="E598" s="197" t="s">
        <v>642</v>
      </c>
      <c r="F598" s="198" t="s">
        <v>643</v>
      </c>
      <c r="G598" s="199" t="s">
        <v>160</v>
      </c>
      <c r="H598" s="200">
        <v>3</v>
      </c>
      <c r="I598" s="201"/>
      <c r="J598" s="202">
        <f>ROUND(I598*H598,2)</f>
        <v>0</v>
      </c>
      <c r="K598" s="198" t="s">
        <v>197</v>
      </c>
      <c r="L598" s="42"/>
      <c r="M598" s="203" t="s">
        <v>32</v>
      </c>
      <c r="N598" s="204" t="s">
        <v>52</v>
      </c>
      <c r="O598" s="67"/>
      <c r="P598" s="205">
        <f>O598*H598</f>
        <v>0</v>
      </c>
      <c r="Q598" s="205">
        <v>6.9999999999999994E-5</v>
      </c>
      <c r="R598" s="205">
        <f>Q598*H598</f>
        <v>2.0999999999999998E-4</v>
      </c>
      <c r="S598" s="205">
        <v>0</v>
      </c>
      <c r="T598" s="206">
        <f>S598*H598</f>
        <v>0</v>
      </c>
      <c r="U598" s="37"/>
      <c r="V598" s="37"/>
      <c r="W598" s="37"/>
      <c r="X598" s="37"/>
      <c r="Y598" s="37"/>
      <c r="Z598" s="37"/>
      <c r="AA598" s="37"/>
      <c r="AB598" s="37"/>
      <c r="AC598" s="37"/>
      <c r="AD598" s="37"/>
      <c r="AE598" s="37"/>
      <c r="AR598" s="207" t="s">
        <v>161</v>
      </c>
      <c r="AT598" s="207" t="s">
        <v>194</v>
      </c>
      <c r="AU598" s="207" t="s">
        <v>90</v>
      </c>
      <c r="AY598" s="19" t="s">
        <v>192</v>
      </c>
      <c r="BE598" s="208">
        <f>IF(N598="základní",J598,0)</f>
        <v>0</v>
      </c>
      <c r="BF598" s="208">
        <f>IF(N598="snížená",J598,0)</f>
        <v>0</v>
      </c>
      <c r="BG598" s="208">
        <f>IF(N598="zákl. přenesená",J598,0)</f>
        <v>0</v>
      </c>
      <c r="BH598" s="208">
        <f>IF(N598="sníž. přenesená",J598,0)</f>
        <v>0</v>
      </c>
      <c r="BI598" s="208">
        <f>IF(N598="nulová",J598,0)</f>
        <v>0</v>
      </c>
      <c r="BJ598" s="19" t="s">
        <v>40</v>
      </c>
      <c r="BK598" s="208">
        <f>ROUND(I598*H598,2)</f>
        <v>0</v>
      </c>
      <c r="BL598" s="19" t="s">
        <v>161</v>
      </c>
      <c r="BM598" s="207" t="s">
        <v>644</v>
      </c>
    </row>
    <row r="599" spans="1:65" s="2" customFormat="1" ht="48">
      <c r="A599" s="37"/>
      <c r="B599" s="38"/>
      <c r="C599" s="39"/>
      <c r="D599" s="209" t="s">
        <v>199</v>
      </c>
      <c r="E599" s="39"/>
      <c r="F599" s="210" t="s">
        <v>645</v>
      </c>
      <c r="G599" s="39"/>
      <c r="H599" s="39"/>
      <c r="I599" s="119"/>
      <c r="J599" s="39"/>
      <c r="K599" s="39"/>
      <c r="L599" s="42"/>
      <c r="M599" s="211"/>
      <c r="N599" s="212"/>
      <c r="O599" s="67"/>
      <c r="P599" s="67"/>
      <c r="Q599" s="67"/>
      <c r="R599" s="67"/>
      <c r="S599" s="67"/>
      <c r="T599" s="68"/>
      <c r="U599" s="37"/>
      <c r="V599" s="37"/>
      <c r="W599" s="37"/>
      <c r="X599" s="37"/>
      <c r="Y599" s="37"/>
      <c r="Z599" s="37"/>
      <c r="AA599" s="37"/>
      <c r="AB599" s="37"/>
      <c r="AC599" s="37"/>
      <c r="AD599" s="37"/>
      <c r="AE599" s="37"/>
      <c r="AT599" s="19" t="s">
        <v>199</v>
      </c>
      <c r="AU599" s="19" t="s">
        <v>90</v>
      </c>
    </row>
    <row r="600" spans="1:65" s="13" customFormat="1" ht="10.199999999999999">
      <c r="B600" s="213"/>
      <c r="C600" s="214"/>
      <c r="D600" s="209" t="s">
        <v>201</v>
      </c>
      <c r="E600" s="215" t="s">
        <v>32</v>
      </c>
      <c r="F600" s="216" t="s">
        <v>275</v>
      </c>
      <c r="G600" s="214"/>
      <c r="H600" s="215" t="s">
        <v>32</v>
      </c>
      <c r="I600" s="217"/>
      <c r="J600" s="214"/>
      <c r="K600" s="214"/>
      <c r="L600" s="218"/>
      <c r="M600" s="219"/>
      <c r="N600" s="220"/>
      <c r="O600" s="220"/>
      <c r="P600" s="220"/>
      <c r="Q600" s="220"/>
      <c r="R600" s="220"/>
      <c r="S600" s="220"/>
      <c r="T600" s="221"/>
      <c r="AT600" s="222" t="s">
        <v>201</v>
      </c>
      <c r="AU600" s="222" t="s">
        <v>90</v>
      </c>
      <c r="AV600" s="13" t="s">
        <v>40</v>
      </c>
      <c r="AW600" s="13" t="s">
        <v>38</v>
      </c>
      <c r="AX600" s="13" t="s">
        <v>81</v>
      </c>
      <c r="AY600" s="222" t="s">
        <v>192</v>
      </c>
    </row>
    <row r="601" spans="1:65" s="13" customFormat="1" ht="10.199999999999999">
      <c r="B601" s="213"/>
      <c r="C601" s="214"/>
      <c r="D601" s="209" t="s">
        <v>201</v>
      </c>
      <c r="E601" s="215" t="s">
        <v>32</v>
      </c>
      <c r="F601" s="216" t="s">
        <v>202</v>
      </c>
      <c r="G601" s="214"/>
      <c r="H601" s="215" t="s">
        <v>32</v>
      </c>
      <c r="I601" s="217"/>
      <c r="J601" s="214"/>
      <c r="K601" s="214"/>
      <c r="L601" s="218"/>
      <c r="M601" s="219"/>
      <c r="N601" s="220"/>
      <c r="O601" s="220"/>
      <c r="P601" s="220"/>
      <c r="Q601" s="220"/>
      <c r="R601" s="220"/>
      <c r="S601" s="220"/>
      <c r="T601" s="221"/>
      <c r="AT601" s="222" t="s">
        <v>201</v>
      </c>
      <c r="AU601" s="222" t="s">
        <v>90</v>
      </c>
      <c r="AV601" s="13" t="s">
        <v>40</v>
      </c>
      <c r="AW601" s="13" t="s">
        <v>38</v>
      </c>
      <c r="AX601" s="13" t="s">
        <v>81</v>
      </c>
      <c r="AY601" s="222" t="s">
        <v>192</v>
      </c>
    </row>
    <row r="602" spans="1:65" s="14" customFormat="1" ht="10.199999999999999">
      <c r="B602" s="223"/>
      <c r="C602" s="224"/>
      <c r="D602" s="209" t="s">
        <v>201</v>
      </c>
      <c r="E602" s="225" t="s">
        <v>32</v>
      </c>
      <c r="F602" s="226" t="s">
        <v>633</v>
      </c>
      <c r="G602" s="224"/>
      <c r="H602" s="227">
        <v>3</v>
      </c>
      <c r="I602" s="228"/>
      <c r="J602" s="224"/>
      <c r="K602" s="224"/>
      <c r="L602" s="229"/>
      <c r="M602" s="230"/>
      <c r="N602" s="231"/>
      <c r="O602" s="231"/>
      <c r="P602" s="231"/>
      <c r="Q602" s="231"/>
      <c r="R602" s="231"/>
      <c r="S602" s="231"/>
      <c r="T602" s="232"/>
      <c r="AT602" s="233" t="s">
        <v>201</v>
      </c>
      <c r="AU602" s="233" t="s">
        <v>90</v>
      </c>
      <c r="AV602" s="14" t="s">
        <v>90</v>
      </c>
      <c r="AW602" s="14" t="s">
        <v>38</v>
      </c>
      <c r="AX602" s="14" t="s">
        <v>81</v>
      </c>
      <c r="AY602" s="233" t="s">
        <v>192</v>
      </c>
    </row>
    <row r="603" spans="1:65" s="15" customFormat="1" ht="10.199999999999999">
      <c r="B603" s="234"/>
      <c r="C603" s="235"/>
      <c r="D603" s="209" t="s">
        <v>201</v>
      </c>
      <c r="E603" s="236" t="s">
        <v>32</v>
      </c>
      <c r="F603" s="237" t="s">
        <v>204</v>
      </c>
      <c r="G603" s="235"/>
      <c r="H603" s="238">
        <v>3</v>
      </c>
      <c r="I603" s="239"/>
      <c r="J603" s="235"/>
      <c r="K603" s="235"/>
      <c r="L603" s="240"/>
      <c r="M603" s="241"/>
      <c r="N603" s="242"/>
      <c r="O603" s="242"/>
      <c r="P603" s="242"/>
      <c r="Q603" s="242"/>
      <c r="R603" s="242"/>
      <c r="S603" s="242"/>
      <c r="T603" s="243"/>
      <c r="AT603" s="244" t="s">
        <v>201</v>
      </c>
      <c r="AU603" s="244" t="s">
        <v>90</v>
      </c>
      <c r="AV603" s="15" t="s">
        <v>161</v>
      </c>
      <c r="AW603" s="15" t="s">
        <v>38</v>
      </c>
      <c r="AX603" s="15" t="s">
        <v>40</v>
      </c>
      <c r="AY603" s="244" t="s">
        <v>192</v>
      </c>
    </row>
    <row r="604" spans="1:65" s="2" customFormat="1" ht="16.5" customHeight="1">
      <c r="A604" s="37"/>
      <c r="B604" s="38"/>
      <c r="C604" s="256" t="s">
        <v>646</v>
      </c>
      <c r="D604" s="256" t="s">
        <v>322</v>
      </c>
      <c r="E604" s="257" t="s">
        <v>647</v>
      </c>
      <c r="F604" s="258" t="s">
        <v>648</v>
      </c>
      <c r="G604" s="259" t="s">
        <v>160</v>
      </c>
      <c r="H604" s="260">
        <v>3.09</v>
      </c>
      <c r="I604" s="261"/>
      <c r="J604" s="262">
        <f>ROUND(I604*H604,2)</f>
        <v>0</v>
      </c>
      <c r="K604" s="258" t="s">
        <v>197</v>
      </c>
      <c r="L604" s="263"/>
      <c r="M604" s="264" t="s">
        <v>32</v>
      </c>
      <c r="N604" s="265" t="s">
        <v>52</v>
      </c>
      <c r="O604" s="67"/>
      <c r="P604" s="205">
        <f>O604*H604</f>
        <v>0</v>
      </c>
      <c r="Q604" s="205">
        <v>3.2000000000000002E-3</v>
      </c>
      <c r="R604" s="205">
        <f>Q604*H604</f>
        <v>9.8879999999999992E-3</v>
      </c>
      <c r="S604" s="205">
        <v>0</v>
      </c>
      <c r="T604" s="206">
        <f>S604*H604</f>
        <v>0</v>
      </c>
      <c r="U604" s="37"/>
      <c r="V604" s="37"/>
      <c r="W604" s="37"/>
      <c r="X604" s="37"/>
      <c r="Y604" s="37"/>
      <c r="Z604" s="37"/>
      <c r="AA604" s="37"/>
      <c r="AB604" s="37"/>
      <c r="AC604" s="37"/>
      <c r="AD604" s="37"/>
      <c r="AE604" s="37"/>
      <c r="AR604" s="207" t="s">
        <v>238</v>
      </c>
      <c r="AT604" s="207" t="s">
        <v>322</v>
      </c>
      <c r="AU604" s="207" t="s">
        <v>90</v>
      </c>
      <c r="AY604" s="19" t="s">
        <v>192</v>
      </c>
      <c r="BE604" s="208">
        <f>IF(N604="základní",J604,0)</f>
        <v>0</v>
      </c>
      <c r="BF604" s="208">
        <f>IF(N604="snížená",J604,0)</f>
        <v>0</v>
      </c>
      <c r="BG604" s="208">
        <f>IF(N604="zákl. přenesená",J604,0)</f>
        <v>0</v>
      </c>
      <c r="BH604" s="208">
        <f>IF(N604="sníž. přenesená",J604,0)</f>
        <v>0</v>
      </c>
      <c r="BI604" s="208">
        <f>IF(N604="nulová",J604,0)</f>
        <v>0</v>
      </c>
      <c r="BJ604" s="19" t="s">
        <v>40</v>
      </c>
      <c r="BK604" s="208">
        <f>ROUND(I604*H604,2)</f>
        <v>0</v>
      </c>
      <c r="BL604" s="19" t="s">
        <v>161</v>
      </c>
      <c r="BM604" s="207" t="s">
        <v>649</v>
      </c>
    </row>
    <row r="605" spans="1:65" s="2" customFormat="1" ht="19.2">
      <c r="A605" s="37"/>
      <c r="B605" s="38"/>
      <c r="C605" s="39"/>
      <c r="D605" s="209" t="s">
        <v>209</v>
      </c>
      <c r="E605" s="39"/>
      <c r="F605" s="210" t="s">
        <v>639</v>
      </c>
      <c r="G605" s="39"/>
      <c r="H605" s="39"/>
      <c r="I605" s="119"/>
      <c r="J605" s="39"/>
      <c r="K605" s="39"/>
      <c r="L605" s="42"/>
      <c r="M605" s="211"/>
      <c r="N605" s="212"/>
      <c r="O605" s="67"/>
      <c r="P605" s="67"/>
      <c r="Q605" s="67"/>
      <c r="R605" s="67"/>
      <c r="S605" s="67"/>
      <c r="T605" s="68"/>
      <c r="U605" s="37"/>
      <c r="V605" s="37"/>
      <c r="W605" s="37"/>
      <c r="X605" s="37"/>
      <c r="Y605" s="37"/>
      <c r="Z605" s="37"/>
      <c r="AA605" s="37"/>
      <c r="AB605" s="37"/>
      <c r="AC605" s="37"/>
      <c r="AD605" s="37"/>
      <c r="AE605" s="37"/>
      <c r="AT605" s="19" t="s">
        <v>209</v>
      </c>
      <c r="AU605" s="19" t="s">
        <v>90</v>
      </c>
    </row>
    <row r="606" spans="1:65" s="14" customFormat="1" ht="10.199999999999999">
      <c r="B606" s="223"/>
      <c r="C606" s="224"/>
      <c r="D606" s="209" t="s">
        <v>201</v>
      </c>
      <c r="E606" s="224"/>
      <c r="F606" s="226" t="s">
        <v>650</v>
      </c>
      <c r="G606" s="224"/>
      <c r="H606" s="227">
        <v>3.09</v>
      </c>
      <c r="I606" s="228"/>
      <c r="J606" s="224"/>
      <c r="K606" s="224"/>
      <c r="L606" s="229"/>
      <c r="M606" s="230"/>
      <c r="N606" s="231"/>
      <c r="O606" s="231"/>
      <c r="P606" s="231"/>
      <c r="Q606" s="231"/>
      <c r="R606" s="231"/>
      <c r="S606" s="231"/>
      <c r="T606" s="232"/>
      <c r="AT606" s="233" t="s">
        <v>201</v>
      </c>
      <c r="AU606" s="233" t="s">
        <v>90</v>
      </c>
      <c r="AV606" s="14" t="s">
        <v>90</v>
      </c>
      <c r="AW606" s="14" t="s">
        <v>4</v>
      </c>
      <c r="AX606" s="14" t="s">
        <v>40</v>
      </c>
      <c r="AY606" s="233" t="s">
        <v>192</v>
      </c>
    </row>
    <row r="607" spans="1:65" s="2" customFormat="1" ht="16.5" customHeight="1">
      <c r="A607" s="37"/>
      <c r="B607" s="38"/>
      <c r="C607" s="196" t="s">
        <v>651</v>
      </c>
      <c r="D607" s="196" t="s">
        <v>194</v>
      </c>
      <c r="E607" s="197" t="s">
        <v>652</v>
      </c>
      <c r="F607" s="198" t="s">
        <v>653</v>
      </c>
      <c r="G607" s="199" t="s">
        <v>241</v>
      </c>
      <c r="H607" s="200">
        <v>1.4890000000000001</v>
      </c>
      <c r="I607" s="201"/>
      <c r="J607" s="202">
        <f>ROUND(I607*H607,2)</f>
        <v>0</v>
      </c>
      <c r="K607" s="198" t="s">
        <v>197</v>
      </c>
      <c r="L607" s="42"/>
      <c r="M607" s="203" t="s">
        <v>32</v>
      </c>
      <c r="N607" s="204" t="s">
        <v>52</v>
      </c>
      <c r="O607" s="67"/>
      <c r="P607" s="205">
        <f>O607*H607</f>
        <v>0</v>
      </c>
      <c r="Q607" s="205">
        <v>0</v>
      </c>
      <c r="R607" s="205">
        <f>Q607*H607</f>
        <v>0</v>
      </c>
      <c r="S607" s="205">
        <v>1.76</v>
      </c>
      <c r="T607" s="206">
        <f>S607*H607</f>
        <v>2.6206400000000003</v>
      </c>
      <c r="U607" s="37"/>
      <c r="V607" s="37"/>
      <c r="W607" s="37"/>
      <c r="X607" s="37"/>
      <c r="Y607" s="37"/>
      <c r="Z607" s="37"/>
      <c r="AA607" s="37"/>
      <c r="AB607" s="37"/>
      <c r="AC607" s="37"/>
      <c r="AD607" s="37"/>
      <c r="AE607" s="37"/>
      <c r="AR607" s="207" t="s">
        <v>161</v>
      </c>
      <c r="AT607" s="207" t="s">
        <v>194</v>
      </c>
      <c r="AU607" s="207" t="s">
        <v>90</v>
      </c>
      <c r="AY607" s="19" t="s">
        <v>192</v>
      </c>
      <c r="BE607" s="208">
        <f>IF(N607="základní",J607,0)</f>
        <v>0</v>
      </c>
      <c r="BF607" s="208">
        <f>IF(N607="snížená",J607,0)</f>
        <v>0</v>
      </c>
      <c r="BG607" s="208">
        <f>IF(N607="zákl. přenesená",J607,0)</f>
        <v>0</v>
      </c>
      <c r="BH607" s="208">
        <f>IF(N607="sníž. přenesená",J607,0)</f>
        <v>0</v>
      </c>
      <c r="BI607" s="208">
        <f>IF(N607="nulová",J607,0)</f>
        <v>0</v>
      </c>
      <c r="BJ607" s="19" t="s">
        <v>40</v>
      </c>
      <c r="BK607" s="208">
        <f>ROUND(I607*H607,2)</f>
        <v>0</v>
      </c>
      <c r="BL607" s="19" t="s">
        <v>161</v>
      </c>
      <c r="BM607" s="207" t="s">
        <v>654</v>
      </c>
    </row>
    <row r="608" spans="1:65" s="2" customFormat="1" ht="38.4">
      <c r="A608" s="37"/>
      <c r="B608" s="38"/>
      <c r="C608" s="39"/>
      <c r="D608" s="209" t="s">
        <v>199</v>
      </c>
      <c r="E608" s="39"/>
      <c r="F608" s="210" t="s">
        <v>655</v>
      </c>
      <c r="G608" s="39"/>
      <c r="H608" s="39"/>
      <c r="I608" s="119"/>
      <c r="J608" s="39"/>
      <c r="K608" s="39"/>
      <c r="L608" s="42"/>
      <c r="M608" s="211"/>
      <c r="N608" s="212"/>
      <c r="O608" s="67"/>
      <c r="P608" s="67"/>
      <c r="Q608" s="67"/>
      <c r="R608" s="67"/>
      <c r="S608" s="67"/>
      <c r="T608" s="68"/>
      <c r="U608" s="37"/>
      <c r="V608" s="37"/>
      <c r="W608" s="37"/>
      <c r="X608" s="37"/>
      <c r="Y608" s="37"/>
      <c r="Z608" s="37"/>
      <c r="AA608" s="37"/>
      <c r="AB608" s="37"/>
      <c r="AC608" s="37"/>
      <c r="AD608" s="37"/>
      <c r="AE608" s="37"/>
      <c r="AT608" s="19" t="s">
        <v>199</v>
      </c>
      <c r="AU608" s="19" t="s">
        <v>90</v>
      </c>
    </row>
    <row r="609" spans="1:65" s="13" customFormat="1" ht="10.199999999999999">
      <c r="B609" s="213"/>
      <c r="C609" s="214"/>
      <c r="D609" s="209" t="s">
        <v>201</v>
      </c>
      <c r="E609" s="215" t="s">
        <v>32</v>
      </c>
      <c r="F609" s="216" t="s">
        <v>202</v>
      </c>
      <c r="G609" s="214"/>
      <c r="H609" s="215" t="s">
        <v>32</v>
      </c>
      <c r="I609" s="217"/>
      <c r="J609" s="214"/>
      <c r="K609" s="214"/>
      <c r="L609" s="218"/>
      <c r="M609" s="219"/>
      <c r="N609" s="220"/>
      <c r="O609" s="220"/>
      <c r="P609" s="220"/>
      <c r="Q609" s="220"/>
      <c r="R609" s="220"/>
      <c r="S609" s="220"/>
      <c r="T609" s="221"/>
      <c r="AT609" s="222" t="s">
        <v>201</v>
      </c>
      <c r="AU609" s="222" t="s">
        <v>90</v>
      </c>
      <c r="AV609" s="13" t="s">
        <v>40</v>
      </c>
      <c r="AW609" s="13" t="s">
        <v>38</v>
      </c>
      <c r="AX609" s="13" t="s">
        <v>81</v>
      </c>
      <c r="AY609" s="222" t="s">
        <v>192</v>
      </c>
    </row>
    <row r="610" spans="1:65" s="14" customFormat="1" ht="10.199999999999999">
      <c r="B610" s="223"/>
      <c r="C610" s="224"/>
      <c r="D610" s="209" t="s">
        <v>201</v>
      </c>
      <c r="E610" s="225" t="s">
        <v>32</v>
      </c>
      <c r="F610" s="226" t="s">
        <v>656</v>
      </c>
      <c r="G610" s="224"/>
      <c r="H610" s="227">
        <v>1.4890000000000001</v>
      </c>
      <c r="I610" s="228"/>
      <c r="J610" s="224"/>
      <c r="K610" s="224"/>
      <c r="L610" s="229"/>
      <c r="M610" s="230"/>
      <c r="N610" s="231"/>
      <c r="O610" s="231"/>
      <c r="P610" s="231"/>
      <c r="Q610" s="231"/>
      <c r="R610" s="231"/>
      <c r="S610" s="231"/>
      <c r="T610" s="232"/>
      <c r="AT610" s="233" t="s">
        <v>201</v>
      </c>
      <c r="AU610" s="233" t="s">
        <v>90</v>
      </c>
      <c r="AV610" s="14" t="s">
        <v>90</v>
      </c>
      <c r="AW610" s="14" t="s">
        <v>38</v>
      </c>
      <c r="AX610" s="14" t="s">
        <v>81</v>
      </c>
      <c r="AY610" s="233" t="s">
        <v>192</v>
      </c>
    </row>
    <row r="611" spans="1:65" s="15" customFormat="1" ht="10.199999999999999">
      <c r="B611" s="234"/>
      <c r="C611" s="235"/>
      <c r="D611" s="209" t="s">
        <v>201</v>
      </c>
      <c r="E611" s="236" t="s">
        <v>32</v>
      </c>
      <c r="F611" s="237" t="s">
        <v>204</v>
      </c>
      <c r="G611" s="235"/>
      <c r="H611" s="238">
        <v>1.4890000000000001</v>
      </c>
      <c r="I611" s="239"/>
      <c r="J611" s="235"/>
      <c r="K611" s="235"/>
      <c r="L611" s="240"/>
      <c r="M611" s="241"/>
      <c r="N611" s="242"/>
      <c r="O611" s="242"/>
      <c r="P611" s="242"/>
      <c r="Q611" s="242"/>
      <c r="R611" s="242"/>
      <c r="S611" s="242"/>
      <c r="T611" s="243"/>
      <c r="AT611" s="244" t="s">
        <v>201</v>
      </c>
      <c r="AU611" s="244" t="s">
        <v>90</v>
      </c>
      <c r="AV611" s="15" t="s">
        <v>161</v>
      </c>
      <c r="AW611" s="15" t="s">
        <v>38</v>
      </c>
      <c r="AX611" s="15" t="s">
        <v>40</v>
      </c>
      <c r="AY611" s="244" t="s">
        <v>192</v>
      </c>
    </row>
    <row r="612" spans="1:65" s="2" customFormat="1" ht="16.5" customHeight="1">
      <c r="A612" s="37"/>
      <c r="B612" s="38"/>
      <c r="C612" s="196" t="s">
        <v>657</v>
      </c>
      <c r="D612" s="196" t="s">
        <v>194</v>
      </c>
      <c r="E612" s="197" t="s">
        <v>658</v>
      </c>
      <c r="F612" s="198" t="s">
        <v>659</v>
      </c>
      <c r="G612" s="199" t="s">
        <v>109</v>
      </c>
      <c r="H612" s="200">
        <v>8.84</v>
      </c>
      <c r="I612" s="201"/>
      <c r="J612" s="202">
        <f>ROUND(I612*H612,2)</f>
        <v>0</v>
      </c>
      <c r="K612" s="198" t="s">
        <v>197</v>
      </c>
      <c r="L612" s="42"/>
      <c r="M612" s="203" t="s">
        <v>32</v>
      </c>
      <c r="N612" s="204" t="s">
        <v>52</v>
      </c>
      <c r="O612" s="67"/>
      <c r="P612" s="205">
        <f>O612*H612</f>
        <v>0</v>
      </c>
      <c r="Q612" s="205">
        <v>0</v>
      </c>
      <c r="R612" s="205">
        <f>Q612*H612</f>
        <v>0</v>
      </c>
      <c r="S612" s="205">
        <v>0</v>
      </c>
      <c r="T612" s="206">
        <f>S612*H612</f>
        <v>0</v>
      </c>
      <c r="U612" s="37"/>
      <c r="V612" s="37"/>
      <c r="W612" s="37"/>
      <c r="X612" s="37"/>
      <c r="Y612" s="37"/>
      <c r="Z612" s="37"/>
      <c r="AA612" s="37"/>
      <c r="AB612" s="37"/>
      <c r="AC612" s="37"/>
      <c r="AD612" s="37"/>
      <c r="AE612" s="37"/>
      <c r="AR612" s="207" t="s">
        <v>161</v>
      </c>
      <c r="AT612" s="207" t="s">
        <v>194</v>
      </c>
      <c r="AU612" s="207" t="s">
        <v>90</v>
      </c>
      <c r="AY612" s="19" t="s">
        <v>192</v>
      </c>
      <c r="BE612" s="208">
        <f>IF(N612="základní",J612,0)</f>
        <v>0</v>
      </c>
      <c r="BF612" s="208">
        <f>IF(N612="snížená",J612,0)</f>
        <v>0</v>
      </c>
      <c r="BG612" s="208">
        <f>IF(N612="zákl. přenesená",J612,0)</f>
        <v>0</v>
      </c>
      <c r="BH612" s="208">
        <f>IF(N612="sníž. přenesená",J612,0)</f>
        <v>0</v>
      </c>
      <c r="BI612" s="208">
        <f>IF(N612="nulová",J612,0)</f>
        <v>0</v>
      </c>
      <c r="BJ612" s="19" t="s">
        <v>40</v>
      </c>
      <c r="BK612" s="208">
        <f>ROUND(I612*H612,2)</f>
        <v>0</v>
      </c>
      <c r="BL612" s="19" t="s">
        <v>161</v>
      </c>
      <c r="BM612" s="207" t="s">
        <v>660</v>
      </c>
    </row>
    <row r="613" spans="1:65" s="2" customFormat="1" ht="86.4">
      <c r="A613" s="37"/>
      <c r="B613" s="38"/>
      <c r="C613" s="39"/>
      <c r="D613" s="209" t="s">
        <v>199</v>
      </c>
      <c r="E613" s="39"/>
      <c r="F613" s="210" t="s">
        <v>661</v>
      </c>
      <c r="G613" s="39"/>
      <c r="H613" s="39"/>
      <c r="I613" s="119"/>
      <c r="J613" s="39"/>
      <c r="K613" s="39"/>
      <c r="L613" s="42"/>
      <c r="M613" s="211"/>
      <c r="N613" s="212"/>
      <c r="O613" s="67"/>
      <c r="P613" s="67"/>
      <c r="Q613" s="67"/>
      <c r="R613" s="67"/>
      <c r="S613" s="67"/>
      <c r="T613" s="68"/>
      <c r="U613" s="37"/>
      <c r="V613" s="37"/>
      <c r="W613" s="37"/>
      <c r="X613" s="37"/>
      <c r="Y613" s="37"/>
      <c r="Z613" s="37"/>
      <c r="AA613" s="37"/>
      <c r="AB613" s="37"/>
      <c r="AC613" s="37"/>
      <c r="AD613" s="37"/>
      <c r="AE613" s="37"/>
      <c r="AT613" s="19" t="s">
        <v>199</v>
      </c>
      <c r="AU613" s="19" t="s">
        <v>90</v>
      </c>
    </row>
    <row r="614" spans="1:65" s="13" customFormat="1" ht="10.199999999999999">
      <c r="B614" s="213"/>
      <c r="C614" s="214"/>
      <c r="D614" s="209" t="s">
        <v>201</v>
      </c>
      <c r="E614" s="215" t="s">
        <v>32</v>
      </c>
      <c r="F614" s="216" t="s">
        <v>275</v>
      </c>
      <c r="G614" s="214"/>
      <c r="H614" s="215" t="s">
        <v>32</v>
      </c>
      <c r="I614" s="217"/>
      <c r="J614" s="214"/>
      <c r="K614" s="214"/>
      <c r="L614" s="218"/>
      <c r="M614" s="219"/>
      <c r="N614" s="220"/>
      <c r="O614" s="220"/>
      <c r="P614" s="220"/>
      <c r="Q614" s="220"/>
      <c r="R614" s="220"/>
      <c r="S614" s="220"/>
      <c r="T614" s="221"/>
      <c r="AT614" s="222" t="s">
        <v>201</v>
      </c>
      <c r="AU614" s="222" t="s">
        <v>90</v>
      </c>
      <c r="AV614" s="13" t="s">
        <v>40</v>
      </c>
      <c r="AW614" s="13" t="s">
        <v>38</v>
      </c>
      <c r="AX614" s="13" t="s">
        <v>81</v>
      </c>
      <c r="AY614" s="222" t="s">
        <v>192</v>
      </c>
    </row>
    <row r="615" spans="1:65" s="13" customFormat="1" ht="10.199999999999999">
      <c r="B615" s="213"/>
      <c r="C615" s="214"/>
      <c r="D615" s="209" t="s">
        <v>201</v>
      </c>
      <c r="E615" s="215" t="s">
        <v>32</v>
      </c>
      <c r="F615" s="216" t="s">
        <v>202</v>
      </c>
      <c r="G615" s="214"/>
      <c r="H615" s="215" t="s">
        <v>32</v>
      </c>
      <c r="I615" s="217"/>
      <c r="J615" s="214"/>
      <c r="K615" s="214"/>
      <c r="L615" s="218"/>
      <c r="M615" s="219"/>
      <c r="N615" s="220"/>
      <c r="O615" s="220"/>
      <c r="P615" s="220"/>
      <c r="Q615" s="220"/>
      <c r="R615" s="220"/>
      <c r="S615" s="220"/>
      <c r="T615" s="221"/>
      <c r="AT615" s="222" t="s">
        <v>201</v>
      </c>
      <c r="AU615" s="222" t="s">
        <v>90</v>
      </c>
      <c r="AV615" s="13" t="s">
        <v>40</v>
      </c>
      <c r="AW615" s="13" t="s">
        <v>38</v>
      </c>
      <c r="AX615" s="13" t="s">
        <v>81</v>
      </c>
      <c r="AY615" s="222" t="s">
        <v>192</v>
      </c>
    </row>
    <row r="616" spans="1:65" s="14" customFormat="1" ht="10.199999999999999">
      <c r="B616" s="223"/>
      <c r="C616" s="224"/>
      <c r="D616" s="209" t="s">
        <v>201</v>
      </c>
      <c r="E616" s="225" t="s">
        <v>32</v>
      </c>
      <c r="F616" s="226" t="s">
        <v>523</v>
      </c>
      <c r="G616" s="224"/>
      <c r="H616" s="227">
        <v>8.84</v>
      </c>
      <c r="I616" s="228"/>
      <c r="J616" s="224"/>
      <c r="K616" s="224"/>
      <c r="L616" s="229"/>
      <c r="M616" s="230"/>
      <c r="N616" s="231"/>
      <c r="O616" s="231"/>
      <c r="P616" s="231"/>
      <c r="Q616" s="231"/>
      <c r="R616" s="231"/>
      <c r="S616" s="231"/>
      <c r="T616" s="232"/>
      <c r="AT616" s="233" t="s">
        <v>201</v>
      </c>
      <c r="AU616" s="233" t="s">
        <v>90</v>
      </c>
      <c r="AV616" s="14" t="s">
        <v>90</v>
      </c>
      <c r="AW616" s="14" t="s">
        <v>38</v>
      </c>
      <c r="AX616" s="14" t="s">
        <v>81</v>
      </c>
      <c r="AY616" s="233" t="s">
        <v>192</v>
      </c>
    </row>
    <row r="617" spans="1:65" s="15" customFormat="1" ht="10.199999999999999">
      <c r="B617" s="234"/>
      <c r="C617" s="235"/>
      <c r="D617" s="209" t="s">
        <v>201</v>
      </c>
      <c r="E617" s="236" t="s">
        <v>32</v>
      </c>
      <c r="F617" s="237" t="s">
        <v>204</v>
      </c>
      <c r="G617" s="235"/>
      <c r="H617" s="238">
        <v>8.84</v>
      </c>
      <c r="I617" s="239"/>
      <c r="J617" s="235"/>
      <c r="K617" s="235"/>
      <c r="L617" s="240"/>
      <c r="M617" s="241"/>
      <c r="N617" s="242"/>
      <c r="O617" s="242"/>
      <c r="P617" s="242"/>
      <c r="Q617" s="242"/>
      <c r="R617" s="242"/>
      <c r="S617" s="242"/>
      <c r="T617" s="243"/>
      <c r="AT617" s="244" t="s">
        <v>201</v>
      </c>
      <c r="AU617" s="244" t="s">
        <v>90</v>
      </c>
      <c r="AV617" s="15" t="s">
        <v>161</v>
      </c>
      <c r="AW617" s="15" t="s">
        <v>38</v>
      </c>
      <c r="AX617" s="15" t="s">
        <v>40</v>
      </c>
      <c r="AY617" s="244" t="s">
        <v>192</v>
      </c>
    </row>
    <row r="618" spans="1:65" s="2" customFormat="1" ht="16.5" customHeight="1">
      <c r="A618" s="37"/>
      <c r="B618" s="38"/>
      <c r="C618" s="196" t="s">
        <v>662</v>
      </c>
      <c r="D618" s="196" t="s">
        <v>194</v>
      </c>
      <c r="E618" s="197" t="s">
        <v>663</v>
      </c>
      <c r="F618" s="198" t="s">
        <v>664</v>
      </c>
      <c r="G618" s="199" t="s">
        <v>160</v>
      </c>
      <c r="H618" s="200">
        <v>4</v>
      </c>
      <c r="I618" s="201"/>
      <c r="J618" s="202">
        <f>ROUND(I618*H618,2)</f>
        <v>0</v>
      </c>
      <c r="K618" s="198" t="s">
        <v>197</v>
      </c>
      <c r="L618" s="42"/>
      <c r="M618" s="203" t="s">
        <v>32</v>
      </c>
      <c r="N618" s="204" t="s">
        <v>52</v>
      </c>
      <c r="O618" s="67"/>
      <c r="P618" s="205">
        <f>O618*H618</f>
        <v>0</v>
      </c>
      <c r="Q618" s="205">
        <v>0.14494000000000001</v>
      </c>
      <c r="R618" s="205">
        <f>Q618*H618</f>
        <v>0.57976000000000005</v>
      </c>
      <c r="S618" s="205">
        <v>0</v>
      </c>
      <c r="T618" s="206">
        <f>S618*H618</f>
        <v>0</v>
      </c>
      <c r="U618" s="37"/>
      <c r="V618" s="37"/>
      <c r="W618" s="37"/>
      <c r="X618" s="37"/>
      <c r="Y618" s="37"/>
      <c r="Z618" s="37"/>
      <c r="AA618" s="37"/>
      <c r="AB618" s="37"/>
      <c r="AC618" s="37"/>
      <c r="AD618" s="37"/>
      <c r="AE618" s="37"/>
      <c r="AR618" s="207" t="s">
        <v>161</v>
      </c>
      <c r="AT618" s="207" t="s">
        <v>194</v>
      </c>
      <c r="AU618" s="207" t="s">
        <v>90</v>
      </c>
      <c r="AY618" s="19" t="s">
        <v>192</v>
      </c>
      <c r="BE618" s="208">
        <f>IF(N618="základní",J618,0)</f>
        <v>0</v>
      </c>
      <c r="BF618" s="208">
        <f>IF(N618="snížená",J618,0)</f>
        <v>0</v>
      </c>
      <c r="BG618" s="208">
        <f>IF(N618="zákl. přenesená",J618,0)</f>
        <v>0</v>
      </c>
      <c r="BH618" s="208">
        <f>IF(N618="sníž. přenesená",J618,0)</f>
        <v>0</v>
      </c>
      <c r="BI618" s="208">
        <f>IF(N618="nulová",J618,0)</f>
        <v>0</v>
      </c>
      <c r="BJ618" s="19" t="s">
        <v>40</v>
      </c>
      <c r="BK618" s="208">
        <f>ROUND(I618*H618,2)</f>
        <v>0</v>
      </c>
      <c r="BL618" s="19" t="s">
        <v>161</v>
      </c>
      <c r="BM618" s="207" t="s">
        <v>665</v>
      </c>
    </row>
    <row r="619" spans="1:65" s="2" customFormat="1" ht="96">
      <c r="A619" s="37"/>
      <c r="B619" s="38"/>
      <c r="C619" s="39"/>
      <c r="D619" s="209" t="s">
        <v>199</v>
      </c>
      <c r="E619" s="39"/>
      <c r="F619" s="210" t="s">
        <v>666</v>
      </c>
      <c r="G619" s="39"/>
      <c r="H619" s="39"/>
      <c r="I619" s="119"/>
      <c r="J619" s="39"/>
      <c r="K619" s="39"/>
      <c r="L619" s="42"/>
      <c r="M619" s="211"/>
      <c r="N619" s="212"/>
      <c r="O619" s="67"/>
      <c r="P619" s="67"/>
      <c r="Q619" s="67"/>
      <c r="R619" s="67"/>
      <c r="S619" s="67"/>
      <c r="T619" s="68"/>
      <c r="U619" s="37"/>
      <c r="V619" s="37"/>
      <c r="W619" s="37"/>
      <c r="X619" s="37"/>
      <c r="Y619" s="37"/>
      <c r="Z619" s="37"/>
      <c r="AA619" s="37"/>
      <c r="AB619" s="37"/>
      <c r="AC619" s="37"/>
      <c r="AD619" s="37"/>
      <c r="AE619" s="37"/>
      <c r="AT619" s="19" t="s">
        <v>199</v>
      </c>
      <c r="AU619" s="19" t="s">
        <v>90</v>
      </c>
    </row>
    <row r="620" spans="1:65" s="13" customFormat="1" ht="10.199999999999999">
      <c r="B620" s="213"/>
      <c r="C620" s="214"/>
      <c r="D620" s="209" t="s">
        <v>201</v>
      </c>
      <c r="E620" s="215" t="s">
        <v>32</v>
      </c>
      <c r="F620" s="216" t="s">
        <v>275</v>
      </c>
      <c r="G620" s="214"/>
      <c r="H620" s="215" t="s">
        <v>32</v>
      </c>
      <c r="I620" s="217"/>
      <c r="J620" s="214"/>
      <c r="K620" s="214"/>
      <c r="L620" s="218"/>
      <c r="M620" s="219"/>
      <c r="N620" s="220"/>
      <c r="O620" s="220"/>
      <c r="P620" s="220"/>
      <c r="Q620" s="220"/>
      <c r="R620" s="220"/>
      <c r="S620" s="220"/>
      <c r="T620" s="221"/>
      <c r="AT620" s="222" t="s">
        <v>201</v>
      </c>
      <c r="AU620" s="222" t="s">
        <v>90</v>
      </c>
      <c r="AV620" s="13" t="s">
        <v>40</v>
      </c>
      <c r="AW620" s="13" t="s">
        <v>38</v>
      </c>
      <c r="AX620" s="13" t="s">
        <v>81</v>
      </c>
      <c r="AY620" s="222" t="s">
        <v>192</v>
      </c>
    </row>
    <row r="621" spans="1:65" s="13" customFormat="1" ht="10.199999999999999">
      <c r="B621" s="213"/>
      <c r="C621" s="214"/>
      <c r="D621" s="209" t="s">
        <v>201</v>
      </c>
      <c r="E621" s="215" t="s">
        <v>32</v>
      </c>
      <c r="F621" s="216" t="s">
        <v>202</v>
      </c>
      <c r="G621" s="214"/>
      <c r="H621" s="215" t="s">
        <v>32</v>
      </c>
      <c r="I621" s="217"/>
      <c r="J621" s="214"/>
      <c r="K621" s="214"/>
      <c r="L621" s="218"/>
      <c r="M621" s="219"/>
      <c r="N621" s="220"/>
      <c r="O621" s="220"/>
      <c r="P621" s="220"/>
      <c r="Q621" s="220"/>
      <c r="R621" s="220"/>
      <c r="S621" s="220"/>
      <c r="T621" s="221"/>
      <c r="AT621" s="222" t="s">
        <v>201</v>
      </c>
      <c r="AU621" s="222" t="s">
        <v>90</v>
      </c>
      <c r="AV621" s="13" t="s">
        <v>40</v>
      </c>
      <c r="AW621" s="13" t="s">
        <v>38</v>
      </c>
      <c r="AX621" s="13" t="s">
        <v>81</v>
      </c>
      <c r="AY621" s="222" t="s">
        <v>192</v>
      </c>
    </row>
    <row r="622" spans="1:65" s="14" customFormat="1" ht="10.199999999999999">
      <c r="B622" s="223"/>
      <c r="C622" s="224"/>
      <c r="D622" s="209" t="s">
        <v>201</v>
      </c>
      <c r="E622" s="225" t="s">
        <v>32</v>
      </c>
      <c r="F622" s="226" t="s">
        <v>667</v>
      </c>
      <c r="G622" s="224"/>
      <c r="H622" s="227">
        <v>4</v>
      </c>
      <c r="I622" s="228"/>
      <c r="J622" s="224"/>
      <c r="K622" s="224"/>
      <c r="L622" s="229"/>
      <c r="M622" s="230"/>
      <c r="N622" s="231"/>
      <c r="O622" s="231"/>
      <c r="P622" s="231"/>
      <c r="Q622" s="231"/>
      <c r="R622" s="231"/>
      <c r="S622" s="231"/>
      <c r="T622" s="232"/>
      <c r="AT622" s="233" t="s">
        <v>201</v>
      </c>
      <c r="AU622" s="233" t="s">
        <v>90</v>
      </c>
      <c r="AV622" s="14" t="s">
        <v>90</v>
      </c>
      <c r="AW622" s="14" t="s">
        <v>38</v>
      </c>
      <c r="AX622" s="14" t="s">
        <v>81</v>
      </c>
      <c r="AY622" s="233" t="s">
        <v>192</v>
      </c>
    </row>
    <row r="623" spans="1:65" s="15" customFormat="1" ht="10.199999999999999">
      <c r="B623" s="234"/>
      <c r="C623" s="235"/>
      <c r="D623" s="209" t="s">
        <v>201</v>
      </c>
      <c r="E623" s="236" t="s">
        <v>32</v>
      </c>
      <c r="F623" s="237" t="s">
        <v>204</v>
      </c>
      <c r="G623" s="235"/>
      <c r="H623" s="238">
        <v>4</v>
      </c>
      <c r="I623" s="239"/>
      <c r="J623" s="235"/>
      <c r="K623" s="235"/>
      <c r="L623" s="240"/>
      <c r="M623" s="241"/>
      <c r="N623" s="242"/>
      <c r="O623" s="242"/>
      <c r="P623" s="242"/>
      <c r="Q623" s="242"/>
      <c r="R623" s="242"/>
      <c r="S623" s="242"/>
      <c r="T623" s="243"/>
      <c r="AT623" s="244" t="s">
        <v>201</v>
      </c>
      <c r="AU623" s="244" t="s">
        <v>90</v>
      </c>
      <c r="AV623" s="15" t="s">
        <v>161</v>
      </c>
      <c r="AW623" s="15" t="s">
        <v>38</v>
      </c>
      <c r="AX623" s="15" t="s">
        <v>40</v>
      </c>
      <c r="AY623" s="244" t="s">
        <v>192</v>
      </c>
    </row>
    <row r="624" spans="1:65" s="2" customFormat="1" ht="16.5" customHeight="1">
      <c r="A624" s="37"/>
      <c r="B624" s="38"/>
      <c r="C624" s="256" t="s">
        <v>668</v>
      </c>
      <c r="D624" s="256" t="s">
        <v>322</v>
      </c>
      <c r="E624" s="257" t="s">
        <v>669</v>
      </c>
      <c r="F624" s="258" t="s">
        <v>670</v>
      </c>
      <c r="G624" s="259" t="s">
        <v>160</v>
      </c>
      <c r="H624" s="260">
        <v>4.04</v>
      </c>
      <c r="I624" s="261"/>
      <c r="J624" s="262">
        <f>ROUND(I624*H624,2)</f>
        <v>0</v>
      </c>
      <c r="K624" s="258" t="s">
        <v>197</v>
      </c>
      <c r="L624" s="263"/>
      <c r="M624" s="264" t="s">
        <v>32</v>
      </c>
      <c r="N624" s="265" t="s">
        <v>52</v>
      </c>
      <c r="O624" s="67"/>
      <c r="P624" s="205">
        <f>O624*H624</f>
        <v>0</v>
      </c>
      <c r="Q624" s="205">
        <v>7.1999999999999995E-2</v>
      </c>
      <c r="R624" s="205">
        <f>Q624*H624</f>
        <v>0.29087999999999997</v>
      </c>
      <c r="S624" s="205">
        <v>0</v>
      </c>
      <c r="T624" s="206">
        <f>S624*H624</f>
        <v>0</v>
      </c>
      <c r="U624" s="37"/>
      <c r="V624" s="37"/>
      <c r="W624" s="37"/>
      <c r="X624" s="37"/>
      <c r="Y624" s="37"/>
      <c r="Z624" s="37"/>
      <c r="AA624" s="37"/>
      <c r="AB624" s="37"/>
      <c r="AC624" s="37"/>
      <c r="AD624" s="37"/>
      <c r="AE624" s="37"/>
      <c r="AR624" s="207" t="s">
        <v>238</v>
      </c>
      <c r="AT624" s="207" t="s">
        <v>322</v>
      </c>
      <c r="AU624" s="207" t="s">
        <v>90</v>
      </c>
      <c r="AY624" s="19" t="s">
        <v>192</v>
      </c>
      <c r="BE624" s="208">
        <f>IF(N624="základní",J624,0)</f>
        <v>0</v>
      </c>
      <c r="BF624" s="208">
        <f>IF(N624="snížená",J624,0)</f>
        <v>0</v>
      </c>
      <c r="BG624" s="208">
        <f>IF(N624="zákl. přenesená",J624,0)</f>
        <v>0</v>
      </c>
      <c r="BH624" s="208">
        <f>IF(N624="sníž. přenesená",J624,0)</f>
        <v>0</v>
      </c>
      <c r="BI624" s="208">
        <f>IF(N624="nulová",J624,0)</f>
        <v>0</v>
      </c>
      <c r="BJ624" s="19" t="s">
        <v>40</v>
      </c>
      <c r="BK624" s="208">
        <f>ROUND(I624*H624,2)</f>
        <v>0</v>
      </c>
      <c r="BL624" s="19" t="s">
        <v>161</v>
      </c>
      <c r="BM624" s="207" t="s">
        <v>671</v>
      </c>
    </row>
    <row r="625" spans="1:65" s="2" customFormat="1" ht="28.8">
      <c r="A625" s="37"/>
      <c r="B625" s="38"/>
      <c r="C625" s="39"/>
      <c r="D625" s="209" t="s">
        <v>209</v>
      </c>
      <c r="E625" s="39"/>
      <c r="F625" s="210" t="s">
        <v>672</v>
      </c>
      <c r="G625" s="39"/>
      <c r="H625" s="39"/>
      <c r="I625" s="119"/>
      <c r="J625" s="39"/>
      <c r="K625" s="39"/>
      <c r="L625" s="42"/>
      <c r="M625" s="211"/>
      <c r="N625" s="212"/>
      <c r="O625" s="67"/>
      <c r="P625" s="67"/>
      <c r="Q625" s="67"/>
      <c r="R625" s="67"/>
      <c r="S625" s="67"/>
      <c r="T625" s="68"/>
      <c r="U625" s="37"/>
      <c r="V625" s="37"/>
      <c r="W625" s="37"/>
      <c r="X625" s="37"/>
      <c r="Y625" s="37"/>
      <c r="Z625" s="37"/>
      <c r="AA625" s="37"/>
      <c r="AB625" s="37"/>
      <c r="AC625" s="37"/>
      <c r="AD625" s="37"/>
      <c r="AE625" s="37"/>
      <c r="AT625" s="19" t="s">
        <v>209</v>
      </c>
      <c r="AU625" s="19" t="s">
        <v>90</v>
      </c>
    </row>
    <row r="626" spans="1:65" s="14" customFormat="1" ht="10.199999999999999">
      <c r="B626" s="223"/>
      <c r="C626" s="224"/>
      <c r="D626" s="209" t="s">
        <v>201</v>
      </c>
      <c r="E626" s="224"/>
      <c r="F626" s="226" t="s">
        <v>673</v>
      </c>
      <c r="G626" s="224"/>
      <c r="H626" s="227">
        <v>4.04</v>
      </c>
      <c r="I626" s="228"/>
      <c r="J626" s="224"/>
      <c r="K626" s="224"/>
      <c r="L626" s="229"/>
      <c r="M626" s="230"/>
      <c r="N626" s="231"/>
      <c r="O626" s="231"/>
      <c r="P626" s="231"/>
      <c r="Q626" s="231"/>
      <c r="R626" s="231"/>
      <c r="S626" s="231"/>
      <c r="T626" s="232"/>
      <c r="AT626" s="233" t="s">
        <v>201</v>
      </c>
      <c r="AU626" s="233" t="s">
        <v>90</v>
      </c>
      <c r="AV626" s="14" t="s">
        <v>90</v>
      </c>
      <c r="AW626" s="14" t="s">
        <v>4</v>
      </c>
      <c r="AX626" s="14" t="s">
        <v>40</v>
      </c>
      <c r="AY626" s="233" t="s">
        <v>192</v>
      </c>
    </row>
    <row r="627" spans="1:65" s="2" customFormat="1" ht="16.5" customHeight="1">
      <c r="A627" s="37"/>
      <c r="B627" s="38"/>
      <c r="C627" s="256" t="s">
        <v>674</v>
      </c>
      <c r="D627" s="256" t="s">
        <v>322</v>
      </c>
      <c r="E627" s="257" t="s">
        <v>675</v>
      </c>
      <c r="F627" s="258" t="s">
        <v>676</v>
      </c>
      <c r="G627" s="259" t="s">
        <v>160</v>
      </c>
      <c r="H627" s="260">
        <v>4.04</v>
      </c>
      <c r="I627" s="261"/>
      <c r="J627" s="262">
        <f>ROUND(I627*H627,2)</f>
        <v>0</v>
      </c>
      <c r="K627" s="258" t="s">
        <v>197</v>
      </c>
      <c r="L627" s="263"/>
      <c r="M627" s="264" t="s">
        <v>32</v>
      </c>
      <c r="N627" s="265" t="s">
        <v>52</v>
      </c>
      <c r="O627" s="67"/>
      <c r="P627" s="205">
        <f>O627*H627</f>
        <v>0</v>
      </c>
      <c r="Q627" s="205">
        <v>2.7E-2</v>
      </c>
      <c r="R627" s="205">
        <f>Q627*H627</f>
        <v>0.10908</v>
      </c>
      <c r="S627" s="205">
        <v>0</v>
      </c>
      <c r="T627" s="206">
        <f>S627*H627</f>
        <v>0</v>
      </c>
      <c r="U627" s="37"/>
      <c r="V627" s="37"/>
      <c r="W627" s="37"/>
      <c r="X627" s="37"/>
      <c r="Y627" s="37"/>
      <c r="Z627" s="37"/>
      <c r="AA627" s="37"/>
      <c r="AB627" s="37"/>
      <c r="AC627" s="37"/>
      <c r="AD627" s="37"/>
      <c r="AE627" s="37"/>
      <c r="AR627" s="207" t="s">
        <v>238</v>
      </c>
      <c r="AT627" s="207" t="s">
        <v>322</v>
      </c>
      <c r="AU627" s="207" t="s">
        <v>90</v>
      </c>
      <c r="AY627" s="19" t="s">
        <v>192</v>
      </c>
      <c r="BE627" s="208">
        <f>IF(N627="základní",J627,0)</f>
        <v>0</v>
      </c>
      <c r="BF627" s="208">
        <f>IF(N627="snížená",J627,0)</f>
        <v>0</v>
      </c>
      <c r="BG627" s="208">
        <f>IF(N627="zákl. přenesená",J627,0)</f>
        <v>0</v>
      </c>
      <c r="BH627" s="208">
        <f>IF(N627="sníž. přenesená",J627,0)</f>
        <v>0</v>
      </c>
      <c r="BI627" s="208">
        <f>IF(N627="nulová",J627,0)</f>
        <v>0</v>
      </c>
      <c r="BJ627" s="19" t="s">
        <v>40</v>
      </c>
      <c r="BK627" s="208">
        <f>ROUND(I627*H627,2)</f>
        <v>0</v>
      </c>
      <c r="BL627" s="19" t="s">
        <v>161</v>
      </c>
      <c r="BM627" s="207" t="s">
        <v>677</v>
      </c>
    </row>
    <row r="628" spans="1:65" s="2" customFormat="1" ht="19.2">
      <c r="A628" s="37"/>
      <c r="B628" s="38"/>
      <c r="C628" s="39"/>
      <c r="D628" s="209" t="s">
        <v>209</v>
      </c>
      <c r="E628" s="39"/>
      <c r="F628" s="210" t="s">
        <v>599</v>
      </c>
      <c r="G628" s="39"/>
      <c r="H628" s="39"/>
      <c r="I628" s="119"/>
      <c r="J628" s="39"/>
      <c r="K628" s="39"/>
      <c r="L628" s="42"/>
      <c r="M628" s="211"/>
      <c r="N628" s="212"/>
      <c r="O628" s="67"/>
      <c r="P628" s="67"/>
      <c r="Q628" s="67"/>
      <c r="R628" s="67"/>
      <c r="S628" s="67"/>
      <c r="T628" s="68"/>
      <c r="U628" s="37"/>
      <c r="V628" s="37"/>
      <c r="W628" s="37"/>
      <c r="X628" s="37"/>
      <c r="Y628" s="37"/>
      <c r="Z628" s="37"/>
      <c r="AA628" s="37"/>
      <c r="AB628" s="37"/>
      <c r="AC628" s="37"/>
      <c r="AD628" s="37"/>
      <c r="AE628" s="37"/>
      <c r="AT628" s="19" t="s">
        <v>209</v>
      </c>
      <c r="AU628" s="19" t="s">
        <v>90</v>
      </c>
    </row>
    <row r="629" spans="1:65" s="14" customFormat="1" ht="10.199999999999999">
      <c r="B629" s="223"/>
      <c r="C629" s="224"/>
      <c r="D629" s="209" t="s">
        <v>201</v>
      </c>
      <c r="E629" s="224"/>
      <c r="F629" s="226" t="s">
        <v>673</v>
      </c>
      <c r="G629" s="224"/>
      <c r="H629" s="227">
        <v>4.04</v>
      </c>
      <c r="I629" s="228"/>
      <c r="J629" s="224"/>
      <c r="K629" s="224"/>
      <c r="L629" s="229"/>
      <c r="M629" s="230"/>
      <c r="N629" s="231"/>
      <c r="O629" s="231"/>
      <c r="P629" s="231"/>
      <c r="Q629" s="231"/>
      <c r="R629" s="231"/>
      <c r="S629" s="231"/>
      <c r="T629" s="232"/>
      <c r="AT629" s="233" t="s">
        <v>201</v>
      </c>
      <c r="AU629" s="233" t="s">
        <v>90</v>
      </c>
      <c r="AV629" s="14" t="s">
        <v>90</v>
      </c>
      <c r="AW629" s="14" t="s">
        <v>4</v>
      </c>
      <c r="AX629" s="14" t="s">
        <v>40</v>
      </c>
      <c r="AY629" s="233" t="s">
        <v>192</v>
      </c>
    </row>
    <row r="630" spans="1:65" s="2" customFormat="1" ht="16.5" customHeight="1">
      <c r="A630" s="37"/>
      <c r="B630" s="38"/>
      <c r="C630" s="256" t="s">
        <v>678</v>
      </c>
      <c r="D630" s="256" t="s">
        <v>322</v>
      </c>
      <c r="E630" s="257" t="s">
        <v>679</v>
      </c>
      <c r="F630" s="258" t="s">
        <v>680</v>
      </c>
      <c r="G630" s="259" t="s">
        <v>160</v>
      </c>
      <c r="H630" s="260">
        <v>4.04</v>
      </c>
      <c r="I630" s="261"/>
      <c r="J630" s="262">
        <f>ROUND(I630*H630,2)</f>
        <v>0</v>
      </c>
      <c r="K630" s="258" t="s">
        <v>197</v>
      </c>
      <c r="L630" s="263"/>
      <c r="M630" s="264" t="s">
        <v>32</v>
      </c>
      <c r="N630" s="265" t="s">
        <v>52</v>
      </c>
      <c r="O630" s="67"/>
      <c r="P630" s="205">
        <f>O630*H630</f>
        <v>0</v>
      </c>
      <c r="Q630" s="205">
        <v>0.08</v>
      </c>
      <c r="R630" s="205">
        <f>Q630*H630</f>
        <v>0.32319999999999999</v>
      </c>
      <c r="S630" s="205">
        <v>0</v>
      </c>
      <c r="T630" s="206">
        <f>S630*H630</f>
        <v>0</v>
      </c>
      <c r="U630" s="37"/>
      <c r="V630" s="37"/>
      <c r="W630" s="37"/>
      <c r="X630" s="37"/>
      <c r="Y630" s="37"/>
      <c r="Z630" s="37"/>
      <c r="AA630" s="37"/>
      <c r="AB630" s="37"/>
      <c r="AC630" s="37"/>
      <c r="AD630" s="37"/>
      <c r="AE630" s="37"/>
      <c r="AR630" s="207" t="s">
        <v>238</v>
      </c>
      <c r="AT630" s="207" t="s">
        <v>322</v>
      </c>
      <c r="AU630" s="207" t="s">
        <v>90</v>
      </c>
      <c r="AY630" s="19" t="s">
        <v>192</v>
      </c>
      <c r="BE630" s="208">
        <f>IF(N630="základní",J630,0)</f>
        <v>0</v>
      </c>
      <c r="BF630" s="208">
        <f>IF(N630="snížená",J630,0)</f>
        <v>0</v>
      </c>
      <c r="BG630" s="208">
        <f>IF(N630="zákl. přenesená",J630,0)</f>
        <v>0</v>
      </c>
      <c r="BH630" s="208">
        <f>IF(N630="sníž. přenesená",J630,0)</f>
        <v>0</v>
      </c>
      <c r="BI630" s="208">
        <f>IF(N630="nulová",J630,0)</f>
        <v>0</v>
      </c>
      <c r="BJ630" s="19" t="s">
        <v>40</v>
      </c>
      <c r="BK630" s="208">
        <f>ROUND(I630*H630,2)</f>
        <v>0</v>
      </c>
      <c r="BL630" s="19" t="s">
        <v>161</v>
      </c>
      <c r="BM630" s="207" t="s">
        <v>681</v>
      </c>
    </row>
    <row r="631" spans="1:65" s="2" customFormat="1" ht="19.2">
      <c r="A631" s="37"/>
      <c r="B631" s="38"/>
      <c r="C631" s="39"/>
      <c r="D631" s="209" t="s">
        <v>209</v>
      </c>
      <c r="E631" s="39"/>
      <c r="F631" s="210" t="s">
        <v>599</v>
      </c>
      <c r="G631" s="39"/>
      <c r="H631" s="39"/>
      <c r="I631" s="119"/>
      <c r="J631" s="39"/>
      <c r="K631" s="39"/>
      <c r="L631" s="42"/>
      <c r="M631" s="211"/>
      <c r="N631" s="212"/>
      <c r="O631" s="67"/>
      <c r="P631" s="67"/>
      <c r="Q631" s="67"/>
      <c r="R631" s="67"/>
      <c r="S631" s="67"/>
      <c r="T631" s="68"/>
      <c r="U631" s="37"/>
      <c r="V631" s="37"/>
      <c r="W631" s="37"/>
      <c r="X631" s="37"/>
      <c r="Y631" s="37"/>
      <c r="Z631" s="37"/>
      <c r="AA631" s="37"/>
      <c r="AB631" s="37"/>
      <c r="AC631" s="37"/>
      <c r="AD631" s="37"/>
      <c r="AE631" s="37"/>
      <c r="AT631" s="19" t="s">
        <v>209</v>
      </c>
      <c r="AU631" s="19" t="s">
        <v>90</v>
      </c>
    </row>
    <row r="632" spans="1:65" s="14" customFormat="1" ht="10.199999999999999">
      <c r="B632" s="223"/>
      <c r="C632" s="224"/>
      <c r="D632" s="209" t="s">
        <v>201</v>
      </c>
      <c r="E632" s="224"/>
      <c r="F632" s="226" t="s">
        <v>673</v>
      </c>
      <c r="G632" s="224"/>
      <c r="H632" s="227">
        <v>4.04</v>
      </c>
      <c r="I632" s="228"/>
      <c r="J632" s="224"/>
      <c r="K632" s="224"/>
      <c r="L632" s="229"/>
      <c r="M632" s="230"/>
      <c r="N632" s="231"/>
      <c r="O632" s="231"/>
      <c r="P632" s="231"/>
      <c r="Q632" s="231"/>
      <c r="R632" s="231"/>
      <c r="S632" s="231"/>
      <c r="T632" s="232"/>
      <c r="AT632" s="233" t="s">
        <v>201</v>
      </c>
      <c r="AU632" s="233" t="s">
        <v>90</v>
      </c>
      <c r="AV632" s="14" t="s">
        <v>90</v>
      </c>
      <c r="AW632" s="14" t="s">
        <v>4</v>
      </c>
      <c r="AX632" s="14" t="s">
        <v>40</v>
      </c>
      <c r="AY632" s="233" t="s">
        <v>192</v>
      </c>
    </row>
    <row r="633" spans="1:65" s="2" customFormat="1" ht="16.5" customHeight="1">
      <c r="A633" s="37"/>
      <c r="B633" s="38"/>
      <c r="C633" s="256" t="s">
        <v>682</v>
      </c>
      <c r="D633" s="256" t="s">
        <v>322</v>
      </c>
      <c r="E633" s="257" t="s">
        <v>683</v>
      </c>
      <c r="F633" s="258" t="s">
        <v>684</v>
      </c>
      <c r="G633" s="259" t="s">
        <v>160</v>
      </c>
      <c r="H633" s="260">
        <v>8.08</v>
      </c>
      <c r="I633" s="261"/>
      <c r="J633" s="262">
        <f>ROUND(I633*H633,2)</f>
        <v>0</v>
      </c>
      <c r="K633" s="258" t="s">
        <v>197</v>
      </c>
      <c r="L633" s="263"/>
      <c r="M633" s="264" t="s">
        <v>32</v>
      </c>
      <c r="N633" s="265" t="s">
        <v>52</v>
      </c>
      <c r="O633" s="67"/>
      <c r="P633" s="205">
        <f>O633*H633</f>
        <v>0</v>
      </c>
      <c r="Q633" s="205">
        <v>5.7000000000000002E-2</v>
      </c>
      <c r="R633" s="205">
        <f>Q633*H633</f>
        <v>0.46056000000000002</v>
      </c>
      <c r="S633" s="205">
        <v>0</v>
      </c>
      <c r="T633" s="206">
        <f>S633*H633</f>
        <v>0</v>
      </c>
      <c r="U633" s="37"/>
      <c r="V633" s="37"/>
      <c r="W633" s="37"/>
      <c r="X633" s="37"/>
      <c r="Y633" s="37"/>
      <c r="Z633" s="37"/>
      <c r="AA633" s="37"/>
      <c r="AB633" s="37"/>
      <c r="AC633" s="37"/>
      <c r="AD633" s="37"/>
      <c r="AE633" s="37"/>
      <c r="AR633" s="207" t="s">
        <v>238</v>
      </c>
      <c r="AT633" s="207" t="s">
        <v>322</v>
      </c>
      <c r="AU633" s="207" t="s">
        <v>90</v>
      </c>
      <c r="AY633" s="19" t="s">
        <v>192</v>
      </c>
      <c r="BE633" s="208">
        <f>IF(N633="základní",J633,0)</f>
        <v>0</v>
      </c>
      <c r="BF633" s="208">
        <f>IF(N633="snížená",J633,0)</f>
        <v>0</v>
      </c>
      <c r="BG633" s="208">
        <f>IF(N633="zákl. přenesená",J633,0)</f>
        <v>0</v>
      </c>
      <c r="BH633" s="208">
        <f>IF(N633="sníž. přenesená",J633,0)</f>
        <v>0</v>
      </c>
      <c r="BI633" s="208">
        <f>IF(N633="nulová",J633,0)</f>
        <v>0</v>
      </c>
      <c r="BJ633" s="19" t="s">
        <v>40</v>
      </c>
      <c r="BK633" s="208">
        <f>ROUND(I633*H633,2)</f>
        <v>0</v>
      </c>
      <c r="BL633" s="19" t="s">
        <v>161</v>
      </c>
      <c r="BM633" s="207" t="s">
        <v>685</v>
      </c>
    </row>
    <row r="634" spans="1:65" s="2" customFormat="1" ht="19.2">
      <c r="A634" s="37"/>
      <c r="B634" s="38"/>
      <c r="C634" s="39"/>
      <c r="D634" s="209" t="s">
        <v>209</v>
      </c>
      <c r="E634" s="39"/>
      <c r="F634" s="210" t="s">
        <v>599</v>
      </c>
      <c r="G634" s="39"/>
      <c r="H634" s="39"/>
      <c r="I634" s="119"/>
      <c r="J634" s="39"/>
      <c r="K634" s="39"/>
      <c r="L634" s="42"/>
      <c r="M634" s="211"/>
      <c r="N634" s="212"/>
      <c r="O634" s="67"/>
      <c r="P634" s="67"/>
      <c r="Q634" s="67"/>
      <c r="R634" s="67"/>
      <c r="S634" s="67"/>
      <c r="T634" s="68"/>
      <c r="U634" s="37"/>
      <c r="V634" s="37"/>
      <c r="W634" s="37"/>
      <c r="X634" s="37"/>
      <c r="Y634" s="37"/>
      <c r="Z634" s="37"/>
      <c r="AA634" s="37"/>
      <c r="AB634" s="37"/>
      <c r="AC634" s="37"/>
      <c r="AD634" s="37"/>
      <c r="AE634" s="37"/>
      <c r="AT634" s="19" t="s">
        <v>209</v>
      </c>
      <c r="AU634" s="19" t="s">
        <v>90</v>
      </c>
    </row>
    <row r="635" spans="1:65" s="14" customFormat="1" ht="10.199999999999999">
      <c r="B635" s="223"/>
      <c r="C635" s="224"/>
      <c r="D635" s="209" t="s">
        <v>201</v>
      </c>
      <c r="E635" s="224"/>
      <c r="F635" s="226" t="s">
        <v>686</v>
      </c>
      <c r="G635" s="224"/>
      <c r="H635" s="227">
        <v>8.08</v>
      </c>
      <c r="I635" s="228"/>
      <c r="J635" s="224"/>
      <c r="K635" s="224"/>
      <c r="L635" s="229"/>
      <c r="M635" s="230"/>
      <c r="N635" s="231"/>
      <c r="O635" s="231"/>
      <c r="P635" s="231"/>
      <c r="Q635" s="231"/>
      <c r="R635" s="231"/>
      <c r="S635" s="231"/>
      <c r="T635" s="232"/>
      <c r="AT635" s="233" t="s">
        <v>201</v>
      </c>
      <c r="AU635" s="233" t="s">
        <v>90</v>
      </c>
      <c r="AV635" s="14" t="s">
        <v>90</v>
      </c>
      <c r="AW635" s="14" t="s">
        <v>4</v>
      </c>
      <c r="AX635" s="14" t="s">
        <v>40</v>
      </c>
      <c r="AY635" s="233" t="s">
        <v>192</v>
      </c>
    </row>
    <row r="636" spans="1:65" s="2" customFormat="1" ht="16.5" customHeight="1">
      <c r="A636" s="37"/>
      <c r="B636" s="38"/>
      <c r="C636" s="256" t="s">
        <v>687</v>
      </c>
      <c r="D636" s="256" t="s">
        <v>322</v>
      </c>
      <c r="E636" s="257" t="s">
        <v>688</v>
      </c>
      <c r="F636" s="258" t="s">
        <v>689</v>
      </c>
      <c r="G636" s="259" t="s">
        <v>160</v>
      </c>
      <c r="H636" s="260">
        <v>4.04</v>
      </c>
      <c r="I636" s="261"/>
      <c r="J636" s="262">
        <f>ROUND(I636*H636,2)</f>
        <v>0</v>
      </c>
      <c r="K636" s="258" t="s">
        <v>197</v>
      </c>
      <c r="L636" s="263"/>
      <c r="M636" s="264" t="s">
        <v>32</v>
      </c>
      <c r="N636" s="265" t="s">
        <v>52</v>
      </c>
      <c r="O636" s="67"/>
      <c r="P636" s="205">
        <f>O636*H636</f>
        <v>0</v>
      </c>
      <c r="Q636" s="205">
        <v>5.8000000000000003E-2</v>
      </c>
      <c r="R636" s="205">
        <f>Q636*H636</f>
        <v>0.23432</v>
      </c>
      <c r="S636" s="205">
        <v>0</v>
      </c>
      <c r="T636" s="206">
        <f>S636*H636</f>
        <v>0</v>
      </c>
      <c r="U636" s="37"/>
      <c r="V636" s="37"/>
      <c r="W636" s="37"/>
      <c r="X636" s="37"/>
      <c r="Y636" s="37"/>
      <c r="Z636" s="37"/>
      <c r="AA636" s="37"/>
      <c r="AB636" s="37"/>
      <c r="AC636" s="37"/>
      <c r="AD636" s="37"/>
      <c r="AE636" s="37"/>
      <c r="AR636" s="207" t="s">
        <v>238</v>
      </c>
      <c r="AT636" s="207" t="s">
        <v>322</v>
      </c>
      <c r="AU636" s="207" t="s">
        <v>90</v>
      </c>
      <c r="AY636" s="19" t="s">
        <v>192</v>
      </c>
      <c r="BE636" s="208">
        <f>IF(N636="základní",J636,0)</f>
        <v>0</v>
      </c>
      <c r="BF636" s="208">
        <f>IF(N636="snížená",J636,0)</f>
        <v>0</v>
      </c>
      <c r="BG636" s="208">
        <f>IF(N636="zákl. přenesená",J636,0)</f>
        <v>0</v>
      </c>
      <c r="BH636" s="208">
        <f>IF(N636="sníž. přenesená",J636,0)</f>
        <v>0</v>
      </c>
      <c r="BI636" s="208">
        <f>IF(N636="nulová",J636,0)</f>
        <v>0</v>
      </c>
      <c r="BJ636" s="19" t="s">
        <v>40</v>
      </c>
      <c r="BK636" s="208">
        <f>ROUND(I636*H636,2)</f>
        <v>0</v>
      </c>
      <c r="BL636" s="19" t="s">
        <v>161</v>
      </c>
      <c r="BM636" s="207" t="s">
        <v>690</v>
      </c>
    </row>
    <row r="637" spans="1:65" s="2" customFormat="1" ht="19.2">
      <c r="A637" s="37"/>
      <c r="B637" s="38"/>
      <c r="C637" s="39"/>
      <c r="D637" s="209" t="s">
        <v>209</v>
      </c>
      <c r="E637" s="39"/>
      <c r="F637" s="210" t="s">
        <v>599</v>
      </c>
      <c r="G637" s="39"/>
      <c r="H637" s="39"/>
      <c r="I637" s="119"/>
      <c r="J637" s="39"/>
      <c r="K637" s="39"/>
      <c r="L637" s="42"/>
      <c r="M637" s="211"/>
      <c r="N637" s="212"/>
      <c r="O637" s="67"/>
      <c r="P637" s="67"/>
      <c r="Q637" s="67"/>
      <c r="R637" s="67"/>
      <c r="S637" s="67"/>
      <c r="T637" s="68"/>
      <c r="U637" s="37"/>
      <c r="V637" s="37"/>
      <c r="W637" s="37"/>
      <c r="X637" s="37"/>
      <c r="Y637" s="37"/>
      <c r="Z637" s="37"/>
      <c r="AA637" s="37"/>
      <c r="AB637" s="37"/>
      <c r="AC637" s="37"/>
      <c r="AD637" s="37"/>
      <c r="AE637" s="37"/>
      <c r="AT637" s="19" t="s">
        <v>209</v>
      </c>
      <c r="AU637" s="19" t="s">
        <v>90</v>
      </c>
    </row>
    <row r="638" spans="1:65" s="14" customFormat="1" ht="10.199999999999999">
      <c r="B638" s="223"/>
      <c r="C638" s="224"/>
      <c r="D638" s="209" t="s">
        <v>201</v>
      </c>
      <c r="E638" s="224"/>
      <c r="F638" s="226" t="s">
        <v>673</v>
      </c>
      <c r="G638" s="224"/>
      <c r="H638" s="227">
        <v>4.04</v>
      </c>
      <c r="I638" s="228"/>
      <c r="J638" s="224"/>
      <c r="K638" s="224"/>
      <c r="L638" s="229"/>
      <c r="M638" s="230"/>
      <c r="N638" s="231"/>
      <c r="O638" s="231"/>
      <c r="P638" s="231"/>
      <c r="Q638" s="231"/>
      <c r="R638" s="231"/>
      <c r="S638" s="231"/>
      <c r="T638" s="232"/>
      <c r="AT638" s="233" t="s">
        <v>201</v>
      </c>
      <c r="AU638" s="233" t="s">
        <v>90</v>
      </c>
      <c r="AV638" s="14" t="s">
        <v>90</v>
      </c>
      <c r="AW638" s="14" t="s">
        <v>4</v>
      </c>
      <c r="AX638" s="14" t="s">
        <v>40</v>
      </c>
      <c r="AY638" s="233" t="s">
        <v>192</v>
      </c>
    </row>
    <row r="639" spans="1:65" s="2" customFormat="1" ht="16.5" customHeight="1">
      <c r="A639" s="37"/>
      <c r="B639" s="38"/>
      <c r="C639" s="196" t="s">
        <v>691</v>
      </c>
      <c r="D639" s="196" t="s">
        <v>194</v>
      </c>
      <c r="E639" s="197" t="s">
        <v>692</v>
      </c>
      <c r="F639" s="198" t="s">
        <v>693</v>
      </c>
      <c r="G639" s="199" t="s">
        <v>160</v>
      </c>
      <c r="H639" s="200">
        <v>5</v>
      </c>
      <c r="I639" s="201"/>
      <c r="J639" s="202">
        <f>ROUND(I639*H639,2)</f>
        <v>0</v>
      </c>
      <c r="K639" s="198" t="s">
        <v>197</v>
      </c>
      <c r="L639" s="42"/>
      <c r="M639" s="203" t="s">
        <v>32</v>
      </c>
      <c r="N639" s="204" t="s">
        <v>52</v>
      </c>
      <c r="O639" s="67"/>
      <c r="P639" s="205">
        <f>O639*H639</f>
        <v>0</v>
      </c>
      <c r="Q639" s="205">
        <v>0</v>
      </c>
      <c r="R639" s="205">
        <f>Q639*H639</f>
        <v>0</v>
      </c>
      <c r="S639" s="205">
        <v>0.05</v>
      </c>
      <c r="T639" s="206">
        <f>S639*H639</f>
        <v>0.25</v>
      </c>
      <c r="U639" s="37"/>
      <c r="V639" s="37"/>
      <c r="W639" s="37"/>
      <c r="X639" s="37"/>
      <c r="Y639" s="37"/>
      <c r="Z639" s="37"/>
      <c r="AA639" s="37"/>
      <c r="AB639" s="37"/>
      <c r="AC639" s="37"/>
      <c r="AD639" s="37"/>
      <c r="AE639" s="37"/>
      <c r="AR639" s="207" t="s">
        <v>161</v>
      </c>
      <c r="AT639" s="207" t="s">
        <v>194</v>
      </c>
      <c r="AU639" s="207" t="s">
        <v>90</v>
      </c>
      <c r="AY639" s="19" t="s">
        <v>192</v>
      </c>
      <c r="BE639" s="208">
        <f>IF(N639="základní",J639,0)</f>
        <v>0</v>
      </c>
      <c r="BF639" s="208">
        <f>IF(N639="snížená",J639,0)</f>
        <v>0</v>
      </c>
      <c r="BG639" s="208">
        <f>IF(N639="zákl. přenesená",J639,0)</f>
        <v>0</v>
      </c>
      <c r="BH639" s="208">
        <f>IF(N639="sníž. přenesená",J639,0)</f>
        <v>0</v>
      </c>
      <c r="BI639" s="208">
        <f>IF(N639="nulová",J639,0)</f>
        <v>0</v>
      </c>
      <c r="BJ639" s="19" t="s">
        <v>40</v>
      </c>
      <c r="BK639" s="208">
        <f>ROUND(I639*H639,2)</f>
        <v>0</v>
      </c>
      <c r="BL639" s="19" t="s">
        <v>161</v>
      </c>
      <c r="BM639" s="207" t="s">
        <v>694</v>
      </c>
    </row>
    <row r="640" spans="1:65" s="13" customFormat="1" ht="10.199999999999999">
      <c r="B640" s="213"/>
      <c r="C640" s="214"/>
      <c r="D640" s="209" t="s">
        <v>201</v>
      </c>
      <c r="E640" s="215" t="s">
        <v>32</v>
      </c>
      <c r="F640" s="216" t="s">
        <v>202</v>
      </c>
      <c r="G640" s="214"/>
      <c r="H640" s="215" t="s">
        <v>32</v>
      </c>
      <c r="I640" s="217"/>
      <c r="J640" s="214"/>
      <c r="K640" s="214"/>
      <c r="L640" s="218"/>
      <c r="M640" s="219"/>
      <c r="N640" s="220"/>
      <c r="O640" s="220"/>
      <c r="P640" s="220"/>
      <c r="Q640" s="220"/>
      <c r="R640" s="220"/>
      <c r="S640" s="220"/>
      <c r="T640" s="221"/>
      <c r="AT640" s="222" t="s">
        <v>201</v>
      </c>
      <c r="AU640" s="222" t="s">
        <v>90</v>
      </c>
      <c r="AV640" s="13" t="s">
        <v>40</v>
      </c>
      <c r="AW640" s="13" t="s">
        <v>38</v>
      </c>
      <c r="AX640" s="13" t="s">
        <v>81</v>
      </c>
      <c r="AY640" s="222" t="s">
        <v>192</v>
      </c>
    </row>
    <row r="641" spans="1:65" s="14" customFormat="1" ht="10.199999999999999">
      <c r="B641" s="223"/>
      <c r="C641" s="224"/>
      <c r="D641" s="209" t="s">
        <v>201</v>
      </c>
      <c r="E641" s="225" t="s">
        <v>32</v>
      </c>
      <c r="F641" s="226" t="s">
        <v>695</v>
      </c>
      <c r="G641" s="224"/>
      <c r="H641" s="227">
        <v>5</v>
      </c>
      <c r="I641" s="228"/>
      <c r="J641" s="224"/>
      <c r="K641" s="224"/>
      <c r="L641" s="229"/>
      <c r="M641" s="230"/>
      <c r="N641" s="231"/>
      <c r="O641" s="231"/>
      <c r="P641" s="231"/>
      <c r="Q641" s="231"/>
      <c r="R641" s="231"/>
      <c r="S641" s="231"/>
      <c r="T641" s="232"/>
      <c r="AT641" s="233" t="s">
        <v>201</v>
      </c>
      <c r="AU641" s="233" t="s">
        <v>90</v>
      </c>
      <c r="AV641" s="14" t="s">
        <v>90</v>
      </c>
      <c r="AW641" s="14" t="s">
        <v>38</v>
      </c>
      <c r="AX641" s="14" t="s">
        <v>81</v>
      </c>
      <c r="AY641" s="233" t="s">
        <v>192</v>
      </c>
    </row>
    <row r="642" spans="1:65" s="15" customFormat="1" ht="10.199999999999999">
      <c r="B642" s="234"/>
      <c r="C642" s="235"/>
      <c r="D642" s="209" t="s">
        <v>201</v>
      </c>
      <c r="E642" s="236" t="s">
        <v>32</v>
      </c>
      <c r="F642" s="237" t="s">
        <v>204</v>
      </c>
      <c r="G642" s="235"/>
      <c r="H642" s="238">
        <v>5</v>
      </c>
      <c r="I642" s="239"/>
      <c r="J642" s="235"/>
      <c r="K642" s="235"/>
      <c r="L642" s="240"/>
      <c r="M642" s="241"/>
      <c r="N642" s="242"/>
      <c r="O642" s="242"/>
      <c r="P642" s="242"/>
      <c r="Q642" s="242"/>
      <c r="R642" s="242"/>
      <c r="S642" s="242"/>
      <c r="T642" s="243"/>
      <c r="AT642" s="244" t="s">
        <v>201</v>
      </c>
      <c r="AU642" s="244" t="s">
        <v>90</v>
      </c>
      <c r="AV642" s="15" t="s">
        <v>161</v>
      </c>
      <c r="AW642" s="15" t="s">
        <v>38</v>
      </c>
      <c r="AX642" s="15" t="s">
        <v>40</v>
      </c>
      <c r="AY642" s="244" t="s">
        <v>192</v>
      </c>
    </row>
    <row r="643" spans="1:65" s="2" customFormat="1" ht="16.5" customHeight="1">
      <c r="A643" s="37"/>
      <c r="B643" s="38"/>
      <c r="C643" s="196" t="s">
        <v>696</v>
      </c>
      <c r="D643" s="196" t="s">
        <v>194</v>
      </c>
      <c r="E643" s="197" t="s">
        <v>697</v>
      </c>
      <c r="F643" s="198" t="s">
        <v>698</v>
      </c>
      <c r="G643" s="199" t="s">
        <v>160</v>
      </c>
      <c r="H643" s="200">
        <v>4</v>
      </c>
      <c r="I643" s="201"/>
      <c r="J643" s="202">
        <f>ROUND(I643*H643,2)</f>
        <v>0</v>
      </c>
      <c r="K643" s="198" t="s">
        <v>197</v>
      </c>
      <c r="L643" s="42"/>
      <c r="M643" s="203" t="s">
        <v>32</v>
      </c>
      <c r="N643" s="204" t="s">
        <v>52</v>
      </c>
      <c r="O643" s="67"/>
      <c r="P643" s="205">
        <f>O643*H643</f>
        <v>0</v>
      </c>
      <c r="Q643" s="205">
        <v>0.21734000000000001</v>
      </c>
      <c r="R643" s="205">
        <f>Q643*H643</f>
        <v>0.86936000000000002</v>
      </c>
      <c r="S643" s="205">
        <v>0</v>
      </c>
      <c r="T643" s="206">
        <f>S643*H643</f>
        <v>0</v>
      </c>
      <c r="U643" s="37"/>
      <c r="V643" s="37"/>
      <c r="W643" s="37"/>
      <c r="X643" s="37"/>
      <c r="Y643" s="37"/>
      <c r="Z643" s="37"/>
      <c r="AA643" s="37"/>
      <c r="AB643" s="37"/>
      <c r="AC643" s="37"/>
      <c r="AD643" s="37"/>
      <c r="AE643" s="37"/>
      <c r="AR643" s="207" t="s">
        <v>161</v>
      </c>
      <c r="AT643" s="207" t="s">
        <v>194</v>
      </c>
      <c r="AU643" s="207" t="s">
        <v>90</v>
      </c>
      <c r="AY643" s="19" t="s">
        <v>192</v>
      </c>
      <c r="BE643" s="208">
        <f>IF(N643="základní",J643,0)</f>
        <v>0</v>
      </c>
      <c r="BF643" s="208">
        <f>IF(N643="snížená",J643,0)</f>
        <v>0</v>
      </c>
      <c r="BG643" s="208">
        <f>IF(N643="zákl. přenesená",J643,0)</f>
        <v>0</v>
      </c>
      <c r="BH643" s="208">
        <f>IF(N643="sníž. přenesená",J643,0)</f>
        <v>0</v>
      </c>
      <c r="BI643" s="208">
        <f>IF(N643="nulová",J643,0)</f>
        <v>0</v>
      </c>
      <c r="BJ643" s="19" t="s">
        <v>40</v>
      </c>
      <c r="BK643" s="208">
        <f>ROUND(I643*H643,2)</f>
        <v>0</v>
      </c>
      <c r="BL643" s="19" t="s">
        <v>161</v>
      </c>
      <c r="BM643" s="207" t="s">
        <v>699</v>
      </c>
    </row>
    <row r="644" spans="1:65" s="2" customFormat="1" ht="28.8">
      <c r="A644" s="37"/>
      <c r="B644" s="38"/>
      <c r="C644" s="39"/>
      <c r="D644" s="209" t="s">
        <v>199</v>
      </c>
      <c r="E644" s="39"/>
      <c r="F644" s="210" t="s">
        <v>700</v>
      </c>
      <c r="G644" s="39"/>
      <c r="H644" s="39"/>
      <c r="I644" s="119"/>
      <c r="J644" s="39"/>
      <c r="K644" s="39"/>
      <c r="L644" s="42"/>
      <c r="M644" s="211"/>
      <c r="N644" s="212"/>
      <c r="O644" s="67"/>
      <c r="P644" s="67"/>
      <c r="Q644" s="67"/>
      <c r="R644" s="67"/>
      <c r="S644" s="67"/>
      <c r="T644" s="68"/>
      <c r="U644" s="37"/>
      <c r="V644" s="37"/>
      <c r="W644" s="37"/>
      <c r="X644" s="37"/>
      <c r="Y644" s="37"/>
      <c r="Z644" s="37"/>
      <c r="AA644" s="37"/>
      <c r="AB644" s="37"/>
      <c r="AC644" s="37"/>
      <c r="AD644" s="37"/>
      <c r="AE644" s="37"/>
      <c r="AT644" s="19" t="s">
        <v>199</v>
      </c>
      <c r="AU644" s="19" t="s">
        <v>90</v>
      </c>
    </row>
    <row r="645" spans="1:65" s="13" customFormat="1" ht="10.199999999999999">
      <c r="B645" s="213"/>
      <c r="C645" s="214"/>
      <c r="D645" s="209" t="s">
        <v>201</v>
      </c>
      <c r="E645" s="215" t="s">
        <v>32</v>
      </c>
      <c r="F645" s="216" t="s">
        <v>275</v>
      </c>
      <c r="G645" s="214"/>
      <c r="H645" s="215" t="s">
        <v>32</v>
      </c>
      <c r="I645" s="217"/>
      <c r="J645" s="214"/>
      <c r="K645" s="214"/>
      <c r="L645" s="218"/>
      <c r="M645" s="219"/>
      <c r="N645" s="220"/>
      <c r="O645" s="220"/>
      <c r="P645" s="220"/>
      <c r="Q645" s="220"/>
      <c r="R645" s="220"/>
      <c r="S645" s="220"/>
      <c r="T645" s="221"/>
      <c r="AT645" s="222" t="s">
        <v>201</v>
      </c>
      <c r="AU645" s="222" t="s">
        <v>90</v>
      </c>
      <c r="AV645" s="13" t="s">
        <v>40</v>
      </c>
      <c r="AW645" s="13" t="s">
        <v>38</v>
      </c>
      <c r="AX645" s="13" t="s">
        <v>81</v>
      </c>
      <c r="AY645" s="222" t="s">
        <v>192</v>
      </c>
    </row>
    <row r="646" spans="1:65" s="13" customFormat="1" ht="10.199999999999999">
      <c r="B646" s="213"/>
      <c r="C646" s="214"/>
      <c r="D646" s="209" t="s">
        <v>201</v>
      </c>
      <c r="E646" s="215" t="s">
        <v>32</v>
      </c>
      <c r="F646" s="216" t="s">
        <v>202</v>
      </c>
      <c r="G646" s="214"/>
      <c r="H646" s="215" t="s">
        <v>32</v>
      </c>
      <c r="I646" s="217"/>
      <c r="J646" s="214"/>
      <c r="K646" s="214"/>
      <c r="L646" s="218"/>
      <c r="M646" s="219"/>
      <c r="N646" s="220"/>
      <c r="O646" s="220"/>
      <c r="P646" s="220"/>
      <c r="Q646" s="220"/>
      <c r="R646" s="220"/>
      <c r="S646" s="220"/>
      <c r="T646" s="221"/>
      <c r="AT646" s="222" t="s">
        <v>201</v>
      </c>
      <c r="AU646" s="222" t="s">
        <v>90</v>
      </c>
      <c r="AV646" s="13" t="s">
        <v>40</v>
      </c>
      <c r="AW646" s="13" t="s">
        <v>38</v>
      </c>
      <c r="AX646" s="13" t="s">
        <v>81</v>
      </c>
      <c r="AY646" s="222" t="s">
        <v>192</v>
      </c>
    </row>
    <row r="647" spans="1:65" s="14" customFormat="1" ht="10.199999999999999">
      <c r="B647" s="223"/>
      <c r="C647" s="224"/>
      <c r="D647" s="209" t="s">
        <v>201</v>
      </c>
      <c r="E647" s="225" t="s">
        <v>32</v>
      </c>
      <c r="F647" s="226" t="s">
        <v>667</v>
      </c>
      <c r="G647" s="224"/>
      <c r="H647" s="227">
        <v>4</v>
      </c>
      <c r="I647" s="228"/>
      <c r="J647" s="224"/>
      <c r="K647" s="224"/>
      <c r="L647" s="229"/>
      <c r="M647" s="230"/>
      <c r="N647" s="231"/>
      <c r="O647" s="231"/>
      <c r="P647" s="231"/>
      <c r="Q647" s="231"/>
      <c r="R647" s="231"/>
      <c r="S647" s="231"/>
      <c r="T647" s="232"/>
      <c r="AT647" s="233" t="s">
        <v>201</v>
      </c>
      <c r="AU647" s="233" t="s">
        <v>90</v>
      </c>
      <c r="AV647" s="14" t="s">
        <v>90</v>
      </c>
      <c r="AW647" s="14" t="s">
        <v>38</v>
      </c>
      <c r="AX647" s="14" t="s">
        <v>81</v>
      </c>
      <c r="AY647" s="233" t="s">
        <v>192</v>
      </c>
    </row>
    <row r="648" spans="1:65" s="15" customFormat="1" ht="10.199999999999999">
      <c r="B648" s="234"/>
      <c r="C648" s="235"/>
      <c r="D648" s="209" t="s">
        <v>201</v>
      </c>
      <c r="E648" s="236" t="s">
        <v>32</v>
      </c>
      <c r="F648" s="237" t="s">
        <v>204</v>
      </c>
      <c r="G648" s="235"/>
      <c r="H648" s="238">
        <v>4</v>
      </c>
      <c r="I648" s="239"/>
      <c r="J648" s="235"/>
      <c r="K648" s="235"/>
      <c r="L648" s="240"/>
      <c r="M648" s="241"/>
      <c r="N648" s="242"/>
      <c r="O648" s="242"/>
      <c r="P648" s="242"/>
      <c r="Q648" s="242"/>
      <c r="R648" s="242"/>
      <c r="S648" s="242"/>
      <c r="T648" s="243"/>
      <c r="AT648" s="244" t="s">
        <v>201</v>
      </c>
      <c r="AU648" s="244" t="s">
        <v>90</v>
      </c>
      <c r="AV648" s="15" t="s">
        <v>161</v>
      </c>
      <c r="AW648" s="15" t="s">
        <v>38</v>
      </c>
      <c r="AX648" s="15" t="s">
        <v>40</v>
      </c>
      <c r="AY648" s="244" t="s">
        <v>192</v>
      </c>
    </row>
    <row r="649" spans="1:65" s="2" customFormat="1" ht="16.5" customHeight="1">
      <c r="A649" s="37"/>
      <c r="B649" s="38"/>
      <c r="C649" s="256" t="s">
        <v>701</v>
      </c>
      <c r="D649" s="256" t="s">
        <v>322</v>
      </c>
      <c r="E649" s="257" t="s">
        <v>702</v>
      </c>
      <c r="F649" s="258" t="s">
        <v>703</v>
      </c>
      <c r="G649" s="259" t="s">
        <v>160</v>
      </c>
      <c r="H649" s="260">
        <v>4</v>
      </c>
      <c r="I649" s="261"/>
      <c r="J649" s="262">
        <f>ROUND(I649*H649,2)</f>
        <v>0</v>
      </c>
      <c r="K649" s="258" t="s">
        <v>197</v>
      </c>
      <c r="L649" s="263"/>
      <c r="M649" s="264" t="s">
        <v>32</v>
      </c>
      <c r="N649" s="265" t="s">
        <v>52</v>
      </c>
      <c r="O649" s="67"/>
      <c r="P649" s="205">
        <f>O649*H649</f>
        <v>0</v>
      </c>
      <c r="Q649" s="205">
        <v>8.5000000000000006E-3</v>
      </c>
      <c r="R649" s="205">
        <f>Q649*H649</f>
        <v>3.4000000000000002E-2</v>
      </c>
      <c r="S649" s="205">
        <v>0</v>
      </c>
      <c r="T649" s="206">
        <f>S649*H649</f>
        <v>0</v>
      </c>
      <c r="U649" s="37"/>
      <c r="V649" s="37"/>
      <c r="W649" s="37"/>
      <c r="X649" s="37"/>
      <c r="Y649" s="37"/>
      <c r="Z649" s="37"/>
      <c r="AA649" s="37"/>
      <c r="AB649" s="37"/>
      <c r="AC649" s="37"/>
      <c r="AD649" s="37"/>
      <c r="AE649" s="37"/>
      <c r="AR649" s="207" t="s">
        <v>238</v>
      </c>
      <c r="AT649" s="207" t="s">
        <v>322</v>
      </c>
      <c r="AU649" s="207" t="s">
        <v>90</v>
      </c>
      <c r="AY649" s="19" t="s">
        <v>192</v>
      </c>
      <c r="BE649" s="208">
        <f>IF(N649="základní",J649,0)</f>
        <v>0</v>
      </c>
      <c r="BF649" s="208">
        <f>IF(N649="snížená",J649,0)</f>
        <v>0</v>
      </c>
      <c r="BG649" s="208">
        <f>IF(N649="zákl. přenesená",J649,0)</f>
        <v>0</v>
      </c>
      <c r="BH649" s="208">
        <f>IF(N649="sníž. přenesená",J649,0)</f>
        <v>0</v>
      </c>
      <c r="BI649" s="208">
        <f>IF(N649="nulová",J649,0)</f>
        <v>0</v>
      </c>
      <c r="BJ649" s="19" t="s">
        <v>40</v>
      </c>
      <c r="BK649" s="208">
        <f>ROUND(I649*H649,2)</f>
        <v>0</v>
      </c>
      <c r="BL649" s="19" t="s">
        <v>161</v>
      </c>
      <c r="BM649" s="207" t="s">
        <v>704</v>
      </c>
    </row>
    <row r="650" spans="1:65" s="2" customFormat="1" ht="16.5" customHeight="1">
      <c r="A650" s="37"/>
      <c r="B650" s="38"/>
      <c r="C650" s="256" t="s">
        <v>705</v>
      </c>
      <c r="D650" s="256" t="s">
        <v>322</v>
      </c>
      <c r="E650" s="257" t="s">
        <v>706</v>
      </c>
      <c r="F650" s="258" t="s">
        <v>707</v>
      </c>
      <c r="G650" s="259" t="s">
        <v>160</v>
      </c>
      <c r="H650" s="260">
        <v>4</v>
      </c>
      <c r="I650" s="261"/>
      <c r="J650" s="262">
        <f>ROUND(I650*H650,2)</f>
        <v>0</v>
      </c>
      <c r="K650" s="258" t="s">
        <v>197</v>
      </c>
      <c r="L650" s="263"/>
      <c r="M650" s="264" t="s">
        <v>32</v>
      </c>
      <c r="N650" s="265" t="s">
        <v>52</v>
      </c>
      <c r="O650" s="67"/>
      <c r="P650" s="205">
        <f>O650*H650</f>
        <v>0</v>
      </c>
      <c r="Q650" s="205">
        <v>4.1000000000000002E-2</v>
      </c>
      <c r="R650" s="205">
        <f>Q650*H650</f>
        <v>0.16400000000000001</v>
      </c>
      <c r="S650" s="205">
        <v>0</v>
      </c>
      <c r="T650" s="206">
        <f>S650*H650</f>
        <v>0</v>
      </c>
      <c r="U650" s="37"/>
      <c r="V650" s="37"/>
      <c r="W650" s="37"/>
      <c r="X650" s="37"/>
      <c r="Y650" s="37"/>
      <c r="Z650" s="37"/>
      <c r="AA650" s="37"/>
      <c r="AB650" s="37"/>
      <c r="AC650" s="37"/>
      <c r="AD650" s="37"/>
      <c r="AE650" s="37"/>
      <c r="AR650" s="207" t="s">
        <v>238</v>
      </c>
      <c r="AT650" s="207" t="s">
        <v>322</v>
      </c>
      <c r="AU650" s="207" t="s">
        <v>90</v>
      </c>
      <c r="AY650" s="19" t="s">
        <v>192</v>
      </c>
      <c r="BE650" s="208">
        <f>IF(N650="základní",J650,0)</f>
        <v>0</v>
      </c>
      <c r="BF650" s="208">
        <f>IF(N650="snížená",J650,0)</f>
        <v>0</v>
      </c>
      <c r="BG650" s="208">
        <f>IF(N650="zákl. přenesená",J650,0)</f>
        <v>0</v>
      </c>
      <c r="BH650" s="208">
        <f>IF(N650="sníž. přenesená",J650,0)</f>
        <v>0</v>
      </c>
      <c r="BI650" s="208">
        <f>IF(N650="nulová",J650,0)</f>
        <v>0</v>
      </c>
      <c r="BJ650" s="19" t="s">
        <v>40</v>
      </c>
      <c r="BK650" s="208">
        <f>ROUND(I650*H650,2)</f>
        <v>0</v>
      </c>
      <c r="BL650" s="19" t="s">
        <v>161</v>
      </c>
      <c r="BM650" s="207" t="s">
        <v>708</v>
      </c>
    </row>
    <row r="651" spans="1:65" s="2" customFormat="1" ht="16.5" customHeight="1">
      <c r="A651" s="37"/>
      <c r="B651" s="38"/>
      <c r="C651" s="196" t="s">
        <v>709</v>
      </c>
      <c r="D651" s="196" t="s">
        <v>194</v>
      </c>
      <c r="E651" s="197" t="s">
        <v>710</v>
      </c>
      <c r="F651" s="198" t="s">
        <v>711</v>
      </c>
      <c r="G651" s="199" t="s">
        <v>160</v>
      </c>
      <c r="H651" s="200">
        <v>4</v>
      </c>
      <c r="I651" s="201"/>
      <c r="J651" s="202">
        <f>ROUND(I651*H651,2)</f>
        <v>0</v>
      </c>
      <c r="K651" s="198" t="s">
        <v>197</v>
      </c>
      <c r="L651" s="42"/>
      <c r="M651" s="203" t="s">
        <v>32</v>
      </c>
      <c r="N651" s="204" t="s">
        <v>52</v>
      </c>
      <c r="O651" s="67"/>
      <c r="P651" s="205">
        <f>O651*H651</f>
        <v>0</v>
      </c>
      <c r="Q651" s="205">
        <v>0.42080000000000001</v>
      </c>
      <c r="R651" s="205">
        <f>Q651*H651</f>
        <v>1.6832</v>
      </c>
      <c r="S651" s="205">
        <v>0</v>
      </c>
      <c r="T651" s="206">
        <f>S651*H651</f>
        <v>0</v>
      </c>
      <c r="U651" s="37"/>
      <c r="V651" s="37"/>
      <c r="W651" s="37"/>
      <c r="X651" s="37"/>
      <c r="Y651" s="37"/>
      <c r="Z651" s="37"/>
      <c r="AA651" s="37"/>
      <c r="AB651" s="37"/>
      <c r="AC651" s="37"/>
      <c r="AD651" s="37"/>
      <c r="AE651" s="37"/>
      <c r="AR651" s="207" t="s">
        <v>161</v>
      </c>
      <c r="AT651" s="207" t="s">
        <v>194</v>
      </c>
      <c r="AU651" s="207" t="s">
        <v>90</v>
      </c>
      <c r="AY651" s="19" t="s">
        <v>192</v>
      </c>
      <c r="BE651" s="208">
        <f>IF(N651="základní",J651,0)</f>
        <v>0</v>
      </c>
      <c r="BF651" s="208">
        <f>IF(N651="snížená",J651,0)</f>
        <v>0</v>
      </c>
      <c r="BG651" s="208">
        <f>IF(N651="zákl. přenesená",J651,0)</f>
        <v>0</v>
      </c>
      <c r="BH651" s="208">
        <f>IF(N651="sníž. přenesená",J651,0)</f>
        <v>0</v>
      </c>
      <c r="BI651" s="208">
        <f>IF(N651="nulová",J651,0)</f>
        <v>0</v>
      </c>
      <c r="BJ651" s="19" t="s">
        <v>40</v>
      </c>
      <c r="BK651" s="208">
        <f>ROUND(I651*H651,2)</f>
        <v>0</v>
      </c>
      <c r="BL651" s="19" t="s">
        <v>161</v>
      </c>
      <c r="BM651" s="207" t="s">
        <v>712</v>
      </c>
    </row>
    <row r="652" spans="1:65" s="2" customFormat="1" ht="96">
      <c r="A652" s="37"/>
      <c r="B652" s="38"/>
      <c r="C652" s="39"/>
      <c r="D652" s="209" t="s">
        <v>199</v>
      </c>
      <c r="E652" s="39"/>
      <c r="F652" s="210" t="s">
        <v>713</v>
      </c>
      <c r="G652" s="39"/>
      <c r="H652" s="39"/>
      <c r="I652" s="119"/>
      <c r="J652" s="39"/>
      <c r="K652" s="39"/>
      <c r="L652" s="42"/>
      <c r="M652" s="211"/>
      <c r="N652" s="212"/>
      <c r="O652" s="67"/>
      <c r="P652" s="67"/>
      <c r="Q652" s="67"/>
      <c r="R652" s="67"/>
      <c r="S652" s="67"/>
      <c r="T652" s="68"/>
      <c r="U652" s="37"/>
      <c r="V652" s="37"/>
      <c r="W652" s="37"/>
      <c r="X652" s="37"/>
      <c r="Y652" s="37"/>
      <c r="Z652" s="37"/>
      <c r="AA652" s="37"/>
      <c r="AB652" s="37"/>
      <c r="AC652" s="37"/>
      <c r="AD652" s="37"/>
      <c r="AE652" s="37"/>
      <c r="AT652" s="19" t="s">
        <v>199</v>
      </c>
      <c r="AU652" s="19" t="s">
        <v>90</v>
      </c>
    </row>
    <row r="653" spans="1:65" s="13" customFormat="1" ht="10.199999999999999">
      <c r="B653" s="213"/>
      <c r="C653" s="214"/>
      <c r="D653" s="209" t="s">
        <v>201</v>
      </c>
      <c r="E653" s="215" t="s">
        <v>32</v>
      </c>
      <c r="F653" s="216" t="s">
        <v>275</v>
      </c>
      <c r="G653" s="214"/>
      <c r="H653" s="215" t="s">
        <v>32</v>
      </c>
      <c r="I653" s="217"/>
      <c r="J653" s="214"/>
      <c r="K653" s="214"/>
      <c r="L653" s="218"/>
      <c r="M653" s="219"/>
      <c r="N653" s="220"/>
      <c r="O653" s="220"/>
      <c r="P653" s="220"/>
      <c r="Q653" s="220"/>
      <c r="R653" s="220"/>
      <c r="S653" s="220"/>
      <c r="T653" s="221"/>
      <c r="AT653" s="222" t="s">
        <v>201</v>
      </c>
      <c r="AU653" s="222" t="s">
        <v>90</v>
      </c>
      <c r="AV653" s="13" t="s">
        <v>40</v>
      </c>
      <c r="AW653" s="13" t="s">
        <v>38</v>
      </c>
      <c r="AX653" s="13" t="s">
        <v>81</v>
      </c>
      <c r="AY653" s="222" t="s">
        <v>192</v>
      </c>
    </row>
    <row r="654" spans="1:65" s="13" customFormat="1" ht="10.199999999999999">
      <c r="B654" s="213"/>
      <c r="C654" s="214"/>
      <c r="D654" s="209" t="s">
        <v>201</v>
      </c>
      <c r="E654" s="215" t="s">
        <v>32</v>
      </c>
      <c r="F654" s="216" t="s">
        <v>202</v>
      </c>
      <c r="G654" s="214"/>
      <c r="H654" s="215" t="s">
        <v>32</v>
      </c>
      <c r="I654" s="217"/>
      <c r="J654" s="214"/>
      <c r="K654" s="214"/>
      <c r="L654" s="218"/>
      <c r="M654" s="219"/>
      <c r="N654" s="220"/>
      <c r="O654" s="220"/>
      <c r="P654" s="220"/>
      <c r="Q654" s="220"/>
      <c r="R654" s="220"/>
      <c r="S654" s="220"/>
      <c r="T654" s="221"/>
      <c r="AT654" s="222" t="s">
        <v>201</v>
      </c>
      <c r="AU654" s="222" t="s">
        <v>90</v>
      </c>
      <c r="AV654" s="13" t="s">
        <v>40</v>
      </c>
      <c r="AW654" s="13" t="s">
        <v>38</v>
      </c>
      <c r="AX654" s="13" t="s">
        <v>81</v>
      </c>
      <c r="AY654" s="222" t="s">
        <v>192</v>
      </c>
    </row>
    <row r="655" spans="1:65" s="14" customFormat="1" ht="10.199999999999999">
      <c r="B655" s="223"/>
      <c r="C655" s="224"/>
      <c r="D655" s="209" t="s">
        <v>201</v>
      </c>
      <c r="E655" s="225" t="s">
        <v>32</v>
      </c>
      <c r="F655" s="226" t="s">
        <v>714</v>
      </c>
      <c r="G655" s="224"/>
      <c r="H655" s="227">
        <v>4</v>
      </c>
      <c r="I655" s="228"/>
      <c r="J655" s="224"/>
      <c r="K655" s="224"/>
      <c r="L655" s="229"/>
      <c r="M655" s="230"/>
      <c r="N655" s="231"/>
      <c r="O655" s="231"/>
      <c r="P655" s="231"/>
      <c r="Q655" s="231"/>
      <c r="R655" s="231"/>
      <c r="S655" s="231"/>
      <c r="T655" s="232"/>
      <c r="AT655" s="233" t="s">
        <v>201</v>
      </c>
      <c r="AU655" s="233" t="s">
        <v>90</v>
      </c>
      <c r="AV655" s="14" t="s">
        <v>90</v>
      </c>
      <c r="AW655" s="14" t="s">
        <v>38</v>
      </c>
      <c r="AX655" s="14" t="s">
        <v>81</v>
      </c>
      <c r="AY655" s="233" t="s">
        <v>192</v>
      </c>
    </row>
    <row r="656" spans="1:65" s="15" customFormat="1" ht="10.199999999999999">
      <c r="B656" s="234"/>
      <c r="C656" s="235"/>
      <c r="D656" s="209" t="s">
        <v>201</v>
      </c>
      <c r="E656" s="236" t="s">
        <v>32</v>
      </c>
      <c r="F656" s="237" t="s">
        <v>204</v>
      </c>
      <c r="G656" s="235"/>
      <c r="H656" s="238">
        <v>4</v>
      </c>
      <c r="I656" s="239"/>
      <c r="J656" s="235"/>
      <c r="K656" s="235"/>
      <c r="L656" s="240"/>
      <c r="M656" s="241"/>
      <c r="N656" s="242"/>
      <c r="O656" s="242"/>
      <c r="P656" s="242"/>
      <c r="Q656" s="242"/>
      <c r="R656" s="242"/>
      <c r="S656" s="242"/>
      <c r="T656" s="243"/>
      <c r="AT656" s="244" t="s">
        <v>201</v>
      </c>
      <c r="AU656" s="244" t="s">
        <v>90</v>
      </c>
      <c r="AV656" s="15" t="s">
        <v>161</v>
      </c>
      <c r="AW656" s="15" t="s">
        <v>38</v>
      </c>
      <c r="AX656" s="15" t="s">
        <v>40</v>
      </c>
      <c r="AY656" s="244" t="s">
        <v>192</v>
      </c>
    </row>
    <row r="657" spans="1:65" s="2" customFormat="1" ht="21.75" customHeight="1">
      <c r="A657" s="37"/>
      <c r="B657" s="38"/>
      <c r="C657" s="196" t="s">
        <v>715</v>
      </c>
      <c r="D657" s="196" t="s">
        <v>194</v>
      </c>
      <c r="E657" s="197" t="s">
        <v>716</v>
      </c>
      <c r="F657" s="198" t="s">
        <v>717</v>
      </c>
      <c r="G657" s="199" t="s">
        <v>160</v>
      </c>
      <c r="H657" s="200">
        <v>4</v>
      </c>
      <c r="I657" s="201"/>
      <c r="J657" s="202">
        <f>ROUND(I657*H657,2)</f>
        <v>0</v>
      </c>
      <c r="K657" s="198" t="s">
        <v>197</v>
      </c>
      <c r="L657" s="42"/>
      <c r="M657" s="203" t="s">
        <v>32</v>
      </c>
      <c r="N657" s="204" t="s">
        <v>52</v>
      </c>
      <c r="O657" s="67"/>
      <c r="P657" s="205">
        <f>O657*H657</f>
        <v>0</v>
      </c>
      <c r="Q657" s="205">
        <v>0.31108000000000002</v>
      </c>
      <c r="R657" s="205">
        <f>Q657*H657</f>
        <v>1.2443200000000001</v>
      </c>
      <c r="S657" s="205">
        <v>0</v>
      </c>
      <c r="T657" s="206">
        <f>S657*H657</f>
        <v>0</v>
      </c>
      <c r="U657" s="37"/>
      <c r="V657" s="37"/>
      <c r="W657" s="37"/>
      <c r="X657" s="37"/>
      <c r="Y657" s="37"/>
      <c r="Z657" s="37"/>
      <c r="AA657" s="37"/>
      <c r="AB657" s="37"/>
      <c r="AC657" s="37"/>
      <c r="AD657" s="37"/>
      <c r="AE657" s="37"/>
      <c r="AR657" s="207" t="s">
        <v>161</v>
      </c>
      <c r="AT657" s="207" t="s">
        <v>194</v>
      </c>
      <c r="AU657" s="207" t="s">
        <v>90</v>
      </c>
      <c r="AY657" s="19" t="s">
        <v>192</v>
      </c>
      <c r="BE657" s="208">
        <f>IF(N657="základní",J657,0)</f>
        <v>0</v>
      </c>
      <c r="BF657" s="208">
        <f>IF(N657="snížená",J657,0)</f>
        <v>0</v>
      </c>
      <c r="BG657" s="208">
        <f>IF(N657="zákl. přenesená",J657,0)</f>
        <v>0</v>
      </c>
      <c r="BH657" s="208">
        <f>IF(N657="sníž. přenesená",J657,0)</f>
        <v>0</v>
      </c>
      <c r="BI657" s="208">
        <f>IF(N657="nulová",J657,0)</f>
        <v>0</v>
      </c>
      <c r="BJ657" s="19" t="s">
        <v>40</v>
      </c>
      <c r="BK657" s="208">
        <f>ROUND(I657*H657,2)</f>
        <v>0</v>
      </c>
      <c r="BL657" s="19" t="s">
        <v>161</v>
      </c>
      <c r="BM657" s="207" t="s">
        <v>718</v>
      </c>
    </row>
    <row r="658" spans="1:65" s="2" customFormat="1" ht="96">
      <c r="A658" s="37"/>
      <c r="B658" s="38"/>
      <c r="C658" s="39"/>
      <c r="D658" s="209" t="s">
        <v>199</v>
      </c>
      <c r="E658" s="39"/>
      <c r="F658" s="210" t="s">
        <v>713</v>
      </c>
      <c r="G658" s="39"/>
      <c r="H658" s="39"/>
      <c r="I658" s="119"/>
      <c r="J658" s="39"/>
      <c r="K658" s="39"/>
      <c r="L658" s="42"/>
      <c r="M658" s="211"/>
      <c r="N658" s="212"/>
      <c r="O658" s="67"/>
      <c r="P658" s="67"/>
      <c r="Q658" s="67"/>
      <c r="R658" s="67"/>
      <c r="S658" s="67"/>
      <c r="T658" s="68"/>
      <c r="U658" s="37"/>
      <c r="V658" s="37"/>
      <c r="W658" s="37"/>
      <c r="X658" s="37"/>
      <c r="Y658" s="37"/>
      <c r="Z658" s="37"/>
      <c r="AA658" s="37"/>
      <c r="AB658" s="37"/>
      <c r="AC658" s="37"/>
      <c r="AD658" s="37"/>
      <c r="AE658" s="37"/>
      <c r="AT658" s="19" t="s">
        <v>199</v>
      </c>
      <c r="AU658" s="19" t="s">
        <v>90</v>
      </c>
    </row>
    <row r="659" spans="1:65" s="13" customFormat="1" ht="10.199999999999999">
      <c r="B659" s="213"/>
      <c r="C659" s="214"/>
      <c r="D659" s="209" t="s">
        <v>201</v>
      </c>
      <c r="E659" s="215" t="s">
        <v>32</v>
      </c>
      <c r="F659" s="216" t="s">
        <v>275</v>
      </c>
      <c r="G659" s="214"/>
      <c r="H659" s="215" t="s">
        <v>32</v>
      </c>
      <c r="I659" s="217"/>
      <c r="J659" s="214"/>
      <c r="K659" s="214"/>
      <c r="L659" s="218"/>
      <c r="M659" s="219"/>
      <c r="N659" s="220"/>
      <c r="O659" s="220"/>
      <c r="P659" s="220"/>
      <c r="Q659" s="220"/>
      <c r="R659" s="220"/>
      <c r="S659" s="220"/>
      <c r="T659" s="221"/>
      <c r="AT659" s="222" t="s">
        <v>201</v>
      </c>
      <c r="AU659" s="222" t="s">
        <v>90</v>
      </c>
      <c r="AV659" s="13" t="s">
        <v>40</v>
      </c>
      <c r="AW659" s="13" t="s">
        <v>38</v>
      </c>
      <c r="AX659" s="13" t="s">
        <v>81</v>
      </c>
      <c r="AY659" s="222" t="s">
        <v>192</v>
      </c>
    </row>
    <row r="660" spans="1:65" s="13" customFormat="1" ht="10.199999999999999">
      <c r="B660" s="213"/>
      <c r="C660" s="214"/>
      <c r="D660" s="209" t="s">
        <v>201</v>
      </c>
      <c r="E660" s="215" t="s">
        <v>32</v>
      </c>
      <c r="F660" s="216" t="s">
        <v>202</v>
      </c>
      <c r="G660" s="214"/>
      <c r="H660" s="215" t="s">
        <v>32</v>
      </c>
      <c r="I660" s="217"/>
      <c r="J660" s="214"/>
      <c r="K660" s="214"/>
      <c r="L660" s="218"/>
      <c r="M660" s="219"/>
      <c r="N660" s="220"/>
      <c r="O660" s="220"/>
      <c r="P660" s="220"/>
      <c r="Q660" s="220"/>
      <c r="R660" s="220"/>
      <c r="S660" s="220"/>
      <c r="T660" s="221"/>
      <c r="AT660" s="222" t="s">
        <v>201</v>
      </c>
      <c r="AU660" s="222" t="s">
        <v>90</v>
      </c>
      <c r="AV660" s="13" t="s">
        <v>40</v>
      </c>
      <c r="AW660" s="13" t="s">
        <v>38</v>
      </c>
      <c r="AX660" s="13" t="s">
        <v>81</v>
      </c>
      <c r="AY660" s="222" t="s">
        <v>192</v>
      </c>
    </row>
    <row r="661" spans="1:65" s="14" customFormat="1" ht="10.199999999999999">
      <c r="B661" s="223"/>
      <c r="C661" s="224"/>
      <c r="D661" s="209" t="s">
        <v>201</v>
      </c>
      <c r="E661" s="225" t="s">
        <v>32</v>
      </c>
      <c r="F661" s="226" t="s">
        <v>719</v>
      </c>
      <c r="G661" s="224"/>
      <c r="H661" s="227">
        <v>4</v>
      </c>
      <c r="I661" s="228"/>
      <c r="J661" s="224"/>
      <c r="K661" s="224"/>
      <c r="L661" s="229"/>
      <c r="M661" s="230"/>
      <c r="N661" s="231"/>
      <c r="O661" s="231"/>
      <c r="P661" s="231"/>
      <c r="Q661" s="231"/>
      <c r="R661" s="231"/>
      <c r="S661" s="231"/>
      <c r="T661" s="232"/>
      <c r="AT661" s="233" t="s">
        <v>201</v>
      </c>
      <c r="AU661" s="233" t="s">
        <v>90</v>
      </c>
      <c r="AV661" s="14" t="s">
        <v>90</v>
      </c>
      <c r="AW661" s="14" t="s">
        <v>38</v>
      </c>
      <c r="AX661" s="14" t="s">
        <v>81</v>
      </c>
      <c r="AY661" s="233" t="s">
        <v>192</v>
      </c>
    </row>
    <row r="662" spans="1:65" s="15" customFormat="1" ht="10.199999999999999">
      <c r="B662" s="234"/>
      <c r="C662" s="235"/>
      <c r="D662" s="209" t="s">
        <v>201</v>
      </c>
      <c r="E662" s="236" t="s">
        <v>32</v>
      </c>
      <c r="F662" s="237" t="s">
        <v>204</v>
      </c>
      <c r="G662" s="235"/>
      <c r="H662" s="238">
        <v>4</v>
      </c>
      <c r="I662" s="239"/>
      <c r="J662" s="235"/>
      <c r="K662" s="235"/>
      <c r="L662" s="240"/>
      <c r="M662" s="241"/>
      <c r="N662" s="242"/>
      <c r="O662" s="242"/>
      <c r="P662" s="242"/>
      <c r="Q662" s="242"/>
      <c r="R662" s="242"/>
      <c r="S662" s="242"/>
      <c r="T662" s="243"/>
      <c r="AT662" s="244" t="s">
        <v>201</v>
      </c>
      <c r="AU662" s="244" t="s">
        <v>90</v>
      </c>
      <c r="AV662" s="15" t="s">
        <v>161</v>
      </c>
      <c r="AW662" s="15" t="s">
        <v>38</v>
      </c>
      <c r="AX662" s="15" t="s">
        <v>40</v>
      </c>
      <c r="AY662" s="244" t="s">
        <v>192</v>
      </c>
    </row>
    <row r="663" spans="1:65" s="2" customFormat="1" ht="16.5" customHeight="1">
      <c r="A663" s="37"/>
      <c r="B663" s="38"/>
      <c r="C663" s="196" t="s">
        <v>720</v>
      </c>
      <c r="D663" s="196" t="s">
        <v>194</v>
      </c>
      <c r="E663" s="197" t="s">
        <v>721</v>
      </c>
      <c r="F663" s="198" t="s">
        <v>722</v>
      </c>
      <c r="G663" s="199" t="s">
        <v>109</v>
      </c>
      <c r="H663" s="200">
        <v>8.84</v>
      </c>
      <c r="I663" s="201"/>
      <c r="J663" s="202">
        <f>ROUND(I663*H663,2)</f>
        <v>0</v>
      </c>
      <c r="K663" s="198" t="s">
        <v>197</v>
      </c>
      <c r="L663" s="42"/>
      <c r="M663" s="203" t="s">
        <v>32</v>
      </c>
      <c r="N663" s="204" t="s">
        <v>52</v>
      </c>
      <c r="O663" s="67"/>
      <c r="P663" s="205">
        <f>O663*H663</f>
        <v>0</v>
      </c>
      <c r="Q663" s="205">
        <v>2.0000000000000001E-4</v>
      </c>
      <c r="R663" s="205">
        <f>Q663*H663</f>
        <v>1.768E-3</v>
      </c>
      <c r="S663" s="205">
        <v>0</v>
      </c>
      <c r="T663" s="206">
        <f>S663*H663</f>
        <v>0</v>
      </c>
      <c r="U663" s="37"/>
      <c r="V663" s="37"/>
      <c r="W663" s="37"/>
      <c r="X663" s="37"/>
      <c r="Y663" s="37"/>
      <c r="Z663" s="37"/>
      <c r="AA663" s="37"/>
      <c r="AB663" s="37"/>
      <c r="AC663" s="37"/>
      <c r="AD663" s="37"/>
      <c r="AE663" s="37"/>
      <c r="AR663" s="207" t="s">
        <v>161</v>
      </c>
      <c r="AT663" s="207" t="s">
        <v>194</v>
      </c>
      <c r="AU663" s="207" t="s">
        <v>90</v>
      </c>
      <c r="AY663" s="19" t="s">
        <v>192</v>
      </c>
      <c r="BE663" s="208">
        <f>IF(N663="základní",J663,0)</f>
        <v>0</v>
      </c>
      <c r="BF663" s="208">
        <f>IF(N663="snížená",J663,0)</f>
        <v>0</v>
      </c>
      <c r="BG663" s="208">
        <f>IF(N663="zákl. přenesená",J663,0)</f>
        <v>0</v>
      </c>
      <c r="BH663" s="208">
        <f>IF(N663="sníž. přenesená",J663,0)</f>
        <v>0</v>
      </c>
      <c r="BI663" s="208">
        <f>IF(N663="nulová",J663,0)</f>
        <v>0</v>
      </c>
      <c r="BJ663" s="19" t="s">
        <v>40</v>
      </c>
      <c r="BK663" s="208">
        <f>ROUND(I663*H663,2)</f>
        <v>0</v>
      </c>
      <c r="BL663" s="19" t="s">
        <v>161</v>
      </c>
      <c r="BM663" s="207" t="s">
        <v>723</v>
      </c>
    </row>
    <row r="664" spans="1:65" s="13" customFormat="1" ht="10.199999999999999">
      <c r="B664" s="213"/>
      <c r="C664" s="214"/>
      <c r="D664" s="209" t="s">
        <v>201</v>
      </c>
      <c r="E664" s="215" t="s">
        <v>32</v>
      </c>
      <c r="F664" s="216" t="s">
        <v>275</v>
      </c>
      <c r="G664" s="214"/>
      <c r="H664" s="215" t="s">
        <v>32</v>
      </c>
      <c r="I664" s="217"/>
      <c r="J664" s="214"/>
      <c r="K664" s="214"/>
      <c r="L664" s="218"/>
      <c r="M664" s="219"/>
      <c r="N664" s="220"/>
      <c r="O664" s="220"/>
      <c r="P664" s="220"/>
      <c r="Q664" s="220"/>
      <c r="R664" s="220"/>
      <c r="S664" s="220"/>
      <c r="T664" s="221"/>
      <c r="AT664" s="222" t="s">
        <v>201</v>
      </c>
      <c r="AU664" s="222" t="s">
        <v>90</v>
      </c>
      <c r="AV664" s="13" t="s">
        <v>40</v>
      </c>
      <c r="AW664" s="13" t="s">
        <v>38</v>
      </c>
      <c r="AX664" s="13" t="s">
        <v>81</v>
      </c>
      <c r="AY664" s="222" t="s">
        <v>192</v>
      </c>
    </row>
    <row r="665" spans="1:65" s="13" customFormat="1" ht="10.199999999999999">
      <c r="B665" s="213"/>
      <c r="C665" s="214"/>
      <c r="D665" s="209" t="s">
        <v>201</v>
      </c>
      <c r="E665" s="215" t="s">
        <v>32</v>
      </c>
      <c r="F665" s="216" t="s">
        <v>202</v>
      </c>
      <c r="G665" s="214"/>
      <c r="H665" s="215" t="s">
        <v>32</v>
      </c>
      <c r="I665" s="217"/>
      <c r="J665" s="214"/>
      <c r="K665" s="214"/>
      <c r="L665" s="218"/>
      <c r="M665" s="219"/>
      <c r="N665" s="220"/>
      <c r="O665" s="220"/>
      <c r="P665" s="220"/>
      <c r="Q665" s="220"/>
      <c r="R665" s="220"/>
      <c r="S665" s="220"/>
      <c r="T665" s="221"/>
      <c r="AT665" s="222" t="s">
        <v>201</v>
      </c>
      <c r="AU665" s="222" t="s">
        <v>90</v>
      </c>
      <c r="AV665" s="13" t="s">
        <v>40</v>
      </c>
      <c r="AW665" s="13" t="s">
        <v>38</v>
      </c>
      <c r="AX665" s="13" t="s">
        <v>81</v>
      </c>
      <c r="AY665" s="222" t="s">
        <v>192</v>
      </c>
    </row>
    <row r="666" spans="1:65" s="14" customFormat="1" ht="10.199999999999999">
      <c r="B666" s="223"/>
      <c r="C666" s="224"/>
      <c r="D666" s="209" t="s">
        <v>201</v>
      </c>
      <c r="E666" s="225" t="s">
        <v>32</v>
      </c>
      <c r="F666" s="226" t="s">
        <v>523</v>
      </c>
      <c r="G666" s="224"/>
      <c r="H666" s="227">
        <v>8.84</v>
      </c>
      <c r="I666" s="228"/>
      <c r="J666" s="224"/>
      <c r="K666" s="224"/>
      <c r="L666" s="229"/>
      <c r="M666" s="230"/>
      <c r="N666" s="231"/>
      <c r="O666" s="231"/>
      <c r="P666" s="231"/>
      <c r="Q666" s="231"/>
      <c r="R666" s="231"/>
      <c r="S666" s="231"/>
      <c r="T666" s="232"/>
      <c r="AT666" s="233" t="s">
        <v>201</v>
      </c>
      <c r="AU666" s="233" t="s">
        <v>90</v>
      </c>
      <c r="AV666" s="14" t="s">
        <v>90</v>
      </c>
      <c r="AW666" s="14" t="s">
        <v>38</v>
      </c>
      <c r="AX666" s="14" t="s">
        <v>81</v>
      </c>
      <c r="AY666" s="233" t="s">
        <v>192</v>
      </c>
    </row>
    <row r="667" spans="1:65" s="15" customFormat="1" ht="10.199999999999999">
      <c r="B667" s="234"/>
      <c r="C667" s="235"/>
      <c r="D667" s="209" t="s">
        <v>201</v>
      </c>
      <c r="E667" s="236" t="s">
        <v>32</v>
      </c>
      <c r="F667" s="237" t="s">
        <v>204</v>
      </c>
      <c r="G667" s="235"/>
      <c r="H667" s="238">
        <v>8.84</v>
      </c>
      <c r="I667" s="239"/>
      <c r="J667" s="235"/>
      <c r="K667" s="235"/>
      <c r="L667" s="240"/>
      <c r="M667" s="241"/>
      <c r="N667" s="242"/>
      <c r="O667" s="242"/>
      <c r="P667" s="242"/>
      <c r="Q667" s="242"/>
      <c r="R667" s="242"/>
      <c r="S667" s="242"/>
      <c r="T667" s="243"/>
      <c r="AT667" s="244" t="s">
        <v>201</v>
      </c>
      <c r="AU667" s="244" t="s">
        <v>90</v>
      </c>
      <c r="AV667" s="15" t="s">
        <v>161</v>
      </c>
      <c r="AW667" s="15" t="s">
        <v>38</v>
      </c>
      <c r="AX667" s="15" t="s">
        <v>40</v>
      </c>
      <c r="AY667" s="244" t="s">
        <v>192</v>
      </c>
    </row>
    <row r="668" spans="1:65" s="2" customFormat="1" ht="16.5" customHeight="1">
      <c r="A668" s="37"/>
      <c r="B668" s="38"/>
      <c r="C668" s="196" t="s">
        <v>724</v>
      </c>
      <c r="D668" s="196" t="s">
        <v>194</v>
      </c>
      <c r="E668" s="197" t="s">
        <v>725</v>
      </c>
      <c r="F668" s="198" t="s">
        <v>726</v>
      </c>
      <c r="G668" s="199" t="s">
        <v>109</v>
      </c>
      <c r="H668" s="200">
        <v>8.84</v>
      </c>
      <c r="I668" s="201"/>
      <c r="J668" s="202">
        <f>ROUND(I668*H668,2)</f>
        <v>0</v>
      </c>
      <c r="K668" s="198" t="s">
        <v>197</v>
      </c>
      <c r="L668" s="42"/>
      <c r="M668" s="203" t="s">
        <v>32</v>
      </c>
      <c r="N668" s="204" t="s">
        <v>52</v>
      </c>
      <c r="O668" s="67"/>
      <c r="P668" s="205">
        <f>O668*H668</f>
        <v>0</v>
      </c>
      <c r="Q668" s="205">
        <v>1.2999999999999999E-4</v>
      </c>
      <c r="R668" s="205">
        <f>Q668*H668</f>
        <v>1.1492E-3</v>
      </c>
      <c r="S668" s="205">
        <v>0</v>
      </c>
      <c r="T668" s="206">
        <f>S668*H668</f>
        <v>0</v>
      </c>
      <c r="U668" s="37"/>
      <c r="V668" s="37"/>
      <c r="W668" s="37"/>
      <c r="X668" s="37"/>
      <c r="Y668" s="37"/>
      <c r="Z668" s="37"/>
      <c r="AA668" s="37"/>
      <c r="AB668" s="37"/>
      <c r="AC668" s="37"/>
      <c r="AD668" s="37"/>
      <c r="AE668" s="37"/>
      <c r="AR668" s="207" t="s">
        <v>161</v>
      </c>
      <c r="AT668" s="207" t="s">
        <v>194</v>
      </c>
      <c r="AU668" s="207" t="s">
        <v>90</v>
      </c>
      <c r="AY668" s="19" t="s">
        <v>192</v>
      </c>
      <c r="BE668" s="208">
        <f>IF(N668="základní",J668,0)</f>
        <v>0</v>
      </c>
      <c r="BF668" s="208">
        <f>IF(N668="snížená",J668,0)</f>
        <v>0</v>
      </c>
      <c r="BG668" s="208">
        <f>IF(N668="zákl. přenesená",J668,0)</f>
        <v>0</v>
      </c>
      <c r="BH668" s="208">
        <f>IF(N668="sníž. přenesená",J668,0)</f>
        <v>0</v>
      </c>
      <c r="BI668" s="208">
        <f>IF(N668="nulová",J668,0)</f>
        <v>0</v>
      </c>
      <c r="BJ668" s="19" t="s">
        <v>40</v>
      </c>
      <c r="BK668" s="208">
        <f>ROUND(I668*H668,2)</f>
        <v>0</v>
      </c>
      <c r="BL668" s="19" t="s">
        <v>161</v>
      </c>
      <c r="BM668" s="207" t="s">
        <v>727</v>
      </c>
    </row>
    <row r="669" spans="1:65" s="13" customFormat="1" ht="10.199999999999999">
      <c r="B669" s="213"/>
      <c r="C669" s="214"/>
      <c r="D669" s="209" t="s">
        <v>201</v>
      </c>
      <c r="E669" s="215" t="s">
        <v>32</v>
      </c>
      <c r="F669" s="216" t="s">
        <v>275</v>
      </c>
      <c r="G669" s="214"/>
      <c r="H669" s="215" t="s">
        <v>32</v>
      </c>
      <c r="I669" s="217"/>
      <c r="J669" s="214"/>
      <c r="K669" s="214"/>
      <c r="L669" s="218"/>
      <c r="M669" s="219"/>
      <c r="N669" s="220"/>
      <c r="O669" s="220"/>
      <c r="P669" s="220"/>
      <c r="Q669" s="220"/>
      <c r="R669" s="220"/>
      <c r="S669" s="220"/>
      <c r="T669" s="221"/>
      <c r="AT669" s="222" t="s">
        <v>201</v>
      </c>
      <c r="AU669" s="222" t="s">
        <v>90</v>
      </c>
      <c r="AV669" s="13" t="s">
        <v>40</v>
      </c>
      <c r="AW669" s="13" t="s">
        <v>38</v>
      </c>
      <c r="AX669" s="13" t="s">
        <v>81</v>
      </c>
      <c r="AY669" s="222" t="s">
        <v>192</v>
      </c>
    </row>
    <row r="670" spans="1:65" s="13" customFormat="1" ht="10.199999999999999">
      <c r="B670" s="213"/>
      <c r="C670" s="214"/>
      <c r="D670" s="209" t="s">
        <v>201</v>
      </c>
      <c r="E670" s="215" t="s">
        <v>32</v>
      </c>
      <c r="F670" s="216" t="s">
        <v>202</v>
      </c>
      <c r="G670" s="214"/>
      <c r="H670" s="215" t="s">
        <v>32</v>
      </c>
      <c r="I670" s="217"/>
      <c r="J670" s="214"/>
      <c r="K670" s="214"/>
      <c r="L670" s="218"/>
      <c r="M670" s="219"/>
      <c r="N670" s="220"/>
      <c r="O670" s="220"/>
      <c r="P670" s="220"/>
      <c r="Q670" s="220"/>
      <c r="R670" s="220"/>
      <c r="S670" s="220"/>
      <c r="T670" s="221"/>
      <c r="AT670" s="222" t="s">
        <v>201</v>
      </c>
      <c r="AU670" s="222" t="s">
        <v>90</v>
      </c>
      <c r="AV670" s="13" t="s">
        <v>40</v>
      </c>
      <c r="AW670" s="13" t="s">
        <v>38</v>
      </c>
      <c r="AX670" s="13" t="s">
        <v>81</v>
      </c>
      <c r="AY670" s="222" t="s">
        <v>192</v>
      </c>
    </row>
    <row r="671" spans="1:65" s="14" customFormat="1" ht="10.199999999999999">
      <c r="B671" s="223"/>
      <c r="C671" s="224"/>
      <c r="D671" s="209" t="s">
        <v>201</v>
      </c>
      <c r="E671" s="225" t="s">
        <v>32</v>
      </c>
      <c r="F671" s="226" t="s">
        <v>523</v>
      </c>
      <c r="G671" s="224"/>
      <c r="H671" s="227">
        <v>8.84</v>
      </c>
      <c r="I671" s="228"/>
      <c r="J671" s="224"/>
      <c r="K671" s="224"/>
      <c r="L671" s="229"/>
      <c r="M671" s="230"/>
      <c r="N671" s="231"/>
      <c r="O671" s="231"/>
      <c r="P671" s="231"/>
      <c r="Q671" s="231"/>
      <c r="R671" s="231"/>
      <c r="S671" s="231"/>
      <c r="T671" s="232"/>
      <c r="AT671" s="233" t="s">
        <v>201</v>
      </c>
      <c r="AU671" s="233" t="s">
        <v>90</v>
      </c>
      <c r="AV671" s="14" t="s">
        <v>90</v>
      </c>
      <c r="AW671" s="14" t="s">
        <v>38</v>
      </c>
      <c r="AX671" s="14" t="s">
        <v>81</v>
      </c>
      <c r="AY671" s="233" t="s">
        <v>192</v>
      </c>
    </row>
    <row r="672" spans="1:65" s="15" customFormat="1" ht="10.199999999999999">
      <c r="B672" s="234"/>
      <c r="C672" s="235"/>
      <c r="D672" s="209" t="s">
        <v>201</v>
      </c>
      <c r="E672" s="236" t="s">
        <v>32</v>
      </c>
      <c r="F672" s="237" t="s">
        <v>204</v>
      </c>
      <c r="G672" s="235"/>
      <c r="H672" s="238">
        <v>8.84</v>
      </c>
      <c r="I672" s="239"/>
      <c r="J672" s="235"/>
      <c r="K672" s="235"/>
      <c r="L672" s="240"/>
      <c r="M672" s="241"/>
      <c r="N672" s="242"/>
      <c r="O672" s="242"/>
      <c r="P672" s="242"/>
      <c r="Q672" s="242"/>
      <c r="R672" s="242"/>
      <c r="S672" s="242"/>
      <c r="T672" s="243"/>
      <c r="AT672" s="244" t="s">
        <v>201</v>
      </c>
      <c r="AU672" s="244" t="s">
        <v>90</v>
      </c>
      <c r="AV672" s="15" t="s">
        <v>161</v>
      </c>
      <c r="AW672" s="15" t="s">
        <v>38</v>
      </c>
      <c r="AX672" s="15" t="s">
        <v>40</v>
      </c>
      <c r="AY672" s="244" t="s">
        <v>192</v>
      </c>
    </row>
    <row r="673" spans="1:65" s="12" customFormat="1" ht="22.8" customHeight="1">
      <c r="B673" s="180"/>
      <c r="C673" s="181"/>
      <c r="D673" s="182" t="s">
        <v>80</v>
      </c>
      <c r="E673" s="194" t="s">
        <v>245</v>
      </c>
      <c r="F673" s="194" t="s">
        <v>728</v>
      </c>
      <c r="G673" s="181"/>
      <c r="H673" s="181"/>
      <c r="I673" s="184"/>
      <c r="J673" s="195">
        <f>BK673</f>
        <v>0</v>
      </c>
      <c r="K673" s="181"/>
      <c r="L673" s="186"/>
      <c r="M673" s="187"/>
      <c r="N673" s="188"/>
      <c r="O673" s="188"/>
      <c r="P673" s="189">
        <f>SUM(P674:P933)</f>
        <v>0</v>
      </c>
      <c r="Q673" s="188"/>
      <c r="R673" s="189">
        <f>SUM(R674:R933)</f>
        <v>193.57636914799997</v>
      </c>
      <c r="S673" s="188"/>
      <c r="T673" s="190">
        <f>SUM(T674:T933)</f>
        <v>0.77400000000000002</v>
      </c>
      <c r="AR673" s="191" t="s">
        <v>40</v>
      </c>
      <c r="AT673" s="192" t="s">
        <v>80</v>
      </c>
      <c r="AU673" s="192" t="s">
        <v>40</v>
      </c>
      <c r="AY673" s="191" t="s">
        <v>192</v>
      </c>
      <c r="BK673" s="193">
        <f>SUM(BK674:BK933)</f>
        <v>0</v>
      </c>
    </row>
    <row r="674" spans="1:65" s="2" customFormat="1" ht="16.5" customHeight="1">
      <c r="A674" s="37"/>
      <c r="B674" s="38"/>
      <c r="C674" s="196" t="s">
        <v>729</v>
      </c>
      <c r="D674" s="196" t="s">
        <v>194</v>
      </c>
      <c r="E674" s="197" t="s">
        <v>730</v>
      </c>
      <c r="F674" s="198" t="s">
        <v>731</v>
      </c>
      <c r="G674" s="199" t="s">
        <v>160</v>
      </c>
      <c r="H674" s="200">
        <v>16</v>
      </c>
      <c r="I674" s="201"/>
      <c r="J674" s="202">
        <f>ROUND(I674*H674,2)</f>
        <v>0</v>
      </c>
      <c r="K674" s="198" t="s">
        <v>197</v>
      </c>
      <c r="L674" s="42"/>
      <c r="M674" s="203" t="s">
        <v>32</v>
      </c>
      <c r="N674" s="204" t="s">
        <v>52</v>
      </c>
      <c r="O674" s="67"/>
      <c r="P674" s="205">
        <f>O674*H674</f>
        <v>0</v>
      </c>
      <c r="Q674" s="205">
        <v>6.9999999999999999E-4</v>
      </c>
      <c r="R674" s="205">
        <f>Q674*H674</f>
        <v>1.12E-2</v>
      </c>
      <c r="S674" s="205">
        <v>0</v>
      </c>
      <c r="T674" s="206">
        <f>S674*H674</f>
        <v>0</v>
      </c>
      <c r="U674" s="37"/>
      <c r="V674" s="37"/>
      <c r="W674" s="37"/>
      <c r="X674" s="37"/>
      <c r="Y674" s="37"/>
      <c r="Z674" s="37"/>
      <c r="AA674" s="37"/>
      <c r="AB674" s="37"/>
      <c r="AC674" s="37"/>
      <c r="AD674" s="37"/>
      <c r="AE674" s="37"/>
      <c r="AR674" s="207" t="s">
        <v>161</v>
      </c>
      <c r="AT674" s="207" t="s">
        <v>194</v>
      </c>
      <c r="AU674" s="207" t="s">
        <v>90</v>
      </c>
      <c r="AY674" s="19" t="s">
        <v>192</v>
      </c>
      <c r="BE674" s="208">
        <f>IF(N674="základní",J674,0)</f>
        <v>0</v>
      </c>
      <c r="BF674" s="208">
        <f>IF(N674="snížená",J674,0)</f>
        <v>0</v>
      </c>
      <c r="BG674" s="208">
        <f>IF(N674="zákl. přenesená",J674,0)</f>
        <v>0</v>
      </c>
      <c r="BH674" s="208">
        <f>IF(N674="sníž. přenesená",J674,0)</f>
        <v>0</v>
      </c>
      <c r="BI674" s="208">
        <f>IF(N674="nulová",J674,0)</f>
        <v>0</v>
      </c>
      <c r="BJ674" s="19" t="s">
        <v>40</v>
      </c>
      <c r="BK674" s="208">
        <f>ROUND(I674*H674,2)</f>
        <v>0</v>
      </c>
      <c r="BL674" s="19" t="s">
        <v>161</v>
      </c>
      <c r="BM674" s="207" t="s">
        <v>732</v>
      </c>
    </row>
    <row r="675" spans="1:65" s="2" customFormat="1" ht="124.8">
      <c r="A675" s="37"/>
      <c r="B675" s="38"/>
      <c r="C675" s="39"/>
      <c r="D675" s="209" t="s">
        <v>199</v>
      </c>
      <c r="E675" s="39"/>
      <c r="F675" s="210" t="s">
        <v>733</v>
      </c>
      <c r="G675" s="39"/>
      <c r="H675" s="39"/>
      <c r="I675" s="119"/>
      <c r="J675" s="39"/>
      <c r="K675" s="39"/>
      <c r="L675" s="42"/>
      <c r="M675" s="211"/>
      <c r="N675" s="212"/>
      <c r="O675" s="67"/>
      <c r="P675" s="67"/>
      <c r="Q675" s="67"/>
      <c r="R675" s="67"/>
      <c r="S675" s="67"/>
      <c r="T675" s="68"/>
      <c r="U675" s="37"/>
      <c r="V675" s="37"/>
      <c r="W675" s="37"/>
      <c r="X675" s="37"/>
      <c r="Y675" s="37"/>
      <c r="Z675" s="37"/>
      <c r="AA675" s="37"/>
      <c r="AB675" s="37"/>
      <c r="AC675" s="37"/>
      <c r="AD675" s="37"/>
      <c r="AE675" s="37"/>
      <c r="AT675" s="19" t="s">
        <v>199</v>
      </c>
      <c r="AU675" s="19" t="s">
        <v>90</v>
      </c>
    </row>
    <row r="676" spans="1:65" s="13" customFormat="1" ht="10.199999999999999">
      <c r="B676" s="213"/>
      <c r="C676" s="214"/>
      <c r="D676" s="209" t="s">
        <v>201</v>
      </c>
      <c r="E676" s="215" t="s">
        <v>32</v>
      </c>
      <c r="F676" s="216" t="s">
        <v>734</v>
      </c>
      <c r="G676" s="214"/>
      <c r="H676" s="215" t="s">
        <v>32</v>
      </c>
      <c r="I676" s="217"/>
      <c r="J676" s="214"/>
      <c r="K676" s="214"/>
      <c r="L676" s="218"/>
      <c r="M676" s="219"/>
      <c r="N676" s="220"/>
      <c r="O676" s="220"/>
      <c r="P676" s="220"/>
      <c r="Q676" s="220"/>
      <c r="R676" s="220"/>
      <c r="S676" s="220"/>
      <c r="T676" s="221"/>
      <c r="AT676" s="222" t="s">
        <v>201</v>
      </c>
      <c r="AU676" s="222" t="s">
        <v>90</v>
      </c>
      <c r="AV676" s="13" t="s">
        <v>40</v>
      </c>
      <c r="AW676" s="13" t="s">
        <v>38</v>
      </c>
      <c r="AX676" s="13" t="s">
        <v>81</v>
      </c>
      <c r="AY676" s="222" t="s">
        <v>192</v>
      </c>
    </row>
    <row r="677" spans="1:65" s="13" customFormat="1" ht="10.199999999999999">
      <c r="B677" s="213"/>
      <c r="C677" s="214"/>
      <c r="D677" s="209" t="s">
        <v>201</v>
      </c>
      <c r="E677" s="215" t="s">
        <v>32</v>
      </c>
      <c r="F677" s="216" t="s">
        <v>735</v>
      </c>
      <c r="G677" s="214"/>
      <c r="H677" s="215" t="s">
        <v>32</v>
      </c>
      <c r="I677" s="217"/>
      <c r="J677" s="214"/>
      <c r="K677" s="214"/>
      <c r="L677" s="218"/>
      <c r="M677" s="219"/>
      <c r="N677" s="220"/>
      <c r="O677" s="220"/>
      <c r="P677" s="220"/>
      <c r="Q677" s="220"/>
      <c r="R677" s="220"/>
      <c r="S677" s="220"/>
      <c r="T677" s="221"/>
      <c r="AT677" s="222" t="s">
        <v>201</v>
      </c>
      <c r="AU677" s="222" t="s">
        <v>90</v>
      </c>
      <c r="AV677" s="13" t="s">
        <v>40</v>
      </c>
      <c r="AW677" s="13" t="s">
        <v>38</v>
      </c>
      <c r="AX677" s="13" t="s">
        <v>81</v>
      </c>
      <c r="AY677" s="222" t="s">
        <v>192</v>
      </c>
    </row>
    <row r="678" spans="1:65" s="14" customFormat="1" ht="10.199999999999999">
      <c r="B678" s="223"/>
      <c r="C678" s="224"/>
      <c r="D678" s="209" t="s">
        <v>201</v>
      </c>
      <c r="E678" s="225" t="s">
        <v>32</v>
      </c>
      <c r="F678" s="226" t="s">
        <v>736</v>
      </c>
      <c r="G678" s="224"/>
      <c r="H678" s="227">
        <v>2</v>
      </c>
      <c r="I678" s="228"/>
      <c r="J678" s="224"/>
      <c r="K678" s="224"/>
      <c r="L678" s="229"/>
      <c r="M678" s="230"/>
      <c r="N678" s="231"/>
      <c r="O678" s="231"/>
      <c r="P678" s="231"/>
      <c r="Q678" s="231"/>
      <c r="R678" s="231"/>
      <c r="S678" s="231"/>
      <c r="T678" s="232"/>
      <c r="AT678" s="233" t="s">
        <v>201</v>
      </c>
      <c r="AU678" s="233" t="s">
        <v>90</v>
      </c>
      <c r="AV678" s="14" t="s">
        <v>90</v>
      </c>
      <c r="AW678" s="14" t="s">
        <v>38</v>
      </c>
      <c r="AX678" s="14" t="s">
        <v>81</v>
      </c>
      <c r="AY678" s="233" t="s">
        <v>192</v>
      </c>
    </row>
    <row r="679" spans="1:65" s="14" customFormat="1" ht="10.199999999999999">
      <c r="B679" s="223"/>
      <c r="C679" s="224"/>
      <c r="D679" s="209" t="s">
        <v>201</v>
      </c>
      <c r="E679" s="225" t="s">
        <v>32</v>
      </c>
      <c r="F679" s="226" t="s">
        <v>737</v>
      </c>
      <c r="G679" s="224"/>
      <c r="H679" s="227">
        <v>14</v>
      </c>
      <c r="I679" s="228"/>
      <c r="J679" s="224"/>
      <c r="K679" s="224"/>
      <c r="L679" s="229"/>
      <c r="M679" s="230"/>
      <c r="N679" s="231"/>
      <c r="O679" s="231"/>
      <c r="P679" s="231"/>
      <c r="Q679" s="231"/>
      <c r="R679" s="231"/>
      <c r="S679" s="231"/>
      <c r="T679" s="232"/>
      <c r="AT679" s="233" t="s">
        <v>201</v>
      </c>
      <c r="AU679" s="233" t="s">
        <v>90</v>
      </c>
      <c r="AV679" s="14" t="s">
        <v>90</v>
      </c>
      <c r="AW679" s="14" t="s">
        <v>38</v>
      </c>
      <c r="AX679" s="14" t="s">
        <v>81</v>
      </c>
      <c r="AY679" s="233" t="s">
        <v>192</v>
      </c>
    </row>
    <row r="680" spans="1:65" s="15" customFormat="1" ht="10.199999999999999">
      <c r="B680" s="234"/>
      <c r="C680" s="235"/>
      <c r="D680" s="209" t="s">
        <v>201</v>
      </c>
      <c r="E680" s="236" t="s">
        <v>32</v>
      </c>
      <c r="F680" s="237" t="s">
        <v>204</v>
      </c>
      <c r="G680" s="235"/>
      <c r="H680" s="238">
        <v>16</v>
      </c>
      <c r="I680" s="239"/>
      <c r="J680" s="235"/>
      <c r="K680" s="235"/>
      <c r="L680" s="240"/>
      <c r="M680" s="241"/>
      <c r="N680" s="242"/>
      <c r="O680" s="242"/>
      <c r="P680" s="242"/>
      <c r="Q680" s="242"/>
      <c r="R680" s="242"/>
      <c r="S680" s="242"/>
      <c r="T680" s="243"/>
      <c r="AT680" s="244" t="s">
        <v>201</v>
      </c>
      <c r="AU680" s="244" t="s">
        <v>90</v>
      </c>
      <c r="AV680" s="15" t="s">
        <v>161</v>
      </c>
      <c r="AW680" s="15" t="s">
        <v>38</v>
      </c>
      <c r="AX680" s="15" t="s">
        <v>40</v>
      </c>
      <c r="AY680" s="244" t="s">
        <v>192</v>
      </c>
    </row>
    <row r="681" spans="1:65" s="2" customFormat="1" ht="16.5" customHeight="1">
      <c r="A681" s="37"/>
      <c r="B681" s="38"/>
      <c r="C681" s="256" t="s">
        <v>738</v>
      </c>
      <c r="D681" s="256" t="s">
        <v>322</v>
      </c>
      <c r="E681" s="257" t="s">
        <v>739</v>
      </c>
      <c r="F681" s="258" t="s">
        <v>740</v>
      </c>
      <c r="G681" s="259" t="s">
        <v>160</v>
      </c>
      <c r="H681" s="260">
        <v>28</v>
      </c>
      <c r="I681" s="261"/>
      <c r="J681" s="262">
        <f>ROUND(I681*H681,2)</f>
        <v>0</v>
      </c>
      <c r="K681" s="258" t="s">
        <v>197</v>
      </c>
      <c r="L681" s="263"/>
      <c r="M681" s="264" t="s">
        <v>32</v>
      </c>
      <c r="N681" s="265" t="s">
        <v>52</v>
      </c>
      <c r="O681" s="67"/>
      <c r="P681" s="205">
        <f>O681*H681</f>
        <v>0</v>
      </c>
      <c r="Q681" s="205">
        <v>4.0000000000000002E-4</v>
      </c>
      <c r="R681" s="205">
        <f>Q681*H681</f>
        <v>1.12E-2</v>
      </c>
      <c r="S681" s="205">
        <v>0</v>
      </c>
      <c r="T681" s="206">
        <f>S681*H681</f>
        <v>0</v>
      </c>
      <c r="U681" s="37"/>
      <c r="V681" s="37"/>
      <c r="W681" s="37"/>
      <c r="X681" s="37"/>
      <c r="Y681" s="37"/>
      <c r="Z681" s="37"/>
      <c r="AA681" s="37"/>
      <c r="AB681" s="37"/>
      <c r="AC681" s="37"/>
      <c r="AD681" s="37"/>
      <c r="AE681" s="37"/>
      <c r="AR681" s="207" t="s">
        <v>238</v>
      </c>
      <c r="AT681" s="207" t="s">
        <v>322</v>
      </c>
      <c r="AU681" s="207" t="s">
        <v>90</v>
      </c>
      <c r="AY681" s="19" t="s">
        <v>192</v>
      </c>
      <c r="BE681" s="208">
        <f>IF(N681="základní",J681,0)</f>
        <v>0</v>
      </c>
      <c r="BF681" s="208">
        <f>IF(N681="snížená",J681,0)</f>
        <v>0</v>
      </c>
      <c r="BG681" s="208">
        <f>IF(N681="zákl. přenesená",J681,0)</f>
        <v>0</v>
      </c>
      <c r="BH681" s="208">
        <f>IF(N681="sníž. přenesená",J681,0)</f>
        <v>0</v>
      </c>
      <c r="BI681" s="208">
        <f>IF(N681="nulová",J681,0)</f>
        <v>0</v>
      </c>
      <c r="BJ681" s="19" t="s">
        <v>40</v>
      </c>
      <c r="BK681" s="208">
        <f>ROUND(I681*H681,2)</f>
        <v>0</v>
      </c>
      <c r="BL681" s="19" t="s">
        <v>161</v>
      </c>
      <c r="BM681" s="207" t="s">
        <v>741</v>
      </c>
    </row>
    <row r="682" spans="1:65" s="14" customFormat="1" ht="10.199999999999999">
      <c r="B682" s="223"/>
      <c r="C682" s="224"/>
      <c r="D682" s="209" t="s">
        <v>201</v>
      </c>
      <c r="E682" s="225" t="s">
        <v>32</v>
      </c>
      <c r="F682" s="226" t="s">
        <v>742</v>
      </c>
      <c r="G682" s="224"/>
      <c r="H682" s="227">
        <v>28</v>
      </c>
      <c r="I682" s="228"/>
      <c r="J682" s="224"/>
      <c r="K682" s="224"/>
      <c r="L682" s="229"/>
      <c r="M682" s="230"/>
      <c r="N682" s="231"/>
      <c r="O682" s="231"/>
      <c r="P682" s="231"/>
      <c r="Q682" s="231"/>
      <c r="R682" s="231"/>
      <c r="S682" s="231"/>
      <c r="T682" s="232"/>
      <c r="AT682" s="233" t="s">
        <v>201</v>
      </c>
      <c r="AU682" s="233" t="s">
        <v>90</v>
      </c>
      <c r="AV682" s="14" t="s">
        <v>90</v>
      </c>
      <c r="AW682" s="14" t="s">
        <v>38</v>
      </c>
      <c r="AX682" s="14" t="s">
        <v>40</v>
      </c>
      <c r="AY682" s="233" t="s">
        <v>192</v>
      </c>
    </row>
    <row r="683" spans="1:65" s="2" customFormat="1" ht="16.5" customHeight="1">
      <c r="A683" s="37"/>
      <c r="B683" s="38"/>
      <c r="C683" s="256" t="s">
        <v>743</v>
      </c>
      <c r="D683" s="256" t="s">
        <v>322</v>
      </c>
      <c r="E683" s="257" t="s">
        <v>744</v>
      </c>
      <c r="F683" s="258" t="s">
        <v>745</v>
      </c>
      <c r="G683" s="259" t="s">
        <v>160</v>
      </c>
      <c r="H683" s="260">
        <v>4</v>
      </c>
      <c r="I683" s="261"/>
      <c r="J683" s="262">
        <f>ROUND(I683*H683,2)</f>
        <v>0</v>
      </c>
      <c r="K683" s="258" t="s">
        <v>197</v>
      </c>
      <c r="L683" s="263"/>
      <c r="M683" s="264" t="s">
        <v>32</v>
      </c>
      <c r="N683" s="265" t="s">
        <v>52</v>
      </c>
      <c r="O683" s="67"/>
      <c r="P683" s="205">
        <f>O683*H683</f>
        <v>0</v>
      </c>
      <c r="Q683" s="205">
        <v>2.5000000000000001E-3</v>
      </c>
      <c r="R683" s="205">
        <f>Q683*H683</f>
        <v>0.01</v>
      </c>
      <c r="S683" s="205">
        <v>0</v>
      </c>
      <c r="T683" s="206">
        <f>S683*H683</f>
        <v>0</v>
      </c>
      <c r="U683" s="37"/>
      <c r="V683" s="37"/>
      <c r="W683" s="37"/>
      <c r="X683" s="37"/>
      <c r="Y683" s="37"/>
      <c r="Z683" s="37"/>
      <c r="AA683" s="37"/>
      <c r="AB683" s="37"/>
      <c r="AC683" s="37"/>
      <c r="AD683" s="37"/>
      <c r="AE683" s="37"/>
      <c r="AR683" s="207" t="s">
        <v>238</v>
      </c>
      <c r="AT683" s="207" t="s">
        <v>322</v>
      </c>
      <c r="AU683" s="207" t="s">
        <v>90</v>
      </c>
      <c r="AY683" s="19" t="s">
        <v>192</v>
      </c>
      <c r="BE683" s="208">
        <f>IF(N683="základní",J683,0)</f>
        <v>0</v>
      </c>
      <c r="BF683" s="208">
        <f>IF(N683="snížená",J683,0)</f>
        <v>0</v>
      </c>
      <c r="BG683" s="208">
        <f>IF(N683="zákl. přenesená",J683,0)</f>
        <v>0</v>
      </c>
      <c r="BH683" s="208">
        <f>IF(N683="sníž. přenesená",J683,0)</f>
        <v>0</v>
      </c>
      <c r="BI683" s="208">
        <f>IF(N683="nulová",J683,0)</f>
        <v>0</v>
      </c>
      <c r="BJ683" s="19" t="s">
        <v>40</v>
      </c>
      <c r="BK683" s="208">
        <f>ROUND(I683*H683,2)</f>
        <v>0</v>
      </c>
      <c r="BL683" s="19" t="s">
        <v>161</v>
      </c>
      <c r="BM683" s="207" t="s">
        <v>746</v>
      </c>
    </row>
    <row r="684" spans="1:65" s="14" customFormat="1" ht="10.199999999999999">
      <c r="B684" s="223"/>
      <c r="C684" s="224"/>
      <c r="D684" s="209" t="s">
        <v>201</v>
      </c>
      <c r="E684" s="225" t="s">
        <v>32</v>
      </c>
      <c r="F684" s="226" t="s">
        <v>747</v>
      </c>
      <c r="G684" s="224"/>
      <c r="H684" s="227">
        <v>1</v>
      </c>
      <c r="I684" s="228"/>
      <c r="J684" s="224"/>
      <c r="K684" s="224"/>
      <c r="L684" s="229"/>
      <c r="M684" s="230"/>
      <c r="N684" s="231"/>
      <c r="O684" s="231"/>
      <c r="P684" s="231"/>
      <c r="Q684" s="231"/>
      <c r="R684" s="231"/>
      <c r="S684" s="231"/>
      <c r="T684" s="232"/>
      <c r="AT684" s="233" t="s">
        <v>201</v>
      </c>
      <c r="AU684" s="233" t="s">
        <v>90</v>
      </c>
      <c r="AV684" s="14" t="s">
        <v>90</v>
      </c>
      <c r="AW684" s="14" t="s">
        <v>38</v>
      </c>
      <c r="AX684" s="14" t="s">
        <v>81</v>
      </c>
      <c r="AY684" s="233" t="s">
        <v>192</v>
      </c>
    </row>
    <row r="685" spans="1:65" s="14" customFormat="1" ht="10.199999999999999">
      <c r="B685" s="223"/>
      <c r="C685" s="224"/>
      <c r="D685" s="209" t="s">
        <v>201</v>
      </c>
      <c r="E685" s="225" t="s">
        <v>32</v>
      </c>
      <c r="F685" s="226" t="s">
        <v>748</v>
      </c>
      <c r="G685" s="224"/>
      <c r="H685" s="227">
        <v>2</v>
      </c>
      <c r="I685" s="228"/>
      <c r="J685" s="224"/>
      <c r="K685" s="224"/>
      <c r="L685" s="229"/>
      <c r="M685" s="230"/>
      <c r="N685" s="231"/>
      <c r="O685" s="231"/>
      <c r="P685" s="231"/>
      <c r="Q685" s="231"/>
      <c r="R685" s="231"/>
      <c r="S685" s="231"/>
      <c r="T685" s="232"/>
      <c r="AT685" s="233" t="s">
        <v>201</v>
      </c>
      <c r="AU685" s="233" t="s">
        <v>90</v>
      </c>
      <c r="AV685" s="14" t="s">
        <v>90</v>
      </c>
      <c r="AW685" s="14" t="s">
        <v>38</v>
      </c>
      <c r="AX685" s="14" t="s">
        <v>81</v>
      </c>
      <c r="AY685" s="233" t="s">
        <v>192</v>
      </c>
    </row>
    <row r="686" spans="1:65" s="14" customFormat="1" ht="10.199999999999999">
      <c r="B686" s="223"/>
      <c r="C686" s="224"/>
      <c r="D686" s="209" t="s">
        <v>201</v>
      </c>
      <c r="E686" s="225" t="s">
        <v>32</v>
      </c>
      <c r="F686" s="226" t="s">
        <v>749</v>
      </c>
      <c r="G686" s="224"/>
      <c r="H686" s="227">
        <v>1</v>
      </c>
      <c r="I686" s="228"/>
      <c r="J686" s="224"/>
      <c r="K686" s="224"/>
      <c r="L686" s="229"/>
      <c r="M686" s="230"/>
      <c r="N686" s="231"/>
      <c r="O686" s="231"/>
      <c r="P686" s="231"/>
      <c r="Q686" s="231"/>
      <c r="R686" s="231"/>
      <c r="S686" s="231"/>
      <c r="T686" s="232"/>
      <c r="AT686" s="233" t="s">
        <v>201</v>
      </c>
      <c r="AU686" s="233" t="s">
        <v>90</v>
      </c>
      <c r="AV686" s="14" t="s">
        <v>90</v>
      </c>
      <c r="AW686" s="14" t="s">
        <v>38</v>
      </c>
      <c r="AX686" s="14" t="s">
        <v>81</v>
      </c>
      <c r="AY686" s="233" t="s">
        <v>192</v>
      </c>
    </row>
    <row r="687" spans="1:65" s="15" customFormat="1" ht="10.199999999999999">
      <c r="B687" s="234"/>
      <c r="C687" s="235"/>
      <c r="D687" s="209" t="s">
        <v>201</v>
      </c>
      <c r="E687" s="236" t="s">
        <v>32</v>
      </c>
      <c r="F687" s="237" t="s">
        <v>204</v>
      </c>
      <c r="G687" s="235"/>
      <c r="H687" s="238">
        <v>4</v>
      </c>
      <c r="I687" s="239"/>
      <c r="J687" s="235"/>
      <c r="K687" s="235"/>
      <c r="L687" s="240"/>
      <c r="M687" s="241"/>
      <c r="N687" s="242"/>
      <c r="O687" s="242"/>
      <c r="P687" s="242"/>
      <c r="Q687" s="242"/>
      <c r="R687" s="242"/>
      <c r="S687" s="242"/>
      <c r="T687" s="243"/>
      <c r="AT687" s="244" t="s">
        <v>201</v>
      </c>
      <c r="AU687" s="244" t="s">
        <v>90</v>
      </c>
      <c r="AV687" s="15" t="s">
        <v>161</v>
      </c>
      <c r="AW687" s="15" t="s">
        <v>38</v>
      </c>
      <c r="AX687" s="15" t="s">
        <v>40</v>
      </c>
      <c r="AY687" s="244" t="s">
        <v>192</v>
      </c>
    </row>
    <row r="688" spans="1:65" s="2" customFormat="1" ht="16.5" customHeight="1">
      <c r="A688" s="37"/>
      <c r="B688" s="38"/>
      <c r="C688" s="256" t="s">
        <v>750</v>
      </c>
      <c r="D688" s="256" t="s">
        <v>322</v>
      </c>
      <c r="E688" s="257" t="s">
        <v>751</v>
      </c>
      <c r="F688" s="258" t="s">
        <v>752</v>
      </c>
      <c r="G688" s="259" t="s">
        <v>160</v>
      </c>
      <c r="H688" s="260">
        <v>1</v>
      </c>
      <c r="I688" s="261"/>
      <c r="J688" s="262">
        <f>ROUND(I688*H688,2)</f>
        <v>0</v>
      </c>
      <c r="K688" s="258" t="s">
        <v>197</v>
      </c>
      <c r="L688" s="263"/>
      <c r="M688" s="264" t="s">
        <v>32</v>
      </c>
      <c r="N688" s="265" t="s">
        <v>52</v>
      </c>
      <c r="O688" s="67"/>
      <c r="P688" s="205">
        <f>O688*H688</f>
        <v>0</v>
      </c>
      <c r="Q688" s="205">
        <v>4.1000000000000003E-3</v>
      </c>
      <c r="R688" s="205">
        <f>Q688*H688</f>
        <v>4.1000000000000003E-3</v>
      </c>
      <c r="S688" s="205">
        <v>0</v>
      </c>
      <c r="T688" s="206">
        <f>S688*H688</f>
        <v>0</v>
      </c>
      <c r="U688" s="37"/>
      <c r="V688" s="37"/>
      <c r="W688" s="37"/>
      <c r="X688" s="37"/>
      <c r="Y688" s="37"/>
      <c r="Z688" s="37"/>
      <c r="AA688" s="37"/>
      <c r="AB688" s="37"/>
      <c r="AC688" s="37"/>
      <c r="AD688" s="37"/>
      <c r="AE688" s="37"/>
      <c r="AR688" s="207" t="s">
        <v>238</v>
      </c>
      <c r="AT688" s="207" t="s">
        <v>322</v>
      </c>
      <c r="AU688" s="207" t="s">
        <v>90</v>
      </c>
      <c r="AY688" s="19" t="s">
        <v>192</v>
      </c>
      <c r="BE688" s="208">
        <f>IF(N688="základní",J688,0)</f>
        <v>0</v>
      </c>
      <c r="BF688" s="208">
        <f>IF(N688="snížená",J688,0)</f>
        <v>0</v>
      </c>
      <c r="BG688" s="208">
        <f>IF(N688="zákl. přenesená",J688,0)</f>
        <v>0</v>
      </c>
      <c r="BH688" s="208">
        <f>IF(N688="sníž. přenesená",J688,0)</f>
        <v>0</v>
      </c>
      <c r="BI688" s="208">
        <f>IF(N688="nulová",J688,0)</f>
        <v>0</v>
      </c>
      <c r="BJ688" s="19" t="s">
        <v>40</v>
      </c>
      <c r="BK688" s="208">
        <f>ROUND(I688*H688,2)</f>
        <v>0</v>
      </c>
      <c r="BL688" s="19" t="s">
        <v>161</v>
      </c>
      <c r="BM688" s="207" t="s">
        <v>753</v>
      </c>
    </row>
    <row r="689" spans="1:65" s="14" customFormat="1" ht="10.199999999999999">
      <c r="B689" s="223"/>
      <c r="C689" s="224"/>
      <c r="D689" s="209" t="s">
        <v>201</v>
      </c>
      <c r="E689" s="225" t="s">
        <v>32</v>
      </c>
      <c r="F689" s="226" t="s">
        <v>754</v>
      </c>
      <c r="G689" s="224"/>
      <c r="H689" s="227">
        <v>1</v>
      </c>
      <c r="I689" s="228"/>
      <c r="J689" s="224"/>
      <c r="K689" s="224"/>
      <c r="L689" s="229"/>
      <c r="M689" s="230"/>
      <c r="N689" s="231"/>
      <c r="O689" s="231"/>
      <c r="P689" s="231"/>
      <c r="Q689" s="231"/>
      <c r="R689" s="231"/>
      <c r="S689" s="231"/>
      <c r="T689" s="232"/>
      <c r="AT689" s="233" t="s">
        <v>201</v>
      </c>
      <c r="AU689" s="233" t="s">
        <v>90</v>
      </c>
      <c r="AV689" s="14" t="s">
        <v>90</v>
      </c>
      <c r="AW689" s="14" t="s">
        <v>38</v>
      </c>
      <c r="AX689" s="14" t="s">
        <v>40</v>
      </c>
      <c r="AY689" s="233" t="s">
        <v>192</v>
      </c>
    </row>
    <row r="690" spans="1:65" s="2" customFormat="1" ht="16.5" customHeight="1">
      <c r="A690" s="37"/>
      <c r="B690" s="38"/>
      <c r="C690" s="256" t="s">
        <v>755</v>
      </c>
      <c r="D690" s="256" t="s">
        <v>322</v>
      </c>
      <c r="E690" s="257" t="s">
        <v>756</v>
      </c>
      <c r="F690" s="258" t="s">
        <v>757</v>
      </c>
      <c r="G690" s="259" t="s">
        <v>160</v>
      </c>
      <c r="H690" s="260">
        <v>1</v>
      </c>
      <c r="I690" s="261"/>
      <c r="J690" s="262">
        <f>ROUND(I690*H690,2)</f>
        <v>0</v>
      </c>
      <c r="K690" s="258" t="s">
        <v>197</v>
      </c>
      <c r="L690" s="263"/>
      <c r="M690" s="264" t="s">
        <v>32</v>
      </c>
      <c r="N690" s="265" t="s">
        <v>52</v>
      </c>
      <c r="O690" s="67"/>
      <c r="P690" s="205">
        <f>O690*H690</f>
        <v>0</v>
      </c>
      <c r="Q690" s="205">
        <v>2.5999999999999999E-3</v>
      </c>
      <c r="R690" s="205">
        <f>Q690*H690</f>
        <v>2.5999999999999999E-3</v>
      </c>
      <c r="S690" s="205">
        <v>0</v>
      </c>
      <c r="T690" s="206">
        <f>S690*H690</f>
        <v>0</v>
      </c>
      <c r="U690" s="37"/>
      <c r="V690" s="37"/>
      <c r="W690" s="37"/>
      <c r="X690" s="37"/>
      <c r="Y690" s="37"/>
      <c r="Z690" s="37"/>
      <c r="AA690" s="37"/>
      <c r="AB690" s="37"/>
      <c r="AC690" s="37"/>
      <c r="AD690" s="37"/>
      <c r="AE690" s="37"/>
      <c r="AR690" s="207" t="s">
        <v>238</v>
      </c>
      <c r="AT690" s="207" t="s">
        <v>322</v>
      </c>
      <c r="AU690" s="207" t="s">
        <v>90</v>
      </c>
      <c r="AY690" s="19" t="s">
        <v>192</v>
      </c>
      <c r="BE690" s="208">
        <f>IF(N690="základní",J690,0)</f>
        <v>0</v>
      </c>
      <c r="BF690" s="208">
        <f>IF(N690="snížená",J690,0)</f>
        <v>0</v>
      </c>
      <c r="BG690" s="208">
        <f>IF(N690="zákl. přenesená",J690,0)</f>
        <v>0</v>
      </c>
      <c r="BH690" s="208">
        <f>IF(N690="sníž. přenesená",J690,0)</f>
        <v>0</v>
      </c>
      <c r="BI690" s="208">
        <f>IF(N690="nulová",J690,0)</f>
        <v>0</v>
      </c>
      <c r="BJ690" s="19" t="s">
        <v>40</v>
      </c>
      <c r="BK690" s="208">
        <f>ROUND(I690*H690,2)</f>
        <v>0</v>
      </c>
      <c r="BL690" s="19" t="s">
        <v>161</v>
      </c>
      <c r="BM690" s="207" t="s">
        <v>758</v>
      </c>
    </row>
    <row r="691" spans="1:65" s="14" customFormat="1" ht="10.199999999999999">
      <c r="B691" s="223"/>
      <c r="C691" s="224"/>
      <c r="D691" s="209" t="s">
        <v>201</v>
      </c>
      <c r="E691" s="225" t="s">
        <v>32</v>
      </c>
      <c r="F691" s="226" t="s">
        <v>759</v>
      </c>
      <c r="G691" s="224"/>
      <c r="H691" s="227">
        <v>1</v>
      </c>
      <c r="I691" s="228"/>
      <c r="J691" s="224"/>
      <c r="K691" s="224"/>
      <c r="L691" s="229"/>
      <c r="M691" s="230"/>
      <c r="N691" s="231"/>
      <c r="O691" s="231"/>
      <c r="P691" s="231"/>
      <c r="Q691" s="231"/>
      <c r="R691" s="231"/>
      <c r="S691" s="231"/>
      <c r="T691" s="232"/>
      <c r="AT691" s="233" t="s">
        <v>201</v>
      </c>
      <c r="AU691" s="233" t="s">
        <v>90</v>
      </c>
      <c r="AV691" s="14" t="s">
        <v>90</v>
      </c>
      <c r="AW691" s="14" t="s">
        <v>38</v>
      </c>
      <c r="AX691" s="14" t="s">
        <v>40</v>
      </c>
      <c r="AY691" s="233" t="s">
        <v>192</v>
      </c>
    </row>
    <row r="692" spans="1:65" s="2" customFormat="1" ht="16.5" customHeight="1">
      <c r="A692" s="37"/>
      <c r="B692" s="38"/>
      <c r="C692" s="256" t="s">
        <v>760</v>
      </c>
      <c r="D692" s="256" t="s">
        <v>322</v>
      </c>
      <c r="E692" s="257" t="s">
        <v>761</v>
      </c>
      <c r="F692" s="258" t="s">
        <v>762</v>
      </c>
      <c r="G692" s="259" t="s">
        <v>160</v>
      </c>
      <c r="H692" s="260">
        <v>5</v>
      </c>
      <c r="I692" s="261"/>
      <c r="J692" s="262">
        <f>ROUND(I692*H692,2)</f>
        <v>0</v>
      </c>
      <c r="K692" s="258" t="s">
        <v>197</v>
      </c>
      <c r="L692" s="263"/>
      <c r="M692" s="264" t="s">
        <v>32</v>
      </c>
      <c r="N692" s="265" t="s">
        <v>52</v>
      </c>
      <c r="O692" s="67"/>
      <c r="P692" s="205">
        <f>O692*H692</f>
        <v>0</v>
      </c>
      <c r="Q692" s="205">
        <v>3.5000000000000001E-3</v>
      </c>
      <c r="R692" s="205">
        <f>Q692*H692</f>
        <v>1.7500000000000002E-2</v>
      </c>
      <c r="S692" s="205">
        <v>0</v>
      </c>
      <c r="T692" s="206">
        <f>S692*H692</f>
        <v>0</v>
      </c>
      <c r="U692" s="37"/>
      <c r="V692" s="37"/>
      <c r="W692" s="37"/>
      <c r="X692" s="37"/>
      <c r="Y692" s="37"/>
      <c r="Z692" s="37"/>
      <c r="AA692" s="37"/>
      <c r="AB692" s="37"/>
      <c r="AC692" s="37"/>
      <c r="AD692" s="37"/>
      <c r="AE692" s="37"/>
      <c r="AR692" s="207" t="s">
        <v>238</v>
      </c>
      <c r="AT692" s="207" t="s">
        <v>322</v>
      </c>
      <c r="AU692" s="207" t="s">
        <v>90</v>
      </c>
      <c r="AY692" s="19" t="s">
        <v>192</v>
      </c>
      <c r="BE692" s="208">
        <f>IF(N692="základní",J692,0)</f>
        <v>0</v>
      </c>
      <c r="BF692" s="208">
        <f>IF(N692="snížená",J692,0)</f>
        <v>0</v>
      </c>
      <c r="BG692" s="208">
        <f>IF(N692="zákl. přenesená",J692,0)</f>
        <v>0</v>
      </c>
      <c r="BH692" s="208">
        <f>IF(N692="sníž. přenesená",J692,0)</f>
        <v>0</v>
      </c>
      <c r="BI692" s="208">
        <f>IF(N692="nulová",J692,0)</f>
        <v>0</v>
      </c>
      <c r="BJ692" s="19" t="s">
        <v>40</v>
      </c>
      <c r="BK692" s="208">
        <f>ROUND(I692*H692,2)</f>
        <v>0</v>
      </c>
      <c r="BL692" s="19" t="s">
        <v>161</v>
      </c>
      <c r="BM692" s="207" t="s">
        <v>763</v>
      </c>
    </row>
    <row r="693" spans="1:65" s="14" customFormat="1" ht="10.199999999999999">
      <c r="B693" s="223"/>
      <c r="C693" s="224"/>
      <c r="D693" s="209" t="s">
        <v>201</v>
      </c>
      <c r="E693" s="225" t="s">
        <v>32</v>
      </c>
      <c r="F693" s="226" t="s">
        <v>764</v>
      </c>
      <c r="G693" s="224"/>
      <c r="H693" s="227">
        <v>2</v>
      </c>
      <c r="I693" s="228"/>
      <c r="J693" s="224"/>
      <c r="K693" s="224"/>
      <c r="L693" s="229"/>
      <c r="M693" s="230"/>
      <c r="N693" s="231"/>
      <c r="O693" s="231"/>
      <c r="P693" s="231"/>
      <c r="Q693" s="231"/>
      <c r="R693" s="231"/>
      <c r="S693" s="231"/>
      <c r="T693" s="232"/>
      <c r="AT693" s="233" t="s">
        <v>201</v>
      </c>
      <c r="AU693" s="233" t="s">
        <v>90</v>
      </c>
      <c r="AV693" s="14" t="s">
        <v>90</v>
      </c>
      <c r="AW693" s="14" t="s">
        <v>38</v>
      </c>
      <c r="AX693" s="14" t="s">
        <v>81</v>
      </c>
      <c r="AY693" s="233" t="s">
        <v>192</v>
      </c>
    </row>
    <row r="694" spans="1:65" s="14" customFormat="1" ht="10.199999999999999">
      <c r="B694" s="223"/>
      <c r="C694" s="224"/>
      <c r="D694" s="209" t="s">
        <v>201</v>
      </c>
      <c r="E694" s="225" t="s">
        <v>32</v>
      </c>
      <c r="F694" s="226" t="s">
        <v>765</v>
      </c>
      <c r="G694" s="224"/>
      <c r="H694" s="227">
        <v>1</v>
      </c>
      <c r="I694" s="228"/>
      <c r="J694" s="224"/>
      <c r="K694" s="224"/>
      <c r="L694" s="229"/>
      <c r="M694" s="230"/>
      <c r="N694" s="231"/>
      <c r="O694" s="231"/>
      <c r="P694" s="231"/>
      <c r="Q694" s="231"/>
      <c r="R694" s="231"/>
      <c r="S694" s="231"/>
      <c r="T694" s="232"/>
      <c r="AT694" s="233" t="s">
        <v>201</v>
      </c>
      <c r="AU694" s="233" t="s">
        <v>90</v>
      </c>
      <c r="AV694" s="14" t="s">
        <v>90</v>
      </c>
      <c r="AW694" s="14" t="s">
        <v>38</v>
      </c>
      <c r="AX694" s="14" t="s">
        <v>81</v>
      </c>
      <c r="AY694" s="233" t="s">
        <v>192</v>
      </c>
    </row>
    <row r="695" spans="1:65" s="14" customFormat="1" ht="10.199999999999999">
      <c r="B695" s="223"/>
      <c r="C695" s="224"/>
      <c r="D695" s="209" t="s">
        <v>201</v>
      </c>
      <c r="E695" s="225" t="s">
        <v>32</v>
      </c>
      <c r="F695" s="226" t="s">
        <v>766</v>
      </c>
      <c r="G695" s="224"/>
      <c r="H695" s="227">
        <v>1</v>
      </c>
      <c r="I695" s="228"/>
      <c r="J695" s="224"/>
      <c r="K695" s="224"/>
      <c r="L695" s="229"/>
      <c r="M695" s="230"/>
      <c r="N695" s="231"/>
      <c r="O695" s="231"/>
      <c r="P695" s="231"/>
      <c r="Q695" s="231"/>
      <c r="R695" s="231"/>
      <c r="S695" s="231"/>
      <c r="T695" s="232"/>
      <c r="AT695" s="233" t="s">
        <v>201</v>
      </c>
      <c r="AU695" s="233" t="s">
        <v>90</v>
      </c>
      <c r="AV695" s="14" t="s">
        <v>90</v>
      </c>
      <c r="AW695" s="14" t="s">
        <v>38</v>
      </c>
      <c r="AX695" s="14" t="s">
        <v>81</v>
      </c>
      <c r="AY695" s="233" t="s">
        <v>192</v>
      </c>
    </row>
    <row r="696" spans="1:65" s="14" customFormat="1" ht="10.199999999999999">
      <c r="B696" s="223"/>
      <c r="C696" s="224"/>
      <c r="D696" s="209" t="s">
        <v>201</v>
      </c>
      <c r="E696" s="225" t="s">
        <v>32</v>
      </c>
      <c r="F696" s="226" t="s">
        <v>767</v>
      </c>
      <c r="G696" s="224"/>
      <c r="H696" s="227">
        <v>1</v>
      </c>
      <c r="I696" s="228"/>
      <c r="J696" s="224"/>
      <c r="K696" s="224"/>
      <c r="L696" s="229"/>
      <c r="M696" s="230"/>
      <c r="N696" s="231"/>
      <c r="O696" s="231"/>
      <c r="P696" s="231"/>
      <c r="Q696" s="231"/>
      <c r="R696" s="231"/>
      <c r="S696" s="231"/>
      <c r="T696" s="232"/>
      <c r="AT696" s="233" t="s">
        <v>201</v>
      </c>
      <c r="AU696" s="233" t="s">
        <v>90</v>
      </c>
      <c r="AV696" s="14" t="s">
        <v>90</v>
      </c>
      <c r="AW696" s="14" t="s">
        <v>38</v>
      </c>
      <c r="AX696" s="14" t="s">
        <v>81</v>
      </c>
      <c r="AY696" s="233" t="s">
        <v>192</v>
      </c>
    </row>
    <row r="697" spans="1:65" s="15" customFormat="1" ht="10.199999999999999">
      <c r="B697" s="234"/>
      <c r="C697" s="235"/>
      <c r="D697" s="209" t="s">
        <v>201</v>
      </c>
      <c r="E697" s="236" t="s">
        <v>32</v>
      </c>
      <c r="F697" s="237" t="s">
        <v>204</v>
      </c>
      <c r="G697" s="235"/>
      <c r="H697" s="238">
        <v>5</v>
      </c>
      <c r="I697" s="239"/>
      <c r="J697" s="235"/>
      <c r="K697" s="235"/>
      <c r="L697" s="240"/>
      <c r="M697" s="241"/>
      <c r="N697" s="242"/>
      <c r="O697" s="242"/>
      <c r="P697" s="242"/>
      <c r="Q697" s="242"/>
      <c r="R697" s="242"/>
      <c r="S697" s="242"/>
      <c r="T697" s="243"/>
      <c r="AT697" s="244" t="s">
        <v>201</v>
      </c>
      <c r="AU697" s="244" t="s">
        <v>90</v>
      </c>
      <c r="AV697" s="15" t="s">
        <v>161</v>
      </c>
      <c r="AW697" s="15" t="s">
        <v>38</v>
      </c>
      <c r="AX697" s="15" t="s">
        <v>40</v>
      </c>
      <c r="AY697" s="244" t="s">
        <v>192</v>
      </c>
    </row>
    <row r="698" spans="1:65" s="2" customFormat="1" ht="16.5" customHeight="1">
      <c r="A698" s="37"/>
      <c r="B698" s="38"/>
      <c r="C698" s="256" t="s">
        <v>768</v>
      </c>
      <c r="D698" s="256" t="s">
        <v>322</v>
      </c>
      <c r="E698" s="257" t="s">
        <v>769</v>
      </c>
      <c r="F698" s="258" t="s">
        <v>770</v>
      </c>
      <c r="G698" s="259" t="s">
        <v>160</v>
      </c>
      <c r="H698" s="260">
        <v>3</v>
      </c>
      <c r="I698" s="261"/>
      <c r="J698" s="262">
        <f>ROUND(I698*H698,2)</f>
        <v>0</v>
      </c>
      <c r="K698" s="258" t="s">
        <v>197</v>
      </c>
      <c r="L698" s="263"/>
      <c r="M698" s="264" t="s">
        <v>32</v>
      </c>
      <c r="N698" s="265" t="s">
        <v>52</v>
      </c>
      <c r="O698" s="67"/>
      <c r="P698" s="205">
        <f>O698*H698</f>
        <v>0</v>
      </c>
      <c r="Q698" s="205">
        <v>2.3E-3</v>
      </c>
      <c r="R698" s="205">
        <f>Q698*H698</f>
        <v>6.8999999999999999E-3</v>
      </c>
      <c r="S698" s="205">
        <v>0</v>
      </c>
      <c r="T698" s="206">
        <f>S698*H698</f>
        <v>0</v>
      </c>
      <c r="U698" s="37"/>
      <c r="V698" s="37"/>
      <c r="W698" s="37"/>
      <c r="X698" s="37"/>
      <c r="Y698" s="37"/>
      <c r="Z698" s="37"/>
      <c r="AA698" s="37"/>
      <c r="AB698" s="37"/>
      <c r="AC698" s="37"/>
      <c r="AD698" s="37"/>
      <c r="AE698" s="37"/>
      <c r="AR698" s="207" t="s">
        <v>238</v>
      </c>
      <c r="AT698" s="207" t="s">
        <v>322</v>
      </c>
      <c r="AU698" s="207" t="s">
        <v>90</v>
      </c>
      <c r="AY698" s="19" t="s">
        <v>192</v>
      </c>
      <c r="BE698" s="208">
        <f>IF(N698="základní",J698,0)</f>
        <v>0</v>
      </c>
      <c r="BF698" s="208">
        <f>IF(N698="snížená",J698,0)</f>
        <v>0</v>
      </c>
      <c r="BG698" s="208">
        <f>IF(N698="zákl. přenesená",J698,0)</f>
        <v>0</v>
      </c>
      <c r="BH698" s="208">
        <f>IF(N698="sníž. přenesená",J698,0)</f>
        <v>0</v>
      </c>
      <c r="BI698" s="208">
        <f>IF(N698="nulová",J698,0)</f>
        <v>0</v>
      </c>
      <c r="BJ698" s="19" t="s">
        <v>40</v>
      </c>
      <c r="BK698" s="208">
        <f>ROUND(I698*H698,2)</f>
        <v>0</v>
      </c>
      <c r="BL698" s="19" t="s">
        <v>161</v>
      </c>
      <c r="BM698" s="207" t="s">
        <v>771</v>
      </c>
    </row>
    <row r="699" spans="1:65" s="14" customFormat="1" ht="10.199999999999999">
      <c r="B699" s="223"/>
      <c r="C699" s="224"/>
      <c r="D699" s="209" t="s">
        <v>201</v>
      </c>
      <c r="E699" s="225" t="s">
        <v>32</v>
      </c>
      <c r="F699" s="226" t="s">
        <v>772</v>
      </c>
      <c r="G699" s="224"/>
      <c r="H699" s="227">
        <v>3</v>
      </c>
      <c r="I699" s="228"/>
      <c r="J699" s="224"/>
      <c r="K699" s="224"/>
      <c r="L699" s="229"/>
      <c r="M699" s="230"/>
      <c r="N699" s="231"/>
      <c r="O699" s="231"/>
      <c r="P699" s="231"/>
      <c r="Q699" s="231"/>
      <c r="R699" s="231"/>
      <c r="S699" s="231"/>
      <c r="T699" s="232"/>
      <c r="AT699" s="233" t="s">
        <v>201</v>
      </c>
      <c r="AU699" s="233" t="s">
        <v>90</v>
      </c>
      <c r="AV699" s="14" t="s">
        <v>90</v>
      </c>
      <c r="AW699" s="14" t="s">
        <v>38</v>
      </c>
      <c r="AX699" s="14" t="s">
        <v>40</v>
      </c>
      <c r="AY699" s="233" t="s">
        <v>192</v>
      </c>
    </row>
    <row r="700" spans="1:65" s="2" customFormat="1" ht="16.5" customHeight="1">
      <c r="A700" s="37"/>
      <c r="B700" s="38"/>
      <c r="C700" s="196" t="s">
        <v>773</v>
      </c>
      <c r="D700" s="196" t="s">
        <v>194</v>
      </c>
      <c r="E700" s="197" t="s">
        <v>774</v>
      </c>
      <c r="F700" s="198" t="s">
        <v>775</v>
      </c>
      <c r="G700" s="199" t="s">
        <v>160</v>
      </c>
      <c r="H700" s="200">
        <v>11</v>
      </c>
      <c r="I700" s="201"/>
      <c r="J700" s="202">
        <f>ROUND(I700*H700,2)</f>
        <v>0</v>
      </c>
      <c r="K700" s="198" t="s">
        <v>197</v>
      </c>
      <c r="L700" s="42"/>
      <c r="M700" s="203" t="s">
        <v>32</v>
      </c>
      <c r="N700" s="204" t="s">
        <v>52</v>
      </c>
      <c r="O700" s="67"/>
      <c r="P700" s="205">
        <f>O700*H700</f>
        <v>0</v>
      </c>
      <c r="Q700" s="205">
        <v>0.11241</v>
      </c>
      <c r="R700" s="205">
        <f>Q700*H700</f>
        <v>1.23651</v>
      </c>
      <c r="S700" s="205">
        <v>0</v>
      </c>
      <c r="T700" s="206">
        <f>S700*H700</f>
        <v>0</v>
      </c>
      <c r="U700" s="37"/>
      <c r="V700" s="37"/>
      <c r="W700" s="37"/>
      <c r="X700" s="37"/>
      <c r="Y700" s="37"/>
      <c r="Z700" s="37"/>
      <c r="AA700" s="37"/>
      <c r="AB700" s="37"/>
      <c r="AC700" s="37"/>
      <c r="AD700" s="37"/>
      <c r="AE700" s="37"/>
      <c r="AR700" s="207" t="s">
        <v>161</v>
      </c>
      <c r="AT700" s="207" t="s">
        <v>194</v>
      </c>
      <c r="AU700" s="207" t="s">
        <v>90</v>
      </c>
      <c r="AY700" s="19" t="s">
        <v>192</v>
      </c>
      <c r="BE700" s="208">
        <f>IF(N700="základní",J700,0)</f>
        <v>0</v>
      </c>
      <c r="BF700" s="208">
        <f>IF(N700="snížená",J700,0)</f>
        <v>0</v>
      </c>
      <c r="BG700" s="208">
        <f>IF(N700="zákl. přenesená",J700,0)</f>
        <v>0</v>
      </c>
      <c r="BH700" s="208">
        <f>IF(N700="sníž. přenesená",J700,0)</f>
        <v>0</v>
      </c>
      <c r="BI700" s="208">
        <f>IF(N700="nulová",J700,0)</f>
        <v>0</v>
      </c>
      <c r="BJ700" s="19" t="s">
        <v>40</v>
      </c>
      <c r="BK700" s="208">
        <f>ROUND(I700*H700,2)</f>
        <v>0</v>
      </c>
      <c r="BL700" s="19" t="s">
        <v>161</v>
      </c>
      <c r="BM700" s="207" t="s">
        <v>776</v>
      </c>
    </row>
    <row r="701" spans="1:65" s="2" customFormat="1" ht="96">
      <c r="A701" s="37"/>
      <c r="B701" s="38"/>
      <c r="C701" s="39"/>
      <c r="D701" s="209" t="s">
        <v>199</v>
      </c>
      <c r="E701" s="39"/>
      <c r="F701" s="210" t="s">
        <v>777</v>
      </c>
      <c r="G701" s="39"/>
      <c r="H701" s="39"/>
      <c r="I701" s="119"/>
      <c r="J701" s="39"/>
      <c r="K701" s="39"/>
      <c r="L701" s="42"/>
      <c r="M701" s="211"/>
      <c r="N701" s="212"/>
      <c r="O701" s="67"/>
      <c r="P701" s="67"/>
      <c r="Q701" s="67"/>
      <c r="R701" s="67"/>
      <c r="S701" s="67"/>
      <c r="T701" s="68"/>
      <c r="U701" s="37"/>
      <c r="V701" s="37"/>
      <c r="W701" s="37"/>
      <c r="X701" s="37"/>
      <c r="Y701" s="37"/>
      <c r="Z701" s="37"/>
      <c r="AA701" s="37"/>
      <c r="AB701" s="37"/>
      <c r="AC701" s="37"/>
      <c r="AD701" s="37"/>
      <c r="AE701" s="37"/>
      <c r="AT701" s="19" t="s">
        <v>199</v>
      </c>
      <c r="AU701" s="19" t="s">
        <v>90</v>
      </c>
    </row>
    <row r="702" spans="1:65" s="13" customFormat="1" ht="10.199999999999999">
      <c r="B702" s="213"/>
      <c r="C702" s="214"/>
      <c r="D702" s="209" t="s">
        <v>201</v>
      </c>
      <c r="E702" s="215" t="s">
        <v>32</v>
      </c>
      <c r="F702" s="216" t="s">
        <v>734</v>
      </c>
      <c r="G702" s="214"/>
      <c r="H702" s="215" t="s">
        <v>32</v>
      </c>
      <c r="I702" s="217"/>
      <c r="J702" s="214"/>
      <c r="K702" s="214"/>
      <c r="L702" s="218"/>
      <c r="M702" s="219"/>
      <c r="N702" s="220"/>
      <c r="O702" s="220"/>
      <c r="P702" s="220"/>
      <c r="Q702" s="220"/>
      <c r="R702" s="220"/>
      <c r="S702" s="220"/>
      <c r="T702" s="221"/>
      <c r="AT702" s="222" t="s">
        <v>201</v>
      </c>
      <c r="AU702" s="222" t="s">
        <v>90</v>
      </c>
      <c r="AV702" s="13" t="s">
        <v>40</v>
      </c>
      <c r="AW702" s="13" t="s">
        <v>38</v>
      </c>
      <c r="AX702" s="13" t="s">
        <v>81</v>
      </c>
      <c r="AY702" s="222" t="s">
        <v>192</v>
      </c>
    </row>
    <row r="703" spans="1:65" s="13" customFormat="1" ht="10.199999999999999">
      <c r="B703" s="213"/>
      <c r="C703" s="214"/>
      <c r="D703" s="209" t="s">
        <v>201</v>
      </c>
      <c r="E703" s="215" t="s">
        <v>32</v>
      </c>
      <c r="F703" s="216" t="s">
        <v>735</v>
      </c>
      <c r="G703" s="214"/>
      <c r="H703" s="215" t="s">
        <v>32</v>
      </c>
      <c r="I703" s="217"/>
      <c r="J703" s="214"/>
      <c r="K703" s="214"/>
      <c r="L703" s="218"/>
      <c r="M703" s="219"/>
      <c r="N703" s="220"/>
      <c r="O703" s="220"/>
      <c r="P703" s="220"/>
      <c r="Q703" s="220"/>
      <c r="R703" s="220"/>
      <c r="S703" s="220"/>
      <c r="T703" s="221"/>
      <c r="AT703" s="222" t="s">
        <v>201</v>
      </c>
      <c r="AU703" s="222" t="s">
        <v>90</v>
      </c>
      <c r="AV703" s="13" t="s">
        <v>40</v>
      </c>
      <c r="AW703" s="13" t="s">
        <v>38</v>
      </c>
      <c r="AX703" s="13" t="s">
        <v>81</v>
      </c>
      <c r="AY703" s="222" t="s">
        <v>192</v>
      </c>
    </row>
    <row r="704" spans="1:65" s="14" customFormat="1" ht="10.199999999999999">
      <c r="B704" s="223"/>
      <c r="C704" s="224"/>
      <c r="D704" s="209" t="s">
        <v>201</v>
      </c>
      <c r="E704" s="225" t="s">
        <v>32</v>
      </c>
      <c r="F704" s="226" t="s">
        <v>778</v>
      </c>
      <c r="G704" s="224"/>
      <c r="H704" s="227">
        <v>1</v>
      </c>
      <c r="I704" s="228"/>
      <c r="J704" s="224"/>
      <c r="K704" s="224"/>
      <c r="L704" s="229"/>
      <c r="M704" s="230"/>
      <c r="N704" s="231"/>
      <c r="O704" s="231"/>
      <c r="P704" s="231"/>
      <c r="Q704" s="231"/>
      <c r="R704" s="231"/>
      <c r="S704" s="231"/>
      <c r="T704" s="232"/>
      <c r="AT704" s="233" t="s">
        <v>201</v>
      </c>
      <c r="AU704" s="233" t="s">
        <v>90</v>
      </c>
      <c r="AV704" s="14" t="s">
        <v>90</v>
      </c>
      <c r="AW704" s="14" t="s">
        <v>38</v>
      </c>
      <c r="AX704" s="14" t="s">
        <v>81</v>
      </c>
      <c r="AY704" s="233" t="s">
        <v>192</v>
      </c>
    </row>
    <row r="705" spans="1:65" s="14" customFormat="1" ht="10.199999999999999">
      <c r="B705" s="223"/>
      <c r="C705" s="224"/>
      <c r="D705" s="209" t="s">
        <v>201</v>
      </c>
      <c r="E705" s="225" t="s">
        <v>32</v>
      </c>
      <c r="F705" s="226" t="s">
        <v>779</v>
      </c>
      <c r="G705" s="224"/>
      <c r="H705" s="227">
        <v>10</v>
      </c>
      <c r="I705" s="228"/>
      <c r="J705" s="224"/>
      <c r="K705" s="224"/>
      <c r="L705" s="229"/>
      <c r="M705" s="230"/>
      <c r="N705" s="231"/>
      <c r="O705" s="231"/>
      <c r="P705" s="231"/>
      <c r="Q705" s="231"/>
      <c r="R705" s="231"/>
      <c r="S705" s="231"/>
      <c r="T705" s="232"/>
      <c r="AT705" s="233" t="s">
        <v>201</v>
      </c>
      <c r="AU705" s="233" t="s">
        <v>90</v>
      </c>
      <c r="AV705" s="14" t="s">
        <v>90</v>
      </c>
      <c r="AW705" s="14" t="s">
        <v>38</v>
      </c>
      <c r="AX705" s="14" t="s">
        <v>81</v>
      </c>
      <c r="AY705" s="233" t="s">
        <v>192</v>
      </c>
    </row>
    <row r="706" spans="1:65" s="15" customFormat="1" ht="10.199999999999999">
      <c r="B706" s="234"/>
      <c r="C706" s="235"/>
      <c r="D706" s="209" t="s">
        <v>201</v>
      </c>
      <c r="E706" s="236" t="s">
        <v>32</v>
      </c>
      <c r="F706" s="237" t="s">
        <v>204</v>
      </c>
      <c r="G706" s="235"/>
      <c r="H706" s="238">
        <v>11</v>
      </c>
      <c r="I706" s="239"/>
      <c r="J706" s="235"/>
      <c r="K706" s="235"/>
      <c r="L706" s="240"/>
      <c r="M706" s="241"/>
      <c r="N706" s="242"/>
      <c r="O706" s="242"/>
      <c r="P706" s="242"/>
      <c r="Q706" s="242"/>
      <c r="R706" s="242"/>
      <c r="S706" s="242"/>
      <c r="T706" s="243"/>
      <c r="AT706" s="244" t="s">
        <v>201</v>
      </c>
      <c r="AU706" s="244" t="s">
        <v>90</v>
      </c>
      <c r="AV706" s="15" t="s">
        <v>161</v>
      </c>
      <c r="AW706" s="15" t="s">
        <v>38</v>
      </c>
      <c r="AX706" s="15" t="s">
        <v>40</v>
      </c>
      <c r="AY706" s="244" t="s">
        <v>192</v>
      </c>
    </row>
    <row r="707" spans="1:65" s="2" customFormat="1" ht="16.5" customHeight="1">
      <c r="A707" s="37"/>
      <c r="B707" s="38"/>
      <c r="C707" s="256" t="s">
        <v>780</v>
      </c>
      <c r="D707" s="256" t="s">
        <v>322</v>
      </c>
      <c r="E707" s="257" t="s">
        <v>781</v>
      </c>
      <c r="F707" s="258" t="s">
        <v>782</v>
      </c>
      <c r="G707" s="259" t="s">
        <v>160</v>
      </c>
      <c r="H707" s="260">
        <v>11</v>
      </c>
      <c r="I707" s="261"/>
      <c r="J707" s="262">
        <f>ROUND(I707*H707,2)</f>
        <v>0</v>
      </c>
      <c r="K707" s="258" t="s">
        <v>197</v>
      </c>
      <c r="L707" s="263"/>
      <c r="M707" s="264" t="s">
        <v>32</v>
      </c>
      <c r="N707" s="265" t="s">
        <v>52</v>
      </c>
      <c r="O707" s="67"/>
      <c r="P707" s="205">
        <f>O707*H707</f>
        <v>0</v>
      </c>
      <c r="Q707" s="205">
        <v>6.4999999999999997E-3</v>
      </c>
      <c r="R707" s="205">
        <f>Q707*H707</f>
        <v>7.1499999999999994E-2</v>
      </c>
      <c r="S707" s="205">
        <v>0</v>
      </c>
      <c r="T707" s="206">
        <f>S707*H707</f>
        <v>0</v>
      </c>
      <c r="U707" s="37"/>
      <c r="V707" s="37"/>
      <c r="W707" s="37"/>
      <c r="X707" s="37"/>
      <c r="Y707" s="37"/>
      <c r="Z707" s="37"/>
      <c r="AA707" s="37"/>
      <c r="AB707" s="37"/>
      <c r="AC707" s="37"/>
      <c r="AD707" s="37"/>
      <c r="AE707" s="37"/>
      <c r="AR707" s="207" t="s">
        <v>238</v>
      </c>
      <c r="AT707" s="207" t="s">
        <v>322</v>
      </c>
      <c r="AU707" s="207" t="s">
        <v>90</v>
      </c>
      <c r="AY707" s="19" t="s">
        <v>192</v>
      </c>
      <c r="BE707" s="208">
        <f>IF(N707="základní",J707,0)</f>
        <v>0</v>
      </c>
      <c r="BF707" s="208">
        <f>IF(N707="snížená",J707,0)</f>
        <v>0</v>
      </c>
      <c r="BG707" s="208">
        <f>IF(N707="zákl. přenesená",J707,0)</f>
        <v>0</v>
      </c>
      <c r="BH707" s="208">
        <f>IF(N707="sníž. přenesená",J707,0)</f>
        <v>0</v>
      </c>
      <c r="BI707" s="208">
        <f>IF(N707="nulová",J707,0)</f>
        <v>0</v>
      </c>
      <c r="BJ707" s="19" t="s">
        <v>40</v>
      </c>
      <c r="BK707" s="208">
        <f>ROUND(I707*H707,2)</f>
        <v>0</v>
      </c>
      <c r="BL707" s="19" t="s">
        <v>161</v>
      </c>
      <c r="BM707" s="207" t="s">
        <v>783</v>
      </c>
    </row>
    <row r="708" spans="1:65" s="2" customFormat="1" ht="16.5" customHeight="1">
      <c r="A708" s="37"/>
      <c r="B708" s="38"/>
      <c r="C708" s="196" t="s">
        <v>784</v>
      </c>
      <c r="D708" s="196" t="s">
        <v>194</v>
      </c>
      <c r="E708" s="197" t="s">
        <v>785</v>
      </c>
      <c r="F708" s="198" t="s">
        <v>786</v>
      </c>
      <c r="G708" s="199" t="s">
        <v>109</v>
      </c>
      <c r="H708" s="200">
        <v>50.1</v>
      </c>
      <c r="I708" s="201"/>
      <c r="J708" s="202">
        <f>ROUND(I708*H708,2)</f>
        <v>0</v>
      </c>
      <c r="K708" s="198" t="s">
        <v>197</v>
      </c>
      <c r="L708" s="42"/>
      <c r="M708" s="203" t="s">
        <v>32</v>
      </c>
      <c r="N708" s="204" t="s">
        <v>52</v>
      </c>
      <c r="O708" s="67"/>
      <c r="P708" s="205">
        <f>O708*H708</f>
        <v>0</v>
      </c>
      <c r="Q708" s="205">
        <v>2.0000000000000001E-4</v>
      </c>
      <c r="R708" s="205">
        <f>Q708*H708</f>
        <v>1.0020000000000001E-2</v>
      </c>
      <c r="S708" s="205">
        <v>0</v>
      </c>
      <c r="T708" s="206">
        <f>S708*H708</f>
        <v>0</v>
      </c>
      <c r="U708" s="37"/>
      <c r="V708" s="37"/>
      <c r="W708" s="37"/>
      <c r="X708" s="37"/>
      <c r="Y708" s="37"/>
      <c r="Z708" s="37"/>
      <c r="AA708" s="37"/>
      <c r="AB708" s="37"/>
      <c r="AC708" s="37"/>
      <c r="AD708" s="37"/>
      <c r="AE708" s="37"/>
      <c r="AR708" s="207" t="s">
        <v>161</v>
      </c>
      <c r="AT708" s="207" t="s">
        <v>194</v>
      </c>
      <c r="AU708" s="207" t="s">
        <v>90</v>
      </c>
      <c r="AY708" s="19" t="s">
        <v>192</v>
      </c>
      <c r="BE708" s="208">
        <f>IF(N708="základní",J708,0)</f>
        <v>0</v>
      </c>
      <c r="BF708" s="208">
        <f>IF(N708="snížená",J708,0)</f>
        <v>0</v>
      </c>
      <c r="BG708" s="208">
        <f>IF(N708="zákl. přenesená",J708,0)</f>
        <v>0</v>
      </c>
      <c r="BH708" s="208">
        <f>IF(N708="sníž. přenesená",J708,0)</f>
        <v>0</v>
      </c>
      <c r="BI708" s="208">
        <f>IF(N708="nulová",J708,0)</f>
        <v>0</v>
      </c>
      <c r="BJ708" s="19" t="s">
        <v>40</v>
      </c>
      <c r="BK708" s="208">
        <f>ROUND(I708*H708,2)</f>
        <v>0</v>
      </c>
      <c r="BL708" s="19" t="s">
        <v>161</v>
      </c>
      <c r="BM708" s="207" t="s">
        <v>787</v>
      </c>
    </row>
    <row r="709" spans="1:65" s="2" customFormat="1" ht="105.6">
      <c r="A709" s="37"/>
      <c r="B709" s="38"/>
      <c r="C709" s="39"/>
      <c r="D709" s="209" t="s">
        <v>199</v>
      </c>
      <c r="E709" s="39"/>
      <c r="F709" s="210" t="s">
        <v>788</v>
      </c>
      <c r="G709" s="39"/>
      <c r="H709" s="39"/>
      <c r="I709" s="119"/>
      <c r="J709" s="39"/>
      <c r="K709" s="39"/>
      <c r="L709" s="42"/>
      <c r="M709" s="211"/>
      <c r="N709" s="212"/>
      <c r="O709" s="67"/>
      <c r="P709" s="67"/>
      <c r="Q709" s="67"/>
      <c r="R709" s="67"/>
      <c r="S709" s="67"/>
      <c r="T709" s="68"/>
      <c r="U709" s="37"/>
      <c r="V709" s="37"/>
      <c r="W709" s="37"/>
      <c r="X709" s="37"/>
      <c r="Y709" s="37"/>
      <c r="Z709" s="37"/>
      <c r="AA709" s="37"/>
      <c r="AB709" s="37"/>
      <c r="AC709" s="37"/>
      <c r="AD709" s="37"/>
      <c r="AE709" s="37"/>
      <c r="AT709" s="19" t="s">
        <v>199</v>
      </c>
      <c r="AU709" s="19" t="s">
        <v>90</v>
      </c>
    </row>
    <row r="710" spans="1:65" s="13" customFormat="1" ht="10.199999999999999">
      <c r="B710" s="213"/>
      <c r="C710" s="214"/>
      <c r="D710" s="209" t="s">
        <v>201</v>
      </c>
      <c r="E710" s="215" t="s">
        <v>32</v>
      </c>
      <c r="F710" s="216" t="s">
        <v>734</v>
      </c>
      <c r="G710" s="214"/>
      <c r="H710" s="215" t="s">
        <v>32</v>
      </c>
      <c r="I710" s="217"/>
      <c r="J710" s="214"/>
      <c r="K710" s="214"/>
      <c r="L710" s="218"/>
      <c r="M710" s="219"/>
      <c r="N710" s="220"/>
      <c r="O710" s="220"/>
      <c r="P710" s="220"/>
      <c r="Q710" s="220"/>
      <c r="R710" s="220"/>
      <c r="S710" s="220"/>
      <c r="T710" s="221"/>
      <c r="AT710" s="222" t="s">
        <v>201</v>
      </c>
      <c r="AU710" s="222" t="s">
        <v>90</v>
      </c>
      <c r="AV710" s="13" t="s">
        <v>40</v>
      </c>
      <c r="AW710" s="13" t="s">
        <v>38</v>
      </c>
      <c r="AX710" s="13" t="s">
        <v>81</v>
      </c>
      <c r="AY710" s="222" t="s">
        <v>192</v>
      </c>
    </row>
    <row r="711" spans="1:65" s="13" customFormat="1" ht="10.199999999999999">
      <c r="B711" s="213"/>
      <c r="C711" s="214"/>
      <c r="D711" s="209" t="s">
        <v>201</v>
      </c>
      <c r="E711" s="215" t="s">
        <v>32</v>
      </c>
      <c r="F711" s="216" t="s">
        <v>735</v>
      </c>
      <c r="G711" s="214"/>
      <c r="H711" s="215" t="s">
        <v>32</v>
      </c>
      <c r="I711" s="217"/>
      <c r="J711" s="214"/>
      <c r="K711" s="214"/>
      <c r="L711" s="218"/>
      <c r="M711" s="219"/>
      <c r="N711" s="220"/>
      <c r="O711" s="220"/>
      <c r="P711" s="220"/>
      <c r="Q711" s="220"/>
      <c r="R711" s="220"/>
      <c r="S711" s="220"/>
      <c r="T711" s="221"/>
      <c r="AT711" s="222" t="s">
        <v>201</v>
      </c>
      <c r="AU711" s="222" t="s">
        <v>90</v>
      </c>
      <c r="AV711" s="13" t="s">
        <v>40</v>
      </c>
      <c r="AW711" s="13" t="s">
        <v>38</v>
      </c>
      <c r="AX711" s="13" t="s">
        <v>81</v>
      </c>
      <c r="AY711" s="222" t="s">
        <v>192</v>
      </c>
    </row>
    <row r="712" spans="1:65" s="14" customFormat="1" ht="10.199999999999999">
      <c r="B712" s="223"/>
      <c r="C712" s="224"/>
      <c r="D712" s="209" t="s">
        <v>201</v>
      </c>
      <c r="E712" s="225" t="s">
        <v>32</v>
      </c>
      <c r="F712" s="226" t="s">
        <v>789</v>
      </c>
      <c r="G712" s="224"/>
      <c r="H712" s="227">
        <v>50.1</v>
      </c>
      <c r="I712" s="228"/>
      <c r="J712" s="224"/>
      <c r="K712" s="224"/>
      <c r="L712" s="229"/>
      <c r="M712" s="230"/>
      <c r="N712" s="231"/>
      <c r="O712" s="231"/>
      <c r="P712" s="231"/>
      <c r="Q712" s="231"/>
      <c r="R712" s="231"/>
      <c r="S712" s="231"/>
      <c r="T712" s="232"/>
      <c r="AT712" s="233" t="s">
        <v>201</v>
      </c>
      <c r="AU712" s="233" t="s">
        <v>90</v>
      </c>
      <c r="AV712" s="14" t="s">
        <v>90</v>
      </c>
      <c r="AW712" s="14" t="s">
        <v>38</v>
      </c>
      <c r="AX712" s="14" t="s">
        <v>81</v>
      </c>
      <c r="AY712" s="233" t="s">
        <v>192</v>
      </c>
    </row>
    <row r="713" spans="1:65" s="15" customFormat="1" ht="10.199999999999999">
      <c r="B713" s="234"/>
      <c r="C713" s="235"/>
      <c r="D713" s="209" t="s">
        <v>201</v>
      </c>
      <c r="E713" s="236" t="s">
        <v>32</v>
      </c>
      <c r="F713" s="237" t="s">
        <v>204</v>
      </c>
      <c r="G713" s="235"/>
      <c r="H713" s="238">
        <v>50.1</v>
      </c>
      <c r="I713" s="239"/>
      <c r="J713" s="235"/>
      <c r="K713" s="235"/>
      <c r="L713" s="240"/>
      <c r="M713" s="241"/>
      <c r="N713" s="242"/>
      <c r="O713" s="242"/>
      <c r="P713" s="242"/>
      <c r="Q713" s="242"/>
      <c r="R713" s="242"/>
      <c r="S713" s="242"/>
      <c r="T713" s="243"/>
      <c r="AT713" s="244" t="s">
        <v>201</v>
      </c>
      <c r="AU713" s="244" t="s">
        <v>90</v>
      </c>
      <c r="AV713" s="15" t="s">
        <v>161</v>
      </c>
      <c r="AW713" s="15" t="s">
        <v>38</v>
      </c>
      <c r="AX713" s="15" t="s">
        <v>40</v>
      </c>
      <c r="AY713" s="244" t="s">
        <v>192</v>
      </c>
    </row>
    <row r="714" spans="1:65" s="2" customFormat="1" ht="16.5" customHeight="1">
      <c r="A714" s="37"/>
      <c r="B714" s="38"/>
      <c r="C714" s="196" t="s">
        <v>790</v>
      </c>
      <c r="D714" s="196" t="s">
        <v>194</v>
      </c>
      <c r="E714" s="197" t="s">
        <v>791</v>
      </c>
      <c r="F714" s="198" t="s">
        <v>792</v>
      </c>
      <c r="G714" s="199" t="s">
        <v>109</v>
      </c>
      <c r="H714" s="200">
        <v>49.3</v>
      </c>
      <c r="I714" s="201"/>
      <c r="J714" s="202">
        <f>ROUND(I714*H714,2)</f>
        <v>0</v>
      </c>
      <c r="K714" s="198" t="s">
        <v>197</v>
      </c>
      <c r="L714" s="42"/>
      <c r="M714" s="203" t="s">
        <v>32</v>
      </c>
      <c r="N714" s="204" t="s">
        <v>52</v>
      </c>
      <c r="O714" s="67"/>
      <c r="P714" s="205">
        <f>O714*H714</f>
        <v>0</v>
      </c>
      <c r="Q714" s="205">
        <v>2.0000000000000001E-4</v>
      </c>
      <c r="R714" s="205">
        <f>Q714*H714</f>
        <v>9.8600000000000007E-3</v>
      </c>
      <c r="S714" s="205">
        <v>0</v>
      </c>
      <c r="T714" s="206">
        <f>S714*H714</f>
        <v>0</v>
      </c>
      <c r="U714" s="37"/>
      <c r="V714" s="37"/>
      <c r="W714" s="37"/>
      <c r="X714" s="37"/>
      <c r="Y714" s="37"/>
      <c r="Z714" s="37"/>
      <c r="AA714" s="37"/>
      <c r="AB714" s="37"/>
      <c r="AC714" s="37"/>
      <c r="AD714" s="37"/>
      <c r="AE714" s="37"/>
      <c r="AR714" s="207" t="s">
        <v>161</v>
      </c>
      <c r="AT714" s="207" t="s">
        <v>194</v>
      </c>
      <c r="AU714" s="207" t="s">
        <v>90</v>
      </c>
      <c r="AY714" s="19" t="s">
        <v>192</v>
      </c>
      <c r="BE714" s="208">
        <f>IF(N714="základní",J714,0)</f>
        <v>0</v>
      </c>
      <c r="BF714" s="208">
        <f>IF(N714="snížená",J714,0)</f>
        <v>0</v>
      </c>
      <c r="BG714" s="208">
        <f>IF(N714="zákl. přenesená",J714,0)</f>
        <v>0</v>
      </c>
      <c r="BH714" s="208">
        <f>IF(N714="sníž. přenesená",J714,0)</f>
        <v>0</v>
      </c>
      <c r="BI714" s="208">
        <f>IF(N714="nulová",J714,0)</f>
        <v>0</v>
      </c>
      <c r="BJ714" s="19" t="s">
        <v>40</v>
      </c>
      <c r="BK714" s="208">
        <f>ROUND(I714*H714,2)</f>
        <v>0</v>
      </c>
      <c r="BL714" s="19" t="s">
        <v>161</v>
      </c>
      <c r="BM714" s="207" t="s">
        <v>793</v>
      </c>
    </row>
    <row r="715" spans="1:65" s="2" customFormat="1" ht="105.6">
      <c r="A715" s="37"/>
      <c r="B715" s="38"/>
      <c r="C715" s="39"/>
      <c r="D715" s="209" t="s">
        <v>199</v>
      </c>
      <c r="E715" s="39"/>
      <c r="F715" s="210" t="s">
        <v>788</v>
      </c>
      <c r="G715" s="39"/>
      <c r="H715" s="39"/>
      <c r="I715" s="119"/>
      <c r="J715" s="39"/>
      <c r="K715" s="39"/>
      <c r="L715" s="42"/>
      <c r="M715" s="211"/>
      <c r="N715" s="212"/>
      <c r="O715" s="67"/>
      <c r="P715" s="67"/>
      <c r="Q715" s="67"/>
      <c r="R715" s="67"/>
      <c r="S715" s="67"/>
      <c r="T715" s="68"/>
      <c r="U715" s="37"/>
      <c r="V715" s="37"/>
      <c r="W715" s="37"/>
      <c r="X715" s="37"/>
      <c r="Y715" s="37"/>
      <c r="Z715" s="37"/>
      <c r="AA715" s="37"/>
      <c r="AB715" s="37"/>
      <c r="AC715" s="37"/>
      <c r="AD715" s="37"/>
      <c r="AE715" s="37"/>
      <c r="AT715" s="19" t="s">
        <v>199</v>
      </c>
      <c r="AU715" s="19" t="s">
        <v>90</v>
      </c>
    </row>
    <row r="716" spans="1:65" s="13" customFormat="1" ht="10.199999999999999">
      <c r="B716" s="213"/>
      <c r="C716" s="214"/>
      <c r="D716" s="209" t="s">
        <v>201</v>
      </c>
      <c r="E716" s="215" t="s">
        <v>32</v>
      </c>
      <c r="F716" s="216" t="s">
        <v>734</v>
      </c>
      <c r="G716" s="214"/>
      <c r="H716" s="215" t="s">
        <v>32</v>
      </c>
      <c r="I716" s="217"/>
      <c r="J716" s="214"/>
      <c r="K716" s="214"/>
      <c r="L716" s="218"/>
      <c r="M716" s="219"/>
      <c r="N716" s="220"/>
      <c r="O716" s="220"/>
      <c r="P716" s="220"/>
      <c r="Q716" s="220"/>
      <c r="R716" s="220"/>
      <c r="S716" s="220"/>
      <c r="T716" s="221"/>
      <c r="AT716" s="222" t="s">
        <v>201</v>
      </c>
      <c r="AU716" s="222" t="s">
        <v>90</v>
      </c>
      <c r="AV716" s="13" t="s">
        <v>40</v>
      </c>
      <c r="AW716" s="13" t="s">
        <v>38</v>
      </c>
      <c r="AX716" s="13" t="s">
        <v>81</v>
      </c>
      <c r="AY716" s="222" t="s">
        <v>192</v>
      </c>
    </row>
    <row r="717" spans="1:65" s="13" customFormat="1" ht="10.199999999999999">
      <c r="B717" s="213"/>
      <c r="C717" s="214"/>
      <c r="D717" s="209" t="s">
        <v>201</v>
      </c>
      <c r="E717" s="215" t="s">
        <v>32</v>
      </c>
      <c r="F717" s="216" t="s">
        <v>735</v>
      </c>
      <c r="G717" s="214"/>
      <c r="H717" s="215" t="s">
        <v>32</v>
      </c>
      <c r="I717" s="217"/>
      <c r="J717" s="214"/>
      <c r="K717" s="214"/>
      <c r="L717" s="218"/>
      <c r="M717" s="219"/>
      <c r="N717" s="220"/>
      <c r="O717" s="220"/>
      <c r="P717" s="220"/>
      <c r="Q717" s="220"/>
      <c r="R717" s="220"/>
      <c r="S717" s="220"/>
      <c r="T717" s="221"/>
      <c r="AT717" s="222" t="s">
        <v>201</v>
      </c>
      <c r="AU717" s="222" t="s">
        <v>90</v>
      </c>
      <c r="AV717" s="13" t="s">
        <v>40</v>
      </c>
      <c r="AW717" s="13" t="s">
        <v>38</v>
      </c>
      <c r="AX717" s="13" t="s">
        <v>81</v>
      </c>
      <c r="AY717" s="222" t="s">
        <v>192</v>
      </c>
    </row>
    <row r="718" spans="1:65" s="14" customFormat="1" ht="10.199999999999999">
      <c r="B718" s="223"/>
      <c r="C718" s="224"/>
      <c r="D718" s="209" t="s">
        <v>201</v>
      </c>
      <c r="E718" s="225" t="s">
        <v>32</v>
      </c>
      <c r="F718" s="226" t="s">
        <v>794</v>
      </c>
      <c r="G718" s="224"/>
      <c r="H718" s="227">
        <v>49.3</v>
      </c>
      <c r="I718" s="228"/>
      <c r="J718" s="224"/>
      <c r="K718" s="224"/>
      <c r="L718" s="229"/>
      <c r="M718" s="230"/>
      <c r="N718" s="231"/>
      <c r="O718" s="231"/>
      <c r="P718" s="231"/>
      <c r="Q718" s="231"/>
      <c r="R718" s="231"/>
      <c r="S718" s="231"/>
      <c r="T718" s="232"/>
      <c r="AT718" s="233" t="s">
        <v>201</v>
      </c>
      <c r="AU718" s="233" t="s">
        <v>90</v>
      </c>
      <c r="AV718" s="14" t="s">
        <v>90</v>
      </c>
      <c r="AW718" s="14" t="s">
        <v>38</v>
      </c>
      <c r="AX718" s="14" t="s">
        <v>81</v>
      </c>
      <c r="AY718" s="233" t="s">
        <v>192</v>
      </c>
    </row>
    <row r="719" spans="1:65" s="15" customFormat="1" ht="10.199999999999999">
      <c r="B719" s="234"/>
      <c r="C719" s="235"/>
      <c r="D719" s="209" t="s">
        <v>201</v>
      </c>
      <c r="E719" s="236" t="s">
        <v>32</v>
      </c>
      <c r="F719" s="237" t="s">
        <v>204</v>
      </c>
      <c r="G719" s="235"/>
      <c r="H719" s="238">
        <v>49.3</v>
      </c>
      <c r="I719" s="239"/>
      <c r="J719" s="235"/>
      <c r="K719" s="235"/>
      <c r="L719" s="240"/>
      <c r="M719" s="241"/>
      <c r="N719" s="242"/>
      <c r="O719" s="242"/>
      <c r="P719" s="242"/>
      <c r="Q719" s="242"/>
      <c r="R719" s="242"/>
      <c r="S719" s="242"/>
      <c r="T719" s="243"/>
      <c r="AT719" s="244" t="s">
        <v>201</v>
      </c>
      <c r="AU719" s="244" t="s">
        <v>90</v>
      </c>
      <c r="AV719" s="15" t="s">
        <v>161</v>
      </c>
      <c r="AW719" s="15" t="s">
        <v>38</v>
      </c>
      <c r="AX719" s="15" t="s">
        <v>40</v>
      </c>
      <c r="AY719" s="244" t="s">
        <v>192</v>
      </c>
    </row>
    <row r="720" spans="1:65" s="2" customFormat="1" ht="16.5" customHeight="1">
      <c r="A720" s="37"/>
      <c r="B720" s="38"/>
      <c r="C720" s="196" t="s">
        <v>795</v>
      </c>
      <c r="D720" s="196" t="s">
        <v>194</v>
      </c>
      <c r="E720" s="197" t="s">
        <v>796</v>
      </c>
      <c r="F720" s="198" t="s">
        <v>797</v>
      </c>
      <c r="G720" s="199" t="s">
        <v>109</v>
      </c>
      <c r="H720" s="200">
        <v>10.3</v>
      </c>
      <c r="I720" s="201"/>
      <c r="J720" s="202">
        <f>ROUND(I720*H720,2)</f>
        <v>0</v>
      </c>
      <c r="K720" s="198" t="s">
        <v>197</v>
      </c>
      <c r="L720" s="42"/>
      <c r="M720" s="203" t="s">
        <v>32</v>
      </c>
      <c r="N720" s="204" t="s">
        <v>52</v>
      </c>
      <c r="O720" s="67"/>
      <c r="P720" s="205">
        <f>O720*H720</f>
        <v>0</v>
      </c>
      <c r="Q720" s="205">
        <v>6.9999999999999994E-5</v>
      </c>
      <c r="R720" s="205">
        <f>Q720*H720</f>
        <v>7.2099999999999996E-4</v>
      </c>
      <c r="S720" s="205">
        <v>0</v>
      </c>
      <c r="T720" s="206">
        <f>S720*H720</f>
        <v>0</v>
      </c>
      <c r="U720" s="37"/>
      <c r="V720" s="37"/>
      <c r="W720" s="37"/>
      <c r="X720" s="37"/>
      <c r="Y720" s="37"/>
      <c r="Z720" s="37"/>
      <c r="AA720" s="37"/>
      <c r="AB720" s="37"/>
      <c r="AC720" s="37"/>
      <c r="AD720" s="37"/>
      <c r="AE720" s="37"/>
      <c r="AR720" s="207" t="s">
        <v>161</v>
      </c>
      <c r="AT720" s="207" t="s">
        <v>194</v>
      </c>
      <c r="AU720" s="207" t="s">
        <v>90</v>
      </c>
      <c r="AY720" s="19" t="s">
        <v>192</v>
      </c>
      <c r="BE720" s="208">
        <f>IF(N720="základní",J720,0)</f>
        <v>0</v>
      </c>
      <c r="BF720" s="208">
        <f>IF(N720="snížená",J720,0)</f>
        <v>0</v>
      </c>
      <c r="BG720" s="208">
        <f>IF(N720="zákl. přenesená",J720,0)</f>
        <v>0</v>
      </c>
      <c r="BH720" s="208">
        <f>IF(N720="sníž. přenesená",J720,0)</f>
        <v>0</v>
      </c>
      <c r="BI720" s="208">
        <f>IF(N720="nulová",J720,0)</f>
        <v>0</v>
      </c>
      <c r="BJ720" s="19" t="s">
        <v>40</v>
      </c>
      <c r="BK720" s="208">
        <f>ROUND(I720*H720,2)</f>
        <v>0</v>
      </c>
      <c r="BL720" s="19" t="s">
        <v>161</v>
      </c>
      <c r="BM720" s="207" t="s">
        <v>798</v>
      </c>
    </row>
    <row r="721" spans="1:65" s="2" customFormat="1" ht="105.6">
      <c r="A721" s="37"/>
      <c r="B721" s="38"/>
      <c r="C721" s="39"/>
      <c r="D721" s="209" t="s">
        <v>199</v>
      </c>
      <c r="E721" s="39"/>
      <c r="F721" s="210" t="s">
        <v>788</v>
      </c>
      <c r="G721" s="39"/>
      <c r="H721" s="39"/>
      <c r="I721" s="119"/>
      <c r="J721" s="39"/>
      <c r="K721" s="39"/>
      <c r="L721" s="42"/>
      <c r="M721" s="211"/>
      <c r="N721" s="212"/>
      <c r="O721" s="67"/>
      <c r="P721" s="67"/>
      <c r="Q721" s="67"/>
      <c r="R721" s="67"/>
      <c r="S721" s="67"/>
      <c r="T721" s="68"/>
      <c r="U721" s="37"/>
      <c r="V721" s="37"/>
      <c r="W721" s="37"/>
      <c r="X721" s="37"/>
      <c r="Y721" s="37"/>
      <c r="Z721" s="37"/>
      <c r="AA721" s="37"/>
      <c r="AB721" s="37"/>
      <c r="AC721" s="37"/>
      <c r="AD721" s="37"/>
      <c r="AE721" s="37"/>
      <c r="AT721" s="19" t="s">
        <v>199</v>
      </c>
      <c r="AU721" s="19" t="s">
        <v>90</v>
      </c>
    </row>
    <row r="722" spans="1:65" s="13" customFormat="1" ht="10.199999999999999">
      <c r="B722" s="213"/>
      <c r="C722" s="214"/>
      <c r="D722" s="209" t="s">
        <v>201</v>
      </c>
      <c r="E722" s="215" t="s">
        <v>32</v>
      </c>
      <c r="F722" s="216" t="s">
        <v>734</v>
      </c>
      <c r="G722" s="214"/>
      <c r="H722" s="215" t="s">
        <v>32</v>
      </c>
      <c r="I722" s="217"/>
      <c r="J722" s="214"/>
      <c r="K722" s="214"/>
      <c r="L722" s="218"/>
      <c r="M722" s="219"/>
      <c r="N722" s="220"/>
      <c r="O722" s="220"/>
      <c r="P722" s="220"/>
      <c r="Q722" s="220"/>
      <c r="R722" s="220"/>
      <c r="S722" s="220"/>
      <c r="T722" s="221"/>
      <c r="AT722" s="222" t="s">
        <v>201</v>
      </c>
      <c r="AU722" s="222" t="s">
        <v>90</v>
      </c>
      <c r="AV722" s="13" t="s">
        <v>40</v>
      </c>
      <c r="AW722" s="13" t="s">
        <v>38</v>
      </c>
      <c r="AX722" s="13" t="s">
        <v>81</v>
      </c>
      <c r="AY722" s="222" t="s">
        <v>192</v>
      </c>
    </row>
    <row r="723" spans="1:65" s="13" customFormat="1" ht="10.199999999999999">
      <c r="B723" s="213"/>
      <c r="C723" s="214"/>
      <c r="D723" s="209" t="s">
        <v>201</v>
      </c>
      <c r="E723" s="215" t="s">
        <v>32</v>
      </c>
      <c r="F723" s="216" t="s">
        <v>735</v>
      </c>
      <c r="G723" s="214"/>
      <c r="H723" s="215" t="s">
        <v>32</v>
      </c>
      <c r="I723" s="217"/>
      <c r="J723" s="214"/>
      <c r="K723" s="214"/>
      <c r="L723" s="218"/>
      <c r="M723" s="219"/>
      <c r="N723" s="220"/>
      <c r="O723" s="220"/>
      <c r="P723" s="220"/>
      <c r="Q723" s="220"/>
      <c r="R723" s="220"/>
      <c r="S723" s="220"/>
      <c r="T723" s="221"/>
      <c r="AT723" s="222" t="s">
        <v>201</v>
      </c>
      <c r="AU723" s="222" t="s">
        <v>90</v>
      </c>
      <c r="AV723" s="13" t="s">
        <v>40</v>
      </c>
      <c r="AW723" s="13" t="s">
        <v>38</v>
      </c>
      <c r="AX723" s="13" t="s">
        <v>81</v>
      </c>
      <c r="AY723" s="222" t="s">
        <v>192</v>
      </c>
    </row>
    <row r="724" spans="1:65" s="14" customFormat="1" ht="10.199999999999999">
      <c r="B724" s="223"/>
      <c r="C724" s="224"/>
      <c r="D724" s="209" t="s">
        <v>201</v>
      </c>
      <c r="E724" s="225" t="s">
        <v>32</v>
      </c>
      <c r="F724" s="226" t="s">
        <v>799</v>
      </c>
      <c r="G724" s="224"/>
      <c r="H724" s="227">
        <v>10.3</v>
      </c>
      <c r="I724" s="228"/>
      <c r="J724" s="224"/>
      <c r="K724" s="224"/>
      <c r="L724" s="229"/>
      <c r="M724" s="230"/>
      <c r="N724" s="231"/>
      <c r="O724" s="231"/>
      <c r="P724" s="231"/>
      <c r="Q724" s="231"/>
      <c r="R724" s="231"/>
      <c r="S724" s="231"/>
      <c r="T724" s="232"/>
      <c r="AT724" s="233" t="s">
        <v>201</v>
      </c>
      <c r="AU724" s="233" t="s">
        <v>90</v>
      </c>
      <c r="AV724" s="14" t="s">
        <v>90</v>
      </c>
      <c r="AW724" s="14" t="s">
        <v>38</v>
      </c>
      <c r="AX724" s="14" t="s">
        <v>81</v>
      </c>
      <c r="AY724" s="233" t="s">
        <v>192</v>
      </c>
    </row>
    <row r="725" spans="1:65" s="15" customFormat="1" ht="10.199999999999999">
      <c r="B725" s="234"/>
      <c r="C725" s="235"/>
      <c r="D725" s="209" t="s">
        <v>201</v>
      </c>
      <c r="E725" s="236" t="s">
        <v>32</v>
      </c>
      <c r="F725" s="237" t="s">
        <v>204</v>
      </c>
      <c r="G725" s="235"/>
      <c r="H725" s="238">
        <v>10.3</v>
      </c>
      <c r="I725" s="239"/>
      <c r="J725" s="235"/>
      <c r="K725" s="235"/>
      <c r="L725" s="240"/>
      <c r="M725" s="241"/>
      <c r="N725" s="242"/>
      <c r="O725" s="242"/>
      <c r="P725" s="242"/>
      <c r="Q725" s="242"/>
      <c r="R725" s="242"/>
      <c r="S725" s="242"/>
      <c r="T725" s="243"/>
      <c r="AT725" s="244" t="s">
        <v>201</v>
      </c>
      <c r="AU725" s="244" t="s">
        <v>90</v>
      </c>
      <c r="AV725" s="15" t="s">
        <v>161</v>
      </c>
      <c r="AW725" s="15" t="s">
        <v>38</v>
      </c>
      <c r="AX725" s="15" t="s">
        <v>40</v>
      </c>
      <c r="AY725" s="244" t="s">
        <v>192</v>
      </c>
    </row>
    <row r="726" spans="1:65" s="2" customFormat="1" ht="16.5" customHeight="1">
      <c r="A726" s="37"/>
      <c r="B726" s="38"/>
      <c r="C726" s="196" t="s">
        <v>800</v>
      </c>
      <c r="D726" s="196" t="s">
        <v>194</v>
      </c>
      <c r="E726" s="197" t="s">
        <v>801</v>
      </c>
      <c r="F726" s="198" t="s">
        <v>802</v>
      </c>
      <c r="G726" s="199" t="s">
        <v>124</v>
      </c>
      <c r="H726" s="200">
        <v>53.8</v>
      </c>
      <c r="I726" s="201"/>
      <c r="J726" s="202">
        <f>ROUND(I726*H726,2)</f>
        <v>0</v>
      </c>
      <c r="K726" s="198" t="s">
        <v>197</v>
      </c>
      <c r="L726" s="42"/>
      <c r="M726" s="203" t="s">
        <v>32</v>
      </c>
      <c r="N726" s="204" t="s">
        <v>52</v>
      </c>
      <c r="O726" s="67"/>
      <c r="P726" s="205">
        <f>O726*H726</f>
        <v>0</v>
      </c>
      <c r="Q726" s="205">
        <v>1.6000000000000001E-3</v>
      </c>
      <c r="R726" s="205">
        <f>Q726*H726</f>
        <v>8.6080000000000004E-2</v>
      </c>
      <c r="S726" s="205">
        <v>0</v>
      </c>
      <c r="T726" s="206">
        <f>S726*H726</f>
        <v>0</v>
      </c>
      <c r="U726" s="37"/>
      <c r="V726" s="37"/>
      <c r="W726" s="37"/>
      <c r="X726" s="37"/>
      <c r="Y726" s="37"/>
      <c r="Z726" s="37"/>
      <c r="AA726" s="37"/>
      <c r="AB726" s="37"/>
      <c r="AC726" s="37"/>
      <c r="AD726" s="37"/>
      <c r="AE726" s="37"/>
      <c r="AR726" s="207" t="s">
        <v>161</v>
      </c>
      <c r="AT726" s="207" t="s">
        <v>194</v>
      </c>
      <c r="AU726" s="207" t="s">
        <v>90</v>
      </c>
      <c r="AY726" s="19" t="s">
        <v>192</v>
      </c>
      <c r="BE726" s="208">
        <f>IF(N726="základní",J726,0)</f>
        <v>0</v>
      </c>
      <c r="BF726" s="208">
        <f>IF(N726="snížená",J726,0)</f>
        <v>0</v>
      </c>
      <c r="BG726" s="208">
        <f>IF(N726="zákl. přenesená",J726,0)</f>
        <v>0</v>
      </c>
      <c r="BH726" s="208">
        <f>IF(N726="sníž. přenesená",J726,0)</f>
        <v>0</v>
      </c>
      <c r="BI726" s="208">
        <f>IF(N726="nulová",J726,0)</f>
        <v>0</v>
      </c>
      <c r="BJ726" s="19" t="s">
        <v>40</v>
      </c>
      <c r="BK726" s="208">
        <f>ROUND(I726*H726,2)</f>
        <v>0</v>
      </c>
      <c r="BL726" s="19" t="s">
        <v>161</v>
      </c>
      <c r="BM726" s="207" t="s">
        <v>803</v>
      </c>
    </row>
    <row r="727" spans="1:65" s="2" customFormat="1" ht="105.6">
      <c r="A727" s="37"/>
      <c r="B727" s="38"/>
      <c r="C727" s="39"/>
      <c r="D727" s="209" t="s">
        <v>199</v>
      </c>
      <c r="E727" s="39"/>
      <c r="F727" s="210" t="s">
        <v>788</v>
      </c>
      <c r="G727" s="39"/>
      <c r="H727" s="39"/>
      <c r="I727" s="119"/>
      <c r="J727" s="39"/>
      <c r="K727" s="39"/>
      <c r="L727" s="42"/>
      <c r="M727" s="211"/>
      <c r="N727" s="212"/>
      <c r="O727" s="67"/>
      <c r="P727" s="67"/>
      <c r="Q727" s="67"/>
      <c r="R727" s="67"/>
      <c r="S727" s="67"/>
      <c r="T727" s="68"/>
      <c r="U727" s="37"/>
      <c r="V727" s="37"/>
      <c r="W727" s="37"/>
      <c r="X727" s="37"/>
      <c r="Y727" s="37"/>
      <c r="Z727" s="37"/>
      <c r="AA727" s="37"/>
      <c r="AB727" s="37"/>
      <c r="AC727" s="37"/>
      <c r="AD727" s="37"/>
      <c r="AE727" s="37"/>
      <c r="AT727" s="19" t="s">
        <v>199</v>
      </c>
      <c r="AU727" s="19" t="s">
        <v>90</v>
      </c>
    </row>
    <row r="728" spans="1:65" s="13" customFormat="1" ht="10.199999999999999">
      <c r="B728" s="213"/>
      <c r="C728" s="214"/>
      <c r="D728" s="209" t="s">
        <v>201</v>
      </c>
      <c r="E728" s="215" t="s">
        <v>32</v>
      </c>
      <c r="F728" s="216" t="s">
        <v>734</v>
      </c>
      <c r="G728" s="214"/>
      <c r="H728" s="215" t="s">
        <v>32</v>
      </c>
      <c r="I728" s="217"/>
      <c r="J728" s="214"/>
      <c r="K728" s="214"/>
      <c r="L728" s="218"/>
      <c r="M728" s="219"/>
      <c r="N728" s="220"/>
      <c r="O728" s="220"/>
      <c r="P728" s="220"/>
      <c r="Q728" s="220"/>
      <c r="R728" s="220"/>
      <c r="S728" s="220"/>
      <c r="T728" s="221"/>
      <c r="AT728" s="222" t="s">
        <v>201</v>
      </c>
      <c r="AU728" s="222" t="s">
        <v>90</v>
      </c>
      <c r="AV728" s="13" t="s">
        <v>40</v>
      </c>
      <c r="AW728" s="13" t="s">
        <v>38</v>
      </c>
      <c r="AX728" s="13" t="s">
        <v>81</v>
      </c>
      <c r="AY728" s="222" t="s">
        <v>192</v>
      </c>
    </row>
    <row r="729" spans="1:65" s="13" customFormat="1" ht="10.199999999999999">
      <c r="B729" s="213"/>
      <c r="C729" s="214"/>
      <c r="D729" s="209" t="s">
        <v>201</v>
      </c>
      <c r="E729" s="215" t="s">
        <v>32</v>
      </c>
      <c r="F729" s="216" t="s">
        <v>735</v>
      </c>
      <c r="G729" s="214"/>
      <c r="H729" s="215" t="s">
        <v>32</v>
      </c>
      <c r="I729" s="217"/>
      <c r="J729" s="214"/>
      <c r="K729" s="214"/>
      <c r="L729" s="218"/>
      <c r="M729" s="219"/>
      <c r="N729" s="220"/>
      <c r="O729" s="220"/>
      <c r="P729" s="220"/>
      <c r="Q729" s="220"/>
      <c r="R729" s="220"/>
      <c r="S729" s="220"/>
      <c r="T729" s="221"/>
      <c r="AT729" s="222" t="s">
        <v>201</v>
      </c>
      <c r="AU729" s="222" t="s">
        <v>90</v>
      </c>
      <c r="AV729" s="13" t="s">
        <v>40</v>
      </c>
      <c r="AW729" s="13" t="s">
        <v>38</v>
      </c>
      <c r="AX729" s="13" t="s">
        <v>81</v>
      </c>
      <c r="AY729" s="222" t="s">
        <v>192</v>
      </c>
    </row>
    <row r="730" spans="1:65" s="14" customFormat="1" ht="10.199999999999999">
      <c r="B730" s="223"/>
      <c r="C730" s="224"/>
      <c r="D730" s="209" t="s">
        <v>201</v>
      </c>
      <c r="E730" s="225" t="s">
        <v>32</v>
      </c>
      <c r="F730" s="226" t="s">
        <v>804</v>
      </c>
      <c r="G730" s="224"/>
      <c r="H730" s="227">
        <v>15</v>
      </c>
      <c r="I730" s="228"/>
      <c r="J730" s="224"/>
      <c r="K730" s="224"/>
      <c r="L730" s="229"/>
      <c r="M730" s="230"/>
      <c r="N730" s="231"/>
      <c r="O730" s="231"/>
      <c r="P730" s="231"/>
      <c r="Q730" s="231"/>
      <c r="R730" s="231"/>
      <c r="S730" s="231"/>
      <c r="T730" s="232"/>
      <c r="AT730" s="233" t="s">
        <v>201</v>
      </c>
      <c r="AU730" s="233" t="s">
        <v>90</v>
      </c>
      <c r="AV730" s="14" t="s">
        <v>90</v>
      </c>
      <c r="AW730" s="14" t="s">
        <v>38</v>
      </c>
      <c r="AX730" s="14" t="s">
        <v>81</v>
      </c>
      <c r="AY730" s="233" t="s">
        <v>192</v>
      </c>
    </row>
    <row r="731" spans="1:65" s="14" customFormat="1" ht="10.199999999999999">
      <c r="B731" s="223"/>
      <c r="C731" s="224"/>
      <c r="D731" s="209" t="s">
        <v>201</v>
      </c>
      <c r="E731" s="225" t="s">
        <v>32</v>
      </c>
      <c r="F731" s="226" t="s">
        <v>805</v>
      </c>
      <c r="G731" s="224"/>
      <c r="H731" s="227">
        <v>38.799999999999997</v>
      </c>
      <c r="I731" s="228"/>
      <c r="J731" s="224"/>
      <c r="K731" s="224"/>
      <c r="L731" s="229"/>
      <c r="M731" s="230"/>
      <c r="N731" s="231"/>
      <c r="O731" s="231"/>
      <c r="P731" s="231"/>
      <c r="Q731" s="231"/>
      <c r="R731" s="231"/>
      <c r="S731" s="231"/>
      <c r="T731" s="232"/>
      <c r="AT731" s="233" t="s">
        <v>201</v>
      </c>
      <c r="AU731" s="233" t="s">
        <v>90</v>
      </c>
      <c r="AV731" s="14" t="s">
        <v>90</v>
      </c>
      <c r="AW731" s="14" t="s">
        <v>38</v>
      </c>
      <c r="AX731" s="14" t="s">
        <v>81</v>
      </c>
      <c r="AY731" s="233" t="s">
        <v>192</v>
      </c>
    </row>
    <row r="732" spans="1:65" s="15" customFormat="1" ht="10.199999999999999">
      <c r="B732" s="234"/>
      <c r="C732" s="235"/>
      <c r="D732" s="209" t="s">
        <v>201</v>
      </c>
      <c r="E732" s="236" t="s">
        <v>32</v>
      </c>
      <c r="F732" s="237" t="s">
        <v>204</v>
      </c>
      <c r="G732" s="235"/>
      <c r="H732" s="238">
        <v>53.8</v>
      </c>
      <c r="I732" s="239"/>
      <c r="J732" s="235"/>
      <c r="K732" s="235"/>
      <c r="L732" s="240"/>
      <c r="M732" s="241"/>
      <c r="N732" s="242"/>
      <c r="O732" s="242"/>
      <c r="P732" s="242"/>
      <c r="Q732" s="242"/>
      <c r="R732" s="242"/>
      <c r="S732" s="242"/>
      <c r="T732" s="243"/>
      <c r="AT732" s="244" t="s">
        <v>201</v>
      </c>
      <c r="AU732" s="244" t="s">
        <v>90</v>
      </c>
      <c r="AV732" s="15" t="s">
        <v>161</v>
      </c>
      <c r="AW732" s="15" t="s">
        <v>38</v>
      </c>
      <c r="AX732" s="15" t="s">
        <v>40</v>
      </c>
      <c r="AY732" s="244" t="s">
        <v>192</v>
      </c>
    </row>
    <row r="733" spans="1:65" s="2" customFormat="1" ht="16.5" customHeight="1">
      <c r="A733" s="37"/>
      <c r="B733" s="38"/>
      <c r="C733" s="196" t="s">
        <v>806</v>
      </c>
      <c r="D733" s="196" t="s">
        <v>194</v>
      </c>
      <c r="E733" s="197" t="s">
        <v>807</v>
      </c>
      <c r="F733" s="198" t="s">
        <v>808</v>
      </c>
      <c r="G733" s="199" t="s">
        <v>124</v>
      </c>
      <c r="H733" s="200">
        <v>4</v>
      </c>
      <c r="I733" s="201"/>
      <c r="J733" s="202">
        <f>ROUND(I733*H733,2)</f>
        <v>0</v>
      </c>
      <c r="K733" s="198" t="s">
        <v>197</v>
      </c>
      <c r="L733" s="42"/>
      <c r="M733" s="203" t="s">
        <v>32</v>
      </c>
      <c r="N733" s="204" t="s">
        <v>52</v>
      </c>
      <c r="O733" s="67"/>
      <c r="P733" s="205">
        <f>O733*H733</f>
        <v>0</v>
      </c>
      <c r="Q733" s="205">
        <v>1.6000000000000001E-3</v>
      </c>
      <c r="R733" s="205">
        <f>Q733*H733</f>
        <v>6.4000000000000003E-3</v>
      </c>
      <c r="S733" s="205">
        <v>0</v>
      </c>
      <c r="T733" s="206">
        <f>S733*H733</f>
        <v>0</v>
      </c>
      <c r="U733" s="37"/>
      <c r="V733" s="37"/>
      <c r="W733" s="37"/>
      <c r="X733" s="37"/>
      <c r="Y733" s="37"/>
      <c r="Z733" s="37"/>
      <c r="AA733" s="37"/>
      <c r="AB733" s="37"/>
      <c r="AC733" s="37"/>
      <c r="AD733" s="37"/>
      <c r="AE733" s="37"/>
      <c r="AR733" s="207" t="s">
        <v>161</v>
      </c>
      <c r="AT733" s="207" t="s">
        <v>194</v>
      </c>
      <c r="AU733" s="207" t="s">
        <v>90</v>
      </c>
      <c r="AY733" s="19" t="s">
        <v>192</v>
      </c>
      <c r="BE733" s="208">
        <f>IF(N733="základní",J733,0)</f>
        <v>0</v>
      </c>
      <c r="BF733" s="208">
        <f>IF(N733="snížená",J733,0)</f>
        <v>0</v>
      </c>
      <c r="BG733" s="208">
        <f>IF(N733="zákl. přenesená",J733,0)</f>
        <v>0</v>
      </c>
      <c r="BH733" s="208">
        <f>IF(N733="sníž. přenesená",J733,0)</f>
        <v>0</v>
      </c>
      <c r="BI733" s="208">
        <f>IF(N733="nulová",J733,0)</f>
        <v>0</v>
      </c>
      <c r="BJ733" s="19" t="s">
        <v>40</v>
      </c>
      <c r="BK733" s="208">
        <f>ROUND(I733*H733,2)</f>
        <v>0</v>
      </c>
      <c r="BL733" s="19" t="s">
        <v>161</v>
      </c>
      <c r="BM733" s="207" t="s">
        <v>809</v>
      </c>
    </row>
    <row r="734" spans="1:65" s="2" customFormat="1" ht="105.6">
      <c r="A734" s="37"/>
      <c r="B734" s="38"/>
      <c r="C734" s="39"/>
      <c r="D734" s="209" t="s">
        <v>199</v>
      </c>
      <c r="E734" s="39"/>
      <c r="F734" s="210" t="s">
        <v>788</v>
      </c>
      <c r="G734" s="39"/>
      <c r="H734" s="39"/>
      <c r="I734" s="119"/>
      <c r="J734" s="39"/>
      <c r="K734" s="39"/>
      <c r="L734" s="42"/>
      <c r="M734" s="211"/>
      <c r="N734" s="212"/>
      <c r="O734" s="67"/>
      <c r="P734" s="67"/>
      <c r="Q734" s="67"/>
      <c r="R734" s="67"/>
      <c r="S734" s="67"/>
      <c r="T734" s="68"/>
      <c r="U734" s="37"/>
      <c r="V734" s="37"/>
      <c r="W734" s="37"/>
      <c r="X734" s="37"/>
      <c r="Y734" s="37"/>
      <c r="Z734" s="37"/>
      <c r="AA734" s="37"/>
      <c r="AB734" s="37"/>
      <c r="AC734" s="37"/>
      <c r="AD734" s="37"/>
      <c r="AE734" s="37"/>
      <c r="AT734" s="19" t="s">
        <v>199</v>
      </c>
      <c r="AU734" s="19" t="s">
        <v>90</v>
      </c>
    </row>
    <row r="735" spans="1:65" s="13" customFormat="1" ht="10.199999999999999">
      <c r="B735" s="213"/>
      <c r="C735" s="214"/>
      <c r="D735" s="209" t="s">
        <v>201</v>
      </c>
      <c r="E735" s="215" t="s">
        <v>32</v>
      </c>
      <c r="F735" s="216" t="s">
        <v>734</v>
      </c>
      <c r="G735" s="214"/>
      <c r="H735" s="215" t="s">
        <v>32</v>
      </c>
      <c r="I735" s="217"/>
      <c r="J735" s="214"/>
      <c r="K735" s="214"/>
      <c r="L735" s="218"/>
      <c r="M735" s="219"/>
      <c r="N735" s="220"/>
      <c r="O735" s="220"/>
      <c r="P735" s="220"/>
      <c r="Q735" s="220"/>
      <c r="R735" s="220"/>
      <c r="S735" s="220"/>
      <c r="T735" s="221"/>
      <c r="AT735" s="222" t="s">
        <v>201</v>
      </c>
      <c r="AU735" s="222" t="s">
        <v>90</v>
      </c>
      <c r="AV735" s="13" t="s">
        <v>40</v>
      </c>
      <c r="AW735" s="13" t="s">
        <v>38</v>
      </c>
      <c r="AX735" s="13" t="s">
        <v>81</v>
      </c>
      <c r="AY735" s="222" t="s">
        <v>192</v>
      </c>
    </row>
    <row r="736" spans="1:65" s="13" customFormat="1" ht="10.199999999999999">
      <c r="B736" s="213"/>
      <c r="C736" s="214"/>
      <c r="D736" s="209" t="s">
        <v>201</v>
      </c>
      <c r="E736" s="215" t="s">
        <v>32</v>
      </c>
      <c r="F736" s="216" t="s">
        <v>735</v>
      </c>
      <c r="G736" s="214"/>
      <c r="H736" s="215" t="s">
        <v>32</v>
      </c>
      <c r="I736" s="217"/>
      <c r="J736" s="214"/>
      <c r="K736" s="214"/>
      <c r="L736" s="218"/>
      <c r="M736" s="219"/>
      <c r="N736" s="220"/>
      <c r="O736" s="220"/>
      <c r="P736" s="220"/>
      <c r="Q736" s="220"/>
      <c r="R736" s="220"/>
      <c r="S736" s="220"/>
      <c r="T736" s="221"/>
      <c r="AT736" s="222" t="s">
        <v>201</v>
      </c>
      <c r="AU736" s="222" t="s">
        <v>90</v>
      </c>
      <c r="AV736" s="13" t="s">
        <v>40</v>
      </c>
      <c r="AW736" s="13" t="s">
        <v>38</v>
      </c>
      <c r="AX736" s="13" t="s">
        <v>81</v>
      </c>
      <c r="AY736" s="222" t="s">
        <v>192</v>
      </c>
    </row>
    <row r="737" spans="1:65" s="14" customFormat="1" ht="10.199999999999999">
      <c r="B737" s="223"/>
      <c r="C737" s="224"/>
      <c r="D737" s="209" t="s">
        <v>201</v>
      </c>
      <c r="E737" s="225" t="s">
        <v>32</v>
      </c>
      <c r="F737" s="226" t="s">
        <v>810</v>
      </c>
      <c r="G737" s="224"/>
      <c r="H737" s="227">
        <v>4</v>
      </c>
      <c r="I737" s="228"/>
      <c r="J737" s="224"/>
      <c r="K737" s="224"/>
      <c r="L737" s="229"/>
      <c r="M737" s="230"/>
      <c r="N737" s="231"/>
      <c r="O737" s="231"/>
      <c r="P737" s="231"/>
      <c r="Q737" s="231"/>
      <c r="R737" s="231"/>
      <c r="S737" s="231"/>
      <c r="T737" s="232"/>
      <c r="AT737" s="233" t="s">
        <v>201</v>
      </c>
      <c r="AU737" s="233" t="s">
        <v>90</v>
      </c>
      <c r="AV737" s="14" t="s">
        <v>90</v>
      </c>
      <c r="AW737" s="14" t="s">
        <v>38</v>
      </c>
      <c r="AX737" s="14" t="s">
        <v>81</v>
      </c>
      <c r="AY737" s="233" t="s">
        <v>192</v>
      </c>
    </row>
    <row r="738" spans="1:65" s="15" customFormat="1" ht="10.199999999999999">
      <c r="B738" s="234"/>
      <c r="C738" s="235"/>
      <c r="D738" s="209" t="s">
        <v>201</v>
      </c>
      <c r="E738" s="236" t="s">
        <v>32</v>
      </c>
      <c r="F738" s="237" t="s">
        <v>204</v>
      </c>
      <c r="G738" s="235"/>
      <c r="H738" s="238">
        <v>4</v>
      </c>
      <c r="I738" s="239"/>
      <c r="J738" s="235"/>
      <c r="K738" s="235"/>
      <c r="L738" s="240"/>
      <c r="M738" s="241"/>
      <c r="N738" s="242"/>
      <c r="O738" s="242"/>
      <c r="P738" s="242"/>
      <c r="Q738" s="242"/>
      <c r="R738" s="242"/>
      <c r="S738" s="242"/>
      <c r="T738" s="243"/>
      <c r="AT738" s="244" t="s">
        <v>201</v>
      </c>
      <c r="AU738" s="244" t="s">
        <v>90</v>
      </c>
      <c r="AV738" s="15" t="s">
        <v>161</v>
      </c>
      <c r="AW738" s="15" t="s">
        <v>38</v>
      </c>
      <c r="AX738" s="15" t="s">
        <v>40</v>
      </c>
      <c r="AY738" s="244" t="s">
        <v>192</v>
      </c>
    </row>
    <row r="739" spans="1:65" s="2" customFormat="1" ht="33" customHeight="1">
      <c r="A739" s="37"/>
      <c r="B739" s="38"/>
      <c r="C739" s="196" t="s">
        <v>811</v>
      </c>
      <c r="D739" s="196" t="s">
        <v>194</v>
      </c>
      <c r="E739" s="197" t="s">
        <v>812</v>
      </c>
      <c r="F739" s="198" t="s">
        <v>813</v>
      </c>
      <c r="G739" s="199" t="s">
        <v>109</v>
      </c>
      <c r="H739" s="200">
        <v>74.707999999999998</v>
      </c>
      <c r="I739" s="201"/>
      <c r="J739" s="202">
        <f>ROUND(I739*H739,2)</f>
        <v>0</v>
      </c>
      <c r="K739" s="198" t="s">
        <v>197</v>
      </c>
      <c r="L739" s="42"/>
      <c r="M739" s="203" t="s">
        <v>32</v>
      </c>
      <c r="N739" s="204" t="s">
        <v>52</v>
      </c>
      <c r="O739" s="67"/>
      <c r="P739" s="205">
        <f>O739*H739</f>
        <v>0</v>
      </c>
      <c r="Q739" s="205">
        <v>8.0879999999999994E-2</v>
      </c>
      <c r="R739" s="205">
        <f>Q739*H739</f>
        <v>6.0423830399999998</v>
      </c>
      <c r="S739" s="205">
        <v>0</v>
      </c>
      <c r="T739" s="206">
        <f>S739*H739</f>
        <v>0</v>
      </c>
      <c r="U739" s="37"/>
      <c r="V739" s="37"/>
      <c r="W739" s="37"/>
      <c r="X739" s="37"/>
      <c r="Y739" s="37"/>
      <c r="Z739" s="37"/>
      <c r="AA739" s="37"/>
      <c r="AB739" s="37"/>
      <c r="AC739" s="37"/>
      <c r="AD739" s="37"/>
      <c r="AE739" s="37"/>
      <c r="AR739" s="207" t="s">
        <v>161</v>
      </c>
      <c r="AT739" s="207" t="s">
        <v>194</v>
      </c>
      <c r="AU739" s="207" t="s">
        <v>90</v>
      </c>
      <c r="AY739" s="19" t="s">
        <v>192</v>
      </c>
      <c r="BE739" s="208">
        <f>IF(N739="základní",J739,0)</f>
        <v>0</v>
      </c>
      <c r="BF739" s="208">
        <f>IF(N739="snížená",J739,0)</f>
        <v>0</v>
      </c>
      <c r="BG739" s="208">
        <f>IF(N739="zákl. přenesená",J739,0)</f>
        <v>0</v>
      </c>
      <c r="BH739" s="208">
        <f>IF(N739="sníž. přenesená",J739,0)</f>
        <v>0</v>
      </c>
      <c r="BI739" s="208">
        <f>IF(N739="nulová",J739,0)</f>
        <v>0</v>
      </c>
      <c r="BJ739" s="19" t="s">
        <v>40</v>
      </c>
      <c r="BK739" s="208">
        <f>ROUND(I739*H739,2)</f>
        <v>0</v>
      </c>
      <c r="BL739" s="19" t="s">
        <v>161</v>
      </c>
      <c r="BM739" s="207" t="s">
        <v>814</v>
      </c>
    </row>
    <row r="740" spans="1:65" s="2" customFormat="1" ht="76.8">
      <c r="A740" s="37"/>
      <c r="B740" s="38"/>
      <c r="C740" s="39"/>
      <c r="D740" s="209" t="s">
        <v>199</v>
      </c>
      <c r="E740" s="39"/>
      <c r="F740" s="210" t="s">
        <v>815</v>
      </c>
      <c r="G740" s="39"/>
      <c r="H740" s="39"/>
      <c r="I740" s="119"/>
      <c r="J740" s="39"/>
      <c r="K740" s="39"/>
      <c r="L740" s="42"/>
      <c r="M740" s="211"/>
      <c r="N740" s="212"/>
      <c r="O740" s="67"/>
      <c r="P740" s="67"/>
      <c r="Q740" s="67"/>
      <c r="R740" s="67"/>
      <c r="S740" s="67"/>
      <c r="T740" s="68"/>
      <c r="U740" s="37"/>
      <c r="V740" s="37"/>
      <c r="W740" s="37"/>
      <c r="X740" s="37"/>
      <c r="Y740" s="37"/>
      <c r="Z740" s="37"/>
      <c r="AA740" s="37"/>
      <c r="AB740" s="37"/>
      <c r="AC740" s="37"/>
      <c r="AD740" s="37"/>
      <c r="AE740" s="37"/>
      <c r="AT740" s="19" t="s">
        <v>199</v>
      </c>
      <c r="AU740" s="19" t="s">
        <v>90</v>
      </c>
    </row>
    <row r="741" spans="1:65" s="13" customFormat="1" ht="10.199999999999999">
      <c r="B741" s="213"/>
      <c r="C741" s="214"/>
      <c r="D741" s="209" t="s">
        <v>201</v>
      </c>
      <c r="E741" s="215" t="s">
        <v>32</v>
      </c>
      <c r="F741" s="216" t="s">
        <v>318</v>
      </c>
      <c r="G741" s="214"/>
      <c r="H741" s="215" t="s">
        <v>32</v>
      </c>
      <c r="I741" s="217"/>
      <c r="J741" s="214"/>
      <c r="K741" s="214"/>
      <c r="L741" s="218"/>
      <c r="M741" s="219"/>
      <c r="N741" s="220"/>
      <c r="O741" s="220"/>
      <c r="P741" s="220"/>
      <c r="Q741" s="220"/>
      <c r="R741" s="220"/>
      <c r="S741" s="220"/>
      <c r="T741" s="221"/>
      <c r="AT741" s="222" t="s">
        <v>201</v>
      </c>
      <c r="AU741" s="222" t="s">
        <v>90</v>
      </c>
      <c r="AV741" s="13" t="s">
        <v>40</v>
      </c>
      <c r="AW741" s="13" t="s">
        <v>38</v>
      </c>
      <c r="AX741" s="13" t="s">
        <v>81</v>
      </c>
      <c r="AY741" s="222" t="s">
        <v>192</v>
      </c>
    </row>
    <row r="742" spans="1:65" s="13" customFormat="1" ht="10.199999999999999">
      <c r="B742" s="213"/>
      <c r="C742" s="214"/>
      <c r="D742" s="209" t="s">
        <v>201</v>
      </c>
      <c r="E742" s="215" t="s">
        <v>32</v>
      </c>
      <c r="F742" s="216" t="s">
        <v>202</v>
      </c>
      <c r="G742" s="214"/>
      <c r="H742" s="215" t="s">
        <v>32</v>
      </c>
      <c r="I742" s="217"/>
      <c r="J742" s="214"/>
      <c r="K742" s="214"/>
      <c r="L742" s="218"/>
      <c r="M742" s="219"/>
      <c r="N742" s="220"/>
      <c r="O742" s="220"/>
      <c r="P742" s="220"/>
      <c r="Q742" s="220"/>
      <c r="R742" s="220"/>
      <c r="S742" s="220"/>
      <c r="T742" s="221"/>
      <c r="AT742" s="222" t="s">
        <v>201</v>
      </c>
      <c r="AU742" s="222" t="s">
        <v>90</v>
      </c>
      <c r="AV742" s="13" t="s">
        <v>40</v>
      </c>
      <c r="AW742" s="13" t="s">
        <v>38</v>
      </c>
      <c r="AX742" s="13" t="s">
        <v>81</v>
      </c>
      <c r="AY742" s="222" t="s">
        <v>192</v>
      </c>
    </row>
    <row r="743" spans="1:65" s="13" customFormat="1" ht="10.199999999999999">
      <c r="B743" s="213"/>
      <c r="C743" s="214"/>
      <c r="D743" s="209" t="s">
        <v>201</v>
      </c>
      <c r="E743" s="215" t="s">
        <v>32</v>
      </c>
      <c r="F743" s="216" t="s">
        <v>276</v>
      </c>
      <c r="G743" s="214"/>
      <c r="H743" s="215" t="s">
        <v>32</v>
      </c>
      <c r="I743" s="217"/>
      <c r="J743" s="214"/>
      <c r="K743" s="214"/>
      <c r="L743" s="218"/>
      <c r="M743" s="219"/>
      <c r="N743" s="220"/>
      <c r="O743" s="220"/>
      <c r="P743" s="220"/>
      <c r="Q743" s="220"/>
      <c r="R743" s="220"/>
      <c r="S743" s="220"/>
      <c r="T743" s="221"/>
      <c r="AT743" s="222" t="s">
        <v>201</v>
      </c>
      <c r="AU743" s="222" t="s">
        <v>90</v>
      </c>
      <c r="AV743" s="13" t="s">
        <v>40</v>
      </c>
      <c r="AW743" s="13" t="s">
        <v>38</v>
      </c>
      <c r="AX743" s="13" t="s">
        <v>81</v>
      </c>
      <c r="AY743" s="222" t="s">
        <v>192</v>
      </c>
    </row>
    <row r="744" spans="1:65" s="14" customFormat="1" ht="10.199999999999999">
      <c r="B744" s="223"/>
      <c r="C744" s="224"/>
      <c r="D744" s="209" t="s">
        <v>201</v>
      </c>
      <c r="E744" s="225" t="s">
        <v>32</v>
      </c>
      <c r="F744" s="226" t="s">
        <v>816</v>
      </c>
      <c r="G744" s="224"/>
      <c r="H744" s="227">
        <v>51.1</v>
      </c>
      <c r="I744" s="228"/>
      <c r="J744" s="224"/>
      <c r="K744" s="224"/>
      <c r="L744" s="229"/>
      <c r="M744" s="230"/>
      <c r="N744" s="231"/>
      <c r="O744" s="231"/>
      <c r="P744" s="231"/>
      <c r="Q744" s="231"/>
      <c r="R744" s="231"/>
      <c r="S744" s="231"/>
      <c r="T744" s="232"/>
      <c r="AT744" s="233" t="s">
        <v>201</v>
      </c>
      <c r="AU744" s="233" t="s">
        <v>90</v>
      </c>
      <c r="AV744" s="14" t="s">
        <v>90</v>
      </c>
      <c r="AW744" s="14" t="s">
        <v>38</v>
      </c>
      <c r="AX744" s="14" t="s">
        <v>81</v>
      </c>
      <c r="AY744" s="233" t="s">
        <v>192</v>
      </c>
    </row>
    <row r="745" spans="1:65" s="14" customFormat="1" ht="10.199999999999999">
      <c r="B745" s="223"/>
      <c r="C745" s="224"/>
      <c r="D745" s="209" t="s">
        <v>201</v>
      </c>
      <c r="E745" s="225" t="s">
        <v>32</v>
      </c>
      <c r="F745" s="226" t="s">
        <v>817</v>
      </c>
      <c r="G745" s="224"/>
      <c r="H745" s="227">
        <v>23.608000000000001</v>
      </c>
      <c r="I745" s="228"/>
      <c r="J745" s="224"/>
      <c r="K745" s="224"/>
      <c r="L745" s="229"/>
      <c r="M745" s="230"/>
      <c r="N745" s="231"/>
      <c r="O745" s="231"/>
      <c r="P745" s="231"/>
      <c r="Q745" s="231"/>
      <c r="R745" s="231"/>
      <c r="S745" s="231"/>
      <c r="T745" s="232"/>
      <c r="AT745" s="233" t="s">
        <v>201</v>
      </c>
      <c r="AU745" s="233" t="s">
        <v>90</v>
      </c>
      <c r="AV745" s="14" t="s">
        <v>90</v>
      </c>
      <c r="AW745" s="14" t="s">
        <v>38</v>
      </c>
      <c r="AX745" s="14" t="s">
        <v>81</v>
      </c>
      <c r="AY745" s="233" t="s">
        <v>192</v>
      </c>
    </row>
    <row r="746" spans="1:65" s="16" customFormat="1" ht="10.199999999999999">
      <c r="B746" s="245"/>
      <c r="C746" s="246"/>
      <c r="D746" s="209" t="s">
        <v>201</v>
      </c>
      <c r="E746" s="247" t="s">
        <v>32</v>
      </c>
      <c r="F746" s="248" t="s">
        <v>432</v>
      </c>
      <c r="G746" s="246"/>
      <c r="H746" s="249">
        <v>74.707999999999998</v>
      </c>
      <c r="I746" s="250"/>
      <c r="J746" s="246"/>
      <c r="K746" s="246"/>
      <c r="L746" s="251"/>
      <c r="M746" s="252"/>
      <c r="N746" s="253"/>
      <c r="O746" s="253"/>
      <c r="P746" s="253"/>
      <c r="Q746" s="253"/>
      <c r="R746" s="253"/>
      <c r="S746" s="253"/>
      <c r="T746" s="254"/>
      <c r="AT746" s="255" t="s">
        <v>201</v>
      </c>
      <c r="AU746" s="255" t="s">
        <v>90</v>
      </c>
      <c r="AV746" s="16" t="s">
        <v>111</v>
      </c>
      <c r="AW746" s="16" t="s">
        <v>38</v>
      </c>
      <c r="AX746" s="16" t="s">
        <v>81</v>
      </c>
      <c r="AY746" s="255" t="s">
        <v>192</v>
      </c>
    </row>
    <row r="747" spans="1:65" s="15" customFormat="1" ht="10.199999999999999">
      <c r="B747" s="234"/>
      <c r="C747" s="235"/>
      <c r="D747" s="209" t="s">
        <v>201</v>
      </c>
      <c r="E747" s="236" t="s">
        <v>32</v>
      </c>
      <c r="F747" s="237" t="s">
        <v>204</v>
      </c>
      <c r="G747" s="235"/>
      <c r="H747" s="238">
        <v>74.707999999999998</v>
      </c>
      <c r="I747" s="239"/>
      <c r="J747" s="235"/>
      <c r="K747" s="235"/>
      <c r="L747" s="240"/>
      <c r="M747" s="241"/>
      <c r="N747" s="242"/>
      <c r="O747" s="242"/>
      <c r="P747" s="242"/>
      <c r="Q747" s="242"/>
      <c r="R747" s="242"/>
      <c r="S747" s="242"/>
      <c r="T747" s="243"/>
      <c r="AT747" s="244" t="s">
        <v>201</v>
      </c>
      <c r="AU747" s="244" t="s">
        <v>90</v>
      </c>
      <c r="AV747" s="15" t="s">
        <v>161</v>
      </c>
      <c r="AW747" s="15" t="s">
        <v>38</v>
      </c>
      <c r="AX747" s="15" t="s">
        <v>40</v>
      </c>
      <c r="AY747" s="244" t="s">
        <v>192</v>
      </c>
    </row>
    <row r="748" spans="1:65" s="2" customFormat="1" ht="16.5" customHeight="1">
      <c r="A748" s="37"/>
      <c r="B748" s="38"/>
      <c r="C748" s="256" t="s">
        <v>818</v>
      </c>
      <c r="D748" s="256" t="s">
        <v>322</v>
      </c>
      <c r="E748" s="257" t="s">
        <v>819</v>
      </c>
      <c r="F748" s="258" t="s">
        <v>820</v>
      </c>
      <c r="G748" s="259" t="s">
        <v>124</v>
      </c>
      <c r="H748" s="260">
        <v>10.526999999999999</v>
      </c>
      <c r="I748" s="261"/>
      <c r="J748" s="262">
        <f>ROUND(I748*H748,2)</f>
        <v>0</v>
      </c>
      <c r="K748" s="258" t="s">
        <v>32</v>
      </c>
      <c r="L748" s="263"/>
      <c r="M748" s="264" t="s">
        <v>32</v>
      </c>
      <c r="N748" s="265" t="s">
        <v>52</v>
      </c>
      <c r="O748" s="67"/>
      <c r="P748" s="205">
        <f>O748*H748</f>
        <v>0</v>
      </c>
      <c r="Q748" s="205">
        <v>0.108</v>
      </c>
      <c r="R748" s="205">
        <f>Q748*H748</f>
        <v>1.1369159999999998</v>
      </c>
      <c r="S748" s="205">
        <v>0</v>
      </c>
      <c r="T748" s="206">
        <f>S748*H748</f>
        <v>0</v>
      </c>
      <c r="U748" s="37"/>
      <c r="V748" s="37"/>
      <c r="W748" s="37"/>
      <c r="X748" s="37"/>
      <c r="Y748" s="37"/>
      <c r="Z748" s="37"/>
      <c r="AA748" s="37"/>
      <c r="AB748" s="37"/>
      <c r="AC748" s="37"/>
      <c r="AD748" s="37"/>
      <c r="AE748" s="37"/>
      <c r="AR748" s="207" t="s">
        <v>238</v>
      </c>
      <c r="AT748" s="207" t="s">
        <v>322</v>
      </c>
      <c r="AU748" s="207" t="s">
        <v>90</v>
      </c>
      <c r="AY748" s="19" t="s">
        <v>192</v>
      </c>
      <c r="BE748" s="208">
        <f>IF(N748="základní",J748,0)</f>
        <v>0</v>
      </c>
      <c r="BF748" s="208">
        <f>IF(N748="snížená",J748,0)</f>
        <v>0</v>
      </c>
      <c r="BG748" s="208">
        <f>IF(N748="zákl. přenesená",J748,0)</f>
        <v>0</v>
      </c>
      <c r="BH748" s="208">
        <f>IF(N748="sníž. přenesená",J748,0)</f>
        <v>0</v>
      </c>
      <c r="BI748" s="208">
        <f>IF(N748="nulová",J748,0)</f>
        <v>0</v>
      </c>
      <c r="BJ748" s="19" t="s">
        <v>40</v>
      </c>
      <c r="BK748" s="208">
        <f>ROUND(I748*H748,2)</f>
        <v>0</v>
      </c>
      <c r="BL748" s="19" t="s">
        <v>161</v>
      </c>
      <c r="BM748" s="207" t="s">
        <v>821</v>
      </c>
    </row>
    <row r="749" spans="1:65" s="2" customFormat="1" ht="19.2">
      <c r="A749" s="37"/>
      <c r="B749" s="38"/>
      <c r="C749" s="39"/>
      <c r="D749" s="209" t="s">
        <v>209</v>
      </c>
      <c r="E749" s="39"/>
      <c r="F749" s="210" t="s">
        <v>639</v>
      </c>
      <c r="G749" s="39"/>
      <c r="H749" s="39"/>
      <c r="I749" s="119"/>
      <c r="J749" s="39"/>
      <c r="K749" s="39"/>
      <c r="L749" s="42"/>
      <c r="M749" s="211"/>
      <c r="N749" s="212"/>
      <c r="O749" s="67"/>
      <c r="P749" s="67"/>
      <c r="Q749" s="67"/>
      <c r="R749" s="67"/>
      <c r="S749" s="67"/>
      <c r="T749" s="68"/>
      <c r="U749" s="37"/>
      <c r="V749" s="37"/>
      <c r="W749" s="37"/>
      <c r="X749" s="37"/>
      <c r="Y749" s="37"/>
      <c r="Z749" s="37"/>
      <c r="AA749" s="37"/>
      <c r="AB749" s="37"/>
      <c r="AC749" s="37"/>
      <c r="AD749" s="37"/>
      <c r="AE749" s="37"/>
      <c r="AT749" s="19" t="s">
        <v>209</v>
      </c>
      <c r="AU749" s="19" t="s">
        <v>90</v>
      </c>
    </row>
    <row r="750" spans="1:65" s="14" customFormat="1" ht="10.199999999999999">
      <c r="B750" s="223"/>
      <c r="C750" s="224"/>
      <c r="D750" s="209" t="s">
        <v>201</v>
      </c>
      <c r="E750" s="225" t="s">
        <v>32</v>
      </c>
      <c r="F750" s="226" t="s">
        <v>430</v>
      </c>
      <c r="G750" s="224"/>
      <c r="H750" s="227">
        <v>10.220000000000001</v>
      </c>
      <c r="I750" s="228"/>
      <c r="J750" s="224"/>
      <c r="K750" s="224"/>
      <c r="L750" s="229"/>
      <c r="M750" s="230"/>
      <c r="N750" s="231"/>
      <c r="O750" s="231"/>
      <c r="P750" s="231"/>
      <c r="Q750" s="231"/>
      <c r="R750" s="231"/>
      <c r="S750" s="231"/>
      <c r="T750" s="232"/>
      <c r="AT750" s="233" t="s">
        <v>201</v>
      </c>
      <c r="AU750" s="233" t="s">
        <v>90</v>
      </c>
      <c r="AV750" s="14" t="s">
        <v>90</v>
      </c>
      <c r="AW750" s="14" t="s">
        <v>38</v>
      </c>
      <c r="AX750" s="14" t="s">
        <v>40</v>
      </c>
      <c r="AY750" s="233" t="s">
        <v>192</v>
      </c>
    </row>
    <row r="751" spans="1:65" s="14" customFormat="1" ht="10.199999999999999">
      <c r="B751" s="223"/>
      <c r="C751" s="224"/>
      <c r="D751" s="209" t="s">
        <v>201</v>
      </c>
      <c r="E751" s="224"/>
      <c r="F751" s="226" t="s">
        <v>822</v>
      </c>
      <c r="G751" s="224"/>
      <c r="H751" s="227">
        <v>10.526999999999999</v>
      </c>
      <c r="I751" s="228"/>
      <c r="J751" s="224"/>
      <c r="K751" s="224"/>
      <c r="L751" s="229"/>
      <c r="M751" s="230"/>
      <c r="N751" s="231"/>
      <c r="O751" s="231"/>
      <c r="P751" s="231"/>
      <c r="Q751" s="231"/>
      <c r="R751" s="231"/>
      <c r="S751" s="231"/>
      <c r="T751" s="232"/>
      <c r="AT751" s="233" t="s">
        <v>201</v>
      </c>
      <c r="AU751" s="233" t="s">
        <v>90</v>
      </c>
      <c r="AV751" s="14" t="s">
        <v>90</v>
      </c>
      <c r="AW751" s="14" t="s">
        <v>4</v>
      </c>
      <c r="AX751" s="14" t="s">
        <v>40</v>
      </c>
      <c r="AY751" s="233" t="s">
        <v>192</v>
      </c>
    </row>
    <row r="752" spans="1:65" s="2" customFormat="1" ht="21.75" customHeight="1">
      <c r="A752" s="37"/>
      <c r="B752" s="38"/>
      <c r="C752" s="256" t="s">
        <v>823</v>
      </c>
      <c r="D752" s="256" t="s">
        <v>322</v>
      </c>
      <c r="E752" s="257" t="s">
        <v>824</v>
      </c>
      <c r="F752" s="258" t="s">
        <v>825</v>
      </c>
      <c r="G752" s="259" t="s">
        <v>124</v>
      </c>
      <c r="H752" s="260">
        <v>6.2009999999999996</v>
      </c>
      <c r="I752" s="261"/>
      <c r="J752" s="262">
        <f>ROUND(I752*H752,2)</f>
        <v>0</v>
      </c>
      <c r="K752" s="258" t="s">
        <v>32</v>
      </c>
      <c r="L752" s="263"/>
      <c r="M752" s="264" t="s">
        <v>32</v>
      </c>
      <c r="N752" s="265" t="s">
        <v>52</v>
      </c>
      <c r="O752" s="67"/>
      <c r="P752" s="205">
        <f>O752*H752</f>
        <v>0</v>
      </c>
      <c r="Q752" s="205">
        <v>0.108</v>
      </c>
      <c r="R752" s="205">
        <f>Q752*H752</f>
        <v>0.66970799999999997</v>
      </c>
      <c r="S752" s="205">
        <v>0</v>
      </c>
      <c r="T752" s="206">
        <f>S752*H752</f>
        <v>0</v>
      </c>
      <c r="U752" s="37"/>
      <c r="V752" s="37"/>
      <c r="W752" s="37"/>
      <c r="X752" s="37"/>
      <c r="Y752" s="37"/>
      <c r="Z752" s="37"/>
      <c r="AA752" s="37"/>
      <c r="AB752" s="37"/>
      <c r="AC752" s="37"/>
      <c r="AD752" s="37"/>
      <c r="AE752" s="37"/>
      <c r="AR752" s="207" t="s">
        <v>238</v>
      </c>
      <c r="AT752" s="207" t="s">
        <v>322</v>
      </c>
      <c r="AU752" s="207" t="s">
        <v>90</v>
      </c>
      <c r="AY752" s="19" t="s">
        <v>192</v>
      </c>
      <c r="BE752" s="208">
        <f>IF(N752="základní",J752,0)</f>
        <v>0</v>
      </c>
      <c r="BF752" s="208">
        <f>IF(N752="snížená",J752,0)</f>
        <v>0</v>
      </c>
      <c r="BG752" s="208">
        <f>IF(N752="zákl. přenesená",J752,0)</f>
        <v>0</v>
      </c>
      <c r="BH752" s="208">
        <f>IF(N752="sníž. přenesená",J752,0)</f>
        <v>0</v>
      </c>
      <c r="BI752" s="208">
        <f>IF(N752="nulová",J752,0)</f>
        <v>0</v>
      </c>
      <c r="BJ752" s="19" t="s">
        <v>40</v>
      </c>
      <c r="BK752" s="208">
        <f>ROUND(I752*H752,2)</f>
        <v>0</v>
      </c>
      <c r="BL752" s="19" t="s">
        <v>161</v>
      </c>
      <c r="BM752" s="207" t="s">
        <v>826</v>
      </c>
    </row>
    <row r="753" spans="1:65" s="2" customFormat="1" ht="19.2">
      <c r="A753" s="37"/>
      <c r="B753" s="38"/>
      <c r="C753" s="39"/>
      <c r="D753" s="209" t="s">
        <v>209</v>
      </c>
      <c r="E753" s="39"/>
      <c r="F753" s="210" t="s">
        <v>639</v>
      </c>
      <c r="G753" s="39"/>
      <c r="H753" s="39"/>
      <c r="I753" s="119"/>
      <c r="J753" s="39"/>
      <c r="K753" s="39"/>
      <c r="L753" s="42"/>
      <c r="M753" s="211"/>
      <c r="N753" s="212"/>
      <c r="O753" s="67"/>
      <c r="P753" s="67"/>
      <c r="Q753" s="67"/>
      <c r="R753" s="67"/>
      <c r="S753" s="67"/>
      <c r="T753" s="68"/>
      <c r="U753" s="37"/>
      <c r="V753" s="37"/>
      <c r="W753" s="37"/>
      <c r="X753" s="37"/>
      <c r="Y753" s="37"/>
      <c r="Z753" s="37"/>
      <c r="AA753" s="37"/>
      <c r="AB753" s="37"/>
      <c r="AC753" s="37"/>
      <c r="AD753" s="37"/>
      <c r="AE753" s="37"/>
      <c r="AT753" s="19" t="s">
        <v>209</v>
      </c>
      <c r="AU753" s="19" t="s">
        <v>90</v>
      </c>
    </row>
    <row r="754" spans="1:65" s="14" customFormat="1" ht="10.199999999999999">
      <c r="B754" s="223"/>
      <c r="C754" s="224"/>
      <c r="D754" s="209" t="s">
        <v>201</v>
      </c>
      <c r="E754" s="225" t="s">
        <v>32</v>
      </c>
      <c r="F754" s="226" t="s">
        <v>431</v>
      </c>
      <c r="G754" s="224"/>
      <c r="H754" s="227">
        <v>6.02</v>
      </c>
      <c r="I754" s="228"/>
      <c r="J754" s="224"/>
      <c r="K754" s="224"/>
      <c r="L754" s="229"/>
      <c r="M754" s="230"/>
      <c r="N754" s="231"/>
      <c r="O754" s="231"/>
      <c r="P754" s="231"/>
      <c r="Q754" s="231"/>
      <c r="R754" s="231"/>
      <c r="S754" s="231"/>
      <c r="T754" s="232"/>
      <c r="AT754" s="233" t="s">
        <v>201</v>
      </c>
      <c r="AU754" s="233" t="s">
        <v>90</v>
      </c>
      <c r="AV754" s="14" t="s">
        <v>90</v>
      </c>
      <c r="AW754" s="14" t="s">
        <v>38</v>
      </c>
      <c r="AX754" s="14" t="s">
        <v>40</v>
      </c>
      <c r="AY754" s="233" t="s">
        <v>192</v>
      </c>
    </row>
    <row r="755" spans="1:65" s="14" customFormat="1" ht="10.199999999999999">
      <c r="B755" s="223"/>
      <c r="C755" s="224"/>
      <c r="D755" s="209" t="s">
        <v>201</v>
      </c>
      <c r="E755" s="224"/>
      <c r="F755" s="226" t="s">
        <v>827</v>
      </c>
      <c r="G755" s="224"/>
      <c r="H755" s="227">
        <v>6.2009999999999996</v>
      </c>
      <c r="I755" s="228"/>
      <c r="J755" s="224"/>
      <c r="K755" s="224"/>
      <c r="L755" s="229"/>
      <c r="M755" s="230"/>
      <c r="N755" s="231"/>
      <c r="O755" s="231"/>
      <c r="P755" s="231"/>
      <c r="Q755" s="231"/>
      <c r="R755" s="231"/>
      <c r="S755" s="231"/>
      <c r="T755" s="232"/>
      <c r="AT755" s="233" t="s">
        <v>201</v>
      </c>
      <c r="AU755" s="233" t="s">
        <v>90</v>
      </c>
      <c r="AV755" s="14" t="s">
        <v>90</v>
      </c>
      <c r="AW755" s="14" t="s">
        <v>4</v>
      </c>
      <c r="AX755" s="14" t="s">
        <v>40</v>
      </c>
      <c r="AY755" s="233" t="s">
        <v>192</v>
      </c>
    </row>
    <row r="756" spans="1:65" s="2" customFormat="1" ht="21.75" customHeight="1">
      <c r="A756" s="37"/>
      <c r="B756" s="38"/>
      <c r="C756" s="196" t="s">
        <v>828</v>
      </c>
      <c r="D756" s="196" t="s">
        <v>194</v>
      </c>
      <c r="E756" s="197" t="s">
        <v>829</v>
      </c>
      <c r="F756" s="198" t="s">
        <v>830</v>
      </c>
      <c r="G756" s="199" t="s">
        <v>109</v>
      </c>
      <c r="H756" s="200">
        <v>109.7</v>
      </c>
      <c r="I756" s="201"/>
      <c r="J756" s="202">
        <f>ROUND(I756*H756,2)</f>
        <v>0</v>
      </c>
      <c r="K756" s="198" t="s">
        <v>197</v>
      </c>
      <c r="L756" s="42"/>
      <c r="M756" s="203" t="s">
        <v>32</v>
      </c>
      <c r="N756" s="204" t="s">
        <v>52</v>
      </c>
      <c r="O756" s="67"/>
      <c r="P756" s="205">
        <f>O756*H756</f>
        <v>0</v>
      </c>
      <c r="Q756" s="205">
        <v>0</v>
      </c>
      <c r="R756" s="205">
        <f>Q756*H756</f>
        <v>0</v>
      </c>
      <c r="S756" s="205">
        <v>0</v>
      </c>
      <c r="T756" s="206">
        <f>S756*H756</f>
        <v>0</v>
      </c>
      <c r="U756" s="37"/>
      <c r="V756" s="37"/>
      <c r="W756" s="37"/>
      <c r="X756" s="37"/>
      <c r="Y756" s="37"/>
      <c r="Z756" s="37"/>
      <c r="AA756" s="37"/>
      <c r="AB756" s="37"/>
      <c r="AC756" s="37"/>
      <c r="AD756" s="37"/>
      <c r="AE756" s="37"/>
      <c r="AR756" s="207" t="s">
        <v>161</v>
      </c>
      <c r="AT756" s="207" t="s">
        <v>194</v>
      </c>
      <c r="AU756" s="207" t="s">
        <v>90</v>
      </c>
      <c r="AY756" s="19" t="s">
        <v>192</v>
      </c>
      <c r="BE756" s="208">
        <f>IF(N756="základní",J756,0)</f>
        <v>0</v>
      </c>
      <c r="BF756" s="208">
        <f>IF(N756="snížená",J756,0)</f>
        <v>0</v>
      </c>
      <c r="BG756" s="208">
        <f>IF(N756="zákl. přenesená",J756,0)</f>
        <v>0</v>
      </c>
      <c r="BH756" s="208">
        <f>IF(N756="sníž. přenesená",J756,0)</f>
        <v>0</v>
      </c>
      <c r="BI756" s="208">
        <f>IF(N756="nulová",J756,0)</f>
        <v>0</v>
      </c>
      <c r="BJ756" s="19" t="s">
        <v>40</v>
      </c>
      <c r="BK756" s="208">
        <f>ROUND(I756*H756,2)</f>
        <v>0</v>
      </c>
      <c r="BL756" s="19" t="s">
        <v>161</v>
      </c>
      <c r="BM756" s="207" t="s">
        <v>831</v>
      </c>
    </row>
    <row r="757" spans="1:65" s="2" customFormat="1" ht="48">
      <c r="A757" s="37"/>
      <c r="B757" s="38"/>
      <c r="C757" s="39"/>
      <c r="D757" s="209" t="s">
        <v>199</v>
      </c>
      <c r="E757" s="39"/>
      <c r="F757" s="210" t="s">
        <v>832</v>
      </c>
      <c r="G757" s="39"/>
      <c r="H757" s="39"/>
      <c r="I757" s="119"/>
      <c r="J757" s="39"/>
      <c r="K757" s="39"/>
      <c r="L757" s="42"/>
      <c r="M757" s="211"/>
      <c r="N757" s="212"/>
      <c r="O757" s="67"/>
      <c r="P757" s="67"/>
      <c r="Q757" s="67"/>
      <c r="R757" s="67"/>
      <c r="S757" s="67"/>
      <c r="T757" s="68"/>
      <c r="U757" s="37"/>
      <c r="V757" s="37"/>
      <c r="W757" s="37"/>
      <c r="X757" s="37"/>
      <c r="Y757" s="37"/>
      <c r="Z757" s="37"/>
      <c r="AA757" s="37"/>
      <c r="AB757" s="37"/>
      <c r="AC757" s="37"/>
      <c r="AD757" s="37"/>
      <c r="AE757" s="37"/>
      <c r="AT757" s="19" t="s">
        <v>199</v>
      </c>
      <c r="AU757" s="19" t="s">
        <v>90</v>
      </c>
    </row>
    <row r="758" spans="1:65" s="13" customFormat="1" ht="10.199999999999999">
      <c r="B758" s="213"/>
      <c r="C758" s="214"/>
      <c r="D758" s="209" t="s">
        <v>201</v>
      </c>
      <c r="E758" s="215" t="s">
        <v>32</v>
      </c>
      <c r="F758" s="216" t="s">
        <v>734</v>
      </c>
      <c r="G758" s="214"/>
      <c r="H758" s="215" t="s">
        <v>32</v>
      </c>
      <c r="I758" s="217"/>
      <c r="J758" s="214"/>
      <c r="K758" s="214"/>
      <c r="L758" s="218"/>
      <c r="M758" s="219"/>
      <c r="N758" s="220"/>
      <c r="O758" s="220"/>
      <c r="P758" s="220"/>
      <c r="Q758" s="220"/>
      <c r="R758" s="220"/>
      <c r="S758" s="220"/>
      <c r="T758" s="221"/>
      <c r="AT758" s="222" t="s">
        <v>201</v>
      </c>
      <c r="AU758" s="222" t="s">
        <v>90</v>
      </c>
      <c r="AV758" s="13" t="s">
        <v>40</v>
      </c>
      <c r="AW758" s="13" t="s">
        <v>38</v>
      </c>
      <c r="AX758" s="13" t="s">
        <v>81</v>
      </c>
      <c r="AY758" s="222" t="s">
        <v>192</v>
      </c>
    </row>
    <row r="759" spans="1:65" s="13" customFormat="1" ht="10.199999999999999">
      <c r="B759" s="213"/>
      <c r="C759" s="214"/>
      <c r="D759" s="209" t="s">
        <v>201</v>
      </c>
      <c r="E759" s="215" t="s">
        <v>32</v>
      </c>
      <c r="F759" s="216" t="s">
        <v>735</v>
      </c>
      <c r="G759" s="214"/>
      <c r="H759" s="215" t="s">
        <v>32</v>
      </c>
      <c r="I759" s="217"/>
      <c r="J759" s="214"/>
      <c r="K759" s="214"/>
      <c r="L759" s="218"/>
      <c r="M759" s="219"/>
      <c r="N759" s="220"/>
      <c r="O759" s="220"/>
      <c r="P759" s="220"/>
      <c r="Q759" s="220"/>
      <c r="R759" s="220"/>
      <c r="S759" s="220"/>
      <c r="T759" s="221"/>
      <c r="AT759" s="222" t="s">
        <v>201</v>
      </c>
      <c r="AU759" s="222" t="s">
        <v>90</v>
      </c>
      <c r="AV759" s="13" t="s">
        <v>40</v>
      </c>
      <c r="AW759" s="13" t="s">
        <v>38</v>
      </c>
      <c r="AX759" s="13" t="s">
        <v>81</v>
      </c>
      <c r="AY759" s="222" t="s">
        <v>192</v>
      </c>
    </row>
    <row r="760" spans="1:65" s="14" customFormat="1" ht="10.199999999999999">
      <c r="B760" s="223"/>
      <c r="C760" s="224"/>
      <c r="D760" s="209" t="s">
        <v>201</v>
      </c>
      <c r="E760" s="225" t="s">
        <v>32</v>
      </c>
      <c r="F760" s="226" t="s">
        <v>789</v>
      </c>
      <c r="G760" s="224"/>
      <c r="H760" s="227">
        <v>50.1</v>
      </c>
      <c r="I760" s="228"/>
      <c r="J760" s="224"/>
      <c r="K760" s="224"/>
      <c r="L760" s="229"/>
      <c r="M760" s="230"/>
      <c r="N760" s="231"/>
      <c r="O760" s="231"/>
      <c r="P760" s="231"/>
      <c r="Q760" s="231"/>
      <c r="R760" s="231"/>
      <c r="S760" s="231"/>
      <c r="T760" s="232"/>
      <c r="AT760" s="233" t="s">
        <v>201</v>
      </c>
      <c r="AU760" s="233" t="s">
        <v>90</v>
      </c>
      <c r="AV760" s="14" t="s">
        <v>90</v>
      </c>
      <c r="AW760" s="14" t="s">
        <v>38</v>
      </c>
      <c r="AX760" s="14" t="s">
        <v>81</v>
      </c>
      <c r="AY760" s="233" t="s">
        <v>192</v>
      </c>
    </row>
    <row r="761" spans="1:65" s="14" customFormat="1" ht="10.199999999999999">
      <c r="B761" s="223"/>
      <c r="C761" s="224"/>
      <c r="D761" s="209" t="s">
        <v>201</v>
      </c>
      <c r="E761" s="225" t="s">
        <v>32</v>
      </c>
      <c r="F761" s="226" t="s">
        <v>794</v>
      </c>
      <c r="G761" s="224"/>
      <c r="H761" s="227">
        <v>49.3</v>
      </c>
      <c r="I761" s="228"/>
      <c r="J761" s="224"/>
      <c r="K761" s="224"/>
      <c r="L761" s="229"/>
      <c r="M761" s="230"/>
      <c r="N761" s="231"/>
      <c r="O761" s="231"/>
      <c r="P761" s="231"/>
      <c r="Q761" s="231"/>
      <c r="R761" s="231"/>
      <c r="S761" s="231"/>
      <c r="T761" s="232"/>
      <c r="AT761" s="233" t="s">
        <v>201</v>
      </c>
      <c r="AU761" s="233" t="s">
        <v>90</v>
      </c>
      <c r="AV761" s="14" t="s">
        <v>90</v>
      </c>
      <c r="AW761" s="14" t="s">
        <v>38</v>
      </c>
      <c r="AX761" s="14" t="s">
        <v>81</v>
      </c>
      <c r="AY761" s="233" t="s">
        <v>192</v>
      </c>
    </row>
    <row r="762" spans="1:65" s="14" customFormat="1" ht="10.199999999999999">
      <c r="B762" s="223"/>
      <c r="C762" s="224"/>
      <c r="D762" s="209" t="s">
        <v>201</v>
      </c>
      <c r="E762" s="225" t="s">
        <v>32</v>
      </c>
      <c r="F762" s="226" t="s">
        <v>799</v>
      </c>
      <c r="G762" s="224"/>
      <c r="H762" s="227">
        <v>10.3</v>
      </c>
      <c r="I762" s="228"/>
      <c r="J762" s="224"/>
      <c r="K762" s="224"/>
      <c r="L762" s="229"/>
      <c r="M762" s="230"/>
      <c r="N762" s="231"/>
      <c r="O762" s="231"/>
      <c r="P762" s="231"/>
      <c r="Q762" s="231"/>
      <c r="R762" s="231"/>
      <c r="S762" s="231"/>
      <c r="T762" s="232"/>
      <c r="AT762" s="233" t="s">
        <v>201</v>
      </c>
      <c r="AU762" s="233" t="s">
        <v>90</v>
      </c>
      <c r="AV762" s="14" t="s">
        <v>90</v>
      </c>
      <c r="AW762" s="14" t="s">
        <v>38</v>
      </c>
      <c r="AX762" s="14" t="s">
        <v>81</v>
      </c>
      <c r="AY762" s="233" t="s">
        <v>192</v>
      </c>
    </row>
    <row r="763" spans="1:65" s="15" customFormat="1" ht="10.199999999999999">
      <c r="B763" s="234"/>
      <c r="C763" s="235"/>
      <c r="D763" s="209" t="s">
        <v>201</v>
      </c>
      <c r="E763" s="236" t="s">
        <v>32</v>
      </c>
      <c r="F763" s="237" t="s">
        <v>204</v>
      </c>
      <c r="G763" s="235"/>
      <c r="H763" s="238">
        <v>109.7</v>
      </c>
      <c r="I763" s="239"/>
      <c r="J763" s="235"/>
      <c r="K763" s="235"/>
      <c r="L763" s="240"/>
      <c r="M763" s="241"/>
      <c r="N763" s="242"/>
      <c r="O763" s="242"/>
      <c r="P763" s="242"/>
      <c r="Q763" s="242"/>
      <c r="R763" s="242"/>
      <c r="S763" s="242"/>
      <c r="T763" s="243"/>
      <c r="AT763" s="244" t="s">
        <v>201</v>
      </c>
      <c r="AU763" s="244" t="s">
        <v>90</v>
      </c>
      <c r="AV763" s="15" t="s">
        <v>161</v>
      </c>
      <c r="AW763" s="15" t="s">
        <v>38</v>
      </c>
      <c r="AX763" s="15" t="s">
        <v>40</v>
      </c>
      <c r="AY763" s="244" t="s">
        <v>192</v>
      </c>
    </row>
    <row r="764" spans="1:65" s="2" customFormat="1" ht="21.75" customHeight="1">
      <c r="A764" s="37"/>
      <c r="B764" s="38"/>
      <c r="C764" s="196" t="s">
        <v>833</v>
      </c>
      <c r="D764" s="196" t="s">
        <v>194</v>
      </c>
      <c r="E764" s="197" t="s">
        <v>834</v>
      </c>
      <c r="F764" s="198" t="s">
        <v>835</v>
      </c>
      <c r="G764" s="199" t="s">
        <v>124</v>
      </c>
      <c r="H764" s="200">
        <v>57.8</v>
      </c>
      <c r="I764" s="201"/>
      <c r="J764" s="202">
        <f>ROUND(I764*H764,2)</f>
        <v>0</v>
      </c>
      <c r="K764" s="198" t="s">
        <v>197</v>
      </c>
      <c r="L764" s="42"/>
      <c r="M764" s="203" t="s">
        <v>32</v>
      </c>
      <c r="N764" s="204" t="s">
        <v>52</v>
      </c>
      <c r="O764" s="67"/>
      <c r="P764" s="205">
        <f>O764*H764</f>
        <v>0</v>
      </c>
      <c r="Q764" s="205">
        <v>1.0000000000000001E-5</v>
      </c>
      <c r="R764" s="205">
        <f>Q764*H764</f>
        <v>5.7800000000000006E-4</v>
      </c>
      <c r="S764" s="205">
        <v>0</v>
      </c>
      <c r="T764" s="206">
        <f>S764*H764</f>
        <v>0</v>
      </c>
      <c r="U764" s="37"/>
      <c r="V764" s="37"/>
      <c r="W764" s="37"/>
      <c r="X764" s="37"/>
      <c r="Y764" s="37"/>
      <c r="Z764" s="37"/>
      <c r="AA764" s="37"/>
      <c r="AB764" s="37"/>
      <c r="AC764" s="37"/>
      <c r="AD764" s="37"/>
      <c r="AE764" s="37"/>
      <c r="AR764" s="207" t="s">
        <v>161</v>
      </c>
      <c r="AT764" s="207" t="s">
        <v>194</v>
      </c>
      <c r="AU764" s="207" t="s">
        <v>90</v>
      </c>
      <c r="AY764" s="19" t="s">
        <v>192</v>
      </c>
      <c r="BE764" s="208">
        <f>IF(N764="základní",J764,0)</f>
        <v>0</v>
      </c>
      <c r="BF764" s="208">
        <f>IF(N764="snížená",J764,0)</f>
        <v>0</v>
      </c>
      <c r="BG764" s="208">
        <f>IF(N764="zákl. přenesená",J764,0)</f>
        <v>0</v>
      </c>
      <c r="BH764" s="208">
        <f>IF(N764="sníž. přenesená",J764,0)</f>
        <v>0</v>
      </c>
      <c r="BI764" s="208">
        <f>IF(N764="nulová",J764,0)</f>
        <v>0</v>
      </c>
      <c r="BJ764" s="19" t="s">
        <v>40</v>
      </c>
      <c r="BK764" s="208">
        <f>ROUND(I764*H764,2)</f>
        <v>0</v>
      </c>
      <c r="BL764" s="19" t="s">
        <v>161</v>
      </c>
      <c r="BM764" s="207" t="s">
        <v>836</v>
      </c>
    </row>
    <row r="765" spans="1:65" s="2" customFormat="1" ht="48">
      <c r="A765" s="37"/>
      <c r="B765" s="38"/>
      <c r="C765" s="39"/>
      <c r="D765" s="209" t="s">
        <v>199</v>
      </c>
      <c r="E765" s="39"/>
      <c r="F765" s="210" t="s">
        <v>832</v>
      </c>
      <c r="G765" s="39"/>
      <c r="H765" s="39"/>
      <c r="I765" s="119"/>
      <c r="J765" s="39"/>
      <c r="K765" s="39"/>
      <c r="L765" s="42"/>
      <c r="M765" s="211"/>
      <c r="N765" s="212"/>
      <c r="O765" s="67"/>
      <c r="P765" s="67"/>
      <c r="Q765" s="67"/>
      <c r="R765" s="67"/>
      <c r="S765" s="67"/>
      <c r="T765" s="68"/>
      <c r="U765" s="37"/>
      <c r="V765" s="37"/>
      <c r="W765" s="37"/>
      <c r="X765" s="37"/>
      <c r="Y765" s="37"/>
      <c r="Z765" s="37"/>
      <c r="AA765" s="37"/>
      <c r="AB765" s="37"/>
      <c r="AC765" s="37"/>
      <c r="AD765" s="37"/>
      <c r="AE765" s="37"/>
      <c r="AT765" s="19" t="s">
        <v>199</v>
      </c>
      <c r="AU765" s="19" t="s">
        <v>90</v>
      </c>
    </row>
    <row r="766" spans="1:65" s="13" customFormat="1" ht="10.199999999999999">
      <c r="B766" s="213"/>
      <c r="C766" s="214"/>
      <c r="D766" s="209" t="s">
        <v>201</v>
      </c>
      <c r="E766" s="215" t="s">
        <v>32</v>
      </c>
      <c r="F766" s="216" t="s">
        <v>734</v>
      </c>
      <c r="G766" s="214"/>
      <c r="H766" s="215" t="s">
        <v>32</v>
      </c>
      <c r="I766" s="217"/>
      <c r="J766" s="214"/>
      <c r="K766" s="214"/>
      <c r="L766" s="218"/>
      <c r="M766" s="219"/>
      <c r="N766" s="220"/>
      <c r="O766" s="220"/>
      <c r="P766" s="220"/>
      <c r="Q766" s="220"/>
      <c r="R766" s="220"/>
      <c r="S766" s="220"/>
      <c r="T766" s="221"/>
      <c r="AT766" s="222" t="s">
        <v>201</v>
      </c>
      <c r="AU766" s="222" t="s">
        <v>90</v>
      </c>
      <c r="AV766" s="13" t="s">
        <v>40</v>
      </c>
      <c r="AW766" s="13" t="s">
        <v>38</v>
      </c>
      <c r="AX766" s="13" t="s">
        <v>81</v>
      </c>
      <c r="AY766" s="222" t="s">
        <v>192</v>
      </c>
    </row>
    <row r="767" spans="1:65" s="13" customFormat="1" ht="10.199999999999999">
      <c r="B767" s="213"/>
      <c r="C767" s="214"/>
      <c r="D767" s="209" t="s">
        <v>201</v>
      </c>
      <c r="E767" s="215" t="s">
        <v>32</v>
      </c>
      <c r="F767" s="216" t="s">
        <v>735</v>
      </c>
      <c r="G767" s="214"/>
      <c r="H767" s="215" t="s">
        <v>32</v>
      </c>
      <c r="I767" s="217"/>
      <c r="J767" s="214"/>
      <c r="K767" s="214"/>
      <c r="L767" s="218"/>
      <c r="M767" s="219"/>
      <c r="N767" s="220"/>
      <c r="O767" s="220"/>
      <c r="P767" s="220"/>
      <c r="Q767" s="220"/>
      <c r="R767" s="220"/>
      <c r="S767" s="220"/>
      <c r="T767" s="221"/>
      <c r="AT767" s="222" t="s">
        <v>201</v>
      </c>
      <c r="AU767" s="222" t="s">
        <v>90</v>
      </c>
      <c r="AV767" s="13" t="s">
        <v>40</v>
      </c>
      <c r="AW767" s="13" t="s">
        <v>38</v>
      </c>
      <c r="AX767" s="13" t="s">
        <v>81</v>
      </c>
      <c r="AY767" s="222" t="s">
        <v>192</v>
      </c>
    </row>
    <row r="768" spans="1:65" s="14" customFormat="1" ht="10.199999999999999">
      <c r="B768" s="223"/>
      <c r="C768" s="224"/>
      <c r="D768" s="209" t="s">
        <v>201</v>
      </c>
      <c r="E768" s="225" t="s">
        <v>32</v>
      </c>
      <c r="F768" s="226" t="s">
        <v>804</v>
      </c>
      <c r="G768" s="224"/>
      <c r="H768" s="227">
        <v>15</v>
      </c>
      <c r="I768" s="228"/>
      <c r="J768" s="224"/>
      <c r="K768" s="224"/>
      <c r="L768" s="229"/>
      <c r="M768" s="230"/>
      <c r="N768" s="231"/>
      <c r="O768" s="231"/>
      <c r="P768" s="231"/>
      <c r="Q768" s="231"/>
      <c r="R768" s="231"/>
      <c r="S768" s="231"/>
      <c r="T768" s="232"/>
      <c r="AT768" s="233" t="s">
        <v>201</v>
      </c>
      <c r="AU768" s="233" t="s">
        <v>90</v>
      </c>
      <c r="AV768" s="14" t="s">
        <v>90</v>
      </c>
      <c r="AW768" s="14" t="s">
        <v>38</v>
      </c>
      <c r="AX768" s="14" t="s">
        <v>81</v>
      </c>
      <c r="AY768" s="233" t="s">
        <v>192</v>
      </c>
    </row>
    <row r="769" spans="1:65" s="14" customFormat="1" ht="10.199999999999999">
      <c r="B769" s="223"/>
      <c r="C769" s="224"/>
      <c r="D769" s="209" t="s">
        <v>201</v>
      </c>
      <c r="E769" s="225" t="s">
        <v>32</v>
      </c>
      <c r="F769" s="226" t="s">
        <v>805</v>
      </c>
      <c r="G769" s="224"/>
      <c r="H769" s="227">
        <v>38.799999999999997</v>
      </c>
      <c r="I769" s="228"/>
      <c r="J769" s="224"/>
      <c r="K769" s="224"/>
      <c r="L769" s="229"/>
      <c r="M769" s="230"/>
      <c r="N769" s="231"/>
      <c r="O769" s="231"/>
      <c r="P769" s="231"/>
      <c r="Q769" s="231"/>
      <c r="R769" s="231"/>
      <c r="S769" s="231"/>
      <c r="T769" s="232"/>
      <c r="AT769" s="233" t="s">
        <v>201</v>
      </c>
      <c r="AU769" s="233" t="s">
        <v>90</v>
      </c>
      <c r="AV769" s="14" t="s">
        <v>90</v>
      </c>
      <c r="AW769" s="14" t="s">
        <v>38</v>
      </c>
      <c r="AX769" s="14" t="s">
        <v>81</v>
      </c>
      <c r="AY769" s="233" t="s">
        <v>192</v>
      </c>
    </row>
    <row r="770" spans="1:65" s="14" customFormat="1" ht="10.199999999999999">
      <c r="B770" s="223"/>
      <c r="C770" s="224"/>
      <c r="D770" s="209" t="s">
        <v>201</v>
      </c>
      <c r="E770" s="225" t="s">
        <v>32</v>
      </c>
      <c r="F770" s="226" t="s">
        <v>810</v>
      </c>
      <c r="G770" s="224"/>
      <c r="H770" s="227">
        <v>4</v>
      </c>
      <c r="I770" s="228"/>
      <c r="J770" s="224"/>
      <c r="K770" s="224"/>
      <c r="L770" s="229"/>
      <c r="M770" s="230"/>
      <c r="N770" s="231"/>
      <c r="O770" s="231"/>
      <c r="P770" s="231"/>
      <c r="Q770" s="231"/>
      <c r="R770" s="231"/>
      <c r="S770" s="231"/>
      <c r="T770" s="232"/>
      <c r="AT770" s="233" t="s">
        <v>201</v>
      </c>
      <c r="AU770" s="233" t="s">
        <v>90</v>
      </c>
      <c r="AV770" s="14" t="s">
        <v>90</v>
      </c>
      <c r="AW770" s="14" t="s">
        <v>38</v>
      </c>
      <c r="AX770" s="14" t="s">
        <v>81</v>
      </c>
      <c r="AY770" s="233" t="s">
        <v>192</v>
      </c>
    </row>
    <row r="771" spans="1:65" s="15" customFormat="1" ht="10.199999999999999">
      <c r="B771" s="234"/>
      <c r="C771" s="235"/>
      <c r="D771" s="209" t="s">
        <v>201</v>
      </c>
      <c r="E771" s="236" t="s">
        <v>32</v>
      </c>
      <c r="F771" s="237" t="s">
        <v>204</v>
      </c>
      <c r="G771" s="235"/>
      <c r="H771" s="238">
        <v>57.8</v>
      </c>
      <c r="I771" s="239"/>
      <c r="J771" s="235"/>
      <c r="K771" s="235"/>
      <c r="L771" s="240"/>
      <c r="M771" s="241"/>
      <c r="N771" s="242"/>
      <c r="O771" s="242"/>
      <c r="P771" s="242"/>
      <c r="Q771" s="242"/>
      <c r="R771" s="242"/>
      <c r="S771" s="242"/>
      <c r="T771" s="243"/>
      <c r="AT771" s="244" t="s">
        <v>201</v>
      </c>
      <c r="AU771" s="244" t="s">
        <v>90</v>
      </c>
      <c r="AV771" s="15" t="s">
        <v>161</v>
      </c>
      <c r="AW771" s="15" t="s">
        <v>38</v>
      </c>
      <c r="AX771" s="15" t="s">
        <v>40</v>
      </c>
      <c r="AY771" s="244" t="s">
        <v>192</v>
      </c>
    </row>
    <row r="772" spans="1:65" s="2" customFormat="1" ht="21.75" customHeight="1">
      <c r="A772" s="37"/>
      <c r="B772" s="38"/>
      <c r="C772" s="196" t="s">
        <v>837</v>
      </c>
      <c r="D772" s="196" t="s">
        <v>194</v>
      </c>
      <c r="E772" s="197" t="s">
        <v>838</v>
      </c>
      <c r="F772" s="198" t="s">
        <v>839</v>
      </c>
      <c r="G772" s="199" t="s">
        <v>109</v>
      </c>
      <c r="H772" s="200">
        <v>69.569999999999993</v>
      </c>
      <c r="I772" s="201"/>
      <c r="J772" s="202">
        <f>ROUND(I772*H772,2)</f>
        <v>0</v>
      </c>
      <c r="K772" s="198" t="s">
        <v>197</v>
      </c>
      <c r="L772" s="42"/>
      <c r="M772" s="203" t="s">
        <v>32</v>
      </c>
      <c r="N772" s="204" t="s">
        <v>52</v>
      </c>
      <c r="O772" s="67"/>
      <c r="P772" s="205">
        <f>O772*H772</f>
        <v>0</v>
      </c>
      <c r="Q772" s="205">
        <v>4.3290000000000002E-2</v>
      </c>
      <c r="R772" s="205">
        <f>Q772*H772</f>
        <v>3.0116852999999999</v>
      </c>
      <c r="S772" s="205">
        <v>0</v>
      </c>
      <c r="T772" s="206">
        <f>S772*H772</f>
        <v>0</v>
      </c>
      <c r="U772" s="37"/>
      <c r="V772" s="37"/>
      <c r="W772" s="37"/>
      <c r="X772" s="37"/>
      <c r="Y772" s="37"/>
      <c r="Z772" s="37"/>
      <c r="AA772" s="37"/>
      <c r="AB772" s="37"/>
      <c r="AC772" s="37"/>
      <c r="AD772" s="37"/>
      <c r="AE772" s="37"/>
      <c r="AR772" s="207" t="s">
        <v>161</v>
      </c>
      <c r="AT772" s="207" t="s">
        <v>194</v>
      </c>
      <c r="AU772" s="207" t="s">
        <v>90</v>
      </c>
      <c r="AY772" s="19" t="s">
        <v>192</v>
      </c>
      <c r="BE772" s="208">
        <f>IF(N772="základní",J772,0)</f>
        <v>0</v>
      </c>
      <c r="BF772" s="208">
        <f>IF(N772="snížená",J772,0)</f>
        <v>0</v>
      </c>
      <c r="BG772" s="208">
        <f>IF(N772="zákl. přenesená",J772,0)</f>
        <v>0</v>
      </c>
      <c r="BH772" s="208">
        <f>IF(N772="sníž. přenesená",J772,0)</f>
        <v>0</v>
      </c>
      <c r="BI772" s="208">
        <f>IF(N772="nulová",J772,0)</f>
        <v>0</v>
      </c>
      <c r="BJ772" s="19" t="s">
        <v>40</v>
      </c>
      <c r="BK772" s="208">
        <f>ROUND(I772*H772,2)</f>
        <v>0</v>
      </c>
      <c r="BL772" s="19" t="s">
        <v>161</v>
      </c>
      <c r="BM772" s="207" t="s">
        <v>840</v>
      </c>
    </row>
    <row r="773" spans="1:65" s="2" customFormat="1" ht="115.2">
      <c r="A773" s="37"/>
      <c r="B773" s="38"/>
      <c r="C773" s="39"/>
      <c r="D773" s="209" t="s">
        <v>199</v>
      </c>
      <c r="E773" s="39"/>
      <c r="F773" s="210" t="s">
        <v>841</v>
      </c>
      <c r="G773" s="39"/>
      <c r="H773" s="39"/>
      <c r="I773" s="119"/>
      <c r="J773" s="39"/>
      <c r="K773" s="39"/>
      <c r="L773" s="42"/>
      <c r="M773" s="211"/>
      <c r="N773" s="212"/>
      <c r="O773" s="67"/>
      <c r="P773" s="67"/>
      <c r="Q773" s="67"/>
      <c r="R773" s="67"/>
      <c r="S773" s="67"/>
      <c r="T773" s="68"/>
      <c r="U773" s="37"/>
      <c r="V773" s="37"/>
      <c r="W773" s="37"/>
      <c r="X773" s="37"/>
      <c r="Y773" s="37"/>
      <c r="Z773" s="37"/>
      <c r="AA773" s="37"/>
      <c r="AB773" s="37"/>
      <c r="AC773" s="37"/>
      <c r="AD773" s="37"/>
      <c r="AE773" s="37"/>
      <c r="AT773" s="19" t="s">
        <v>199</v>
      </c>
      <c r="AU773" s="19" t="s">
        <v>90</v>
      </c>
    </row>
    <row r="774" spans="1:65" s="13" customFormat="1" ht="10.199999999999999">
      <c r="B774" s="213"/>
      <c r="C774" s="214"/>
      <c r="D774" s="209" t="s">
        <v>201</v>
      </c>
      <c r="E774" s="215" t="s">
        <v>32</v>
      </c>
      <c r="F774" s="216" t="s">
        <v>318</v>
      </c>
      <c r="G774" s="214"/>
      <c r="H774" s="215" t="s">
        <v>32</v>
      </c>
      <c r="I774" s="217"/>
      <c r="J774" s="214"/>
      <c r="K774" s="214"/>
      <c r="L774" s="218"/>
      <c r="M774" s="219"/>
      <c r="N774" s="220"/>
      <c r="O774" s="220"/>
      <c r="P774" s="220"/>
      <c r="Q774" s="220"/>
      <c r="R774" s="220"/>
      <c r="S774" s="220"/>
      <c r="T774" s="221"/>
      <c r="AT774" s="222" t="s">
        <v>201</v>
      </c>
      <c r="AU774" s="222" t="s">
        <v>90</v>
      </c>
      <c r="AV774" s="13" t="s">
        <v>40</v>
      </c>
      <c r="AW774" s="13" t="s">
        <v>38</v>
      </c>
      <c r="AX774" s="13" t="s">
        <v>81</v>
      </c>
      <c r="AY774" s="222" t="s">
        <v>192</v>
      </c>
    </row>
    <row r="775" spans="1:65" s="13" customFormat="1" ht="10.199999999999999">
      <c r="B775" s="213"/>
      <c r="C775" s="214"/>
      <c r="D775" s="209" t="s">
        <v>201</v>
      </c>
      <c r="E775" s="215" t="s">
        <v>32</v>
      </c>
      <c r="F775" s="216" t="s">
        <v>735</v>
      </c>
      <c r="G775" s="214"/>
      <c r="H775" s="215" t="s">
        <v>32</v>
      </c>
      <c r="I775" s="217"/>
      <c r="J775" s="214"/>
      <c r="K775" s="214"/>
      <c r="L775" s="218"/>
      <c r="M775" s="219"/>
      <c r="N775" s="220"/>
      <c r="O775" s="220"/>
      <c r="P775" s="220"/>
      <c r="Q775" s="220"/>
      <c r="R775" s="220"/>
      <c r="S775" s="220"/>
      <c r="T775" s="221"/>
      <c r="AT775" s="222" t="s">
        <v>201</v>
      </c>
      <c r="AU775" s="222" t="s">
        <v>90</v>
      </c>
      <c r="AV775" s="13" t="s">
        <v>40</v>
      </c>
      <c r="AW775" s="13" t="s">
        <v>38</v>
      </c>
      <c r="AX775" s="13" t="s">
        <v>81</v>
      </c>
      <c r="AY775" s="222" t="s">
        <v>192</v>
      </c>
    </row>
    <row r="776" spans="1:65" s="13" customFormat="1" ht="10.199999999999999">
      <c r="B776" s="213"/>
      <c r="C776" s="214"/>
      <c r="D776" s="209" t="s">
        <v>201</v>
      </c>
      <c r="E776" s="215" t="s">
        <v>32</v>
      </c>
      <c r="F776" s="216" t="s">
        <v>842</v>
      </c>
      <c r="G776" s="214"/>
      <c r="H776" s="215" t="s">
        <v>32</v>
      </c>
      <c r="I776" s="217"/>
      <c r="J776" s="214"/>
      <c r="K776" s="214"/>
      <c r="L776" s="218"/>
      <c r="M776" s="219"/>
      <c r="N776" s="220"/>
      <c r="O776" s="220"/>
      <c r="P776" s="220"/>
      <c r="Q776" s="220"/>
      <c r="R776" s="220"/>
      <c r="S776" s="220"/>
      <c r="T776" s="221"/>
      <c r="AT776" s="222" t="s">
        <v>201</v>
      </c>
      <c r="AU776" s="222" t="s">
        <v>90</v>
      </c>
      <c r="AV776" s="13" t="s">
        <v>40</v>
      </c>
      <c r="AW776" s="13" t="s">
        <v>38</v>
      </c>
      <c r="AX776" s="13" t="s">
        <v>81</v>
      </c>
      <c r="AY776" s="222" t="s">
        <v>192</v>
      </c>
    </row>
    <row r="777" spans="1:65" s="14" customFormat="1" ht="10.199999999999999">
      <c r="B777" s="223"/>
      <c r="C777" s="224"/>
      <c r="D777" s="209" t="s">
        <v>201</v>
      </c>
      <c r="E777" s="225" t="s">
        <v>32</v>
      </c>
      <c r="F777" s="226" t="s">
        <v>843</v>
      </c>
      <c r="G777" s="224"/>
      <c r="H777" s="227">
        <v>16.829999999999998</v>
      </c>
      <c r="I777" s="228"/>
      <c r="J777" s="224"/>
      <c r="K777" s="224"/>
      <c r="L777" s="229"/>
      <c r="M777" s="230"/>
      <c r="N777" s="231"/>
      <c r="O777" s="231"/>
      <c r="P777" s="231"/>
      <c r="Q777" s="231"/>
      <c r="R777" s="231"/>
      <c r="S777" s="231"/>
      <c r="T777" s="232"/>
      <c r="AT777" s="233" t="s">
        <v>201</v>
      </c>
      <c r="AU777" s="233" t="s">
        <v>90</v>
      </c>
      <c r="AV777" s="14" t="s">
        <v>90</v>
      </c>
      <c r="AW777" s="14" t="s">
        <v>38</v>
      </c>
      <c r="AX777" s="14" t="s">
        <v>81</v>
      </c>
      <c r="AY777" s="233" t="s">
        <v>192</v>
      </c>
    </row>
    <row r="778" spans="1:65" s="14" customFormat="1" ht="10.199999999999999">
      <c r="B778" s="223"/>
      <c r="C778" s="224"/>
      <c r="D778" s="209" t="s">
        <v>201</v>
      </c>
      <c r="E778" s="225" t="s">
        <v>32</v>
      </c>
      <c r="F778" s="226" t="s">
        <v>844</v>
      </c>
      <c r="G778" s="224"/>
      <c r="H778" s="227">
        <v>46.24</v>
      </c>
      <c r="I778" s="228"/>
      <c r="J778" s="224"/>
      <c r="K778" s="224"/>
      <c r="L778" s="229"/>
      <c r="M778" s="230"/>
      <c r="N778" s="231"/>
      <c r="O778" s="231"/>
      <c r="P778" s="231"/>
      <c r="Q778" s="231"/>
      <c r="R778" s="231"/>
      <c r="S778" s="231"/>
      <c r="T778" s="232"/>
      <c r="AT778" s="233" t="s">
        <v>201</v>
      </c>
      <c r="AU778" s="233" t="s">
        <v>90</v>
      </c>
      <c r="AV778" s="14" t="s">
        <v>90</v>
      </c>
      <c r="AW778" s="14" t="s">
        <v>38</v>
      </c>
      <c r="AX778" s="14" t="s">
        <v>81</v>
      </c>
      <c r="AY778" s="233" t="s">
        <v>192</v>
      </c>
    </row>
    <row r="779" spans="1:65" s="14" customFormat="1" ht="10.199999999999999">
      <c r="B779" s="223"/>
      <c r="C779" s="224"/>
      <c r="D779" s="209" t="s">
        <v>201</v>
      </c>
      <c r="E779" s="225" t="s">
        <v>32</v>
      </c>
      <c r="F779" s="226" t="s">
        <v>845</v>
      </c>
      <c r="G779" s="224"/>
      <c r="H779" s="227">
        <v>6.5</v>
      </c>
      <c r="I779" s="228"/>
      <c r="J779" s="224"/>
      <c r="K779" s="224"/>
      <c r="L779" s="229"/>
      <c r="M779" s="230"/>
      <c r="N779" s="231"/>
      <c r="O779" s="231"/>
      <c r="P779" s="231"/>
      <c r="Q779" s="231"/>
      <c r="R779" s="231"/>
      <c r="S779" s="231"/>
      <c r="T779" s="232"/>
      <c r="AT779" s="233" t="s">
        <v>201</v>
      </c>
      <c r="AU779" s="233" t="s">
        <v>90</v>
      </c>
      <c r="AV779" s="14" t="s">
        <v>90</v>
      </c>
      <c r="AW779" s="14" t="s">
        <v>38</v>
      </c>
      <c r="AX779" s="14" t="s">
        <v>81</v>
      </c>
      <c r="AY779" s="233" t="s">
        <v>192</v>
      </c>
    </row>
    <row r="780" spans="1:65" s="15" customFormat="1" ht="10.199999999999999">
      <c r="B780" s="234"/>
      <c r="C780" s="235"/>
      <c r="D780" s="209" t="s">
        <v>201</v>
      </c>
      <c r="E780" s="236" t="s">
        <v>32</v>
      </c>
      <c r="F780" s="237" t="s">
        <v>204</v>
      </c>
      <c r="G780" s="235"/>
      <c r="H780" s="238">
        <v>69.569999999999993</v>
      </c>
      <c r="I780" s="239"/>
      <c r="J780" s="235"/>
      <c r="K780" s="235"/>
      <c r="L780" s="240"/>
      <c r="M780" s="241"/>
      <c r="N780" s="242"/>
      <c r="O780" s="242"/>
      <c r="P780" s="242"/>
      <c r="Q780" s="242"/>
      <c r="R780" s="242"/>
      <c r="S780" s="242"/>
      <c r="T780" s="243"/>
      <c r="AT780" s="244" t="s">
        <v>201</v>
      </c>
      <c r="AU780" s="244" t="s">
        <v>90</v>
      </c>
      <c r="AV780" s="15" t="s">
        <v>161</v>
      </c>
      <c r="AW780" s="15" t="s">
        <v>38</v>
      </c>
      <c r="AX780" s="15" t="s">
        <v>40</v>
      </c>
      <c r="AY780" s="244" t="s">
        <v>192</v>
      </c>
    </row>
    <row r="781" spans="1:65" s="2" customFormat="1" ht="16.5" customHeight="1">
      <c r="A781" s="37"/>
      <c r="B781" s="38"/>
      <c r="C781" s="256" t="s">
        <v>846</v>
      </c>
      <c r="D781" s="256" t="s">
        <v>322</v>
      </c>
      <c r="E781" s="257" t="s">
        <v>847</v>
      </c>
      <c r="F781" s="258" t="s">
        <v>848</v>
      </c>
      <c r="G781" s="259" t="s">
        <v>124</v>
      </c>
      <c r="H781" s="260">
        <v>7.0960000000000001</v>
      </c>
      <c r="I781" s="261"/>
      <c r="J781" s="262">
        <f>ROUND(I781*H781,2)</f>
        <v>0</v>
      </c>
      <c r="K781" s="258" t="s">
        <v>32</v>
      </c>
      <c r="L781" s="263"/>
      <c r="M781" s="264" t="s">
        <v>32</v>
      </c>
      <c r="N781" s="265" t="s">
        <v>52</v>
      </c>
      <c r="O781" s="67"/>
      <c r="P781" s="205">
        <f>O781*H781</f>
        <v>0</v>
      </c>
      <c r="Q781" s="205">
        <v>0.222</v>
      </c>
      <c r="R781" s="205">
        <f>Q781*H781</f>
        <v>1.575312</v>
      </c>
      <c r="S781" s="205">
        <v>0</v>
      </c>
      <c r="T781" s="206">
        <f>S781*H781</f>
        <v>0</v>
      </c>
      <c r="U781" s="37"/>
      <c r="V781" s="37"/>
      <c r="W781" s="37"/>
      <c r="X781" s="37"/>
      <c r="Y781" s="37"/>
      <c r="Z781" s="37"/>
      <c r="AA781" s="37"/>
      <c r="AB781" s="37"/>
      <c r="AC781" s="37"/>
      <c r="AD781" s="37"/>
      <c r="AE781" s="37"/>
      <c r="AR781" s="207" t="s">
        <v>238</v>
      </c>
      <c r="AT781" s="207" t="s">
        <v>322</v>
      </c>
      <c r="AU781" s="207" t="s">
        <v>90</v>
      </c>
      <c r="AY781" s="19" t="s">
        <v>192</v>
      </c>
      <c r="BE781" s="208">
        <f>IF(N781="základní",J781,0)</f>
        <v>0</v>
      </c>
      <c r="BF781" s="208">
        <f>IF(N781="snížená",J781,0)</f>
        <v>0</v>
      </c>
      <c r="BG781" s="208">
        <f>IF(N781="zákl. přenesená",J781,0)</f>
        <v>0</v>
      </c>
      <c r="BH781" s="208">
        <f>IF(N781="sníž. přenesená",J781,0)</f>
        <v>0</v>
      </c>
      <c r="BI781" s="208">
        <f>IF(N781="nulová",J781,0)</f>
        <v>0</v>
      </c>
      <c r="BJ781" s="19" t="s">
        <v>40</v>
      </c>
      <c r="BK781" s="208">
        <f>ROUND(I781*H781,2)</f>
        <v>0</v>
      </c>
      <c r="BL781" s="19" t="s">
        <v>161</v>
      </c>
      <c r="BM781" s="207" t="s">
        <v>849</v>
      </c>
    </row>
    <row r="782" spans="1:65" s="2" customFormat="1" ht="19.2">
      <c r="A782" s="37"/>
      <c r="B782" s="38"/>
      <c r="C782" s="39"/>
      <c r="D782" s="209" t="s">
        <v>209</v>
      </c>
      <c r="E782" s="39"/>
      <c r="F782" s="210" t="s">
        <v>492</v>
      </c>
      <c r="G782" s="39"/>
      <c r="H782" s="39"/>
      <c r="I782" s="119"/>
      <c r="J782" s="39"/>
      <c r="K782" s="39"/>
      <c r="L782" s="42"/>
      <c r="M782" s="211"/>
      <c r="N782" s="212"/>
      <c r="O782" s="67"/>
      <c r="P782" s="67"/>
      <c r="Q782" s="67"/>
      <c r="R782" s="67"/>
      <c r="S782" s="67"/>
      <c r="T782" s="68"/>
      <c r="U782" s="37"/>
      <c r="V782" s="37"/>
      <c r="W782" s="37"/>
      <c r="X782" s="37"/>
      <c r="Y782" s="37"/>
      <c r="Z782" s="37"/>
      <c r="AA782" s="37"/>
      <c r="AB782" s="37"/>
      <c r="AC782" s="37"/>
      <c r="AD782" s="37"/>
      <c r="AE782" s="37"/>
      <c r="AT782" s="19" t="s">
        <v>209</v>
      </c>
      <c r="AU782" s="19" t="s">
        <v>90</v>
      </c>
    </row>
    <row r="783" spans="1:65" s="14" customFormat="1" ht="10.199999999999999">
      <c r="B783" s="223"/>
      <c r="C783" s="224"/>
      <c r="D783" s="209" t="s">
        <v>201</v>
      </c>
      <c r="E783" s="225" t="s">
        <v>32</v>
      </c>
      <c r="F783" s="226" t="s">
        <v>850</v>
      </c>
      <c r="G783" s="224"/>
      <c r="H783" s="227">
        <v>6.9569999999999999</v>
      </c>
      <c r="I783" s="228"/>
      <c r="J783" s="224"/>
      <c r="K783" s="224"/>
      <c r="L783" s="229"/>
      <c r="M783" s="230"/>
      <c r="N783" s="231"/>
      <c r="O783" s="231"/>
      <c r="P783" s="231"/>
      <c r="Q783" s="231"/>
      <c r="R783" s="231"/>
      <c r="S783" s="231"/>
      <c r="T783" s="232"/>
      <c r="AT783" s="233" t="s">
        <v>201</v>
      </c>
      <c r="AU783" s="233" t="s">
        <v>90</v>
      </c>
      <c r="AV783" s="14" t="s">
        <v>90</v>
      </c>
      <c r="AW783" s="14" t="s">
        <v>38</v>
      </c>
      <c r="AX783" s="14" t="s">
        <v>40</v>
      </c>
      <c r="AY783" s="233" t="s">
        <v>192</v>
      </c>
    </row>
    <row r="784" spans="1:65" s="14" customFormat="1" ht="10.199999999999999">
      <c r="B784" s="223"/>
      <c r="C784" s="224"/>
      <c r="D784" s="209" t="s">
        <v>201</v>
      </c>
      <c r="E784" s="224"/>
      <c r="F784" s="226" t="s">
        <v>851</v>
      </c>
      <c r="G784" s="224"/>
      <c r="H784" s="227">
        <v>7.0960000000000001</v>
      </c>
      <c r="I784" s="228"/>
      <c r="J784" s="224"/>
      <c r="K784" s="224"/>
      <c r="L784" s="229"/>
      <c r="M784" s="230"/>
      <c r="N784" s="231"/>
      <c r="O784" s="231"/>
      <c r="P784" s="231"/>
      <c r="Q784" s="231"/>
      <c r="R784" s="231"/>
      <c r="S784" s="231"/>
      <c r="T784" s="232"/>
      <c r="AT784" s="233" t="s">
        <v>201</v>
      </c>
      <c r="AU784" s="233" t="s">
        <v>90</v>
      </c>
      <c r="AV784" s="14" t="s">
        <v>90</v>
      </c>
      <c r="AW784" s="14" t="s">
        <v>4</v>
      </c>
      <c r="AX784" s="14" t="s">
        <v>40</v>
      </c>
      <c r="AY784" s="233" t="s">
        <v>192</v>
      </c>
    </row>
    <row r="785" spans="1:65" s="2" customFormat="1" ht="21.75" customHeight="1">
      <c r="A785" s="37"/>
      <c r="B785" s="38"/>
      <c r="C785" s="196" t="s">
        <v>852</v>
      </c>
      <c r="D785" s="196" t="s">
        <v>194</v>
      </c>
      <c r="E785" s="197" t="s">
        <v>853</v>
      </c>
      <c r="F785" s="198" t="s">
        <v>854</v>
      </c>
      <c r="G785" s="199" t="s">
        <v>109</v>
      </c>
      <c r="H785" s="200">
        <v>461.23</v>
      </c>
      <c r="I785" s="201"/>
      <c r="J785" s="202">
        <f>ROUND(I785*H785,2)</f>
        <v>0</v>
      </c>
      <c r="K785" s="198" t="s">
        <v>197</v>
      </c>
      <c r="L785" s="42"/>
      <c r="M785" s="203" t="s">
        <v>32</v>
      </c>
      <c r="N785" s="204" t="s">
        <v>52</v>
      </c>
      <c r="O785" s="67"/>
      <c r="P785" s="205">
        <f>O785*H785</f>
        <v>0</v>
      </c>
      <c r="Q785" s="205">
        <v>0.15256459999999999</v>
      </c>
      <c r="R785" s="205">
        <f>Q785*H785</f>
        <v>70.367370457999996</v>
      </c>
      <c r="S785" s="205">
        <v>0</v>
      </c>
      <c r="T785" s="206">
        <f>S785*H785</f>
        <v>0</v>
      </c>
      <c r="U785" s="37"/>
      <c r="V785" s="37"/>
      <c r="W785" s="37"/>
      <c r="X785" s="37"/>
      <c r="Y785" s="37"/>
      <c r="Z785" s="37"/>
      <c r="AA785" s="37"/>
      <c r="AB785" s="37"/>
      <c r="AC785" s="37"/>
      <c r="AD785" s="37"/>
      <c r="AE785" s="37"/>
      <c r="AR785" s="207" t="s">
        <v>161</v>
      </c>
      <c r="AT785" s="207" t="s">
        <v>194</v>
      </c>
      <c r="AU785" s="207" t="s">
        <v>90</v>
      </c>
      <c r="AY785" s="19" t="s">
        <v>192</v>
      </c>
      <c r="BE785" s="208">
        <f>IF(N785="základní",J785,0)</f>
        <v>0</v>
      </c>
      <c r="BF785" s="208">
        <f>IF(N785="snížená",J785,0)</f>
        <v>0</v>
      </c>
      <c r="BG785" s="208">
        <f>IF(N785="zákl. přenesená",J785,0)</f>
        <v>0</v>
      </c>
      <c r="BH785" s="208">
        <f>IF(N785="sníž. přenesená",J785,0)</f>
        <v>0</v>
      </c>
      <c r="BI785" s="208">
        <f>IF(N785="nulová",J785,0)</f>
        <v>0</v>
      </c>
      <c r="BJ785" s="19" t="s">
        <v>40</v>
      </c>
      <c r="BK785" s="208">
        <f>ROUND(I785*H785,2)</f>
        <v>0</v>
      </c>
      <c r="BL785" s="19" t="s">
        <v>161</v>
      </c>
      <c r="BM785" s="207" t="s">
        <v>855</v>
      </c>
    </row>
    <row r="786" spans="1:65" s="2" customFormat="1" ht="96">
      <c r="A786" s="37"/>
      <c r="B786" s="38"/>
      <c r="C786" s="39"/>
      <c r="D786" s="209" t="s">
        <v>199</v>
      </c>
      <c r="E786" s="39"/>
      <c r="F786" s="210" t="s">
        <v>856</v>
      </c>
      <c r="G786" s="39"/>
      <c r="H786" s="39"/>
      <c r="I786" s="119"/>
      <c r="J786" s="39"/>
      <c r="K786" s="39"/>
      <c r="L786" s="42"/>
      <c r="M786" s="211"/>
      <c r="N786" s="212"/>
      <c r="O786" s="67"/>
      <c r="P786" s="67"/>
      <c r="Q786" s="67"/>
      <c r="R786" s="67"/>
      <c r="S786" s="67"/>
      <c r="T786" s="68"/>
      <c r="U786" s="37"/>
      <c r="V786" s="37"/>
      <c r="W786" s="37"/>
      <c r="X786" s="37"/>
      <c r="Y786" s="37"/>
      <c r="Z786" s="37"/>
      <c r="AA786" s="37"/>
      <c r="AB786" s="37"/>
      <c r="AC786" s="37"/>
      <c r="AD786" s="37"/>
      <c r="AE786" s="37"/>
      <c r="AT786" s="19" t="s">
        <v>199</v>
      </c>
      <c r="AU786" s="19" t="s">
        <v>90</v>
      </c>
    </row>
    <row r="787" spans="1:65" s="2" customFormat="1" ht="19.2">
      <c r="A787" s="37"/>
      <c r="B787" s="38"/>
      <c r="C787" s="39"/>
      <c r="D787" s="209" t="s">
        <v>209</v>
      </c>
      <c r="E787" s="39"/>
      <c r="F787" s="210" t="s">
        <v>857</v>
      </c>
      <c r="G787" s="39"/>
      <c r="H787" s="39"/>
      <c r="I787" s="119"/>
      <c r="J787" s="39"/>
      <c r="K787" s="39"/>
      <c r="L787" s="42"/>
      <c r="M787" s="211"/>
      <c r="N787" s="212"/>
      <c r="O787" s="67"/>
      <c r="P787" s="67"/>
      <c r="Q787" s="67"/>
      <c r="R787" s="67"/>
      <c r="S787" s="67"/>
      <c r="T787" s="68"/>
      <c r="U787" s="37"/>
      <c r="V787" s="37"/>
      <c r="W787" s="37"/>
      <c r="X787" s="37"/>
      <c r="Y787" s="37"/>
      <c r="Z787" s="37"/>
      <c r="AA787" s="37"/>
      <c r="AB787" s="37"/>
      <c r="AC787" s="37"/>
      <c r="AD787" s="37"/>
      <c r="AE787" s="37"/>
      <c r="AT787" s="19" t="s">
        <v>209</v>
      </c>
      <c r="AU787" s="19" t="s">
        <v>90</v>
      </c>
    </row>
    <row r="788" spans="1:65" s="13" customFormat="1" ht="10.199999999999999">
      <c r="B788" s="213"/>
      <c r="C788" s="214"/>
      <c r="D788" s="209" t="s">
        <v>201</v>
      </c>
      <c r="E788" s="215" t="s">
        <v>32</v>
      </c>
      <c r="F788" s="216" t="s">
        <v>275</v>
      </c>
      <c r="G788" s="214"/>
      <c r="H788" s="215" t="s">
        <v>32</v>
      </c>
      <c r="I788" s="217"/>
      <c r="J788" s="214"/>
      <c r="K788" s="214"/>
      <c r="L788" s="218"/>
      <c r="M788" s="219"/>
      <c r="N788" s="220"/>
      <c r="O788" s="220"/>
      <c r="P788" s="220"/>
      <c r="Q788" s="220"/>
      <c r="R788" s="220"/>
      <c r="S788" s="220"/>
      <c r="T788" s="221"/>
      <c r="AT788" s="222" t="s">
        <v>201</v>
      </c>
      <c r="AU788" s="222" t="s">
        <v>90</v>
      </c>
      <c r="AV788" s="13" t="s">
        <v>40</v>
      </c>
      <c r="AW788" s="13" t="s">
        <v>38</v>
      </c>
      <c r="AX788" s="13" t="s">
        <v>81</v>
      </c>
      <c r="AY788" s="222" t="s">
        <v>192</v>
      </c>
    </row>
    <row r="789" spans="1:65" s="13" customFormat="1" ht="10.199999999999999">
      <c r="B789" s="213"/>
      <c r="C789" s="214"/>
      <c r="D789" s="209" t="s">
        <v>201</v>
      </c>
      <c r="E789" s="215" t="s">
        <v>32</v>
      </c>
      <c r="F789" s="216" t="s">
        <v>202</v>
      </c>
      <c r="G789" s="214"/>
      <c r="H789" s="215" t="s">
        <v>32</v>
      </c>
      <c r="I789" s="217"/>
      <c r="J789" s="214"/>
      <c r="K789" s="214"/>
      <c r="L789" s="218"/>
      <c r="M789" s="219"/>
      <c r="N789" s="220"/>
      <c r="O789" s="220"/>
      <c r="P789" s="220"/>
      <c r="Q789" s="220"/>
      <c r="R789" s="220"/>
      <c r="S789" s="220"/>
      <c r="T789" s="221"/>
      <c r="AT789" s="222" t="s">
        <v>201</v>
      </c>
      <c r="AU789" s="222" t="s">
        <v>90</v>
      </c>
      <c r="AV789" s="13" t="s">
        <v>40</v>
      </c>
      <c r="AW789" s="13" t="s">
        <v>38</v>
      </c>
      <c r="AX789" s="13" t="s">
        <v>81</v>
      </c>
      <c r="AY789" s="222" t="s">
        <v>192</v>
      </c>
    </row>
    <row r="790" spans="1:65" s="13" customFormat="1" ht="10.199999999999999">
      <c r="B790" s="213"/>
      <c r="C790" s="214"/>
      <c r="D790" s="209" t="s">
        <v>201</v>
      </c>
      <c r="E790" s="215" t="s">
        <v>32</v>
      </c>
      <c r="F790" s="216" t="s">
        <v>276</v>
      </c>
      <c r="G790" s="214"/>
      <c r="H790" s="215" t="s">
        <v>32</v>
      </c>
      <c r="I790" s="217"/>
      <c r="J790" s="214"/>
      <c r="K790" s="214"/>
      <c r="L790" s="218"/>
      <c r="M790" s="219"/>
      <c r="N790" s="220"/>
      <c r="O790" s="220"/>
      <c r="P790" s="220"/>
      <c r="Q790" s="220"/>
      <c r="R790" s="220"/>
      <c r="S790" s="220"/>
      <c r="T790" s="221"/>
      <c r="AT790" s="222" t="s">
        <v>201</v>
      </c>
      <c r="AU790" s="222" t="s">
        <v>90</v>
      </c>
      <c r="AV790" s="13" t="s">
        <v>40</v>
      </c>
      <c r="AW790" s="13" t="s">
        <v>38</v>
      </c>
      <c r="AX790" s="13" t="s">
        <v>81</v>
      </c>
      <c r="AY790" s="222" t="s">
        <v>192</v>
      </c>
    </row>
    <row r="791" spans="1:65" s="14" customFormat="1" ht="10.199999999999999">
      <c r="B791" s="223"/>
      <c r="C791" s="224"/>
      <c r="D791" s="209" t="s">
        <v>201</v>
      </c>
      <c r="E791" s="225" t="s">
        <v>32</v>
      </c>
      <c r="F791" s="226" t="s">
        <v>858</v>
      </c>
      <c r="G791" s="224"/>
      <c r="H791" s="227">
        <v>92.21</v>
      </c>
      <c r="I791" s="228"/>
      <c r="J791" s="224"/>
      <c r="K791" s="224"/>
      <c r="L791" s="229"/>
      <c r="M791" s="230"/>
      <c r="N791" s="231"/>
      <c r="O791" s="231"/>
      <c r="P791" s="231"/>
      <c r="Q791" s="231"/>
      <c r="R791" s="231"/>
      <c r="S791" s="231"/>
      <c r="T791" s="232"/>
      <c r="AT791" s="233" t="s">
        <v>201</v>
      </c>
      <c r="AU791" s="233" t="s">
        <v>90</v>
      </c>
      <c r="AV791" s="14" t="s">
        <v>90</v>
      </c>
      <c r="AW791" s="14" t="s">
        <v>38</v>
      </c>
      <c r="AX791" s="14" t="s">
        <v>81</v>
      </c>
      <c r="AY791" s="233" t="s">
        <v>192</v>
      </c>
    </row>
    <row r="792" spans="1:65" s="14" customFormat="1" ht="10.199999999999999">
      <c r="B792" s="223"/>
      <c r="C792" s="224"/>
      <c r="D792" s="209" t="s">
        <v>201</v>
      </c>
      <c r="E792" s="225" t="s">
        <v>32</v>
      </c>
      <c r="F792" s="226" t="s">
        <v>859</v>
      </c>
      <c r="G792" s="224"/>
      <c r="H792" s="227">
        <v>330.24</v>
      </c>
      <c r="I792" s="228"/>
      <c r="J792" s="224"/>
      <c r="K792" s="224"/>
      <c r="L792" s="229"/>
      <c r="M792" s="230"/>
      <c r="N792" s="231"/>
      <c r="O792" s="231"/>
      <c r="P792" s="231"/>
      <c r="Q792" s="231"/>
      <c r="R792" s="231"/>
      <c r="S792" s="231"/>
      <c r="T792" s="232"/>
      <c r="AT792" s="233" t="s">
        <v>201</v>
      </c>
      <c r="AU792" s="233" t="s">
        <v>90</v>
      </c>
      <c r="AV792" s="14" t="s">
        <v>90</v>
      </c>
      <c r="AW792" s="14" t="s">
        <v>38</v>
      </c>
      <c r="AX792" s="14" t="s">
        <v>81</v>
      </c>
      <c r="AY792" s="233" t="s">
        <v>192</v>
      </c>
    </row>
    <row r="793" spans="1:65" s="14" customFormat="1" ht="10.199999999999999">
      <c r="B793" s="223"/>
      <c r="C793" s="224"/>
      <c r="D793" s="209" t="s">
        <v>201</v>
      </c>
      <c r="E793" s="225" t="s">
        <v>32</v>
      </c>
      <c r="F793" s="226" t="s">
        <v>860</v>
      </c>
      <c r="G793" s="224"/>
      <c r="H793" s="227">
        <v>38.78</v>
      </c>
      <c r="I793" s="228"/>
      <c r="J793" s="224"/>
      <c r="K793" s="224"/>
      <c r="L793" s="229"/>
      <c r="M793" s="230"/>
      <c r="N793" s="231"/>
      <c r="O793" s="231"/>
      <c r="P793" s="231"/>
      <c r="Q793" s="231"/>
      <c r="R793" s="231"/>
      <c r="S793" s="231"/>
      <c r="T793" s="232"/>
      <c r="AT793" s="233" t="s">
        <v>201</v>
      </c>
      <c r="AU793" s="233" t="s">
        <v>90</v>
      </c>
      <c r="AV793" s="14" t="s">
        <v>90</v>
      </c>
      <c r="AW793" s="14" t="s">
        <v>38</v>
      </c>
      <c r="AX793" s="14" t="s">
        <v>81</v>
      </c>
      <c r="AY793" s="233" t="s">
        <v>192</v>
      </c>
    </row>
    <row r="794" spans="1:65" s="15" customFormat="1" ht="10.199999999999999">
      <c r="B794" s="234"/>
      <c r="C794" s="235"/>
      <c r="D794" s="209" t="s">
        <v>201</v>
      </c>
      <c r="E794" s="236" t="s">
        <v>32</v>
      </c>
      <c r="F794" s="237" t="s">
        <v>204</v>
      </c>
      <c r="G794" s="235"/>
      <c r="H794" s="238">
        <v>461.23</v>
      </c>
      <c r="I794" s="239"/>
      <c r="J794" s="235"/>
      <c r="K794" s="235"/>
      <c r="L794" s="240"/>
      <c r="M794" s="241"/>
      <c r="N794" s="242"/>
      <c r="O794" s="242"/>
      <c r="P794" s="242"/>
      <c r="Q794" s="242"/>
      <c r="R794" s="242"/>
      <c r="S794" s="242"/>
      <c r="T794" s="243"/>
      <c r="AT794" s="244" t="s">
        <v>201</v>
      </c>
      <c r="AU794" s="244" t="s">
        <v>90</v>
      </c>
      <c r="AV794" s="15" t="s">
        <v>161</v>
      </c>
      <c r="AW794" s="15" t="s">
        <v>38</v>
      </c>
      <c r="AX794" s="15" t="s">
        <v>40</v>
      </c>
      <c r="AY794" s="244" t="s">
        <v>192</v>
      </c>
    </row>
    <row r="795" spans="1:65" s="2" customFormat="1" ht="16.5" customHeight="1">
      <c r="A795" s="37"/>
      <c r="B795" s="38"/>
      <c r="C795" s="256" t="s">
        <v>861</v>
      </c>
      <c r="D795" s="256" t="s">
        <v>322</v>
      </c>
      <c r="E795" s="257" t="s">
        <v>862</v>
      </c>
      <c r="F795" s="258" t="s">
        <v>863</v>
      </c>
      <c r="G795" s="259" t="s">
        <v>109</v>
      </c>
      <c r="H795" s="260">
        <v>93.132000000000005</v>
      </c>
      <c r="I795" s="261"/>
      <c r="J795" s="262">
        <f>ROUND(I795*H795,2)</f>
        <v>0</v>
      </c>
      <c r="K795" s="258" t="s">
        <v>197</v>
      </c>
      <c r="L795" s="263"/>
      <c r="M795" s="264" t="s">
        <v>32</v>
      </c>
      <c r="N795" s="265" t="s">
        <v>52</v>
      </c>
      <c r="O795" s="67"/>
      <c r="P795" s="205">
        <f>O795*H795</f>
        <v>0</v>
      </c>
      <c r="Q795" s="205">
        <v>6.5000000000000002E-2</v>
      </c>
      <c r="R795" s="205">
        <f>Q795*H795</f>
        <v>6.0535800000000002</v>
      </c>
      <c r="S795" s="205">
        <v>0</v>
      </c>
      <c r="T795" s="206">
        <f>S795*H795</f>
        <v>0</v>
      </c>
      <c r="U795" s="37"/>
      <c r="V795" s="37"/>
      <c r="W795" s="37"/>
      <c r="X795" s="37"/>
      <c r="Y795" s="37"/>
      <c r="Z795" s="37"/>
      <c r="AA795" s="37"/>
      <c r="AB795" s="37"/>
      <c r="AC795" s="37"/>
      <c r="AD795" s="37"/>
      <c r="AE795" s="37"/>
      <c r="AR795" s="207" t="s">
        <v>238</v>
      </c>
      <c r="AT795" s="207" t="s">
        <v>322</v>
      </c>
      <c r="AU795" s="207" t="s">
        <v>90</v>
      </c>
      <c r="AY795" s="19" t="s">
        <v>192</v>
      </c>
      <c r="BE795" s="208">
        <f>IF(N795="základní",J795,0)</f>
        <v>0</v>
      </c>
      <c r="BF795" s="208">
        <f>IF(N795="snížená",J795,0)</f>
        <v>0</v>
      </c>
      <c r="BG795" s="208">
        <f>IF(N795="zákl. přenesená",J795,0)</f>
        <v>0</v>
      </c>
      <c r="BH795" s="208">
        <f>IF(N795="sníž. přenesená",J795,0)</f>
        <v>0</v>
      </c>
      <c r="BI795" s="208">
        <f>IF(N795="nulová",J795,0)</f>
        <v>0</v>
      </c>
      <c r="BJ795" s="19" t="s">
        <v>40</v>
      </c>
      <c r="BK795" s="208">
        <f>ROUND(I795*H795,2)</f>
        <v>0</v>
      </c>
      <c r="BL795" s="19" t="s">
        <v>161</v>
      </c>
      <c r="BM795" s="207" t="s">
        <v>864</v>
      </c>
    </row>
    <row r="796" spans="1:65" s="2" customFormat="1" ht="19.2">
      <c r="A796" s="37"/>
      <c r="B796" s="38"/>
      <c r="C796" s="39"/>
      <c r="D796" s="209" t="s">
        <v>209</v>
      </c>
      <c r="E796" s="39"/>
      <c r="F796" s="210" t="s">
        <v>599</v>
      </c>
      <c r="G796" s="39"/>
      <c r="H796" s="39"/>
      <c r="I796" s="119"/>
      <c r="J796" s="39"/>
      <c r="K796" s="39"/>
      <c r="L796" s="42"/>
      <c r="M796" s="211"/>
      <c r="N796" s="212"/>
      <c r="O796" s="67"/>
      <c r="P796" s="67"/>
      <c r="Q796" s="67"/>
      <c r="R796" s="67"/>
      <c r="S796" s="67"/>
      <c r="T796" s="68"/>
      <c r="U796" s="37"/>
      <c r="V796" s="37"/>
      <c r="W796" s="37"/>
      <c r="X796" s="37"/>
      <c r="Y796" s="37"/>
      <c r="Z796" s="37"/>
      <c r="AA796" s="37"/>
      <c r="AB796" s="37"/>
      <c r="AC796" s="37"/>
      <c r="AD796" s="37"/>
      <c r="AE796" s="37"/>
      <c r="AT796" s="19" t="s">
        <v>209</v>
      </c>
      <c r="AU796" s="19" t="s">
        <v>90</v>
      </c>
    </row>
    <row r="797" spans="1:65" s="14" customFormat="1" ht="10.199999999999999">
      <c r="B797" s="223"/>
      <c r="C797" s="224"/>
      <c r="D797" s="209" t="s">
        <v>201</v>
      </c>
      <c r="E797" s="224"/>
      <c r="F797" s="226" t="s">
        <v>865</v>
      </c>
      <c r="G797" s="224"/>
      <c r="H797" s="227">
        <v>93.132000000000005</v>
      </c>
      <c r="I797" s="228"/>
      <c r="J797" s="224"/>
      <c r="K797" s="224"/>
      <c r="L797" s="229"/>
      <c r="M797" s="230"/>
      <c r="N797" s="231"/>
      <c r="O797" s="231"/>
      <c r="P797" s="231"/>
      <c r="Q797" s="231"/>
      <c r="R797" s="231"/>
      <c r="S797" s="231"/>
      <c r="T797" s="232"/>
      <c r="AT797" s="233" t="s">
        <v>201</v>
      </c>
      <c r="AU797" s="233" t="s">
        <v>90</v>
      </c>
      <c r="AV797" s="14" t="s">
        <v>90</v>
      </c>
      <c r="AW797" s="14" t="s">
        <v>4</v>
      </c>
      <c r="AX797" s="14" t="s">
        <v>40</v>
      </c>
      <c r="AY797" s="233" t="s">
        <v>192</v>
      </c>
    </row>
    <row r="798" spans="1:65" s="2" customFormat="1" ht="16.5" customHeight="1">
      <c r="A798" s="37"/>
      <c r="B798" s="38"/>
      <c r="C798" s="256" t="s">
        <v>866</v>
      </c>
      <c r="D798" s="256" t="s">
        <v>322</v>
      </c>
      <c r="E798" s="257" t="s">
        <v>867</v>
      </c>
      <c r="F798" s="258" t="s">
        <v>868</v>
      </c>
      <c r="G798" s="259" t="s">
        <v>109</v>
      </c>
      <c r="H798" s="260">
        <v>333.54199999999997</v>
      </c>
      <c r="I798" s="261"/>
      <c r="J798" s="262">
        <f>ROUND(I798*H798,2)</f>
        <v>0</v>
      </c>
      <c r="K798" s="258" t="s">
        <v>197</v>
      </c>
      <c r="L798" s="263"/>
      <c r="M798" s="264" t="s">
        <v>32</v>
      </c>
      <c r="N798" s="265" t="s">
        <v>52</v>
      </c>
      <c r="O798" s="67"/>
      <c r="P798" s="205">
        <f>O798*H798</f>
        <v>0</v>
      </c>
      <c r="Q798" s="205">
        <v>0.125</v>
      </c>
      <c r="R798" s="205">
        <f>Q798*H798</f>
        <v>41.692749999999997</v>
      </c>
      <c r="S798" s="205">
        <v>0</v>
      </c>
      <c r="T798" s="206">
        <f>S798*H798</f>
        <v>0</v>
      </c>
      <c r="U798" s="37"/>
      <c r="V798" s="37"/>
      <c r="W798" s="37"/>
      <c r="X798" s="37"/>
      <c r="Y798" s="37"/>
      <c r="Z798" s="37"/>
      <c r="AA798" s="37"/>
      <c r="AB798" s="37"/>
      <c r="AC798" s="37"/>
      <c r="AD798" s="37"/>
      <c r="AE798" s="37"/>
      <c r="AR798" s="207" t="s">
        <v>238</v>
      </c>
      <c r="AT798" s="207" t="s">
        <v>322</v>
      </c>
      <c r="AU798" s="207" t="s">
        <v>90</v>
      </c>
      <c r="AY798" s="19" t="s">
        <v>192</v>
      </c>
      <c r="BE798" s="208">
        <f>IF(N798="základní",J798,0)</f>
        <v>0</v>
      </c>
      <c r="BF798" s="208">
        <f>IF(N798="snížená",J798,0)</f>
        <v>0</v>
      </c>
      <c r="BG798" s="208">
        <f>IF(N798="zákl. přenesená",J798,0)</f>
        <v>0</v>
      </c>
      <c r="BH798" s="208">
        <f>IF(N798="sníž. přenesená",J798,0)</f>
        <v>0</v>
      </c>
      <c r="BI798" s="208">
        <f>IF(N798="nulová",J798,0)</f>
        <v>0</v>
      </c>
      <c r="BJ798" s="19" t="s">
        <v>40</v>
      </c>
      <c r="BK798" s="208">
        <f>ROUND(I798*H798,2)</f>
        <v>0</v>
      </c>
      <c r="BL798" s="19" t="s">
        <v>161</v>
      </c>
      <c r="BM798" s="207" t="s">
        <v>869</v>
      </c>
    </row>
    <row r="799" spans="1:65" s="2" customFormat="1" ht="28.8">
      <c r="A799" s="37"/>
      <c r="B799" s="38"/>
      <c r="C799" s="39"/>
      <c r="D799" s="209" t="s">
        <v>209</v>
      </c>
      <c r="E799" s="39"/>
      <c r="F799" s="210" t="s">
        <v>870</v>
      </c>
      <c r="G799" s="39"/>
      <c r="H799" s="39"/>
      <c r="I799" s="119"/>
      <c r="J799" s="39"/>
      <c r="K799" s="39"/>
      <c r="L799" s="42"/>
      <c r="M799" s="211"/>
      <c r="N799" s="212"/>
      <c r="O799" s="67"/>
      <c r="P799" s="67"/>
      <c r="Q799" s="67"/>
      <c r="R799" s="67"/>
      <c r="S799" s="67"/>
      <c r="T799" s="68"/>
      <c r="U799" s="37"/>
      <c r="V799" s="37"/>
      <c r="W799" s="37"/>
      <c r="X799" s="37"/>
      <c r="Y799" s="37"/>
      <c r="Z799" s="37"/>
      <c r="AA799" s="37"/>
      <c r="AB799" s="37"/>
      <c r="AC799" s="37"/>
      <c r="AD799" s="37"/>
      <c r="AE799" s="37"/>
      <c r="AT799" s="19" t="s">
        <v>209</v>
      </c>
      <c r="AU799" s="19" t="s">
        <v>90</v>
      </c>
    </row>
    <row r="800" spans="1:65" s="14" customFormat="1" ht="10.199999999999999">
      <c r="B800" s="223"/>
      <c r="C800" s="224"/>
      <c r="D800" s="209" t="s">
        <v>201</v>
      </c>
      <c r="E800" s="224"/>
      <c r="F800" s="226" t="s">
        <v>871</v>
      </c>
      <c r="G800" s="224"/>
      <c r="H800" s="227">
        <v>333.54199999999997</v>
      </c>
      <c r="I800" s="228"/>
      <c r="J800" s="224"/>
      <c r="K800" s="224"/>
      <c r="L800" s="229"/>
      <c r="M800" s="230"/>
      <c r="N800" s="231"/>
      <c r="O800" s="231"/>
      <c r="P800" s="231"/>
      <c r="Q800" s="231"/>
      <c r="R800" s="231"/>
      <c r="S800" s="231"/>
      <c r="T800" s="232"/>
      <c r="AT800" s="233" t="s">
        <v>201</v>
      </c>
      <c r="AU800" s="233" t="s">
        <v>90</v>
      </c>
      <c r="AV800" s="14" t="s">
        <v>90</v>
      </c>
      <c r="AW800" s="14" t="s">
        <v>4</v>
      </c>
      <c r="AX800" s="14" t="s">
        <v>40</v>
      </c>
      <c r="AY800" s="233" t="s">
        <v>192</v>
      </c>
    </row>
    <row r="801" spans="1:65" s="2" customFormat="1" ht="16.5" customHeight="1">
      <c r="A801" s="37"/>
      <c r="B801" s="38"/>
      <c r="C801" s="256" t="s">
        <v>872</v>
      </c>
      <c r="D801" s="256" t="s">
        <v>322</v>
      </c>
      <c r="E801" s="257" t="s">
        <v>873</v>
      </c>
      <c r="F801" s="258" t="s">
        <v>874</v>
      </c>
      <c r="G801" s="259" t="s">
        <v>109</v>
      </c>
      <c r="H801" s="260">
        <v>39.167999999999999</v>
      </c>
      <c r="I801" s="261"/>
      <c r="J801" s="262">
        <f>ROUND(I801*H801,2)</f>
        <v>0</v>
      </c>
      <c r="K801" s="258" t="s">
        <v>197</v>
      </c>
      <c r="L801" s="263"/>
      <c r="M801" s="264" t="s">
        <v>32</v>
      </c>
      <c r="N801" s="265" t="s">
        <v>52</v>
      </c>
      <c r="O801" s="67"/>
      <c r="P801" s="205">
        <f>O801*H801</f>
        <v>0</v>
      </c>
      <c r="Q801" s="205">
        <v>0.15</v>
      </c>
      <c r="R801" s="205">
        <f>Q801*H801</f>
        <v>5.8751999999999995</v>
      </c>
      <c r="S801" s="205">
        <v>0</v>
      </c>
      <c r="T801" s="206">
        <f>S801*H801</f>
        <v>0</v>
      </c>
      <c r="U801" s="37"/>
      <c r="V801" s="37"/>
      <c r="W801" s="37"/>
      <c r="X801" s="37"/>
      <c r="Y801" s="37"/>
      <c r="Z801" s="37"/>
      <c r="AA801" s="37"/>
      <c r="AB801" s="37"/>
      <c r="AC801" s="37"/>
      <c r="AD801" s="37"/>
      <c r="AE801" s="37"/>
      <c r="AR801" s="207" t="s">
        <v>238</v>
      </c>
      <c r="AT801" s="207" t="s">
        <v>322</v>
      </c>
      <c r="AU801" s="207" t="s">
        <v>90</v>
      </c>
      <c r="AY801" s="19" t="s">
        <v>192</v>
      </c>
      <c r="BE801" s="208">
        <f>IF(N801="základní",J801,0)</f>
        <v>0</v>
      </c>
      <c r="BF801" s="208">
        <f>IF(N801="snížená",J801,0)</f>
        <v>0</v>
      </c>
      <c r="BG801" s="208">
        <f>IF(N801="zákl. přenesená",J801,0)</f>
        <v>0</v>
      </c>
      <c r="BH801" s="208">
        <f>IF(N801="sníž. přenesená",J801,0)</f>
        <v>0</v>
      </c>
      <c r="BI801" s="208">
        <f>IF(N801="nulová",J801,0)</f>
        <v>0</v>
      </c>
      <c r="BJ801" s="19" t="s">
        <v>40</v>
      </c>
      <c r="BK801" s="208">
        <f>ROUND(I801*H801,2)</f>
        <v>0</v>
      </c>
      <c r="BL801" s="19" t="s">
        <v>161</v>
      </c>
      <c r="BM801" s="207" t="s">
        <v>875</v>
      </c>
    </row>
    <row r="802" spans="1:65" s="2" customFormat="1" ht="38.4">
      <c r="A802" s="37"/>
      <c r="B802" s="38"/>
      <c r="C802" s="39"/>
      <c r="D802" s="209" t="s">
        <v>209</v>
      </c>
      <c r="E802" s="39"/>
      <c r="F802" s="210" t="s">
        <v>876</v>
      </c>
      <c r="G802" s="39"/>
      <c r="H802" s="39"/>
      <c r="I802" s="119"/>
      <c r="J802" s="39"/>
      <c r="K802" s="39"/>
      <c r="L802" s="42"/>
      <c r="M802" s="211"/>
      <c r="N802" s="212"/>
      <c r="O802" s="67"/>
      <c r="P802" s="67"/>
      <c r="Q802" s="67"/>
      <c r="R802" s="67"/>
      <c r="S802" s="67"/>
      <c r="T802" s="68"/>
      <c r="U802" s="37"/>
      <c r="V802" s="37"/>
      <c r="W802" s="37"/>
      <c r="X802" s="37"/>
      <c r="Y802" s="37"/>
      <c r="Z802" s="37"/>
      <c r="AA802" s="37"/>
      <c r="AB802" s="37"/>
      <c r="AC802" s="37"/>
      <c r="AD802" s="37"/>
      <c r="AE802" s="37"/>
      <c r="AT802" s="19" t="s">
        <v>209</v>
      </c>
      <c r="AU802" s="19" t="s">
        <v>90</v>
      </c>
    </row>
    <row r="803" spans="1:65" s="14" customFormat="1" ht="10.199999999999999">
      <c r="B803" s="223"/>
      <c r="C803" s="224"/>
      <c r="D803" s="209" t="s">
        <v>201</v>
      </c>
      <c r="E803" s="224"/>
      <c r="F803" s="226" t="s">
        <v>877</v>
      </c>
      <c r="G803" s="224"/>
      <c r="H803" s="227">
        <v>39.167999999999999</v>
      </c>
      <c r="I803" s="228"/>
      <c r="J803" s="224"/>
      <c r="K803" s="224"/>
      <c r="L803" s="229"/>
      <c r="M803" s="230"/>
      <c r="N803" s="231"/>
      <c r="O803" s="231"/>
      <c r="P803" s="231"/>
      <c r="Q803" s="231"/>
      <c r="R803" s="231"/>
      <c r="S803" s="231"/>
      <c r="T803" s="232"/>
      <c r="AT803" s="233" t="s">
        <v>201</v>
      </c>
      <c r="AU803" s="233" t="s">
        <v>90</v>
      </c>
      <c r="AV803" s="14" t="s">
        <v>90</v>
      </c>
      <c r="AW803" s="14" t="s">
        <v>4</v>
      </c>
      <c r="AX803" s="14" t="s">
        <v>40</v>
      </c>
      <c r="AY803" s="233" t="s">
        <v>192</v>
      </c>
    </row>
    <row r="804" spans="1:65" s="2" customFormat="1" ht="22.5" customHeight="1">
      <c r="A804" s="37"/>
      <c r="B804" s="38"/>
      <c r="C804" s="196" t="s">
        <v>878</v>
      </c>
      <c r="D804" s="196" t="s">
        <v>194</v>
      </c>
      <c r="E804" s="197" t="s">
        <v>879</v>
      </c>
      <c r="F804" s="198" t="s">
        <v>880</v>
      </c>
      <c r="G804" s="199" t="s">
        <v>241</v>
      </c>
      <c r="H804" s="200">
        <v>13.191000000000001</v>
      </c>
      <c r="I804" s="201"/>
      <c r="J804" s="202">
        <f>ROUND(I804*H804,2)</f>
        <v>0</v>
      </c>
      <c r="K804" s="198" t="s">
        <v>197</v>
      </c>
      <c r="L804" s="42"/>
      <c r="M804" s="203" t="s">
        <v>32</v>
      </c>
      <c r="N804" s="204" t="s">
        <v>52</v>
      </c>
      <c r="O804" s="67"/>
      <c r="P804" s="205">
        <f>O804*H804</f>
        <v>0</v>
      </c>
      <c r="Q804" s="205">
        <v>2.45329</v>
      </c>
      <c r="R804" s="205">
        <f>Q804*H804</f>
        <v>32.361348390000003</v>
      </c>
      <c r="S804" s="205">
        <v>0</v>
      </c>
      <c r="T804" s="206">
        <f>S804*H804</f>
        <v>0</v>
      </c>
      <c r="U804" s="37"/>
      <c r="V804" s="37"/>
      <c r="W804" s="37"/>
      <c r="X804" s="37"/>
      <c r="Y804" s="37"/>
      <c r="Z804" s="37"/>
      <c r="AA804" s="37"/>
      <c r="AB804" s="37"/>
      <c r="AC804" s="37"/>
      <c r="AD804" s="37"/>
      <c r="AE804" s="37"/>
      <c r="AR804" s="207" t="s">
        <v>161</v>
      </c>
      <c r="AT804" s="207" t="s">
        <v>194</v>
      </c>
      <c r="AU804" s="207" t="s">
        <v>90</v>
      </c>
      <c r="AY804" s="19" t="s">
        <v>192</v>
      </c>
      <c r="BE804" s="208">
        <f>IF(N804="základní",J804,0)</f>
        <v>0</v>
      </c>
      <c r="BF804" s="208">
        <f>IF(N804="snížená",J804,0)</f>
        <v>0</v>
      </c>
      <c r="BG804" s="208">
        <f>IF(N804="zákl. přenesená",J804,0)</f>
        <v>0</v>
      </c>
      <c r="BH804" s="208">
        <f>IF(N804="sníž. přenesená",J804,0)</f>
        <v>0</v>
      </c>
      <c r="BI804" s="208">
        <f>IF(N804="nulová",J804,0)</f>
        <v>0</v>
      </c>
      <c r="BJ804" s="19" t="s">
        <v>40</v>
      </c>
      <c r="BK804" s="208">
        <f>ROUND(I804*H804,2)</f>
        <v>0</v>
      </c>
      <c r="BL804" s="19" t="s">
        <v>161</v>
      </c>
      <c r="BM804" s="207" t="s">
        <v>881</v>
      </c>
    </row>
    <row r="805" spans="1:65" s="13" customFormat="1" ht="10.199999999999999">
      <c r="B805" s="213"/>
      <c r="C805" s="214"/>
      <c r="D805" s="209" t="s">
        <v>201</v>
      </c>
      <c r="E805" s="215" t="s">
        <v>32</v>
      </c>
      <c r="F805" s="216" t="s">
        <v>275</v>
      </c>
      <c r="G805" s="214"/>
      <c r="H805" s="215" t="s">
        <v>32</v>
      </c>
      <c r="I805" s="217"/>
      <c r="J805" s="214"/>
      <c r="K805" s="214"/>
      <c r="L805" s="218"/>
      <c r="M805" s="219"/>
      <c r="N805" s="220"/>
      <c r="O805" s="220"/>
      <c r="P805" s="220"/>
      <c r="Q805" s="220"/>
      <c r="R805" s="220"/>
      <c r="S805" s="220"/>
      <c r="T805" s="221"/>
      <c r="AT805" s="222" t="s">
        <v>201</v>
      </c>
      <c r="AU805" s="222" t="s">
        <v>90</v>
      </c>
      <c r="AV805" s="13" t="s">
        <v>40</v>
      </c>
      <c r="AW805" s="13" t="s">
        <v>38</v>
      </c>
      <c r="AX805" s="13" t="s">
        <v>81</v>
      </c>
      <c r="AY805" s="222" t="s">
        <v>192</v>
      </c>
    </row>
    <row r="806" spans="1:65" s="13" customFormat="1" ht="10.199999999999999">
      <c r="B806" s="213"/>
      <c r="C806" s="214"/>
      <c r="D806" s="209" t="s">
        <v>201</v>
      </c>
      <c r="E806" s="215" t="s">
        <v>32</v>
      </c>
      <c r="F806" s="216" t="s">
        <v>202</v>
      </c>
      <c r="G806" s="214"/>
      <c r="H806" s="215" t="s">
        <v>32</v>
      </c>
      <c r="I806" s="217"/>
      <c r="J806" s="214"/>
      <c r="K806" s="214"/>
      <c r="L806" s="218"/>
      <c r="M806" s="219"/>
      <c r="N806" s="220"/>
      <c r="O806" s="220"/>
      <c r="P806" s="220"/>
      <c r="Q806" s="220"/>
      <c r="R806" s="220"/>
      <c r="S806" s="220"/>
      <c r="T806" s="221"/>
      <c r="AT806" s="222" t="s">
        <v>201</v>
      </c>
      <c r="AU806" s="222" t="s">
        <v>90</v>
      </c>
      <c r="AV806" s="13" t="s">
        <v>40</v>
      </c>
      <c r="AW806" s="13" t="s">
        <v>38</v>
      </c>
      <c r="AX806" s="13" t="s">
        <v>81</v>
      </c>
      <c r="AY806" s="222" t="s">
        <v>192</v>
      </c>
    </row>
    <row r="807" spans="1:65" s="13" customFormat="1" ht="10.199999999999999">
      <c r="B807" s="213"/>
      <c r="C807" s="214"/>
      <c r="D807" s="209" t="s">
        <v>201</v>
      </c>
      <c r="E807" s="215" t="s">
        <v>32</v>
      </c>
      <c r="F807" s="216" t="s">
        <v>276</v>
      </c>
      <c r="G807" s="214"/>
      <c r="H807" s="215" t="s">
        <v>32</v>
      </c>
      <c r="I807" s="217"/>
      <c r="J807" s="214"/>
      <c r="K807" s="214"/>
      <c r="L807" s="218"/>
      <c r="M807" s="219"/>
      <c r="N807" s="220"/>
      <c r="O807" s="220"/>
      <c r="P807" s="220"/>
      <c r="Q807" s="220"/>
      <c r="R807" s="220"/>
      <c r="S807" s="220"/>
      <c r="T807" s="221"/>
      <c r="AT807" s="222" t="s">
        <v>201</v>
      </c>
      <c r="AU807" s="222" t="s">
        <v>90</v>
      </c>
      <c r="AV807" s="13" t="s">
        <v>40</v>
      </c>
      <c r="AW807" s="13" t="s">
        <v>38</v>
      </c>
      <c r="AX807" s="13" t="s">
        <v>81</v>
      </c>
      <c r="AY807" s="222" t="s">
        <v>192</v>
      </c>
    </row>
    <row r="808" spans="1:65" s="14" customFormat="1" ht="10.199999999999999">
      <c r="B808" s="223"/>
      <c r="C808" s="224"/>
      <c r="D808" s="209" t="s">
        <v>201</v>
      </c>
      <c r="E808" s="225" t="s">
        <v>32</v>
      </c>
      <c r="F808" s="226" t="s">
        <v>882</v>
      </c>
      <c r="G808" s="224"/>
      <c r="H808" s="227">
        <v>2.121</v>
      </c>
      <c r="I808" s="228"/>
      <c r="J808" s="224"/>
      <c r="K808" s="224"/>
      <c r="L808" s="229"/>
      <c r="M808" s="230"/>
      <c r="N808" s="231"/>
      <c r="O808" s="231"/>
      <c r="P808" s="231"/>
      <c r="Q808" s="231"/>
      <c r="R808" s="231"/>
      <c r="S808" s="231"/>
      <c r="T808" s="232"/>
      <c r="AT808" s="233" t="s">
        <v>201</v>
      </c>
      <c r="AU808" s="233" t="s">
        <v>90</v>
      </c>
      <c r="AV808" s="14" t="s">
        <v>90</v>
      </c>
      <c r="AW808" s="14" t="s">
        <v>38</v>
      </c>
      <c r="AX808" s="14" t="s">
        <v>81</v>
      </c>
      <c r="AY808" s="233" t="s">
        <v>192</v>
      </c>
    </row>
    <row r="809" spans="1:65" s="14" customFormat="1" ht="10.199999999999999">
      <c r="B809" s="223"/>
      <c r="C809" s="224"/>
      <c r="D809" s="209" t="s">
        <v>201</v>
      </c>
      <c r="E809" s="225" t="s">
        <v>32</v>
      </c>
      <c r="F809" s="226" t="s">
        <v>883</v>
      </c>
      <c r="G809" s="224"/>
      <c r="H809" s="227">
        <v>9.907</v>
      </c>
      <c r="I809" s="228"/>
      <c r="J809" s="224"/>
      <c r="K809" s="224"/>
      <c r="L809" s="229"/>
      <c r="M809" s="230"/>
      <c r="N809" s="231"/>
      <c r="O809" s="231"/>
      <c r="P809" s="231"/>
      <c r="Q809" s="231"/>
      <c r="R809" s="231"/>
      <c r="S809" s="231"/>
      <c r="T809" s="232"/>
      <c r="AT809" s="233" t="s">
        <v>201</v>
      </c>
      <c r="AU809" s="233" t="s">
        <v>90</v>
      </c>
      <c r="AV809" s="14" t="s">
        <v>90</v>
      </c>
      <c r="AW809" s="14" t="s">
        <v>38</v>
      </c>
      <c r="AX809" s="14" t="s">
        <v>81</v>
      </c>
      <c r="AY809" s="233" t="s">
        <v>192</v>
      </c>
    </row>
    <row r="810" spans="1:65" s="14" customFormat="1" ht="10.199999999999999">
      <c r="B810" s="223"/>
      <c r="C810" s="224"/>
      <c r="D810" s="209" t="s">
        <v>201</v>
      </c>
      <c r="E810" s="225" t="s">
        <v>32</v>
      </c>
      <c r="F810" s="226" t="s">
        <v>884</v>
      </c>
      <c r="G810" s="224"/>
      <c r="H810" s="227">
        <v>1.163</v>
      </c>
      <c r="I810" s="228"/>
      <c r="J810" s="224"/>
      <c r="K810" s="224"/>
      <c r="L810" s="229"/>
      <c r="M810" s="230"/>
      <c r="N810" s="231"/>
      <c r="O810" s="231"/>
      <c r="P810" s="231"/>
      <c r="Q810" s="231"/>
      <c r="R810" s="231"/>
      <c r="S810" s="231"/>
      <c r="T810" s="232"/>
      <c r="AT810" s="233" t="s">
        <v>201</v>
      </c>
      <c r="AU810" s="233" t="s">
        <v>90</v>
      </c>
      <c r="AV810" s="14" t="s">
        <v>90</v>
      </c>
      <c r="AW810" s="14" t="s">
        <v>38</v>
      </c>
      <c r="AX810" s="14" t="s">
        <v>81</v>
      </c>
      <c r="AY810" s="233" t="s">
        <v>192</v>
      </c>
    </row>
    <row r="811" spans="1:65" s="15" customFormat="1" ht="10.199999999999999">
      <c r="B811" s="234"/>
      <c r="C811" s="235"/>
      <c r="D811" s="209" t="s">
        <v>201</v>
      </c>
      <c r="E811" s="236" t="s">
        <v>32</v>
      </c>
      <c r="F811" s="237" t="s">
        <v>204</v>
      </c>
      <c r="G811" s="235"/>
      <c r="H811" s="238">
        <v>13.191000000000001</v>
      </c>
      <c r="I811" s="239"/>
      <c r="J811" s="235"/>
      <c r="K811" s="235"/>
      <c r="L811" s="240"/>
      <c r="M811" s="241"/>
      <c r="N811" s="242"/>
      <c r="O811" s="242"/>
      <c r="P811" s="242"/>
      <c r="Q811" s="242"/>
      <c r="R811" s="242"/>
      <c r="S811" s="242"/>
      <c r="T811" s="243"/>
      <c r="AT811" s="244" t="s">
        <v>201</v>
      </c>
      <c r="AU811" s="244" t="s">
        <v>90</v>
      </c>
      <c r="AV811" s="15" t="s">
        <v>161</v>
      </c>
      <c r="AW811" s="15" t="s">
        <v>38</v>
      </c>
      <c r="AX811" s="15" t="s">
        <v>40</v>
      </c>
      <c r="AY811" s="244" t="s">
        <v>192</v>
      </c>
    </row>
    <row r="812" spans="1:65" s="2" customFormat="1" ht="16.5" customHeight="1">
      <c r="A812" s="37"/>
      <c r="B812" s="38"/>
      <c r="C812" s="196" t="s">
        <v>885</v>
      </c>
      <c r="D812" s="196" t="s">
        <v>194</v>
      </c>
      <c r="E812" s="197" t="s">
        <v>886</v>
      </c>
      <c r="F812" s="198" t="s">
        <v>887</v>
      </c>
      <c r="G812" s="199" t="s">
        <v>109</v>
      </c>
      <c r="H812" s="200">
        <v>29.61</v>
      </c>
      <c r="I812" s="201"/>
      <c r="J812" s="202">
        <f>ROUND(I812*H812,2)</f>
        <v>0</v>
      </c>
      <c r="K812" s="198" t="s">
        <v>197</v>
      </c>
      <c r="L812" s="42"/>
      <c r="M812" s="203" t="s">
        <v>32</v>
      </c>
      <c r="N812" s="204" t="s">
        <v>52</v>
      </c>
      <c r="O812" s="67"/>
      <c r="P812" s="205">
        <f>O812*H812</f>
        <v>0</v>
      </c>
      <c r="Q812" s="205">
        <v>0</v>
      </c>
      <c r="R812" s="205">
        <f>Q812*H812</f>
        <v>0</v>
      </c>
      <c r="S812" s="205">
        <v>0</v>
      </c>
      <c r="T812" s="206">
        <f>S812*H812</f>
        <v>0</v>
      </c>
      <c r="U812" s="37"/>
      <c r="V812" s="37"/>
      <c r="W812" s="37"/>
      <c r="X812" s="37"/>
      <c r="Y812" s="37"/>
      <c r="Z812" s="37"/>
      <c r="AA812" s="37"/>
      <c r="AB812" s="37"/>
      <c r="AC812" s="37"/>
      <c r="AD812" s="37"/>
      <c r="AE812" s="37"/>
      <c r="AR812" s="207" t="s">
        <v>161</v>
      </c>
      <c r="AT812" s="207" t="s">
        <v>194</v>
      </c>
      <c r="AU812" s="207" t="s">
        <v>90</v>
      </c>
      <c r="AY812" s="19" t="s">
        <v>192</v>
      </c>
      <c r="BE812" s="208">
        <f>IF(N812="základní",J812,0)</f>
        <v>0</v>
      </c>
      <c r="BF812" s="208">
        <f>IF(N812="snížená",J812,0)</f>
        <v>0</v>
      </c>
      <c r="BG812" s="208">
        <f>IF(N812="zákl. přenesená",J812,0)</f>
        <v>0</v>
      </c>
      <c r="BH812" s="208">
        <f>IF(N812="sníž. přenesená",J812,0)</f>
        <v>0</v>
      </c>
      <c r="BI812" s="208">
        <f>IF(N812="nulová",J812,0)</f>
        <v>0</v>
      </c>
      <c r="BJ812" s="19" t="s">
        <v>40</v>
      </c>
      <c r="BK812" s="208">
        <f>ROUND(I812*H812,2)</f>
        <v>0</v>
      </c>
      <c r="BL812" s="19" t="s">
        <v>161</v>
      </c>
      <c r="BM812" s="207" t="s">
        <v>888</v>
      </c>
    </row>
    <row r="813" spans="1:65" s="2" customFormat="1" ht="28.8">
      <c r="A813" s="37"/>
      <c r="B813" s="38"/>
      <c r="C813" s="39"/>
      <c r="D813" s="209" t="s">
        <v>199</v>
      </c>
      <c r="E813" s="39"/>
      <c r="F813" s="210" t="s">
        <v>889</v>
      </c>
      <c r="G813" s="39"/>
      <c r="H813" s="39"/>
      <c r="I813" s="119"/>
      <c r="J813" s="39"/>
      <c r="K813" s="39"/>
      <c r="L813" s="42"/>
      <c r="M813" s="211"/>
      <c r="N813" s="212"/>
      <c r="O813" s="67"/>
      <c r="P813" s="67"/>
      <c r="Q813" s="67"/>
      <c r="R813" s="67"/>
      <c r="S813" s="67"/>
      <c r="T813" s="68"/>
      <c r="U813" s="37"/>
      <c r="V813" s="37"/>
      <c r="W813" s="37"/>
      <c r="X813" s="37"/>
      <c r="Y813" s="37"/>
      <c r="Z813" s="37"/>
      <c r="AA813" s="37"/>
      <c r="AB813" s="37"/>
      <c r="AC813" s="37"/>
      <c r="AD813" s="37"/>
      <c r="AE813" s="37"/>
      <c r="AT813" s="19" t="s">
        <v>199</v>
      </c>
      <c r="AU813" s="19" t="s">
        <v>90</v>
      </c>
    </row>
    <row r="814" spans="1:65" s="13" customFormat="1" ht="10.199999999999999">
      <c r="B814" s="213"/>
      <c r="C814" s="214"/>
      <c r="D814" s="209" t="s">
        <v>201</v>
      </c>
      <c r="E814" s="215" t="s">
        <v>32</v>
      </c>
      <c r="F814" s="216" t="s">
        <v>202</v>
      </c>
      <c r="G814" s="214"/>
      <c r="H814" s="215" t="s">
        <v>32</v>
      </c>
      <c r="I814" s="217"/>
      <c r="J814" s="214"/>
      <c r="K814" s="214"/>
      <c r="L814" s="218"/>
      <c r="M814" s="219"/>
      <c r="N814" s="220"/>
      <c r="O814" s="220"/>
      <c r="P814" s="220"/>
      <c r="Q814" s="220"/>
      <c r="R814" s="220"/>
      <c r="S814" s="220"/>
      <c r="T814" s="221"/>
      <c r="AT814" s="222" t="s">
        <v>201</v>
      </c>
      <c r="AU814" s="222" t="s">
        <v>90</v>
      </c>
      <c r="AV814" s="13" t="s">
        <v>40</v>
      </c>
      <c r="AW814" s="13" t="s">
        <v>38</v>
      </c>
      <c r="AX814" s="13" t="s">
        <v>81</v>
      </c>
      <c r="AY814" s="222" t="s">
        <v>192</v>
      </c>
    </row>
    <row r="815" spans="1:65" s="14" customFormat="1" ht="10.199999999999999">
      <c r="B815" s="223"/>
      <c r="C815" s="224"/>
      <c r="D815" s="209" t="s">
        <v>201</v>
      </c>
      <c r="E815" s="225" t="s">
        <v>32</v>
      </c>
      <c r="F815" s="226" t="s">
        <v>890</v>
      </c>
      <c r="G815" s="224"/>
      <c r="H815" s="227">
        <v>21.72</v>
      </c>
      <c r="I815" s="228"/>
      <c r="J815" s="224"/>
      <c r="K815" s="224"/>
      <c r="L815" s="229"/>
      <c r="M815" s="230"/>
      <c r="N815" s="231"/>
      <c r="O815" s="231"/>
      <c r="P815" s="231"/>
      <c r="Q815" s="231"/>
      <c r="R815" s="231"/>
      <c r="S815" s="231"/>
      <c r="T815" s="232"/>
      <c r="AT815" s="233" t="s">
        <v>201</v>
      </c>
      <c r="AU815" s="233" t="s">
        <v>90</v>
      </c>
      <c r="AV815" s="14" t="s">
        <v>90</v>
      </c>
      <c r="AW815" s="14" t="s">
        <v>38</v>
      </c>
      <c r="AX815" s="14" t="s">
        <v>81</v>
      </c>
      <c r="AY815" s="233" t="s">
        <v>192</v>
      </c>
    </row>
    <row r="816" spans="1:65" s="14" customFormat="1" ht="10.199999999999999">
      <c r="B816" s="223"/>
      <c r="C816" s="224"/>
      <c r="D816" s="209" t="s">
        <v>201</v>
      </c>
      <c r="E816" s="225" t="s">
        <v>32</v>
      </c>
      <c r="F816" s="226" t="s">
        <v>891</v>
      </c>
      <c r="G816" s="224"/>
      <c r="H816" s="227">
        <v>7.89</v>
      </c>
      <c r="I816" s="228"/>
      <c r="J816" s="224"/>
      <c r="K816" s="224"/>
      <c r="L816" s="229"/>
      <c r="M816" s="230"/>
      <c r="N816" s="231"/>
      <c r="O816" s="231"/>
      <c r="P816" s="231"/>
      <c r="Q816" s="231"/>
      <c r="R816" s="231"/>
      <c r="S816" s="231"/>
      <c r="T816" s="232"/>
      <c r="AT816" s="233" t="s">
        <v>201</v>
      </c>
      <c r="AU816" s="233" t="s">
        <v>90</v>
      </c>
      <c r="AV816" s="14" t="s">
        <v>90</v>
      </c>
      <c r="AW816" s="14" t="s">
        <v>38</v>
      </c>
      <c r="AX816" s="14" t="s">
        <v>81</v>
      </c>
      <c r="AY816" s="233" t="s">
        <v>192</v>
      </c>
    </row>
    <row r="817" spans="1:65" s="15" customFormat="1" ht="10.199999999999999">
      <c r="B817" s="234"/>
      <c r="C817" s="235"/>
      <c r="D817" s="209" t="s">
        <v>201</v>
      </c>
      <c r="E817" s="236" t="s">
        <v>32</v>
      </c>
      <c r="F817" s="237" t="s">
        <v>204</v>
      </c>
      <c r="G817" s="235"/>
      <c r="H817" s="238">
        <v>29.61</v>
      </c>
      <c r="I817" s="239"/>
      <c r="J817" s="235"/>
      <c r="K817" s="235"/>
      <c r="L817" s="240"/>
      <c r="M817" s="241"/>
      <c r="N817" s="242"/>
      <c r="O817" s="242"/>
      <c r="P817" s="242"/>
      <c r="Q817" s="242"/>
      <c r="R817" s="242"/>
      <c r="S817" s="242"/>
      <c r="T817" s="243"/>
      <c r="AT817" s="244" t="s">
        <v>201</v>
      </c>
      <c r="AU817" s="244" t="s">
        <v>90</v>
      </c>
      <c r="AV817" s="15" t="s">
        <v>161</v>
      </c>
      <c r="AW817" s="15" t="s">
        <v>38</v>
      </c>
      <c r="AX817" s="15" t="s">
        <v>40</v>
      </c>
      <c r="AY817" s="244" t="s">
        <v>192</v>
      </c>
    </row>
    <row r="818" spans="1:65" s="2" customFormat="1" ht="21.75" customHeight="1">
      <c r="A818" s="37"/>
      <c r="B818" s="38"/>
      <c r="C818" s="196" t="s">
        <v>892</v>
      </c>
      <c r="D818" s="196" t="s">
        <v>194</v>
      </c>
      <c r="E818" s="197" t="s">
        <v>893</v>
      </c>
      <c r="F818" s="198" t="s">
        <v>894</v>
      </c>
      <c r="G818" s="199" t="s">
        <v>109</v>
      </c>
      <c r="H818" s="200">
        <v>29.61</v>
      </c>
      <c r="I818" s="201"/>
      <c r="J818" s="202">
        <f>ROUND(I818*H818,2)</f>
        <v>0</v>
      </c>
      <c r="K818" s="198" t="s">
        <v>197</v>
      </c>
      <c r="L818" s="42"/>
      <c r="M818" s="203" t="s">
        <v>32</v>
      </c>
      <c r="N818" s="204" t="s">
        <v>52</v>
      </c>
      <c r="O818" s="67"/>
      <c r="P818" s="205">
        <f>O818*H818</f>
        <v>0</v>
      </c>
      <c r="Q818" s="205">
        <v>5.0000000000000002E-5</v>
      </c>
      <c r="R818" s="205">
        <f>Q818*H818</f>
        <v>1.4805E-3</v>
      </c>
      <c r="S818" s="205">
        <v>0</v>
      </c>
      <c r="T818" s="206">
        <f>S818*H818</f>
        <v>0</v>
      </c>
      <c r="U818" s="37"/>
      <c r="V818" s="37"/>
      <c r="W818" s="37"/>
      <c r="X818" s="37"/>
      <c r="Y818" s="37"/>
      <c r="Z818" s="37"/>
      <c r="AA818" s="37"/>
      <c r="AB818" s="37"/>
      <c r="AC818" s="37"/>
      <c r="AD818" s="37"/>
      <c r="AE818" s="37"/>
      <c r="AR818" s="207" t="s">
        <v>161</v>
      </c>
      <c r="AT818" s="207" t="s">
        <v>194</v>
      </c>
      <c r="AU818" s="207" t="s">
        <v>90</v>
      </c>
      <c r="AY818" s="19" t="s">
        <v>192</v>
      </c>
      <c r="BE818" s="208">
        <f>IF(N818="základní",J818,0)</f>
        <v>0</v>
      </c>
      <c r="BF818" s="208">
        <f>IF(N818="snížená",J818,0)</f>
        <v>0</v>
      </c>
      <c r="BG818" s="208">
        <f>IF(N818="zákl. přenesená",J818,0)</f>
        <v>0</v>
      </c>
      <c r="BH818" s="208">
        <f>IF(N818="sníž. přenesená",J818,0)</f>
        <v>0</v>
      </c>
      <c r="BI818" s="208">
        <f>IF(N818="nulová",J818,0)</f>
        <v>0</v>
      </c>
      <c r="BJ818" s="19" t="s">
        <v>40</v>
      </c>
      <c r="BK818" s="208">
        <f>ROUND(I818*H818,2)</f>
        <v>0</v>
      </c>
      <c r="BL818" s="19" t="s">
        <v>161</v>
      </c>
      <c r="BM818" s="207" t="s">
        <v>895</v>
      </c>
    </row>
    <row r="819" spans="1:65" s="2" customFormat="1" ht="38.4">
      <c r="A819" s="37"/>
      <c r="B819" s="38"/>
      <c r="C819" s="39"/>
      <c r="D819" s="209" t="s">
        <v>199</v>
      </c>
      <c r="E819" s="39"/>
      <c r="F819" s="210" t="s">
        <v>896</v>
      </c>
      <c r="G819" s="39"/>
      <c r="H819" s="39"/>
      <c r="I819" s="119"/>
      <c r="J819" s="39"/>
      <c r="K819" s="39"/>
      <c r="L819" s="42"/>
      <c r="M819" s="211"/>
      <c r="N819" s="212"/>
      <c r="O819" s="67"/>
      <c r="P819" s="67"/>
      <c r="Q819" s="67"/>
      <c r="R819" s="67"/>
      <c r="S819" s="67"/>
      <c r="T819" s="68"/>
      <c r="U819" s="37"/>
      <c r="V819" s="37"/>
      <c r="W819" s="37"/>
      <c r="X819" s="37"/>
      <c r="Y819" s="37"/>
      <c r="Z819" s="37"/>
      <c r="AA819" s="37"/>
      <c r="AB819" s="37"/>
      <c r="AC819" s="37"/>
      <c r="AD819" s="37"/>
      <c r="AE819" s="37"/>
      <c r="AT819" s="19" t="s">
        <v>199</v>
      </c>
      <c r="AU819" s="19" t="s">
        <v>90</v>
      </c>
    </row>
    <row r="820" spans="1:65" s="2" customFormat="1" ht="16.5" customHeight="1">
      <c r="A820" s="37"/>
      <c r="B820" s="38"/>
      <c r="C820" s="196" t="s">
        <v>897</v>
      </c>
      <c r="D820" s="196" t="s">
        <v>194</v>
      </c>
      <c r="E820" s="197" t="s">
        <v>898</v>
      </c>
      <c r="F820" s="198" t="s">
        <v>899</v>
      </c>
      <c r="G820" s="199" t="s">
        <v>109</v>
      </c>
      <c r="H820" s="200">
        <v>461.23</v>
      </c>
      <c r="I820" s="201"/>
      <c r="J820" s="202">
        <f>ROUND(I820*H820,2)</f>
        <v>0</v>
      </c>
      <c r="K820" s="198" t="s">
        <v>197</v>
      </c>
      <c r="L820" s="42"/>
      <c r="M820" s="203" t="s">
        <v>32</v>
      </c>
      <c r="N820" s="204" t="s">
        <v>52</v>
      </c>
      <c r="O820" s="67"/>
      <c r="P820" s="205">
        <f>O820*H820</f>
        <v>0</v>
      </c>
      <c r="Q820" s="205">
        <v>4.4999999999999999E-4</v>
      </c>
      <c r="R820" s="205">
        <f>Q820*H820</f>
        <v>0.2075535</v>
      </c>
      <c r="S820" s="205">
        <v>0</v>
      </c>
      <c r="T820" s="206">
        <f>S820*H820</f>
        <v>0</v>
      </c>
      <c r="U820" s="37"/>
      <c r="V820" s="37"/>
      <c r="W820" s="37"/>
      <c r="X820" s="37"/>
      <c r="Y820" s="37"/>
      <c r="Z820" s="37"/>
      <c r="AA820" s="37"/>
      <c r="AB820" s="37"/>
      <c r="AC820" s="37"/>
      <c r="AD820" s="37"/>
      <c r="AE820" s="37"/>
      <c r="AR820" s="207" t="s">
        <v>161</v>
      </c>
      <c r="AT820" s="207" t="s">
        <v>194</v>
      </c>
      <c r="AU820" s="207" t="s">
        <v>90</v>
      </c>
      <c r="AY820" s="19" t="s">
        <v>192</v>
      </c>
      <c r="BE820" s="208">
        <f>IF(N820="základní",J820,0)</f>
        <v>0</v>
      </c>
      <c r="BF820" s="208">
        <f>IF(N820="snížená",J820,0)</f>
        <v>0</v>
      </c>
      <c r="BG820" s="208">
        <f>IF(N820="zákl. přenesená",J820,0)</f>
        <v>0</v>
      </c>
      <c r="BH820" s="208">
        <f>IF(N820="sníž. přenesená",J820,0)</f>
        <v>0</v>
      </c>
      <c r="BI820" s="208">
        <f>IF(N820="nulová",J820,0)</f>
        <v>0</v>
      </c>
      <c r="BJ820" s="19" t="s">
        <v>40</v>
      </c>
      <c r="BK820" s="208">
        <f>ROUND(I820*H820,2)</f>
        <v>0</v>
      </c>
      <c r="BL820" s="19" t="s">
        <v>161</v>
      </c>
      <c r="BM820" s="207" t="s">
        <v>900</v>
      </c>
    </row>
    <row r="821" spans="1:65" s="2" customFormat="1" ht="67.2">
      <c r="A821" s="37"/>
      <c r="B821" s="38"/>
      <c r="C821" s="39"/>
      <c r="D821" s="209" t="s">
        <v>199</v>
      </c>
      <c r="E821" s="39"/>
      <c r="F821" s="210" t="s">
        <v>901</v>
      </c>
      <c r="G821" s="39"/>
      <c r="H821" s="39"/>
      <c r="I821" s="119"/>
      <c r="J821" s="39"/>
      <c r="K821" s="39"/>
      <c r="L821" s="42"/>
      <c r="M821" s="211"/>
      <c r="N821" s="212"/>
      <c r="O821" s="67"/>
      <c r="P821" s="67"/>
      <c r="Q821" s="67"/>
      <c r="R821" s="67"/>
      <c r="S821" s="67"/>
      <c r="T821" s="68"/>
      <c r="U821" s="37"/>
      <c r="V821" s="37"/>
      <c r="W821" s="37"/>
      <c r="X821" s="37"/>
      <c r="Y821" s="37"/>
      <c r="Z821" s="37"/>
      <c r="AA821" s="37"/>
      <c r="AB821" s="37"/>
      <c r="AC821" s="37"/>
      <c r="AD821" s="37"/>
      <c r="AE821" s="37"/>
      <c r="AT821" s="19" t="s">
        <v>199</v>
      </c>
      <c r="AU821" s="19" t="s">
        <v>90</v>
      </c>
    </row>
    <row r="822" spans="1:65" s="13" customFormat="1" ht="10.199999999999999">
      <c r="B822" s="213"/>
      <c r="C822" s="214"/>
      <c r="D822" s="209" t="s">
        <v>201</v>
      </c>
      <c r="E822" s="215" t="s">
        <v>32</v>
      </c>
      <c r="F822" s="216" t="s">
        <v>275</v>
      </c>
      <c r="G822" s="214"/>
      <c r="H822" s="215" t="s">
        <v>32</v>
      </c>
      <c r="I822" s="217"/>
      <c r="J822" s="214"/>
      <c r="K822" s="214"/>
      <c r="L822" s="218"/>
      <c r="M822" s="219"/>
      <c r="N822" s="220"/>
      <c r="O822" s="220"/>
      <c r="P822" s="220"/>
      <c r="Q822" s="220"/>
      <c r="R822" s="220"/>
      <c r="S822" s="220"/>
      <c r="T822" s="221"/>
      <c r="AT822" s="222" t="s">
        <v>201</v>
      </c>
      <c r="AU822" s="222" t="s">
        <v>90</v>
      </c>
      <c r="AV822" s="13" t="s">
        <v>40</v>
      </c>
      <c r="AW822" s="13" t="s">
        <v>38</v>
      </c>
      <c r="AX822" s="13" t="s">
        <v>81</v>
      </c>
      <c r="AY822" s="222" t="s">
        <v>192</v>
      </c>
    </row>
    <row r="823" spans="1:65" s="13" customFormat="1" ht="10.199999999999999">
      <c r="B823" s="213"/>
      <c r="C823" s="214"/>
      <c r="D823" s="209" t="s">
        <v>201</v>
      </c>
      <c r="E823" s="215" t="s">
        <v>32</v>
      </c>
      <c r="F823" s="216" t="s">
        <v>202</v>
      </c>
      <c r="G823" s="214"/>
      <c r="H823" s="215" t="s">
        <v>32</v>
      </c>
      <c r="I823" s="217"/>
      <c r="J823" s="214"/>
      <c r="K823" s="214"/>
      <c r="L823" s="218"/>
      <c r="M823" s="219"/>
      <c r="N823" s="220"/>
      <c r="O823" s="220"/>
      <c r="P823" s="220"/>
      <c r="Q823" s="220"/>
      <c r="R823" s="220"/>
      <c r="S823" s="220"/>
      <c r="T823" s="221"/>
      <c r="AT823" s="222" t="s">
        <v>201</v>
      </c>
      <c r="AU823" s="222" t="s">
        <v>90</v>
      </c>
      <c r="AV823" s="13" t="s">
        <v>40</v>
      </c>
      <c r="AW823" s="13" t="s">
        <v>38</v>
      </c>
      <c r="AX823" s="13" t="s">
        <v>81</v>
      </c>
      <c r="AY823" s="222" t="s">
        <v>192</v>
      </c>
    </row>
    <row r="824" spans="1:65" s="13" customFormat="1" ht="10.199999999999999">
      <c r="B824" s="213"/>
      <c r="C824" s="214"/>
      <c r="D824" s="209" t="s">
        <v>201</v>
      </c>
      <c r="E824" s="215" t="s">
        <v>32</v>
      </c>
      <c r="F824" s="216" t="s">
        <v>276</v>
      </c>
      <c r="G824" s="214"/>
      <c r="H824" s="215" t="s">
        <v>32</v>
      </c>
      <c r="I824" s="217"/>
      <c r="J824" s="214"/>
      <c r="K824" s="214"/>
      <c r="L824" s="218"/>
      <c r="M824" s="219"/>
      <c r="N824" s="220"/>
      <c r="O824" s="220"/>
      <c r="P824" s="220"/>
      <c r="Q824" s="220"/>
      <c r="R824" s="220"/>
      <c r="S824" s="220"/>
      <c r="T824" s="221"/>
      <c r="AT824" s="222" t="s">
        <v>201</v>
      </c>
      <c r="AU824" s="222" t="s">
        <v>90</v>
      </c>
      <c r="AV824" s="13" t="s">
        <v>40</v>
      </c>
      <c r="AW824" s="13" t="s">
        <v>38</v>
      </c>
      <c r="AX824" s="13" t="s">
        <v>81</v>
      </c>
      <c r="AY824" s="222" t="s">
        <v>192</v>
      </c>
    </row>
    <row r="825" spans="1:65" s="14" customFormat="1" ht="10.199999999999999">
      <c r="B825" s="223"/>
      <c r="C825" s="224"/>
      <c r="D825" s="209" t="s">
        <v>201</v>
      </c>
      <c r="E825" s="225" t="s">
        <v>32</v>
      </c>
      <c r="F825" s="226" t="s">
        <v>858</v>
      </c>
      <c r="G825" s="224"/>
      <c r="H825" s="227">
        <v>92.21</v>
      </c>
      <c r="I825" s="228"/>
      <c r="J825" s="224"/>
      <c r="K825" s="224"/>
      <c r="L825" s="229"/>
      <c r="M825" s="230"/>
      <c r="N825" s="231"/>
      <c r="O825" s="231"/>
      <c r="P825" s="231"/>
      <c r="Q825" s="231"/>
      <c r="R825" s="231"/>
      <c r="S825" s="231"/>
      <c r="T825" s="232"/>
      <c r="AT825" s="233" t="s">
        <v>201</v>
      </c>
      <c r="AU825" s="233" t="s">
        <v>90</v>
      </c>
      <c r="AV825" s="14" t="s">
        <v>90</v>
      </c>
      <c r="AW825" s="14" t="s">
        <v>38</v>
      </c>
      <c r="AX825" s="14" t="s">
        <v>81</v>
      </c>
      <c r="AY825" s="233" t="s">
        <v>192</v>
      </c>
    </row>
    <row r="826" spans="1:65" s="14" customFormat="1" ht="10.199999999999999">
      <c r="B826" s="223"/>
      <c r="C826" s="224"/>
      <c r="D826" s="209" t="s">
        <v>201</v>
      </c>
      <c r="E826" s="225" t="s">
        <v>32</v>
      </c>
      <c r="F826" s="226" t="s">
        <v>859</v>
      </c>
      <c r="G826" s="224"/>
      <c r="H826" s="227">
        <v>330.24</v>
      </c>
      <c r="I826" s="228"/>
      <c r="J826" s="224"/>
      <c r="K826" s="224"/>
      <c r="L826" s="229"/>
      <c r="M826" s="230"/>
      <c r="N826" s="231"/>
      <c r="O826" s="231"/>
      <c r="P826" s="231"/>
      <c r="Q826" s="231"/>
      <c r="R826" s="231"/>
      <c r="S826" s="231"/>
      <c r="T826" s="232"/>
      <c r="AT826" s="233" t="s">
        <v>201</v>
      </c>
      <c r="AU826" s="233" t="s">
        <v>90</v>
      </c>
      <c r="AV826" s="14" t="s">
        <v>90</v>
      </c>
      <c r="AW826" s="14" t="s">
        <v>38</v>
      </c>
      <c r="AX826" s="14" t="s">
        <v>81</v>
      </c>
      <c r="AY826" s="233" t="s">
        <v>192</v>
      </c>
    </row>
    <row r="827" spans="1:65" s="14" customFormat="1" ht="10.199999999999999">
      <c r="B827" s="223"/>
      <c r="C827" s="224"/>
      <c r="D827" s="209" t="s">
        <v>201</v>
      </c>
      <c r="E827" s="225" t="s">
        <v>32</v>
      </c>
      <c r="F827" s="226" t="s">
        <v>860</v>
      </c>
      <c r="G827" s="224"/>
      <c r="H827" s="227">
        <v>38.78</v>
      </c>
      <c r="I827" s="228"/>
      <c r="J827" s="224"/>
      <c r="K827" s="224"/>
      <c r="L827" s="229"/>
      <c r="M827" s="230"/>
      <c r="N827" s="231"/>
      <c r="O827" s="231"/>
      <c r="P827" s="231"/>
      <c r="Q827" s="231"/>
      <c r="R827" s="231"/>
      <c r="S827" s="231"/>
      <c r="T827" s="232"/>
      <c r="AT827" s="233" t="s">
        <v>201</v>
      </c>
      <c r="AU827" s="233" t="s">
        <v>90</v>
      </c>
      <c r="AV827" s="14" t="s">
        <v>90</v>
      </c>
      <c r="AW827" s="14" t="s">
        <v>38</v>
      </c>
      <c r="AX827" s="14" t="s">
        <v>81</v>
      </c>
      <c r="AY827" s="233" t="s">
        <v>192</v>
      </c>
    </row>
    <row r="828" spans="1:65" s="15" customFormat="1" ht="10.199999999999999">
      <c r="B828" s="234"/>
      <c r="C828" s="235"/>
      <c r="D828" s="209" t="s">
        <v>201</v>
      </c>
      <c r="E828" s="236" t="s">
        <v>32</v>
      </c>
      <c r="F828" s="237" t="s">
        <v>204</v>
      </c>
      <c r="G828" s="235"/>
      <c r="H828" s="238">
        <v>461.23</v>
      </c>
      <c r="I828" s="239"/>
      <c r="J828" s="235"/>
      <c r="K828" s="235"/>
      <c r="L828" s="240"/>
      <c r="M828" s="241"/>
      <c r="N828" s="242"/>
      <c r="O828" s="242"/>
      <c r="P828" s="242"/>
      <c r="Q828" s="242"/>
      <c r="R828" s="242"/>
      <c r="S828" s="242"/>
      <c r="T828" s="243"/>
      <c r="AT828" s="244" t="s">
        <v>201</v>
      </c>
      <c r="AU828" s="244" t="s">
        <v>90</v>
      </c>
      <c r="AV828" s="15" t="s">
        <v>161</v>
      </c>
      <c r="AW828" s="15" t="s">
        <v>38</v>
      </c>
      <c r="AX828" s="15" t="s">
        <v>40</v>
      </c>
      <c r="AY828" s="244" t="s">
        <v>192</v>
      </c>
    </row>
    <row r="829" spans="1:65" s="2" customFormat="1" ht="16.5" customHeight="1">
      <c r="A829" s="37"/>
      <c r="B829" s="38"/>
      <c r="C829" s="196" t="s">
        <v>902</v>
      </c>
      <c r="D829" s="196" t="s">
        <v>194</v>
      </c>
      <c r="E829" s="197" t="s">
        <v>903</v>
      </c>
      <c r="F829" s="198" t="s">
        <v>904</v>
      </c>
      <c r="G829" s="199" t="s">
        <v>325</v>
      </c>
      <c r="H829" s="200">
        <v>2.7320000000000002</v>
      </c>
      <c r="I829" s="201"/>
      <c r="J829" s="202">
        <f>ROUND(I829*H829,2)</f>
        <v>0</v>
      </c>
      <c r="K829" s="198" t="s">
        <v>197</v>
      </c>
      <c r="L829" s="42"/>
      <c r="M829" s="203" t="s">
        <v>32</v>
      </c>
      <c r="N829" s="204" t="s">
        <v>52</v>
      </c>
      <c r="O829" s="67"/>
      <c r="P829" s="205">
        <f>O829*H829</f>
        <v>0</v>
      </c>
      <c r="Q829" s="205">
        <v>1.01508</v>
      </c>
      <c r="R829" s="205">
        <f>Q829*H829</f>
        <v>2.77319856</v>
      </c>
      <c r="S829" s="205">
        <v>0</v>
      </c>
      <c r="T829" s="206">
        <f>S829*H829</f>
        <v>0</v>
      </c>
      <c r="U829" s="37"/>
      <c r="V829" s="37"/>
      <c r="W829" s="37"/>
      <c r="X829" s="37"/>
      <c r="Y829" s="37"/>
      <c r="Z829" s="37"/>
      <c r="AA829" s="37"/>
      <c r="AB829" s="37"/>
      <c r="AC829" s="37"/>
      <c r="AD829" s="37"/>
      <c r="AE829" s="37"/>
      <c r="AR829" s="207" t="s">
        <v>161</v>
      </c>
      <c r="AT829" s="207" t="s">
        <v>194</v>
      </c>
      <c r="AU829" s="207" t="s">
        <v>90</v>
      </c>
      <c r="AY829" s="19" t="s">
        <v>192</v>
      </c>
      <c r="BE829" s="208">
        <f>IF(N829="základní",J829,0)</f>
        <v>0</v>
      </c>
      <c r="BF829" s="208">
        <f>IF(N829="snížená",J829,0)</f>
        <v>0</v>
      </c>
      <c r="BG829" s="208">
        <f>IF(N829="zákl. přenesená",J829,0)</f>
        <v>0</v>
      </c>
      <c r="BH829" s="208">
        <f>IF(N829="sníž. přenesená",J829,0)</f>
        <v>0</v>
      </c>
      <c r="BI829" s="208">
        <f>IF(N829="nulová",J829,0)</f>
        <v>0</v>
      </c>
      <c r="BJ829" s="19" t="s">
        <v>40</v>
      </c>
      <c r="BK829" s="208">
        <f>ROUND(I829*H829,2)</f>
        <v>0</v>
      </c>
      <c r="BL829" s="19" t="s">
        <v>161</v>
      </c>
      <c r="BM829" s="207" t="s">
        <v>905</v>
      </c>
    </row>
    <row r="830" spans="1:65" s="13" customFormat="1" ht="10.199999999999999">
      <c r="B830" s="213"/>
      <c r="C830" s="214"/>
      <c r="D830" s="209" t="s">
        <v>201</v>
      </c>
      <c r="E830" s="215" t="s">
        <v>32</v>
      </c>
      <c r="F830" s="216" t="s">
        <v>540</v>
      </c>
      <c r="G830" s="214"/>
      <c r="H830" s="215" t="s">
        <v>32</v>
      </c>
      <c r="I830" s="217"/>
      <c r="J830" s="214"/>
      <c r="K830" s="214"/>
      <c r="L830" s="218"/>
      <c r="M830" s="219"/>
      <c r="N830" s="220"/>
      <c r="O830" s="220"/>
      <c r="P830" s="220"/>
      <c r="Q830" s="220"/>
      <c r="R830" s="220"/>
      <c r="S830" s="220"/>
      <c r="T830" s="221"/>
      <c r="AT830" s="222" t="s">
        <v>201</v>
      </c>
      <c r="AU830" s="222" t="s">
        <v>90</v>
      </c>
      <c r="AV830" s="13" t="s">
        <v>40</v>
      </c>
      <c r="AW830" s="13" t="s">
        <v>38</v>
      </c>
      <c r="AX830" s="13" t="s">
        <v>81</v>
      </c>
      <c r="AY830" s="222" t="s">
        <v>192</v>
      </c>
    </row>
    <row r="831" spans="1:65" s="13" customFormat="1" ht="10.199999999999999">
      <c r="B831" s="213"/>
      <c r="C831" s="214"/>
      <c r="D831" s="209" t="s">
        <v>201</v>
      </c>
      <c r="E831" s="215" t="s">
        <v>32</v>
      </c>
      <c r="F831" s="216" t="s">
        <v>202</v>
      </c>
      <c r="G831" s="214"/>
      <c r="H831" s="215" t="s">
        <v>32</v>
      </c>
      <c r="I831" s="217"/>
      <c r="J831" s="214"/>
      <c r="K831" s="214"/>
      <c r="L831" s="218"/>
      <c r="M831" s="219"/>
      <c r="N831" s="220"/>
      <c r="O831" s="220"/>
      <c r="P831" s="220"/>
      <c r="Q831" s="220"/>
      <c r="R831" s="220"/>
      <c r="S831" s="220"/>
      <c r="T831" s="221"/>
      <c r="AT831" s="222" t="s">
        <v>201</v>
      </c>
      <c r="AU831" s="222" t="s">
        <v>90</v>
      </c>
      <c r="AV831" s="13" t="s">
        <v>40</v>
      </c>
      <c r="AW831" s="13" t="s">
        <v>38</v>
      </c>
      <c r="AX831" s="13" t="s">
        <v>81</v>
      </c>
      <c r="AY831" s="222" t="s">
        <v>192</v>
      </c>
    </row>
    <row r="832" spans="1:65" s="13" customFormat="1" ht="10.199999999999999">
      <c r="B832" s="213"/>
      <c r="C832" s="214"/>
      <c r="D832" s="209" t="s">
        <v>201</v>
      </c>
      <c r="E832" s="215" t="s">
        <v>32</v>
      </c>
      <c r="F832" s="216" t="s">
        <v>276</v>
      </c>
      <c r="G832" s="214"/>
      <c r="H832" s="215" t="s">
        <v>32</v>
      </c>
      <c r="I832" s="217"/>
      <c r="J832" s="214"/>
      <c r="K832" s="214"/>
      <c r="L832" s="218"/>
      <c r="M832" s="219"/>
      <c r="N832" s="220"/>
      <c r="O832" s="220"/>
      <c r="P832" s="220"/>
      <c r="Q832" s="220"/>
      <c r="R832" s="220"/>
      <c r="S832" s="220"/>
      <c r="T832" s="221"/>
      <c r="AT832" s="222" t="s">
        <v>201</v>
      </c>
      <c r="AU832" s="222" t="s">
        <v>90</v>
      </c>
      <c r="AV832" s="13" t="s">
        <v>40</v>
      </c>
      <c r="AW832" s="13" t="s">
        <v>38</v>
      </c>
      <c r="AX832" s="13" t="s">
        <v>81</v>
      </c>
      <c r="AY832" s="222" t="s">
        <v>192</v>
      </c>
    </row>
    <row r="833" spans="1:65" s="14" customFormat="1" ht="10.199999999999999">
      <c r="B833" s="223"/>
      <c r="C833" s="224"/>
      <c r="D833" s="209" t="s">
        <v>201</v>
      </c>
      <c r="E833" s="225" t="s">
        <v>32</v>
      </c>
      <c r="F833" s="226" t="s">
        <v>906</v>
      </c>
      <c r="G833" s="224"/>
      <c r="H833" s="227">
        <v>0.67700000000000005</v>
      </c>
      <c r="I833" s="228"/>
      <c r="J833" s="224"/>
      <c r="K833" s="224"/>
      <c r="L833" s="229"/>
      <c r="M833" s="230"/>
      <c r="N833" s="231"/>
      <c r="O833" s="231"/>
      <c r="P833" s="231"/>
      <c r="Q833" s="231"/>
      <c r="R833" s="231"/>
      <c r="S833" s="231"/>
      <c r="T833" s="232"/>
      <c r="AT833" s="233" t="s">
        <v>201</v>
      </c>
      <c r="AU833" s="233" t="s">
        <v>90</v>
      </c>
      <c r="AV833" s="14" t="s">
        <v>90</v>
      </c>
      <c r="AW833" s="14" t="s">
        <v>38</v>
      </c>
      <c r="AX833" s="14" t="s">
        <v>81</v>
      </c>
      <c r="AY833" s="233" t="s">
        <v>192</v>
      </c>
    </row>
    <row r="834" spans="1:65" s="14" customFormat="1" ht="10.199999999999999">
      <c r="B834" s="223"/>
      <c r="C834" s="224"/>
      <c r="D834" s="209" t="s">
        <v>201</v>
      </c>
      <c r="E834" s="225" t="s">
        <v>32</v>
      </c>
      <c r="F834" s="226" t="s">
        <v>907</v>
      </c>
      <c r="G834" s="224"/>
      <c r="H834" s="227">
        <v>0.20300000000000001</v>
      </c>
      <c r="I834" s="228"/>
      <c r="J834" s="224"/>
      <c r="K834" s="224"/>
      <c r="L834" s="229"/>
      <c r="M834" s="230"/>
      <c r="N834" s="231"/>
      <c r="O834" s="231"/>
      <c r="P834" s="231"/>
      <c r="Q834" s="231"/>
      <c r="R834" s="231"/>
      <c r="S834" s="231"/>
      <c r="T834" s="232"/>
      <c r="AT834" s="233" t="s">
        <v>201</v>
      </c>
      <c r="AU834" s="233" t="s">
        <v>90</v>
      </c>
      <c r="AV834" s="14" t="s">
        <v>90</v>
      </c>
      <c r="AW834" s="14" t="s">
        <v>38</v>
      </c>
      <c r="AX834" s="14" t="s">
        <v>81</v>
      </c>
      <c r="AY834" s="233" t="s">
        <v>192</v>
      </c>
    </row>
    <row r="835" spans="1:65" s="16" customFormat="1" ht="10.199999999999999">
      <c r="B835" s="245"/>
      <c r="C835" s="246"/>
      <c r="D835" s="209" t="s">
        <v>201</v>
      </c>
      <c r="E835" s="247" t="s">
        <v>32</v>
      </c>
      <c r="F835" s="248" t="s">
        <v>260</v>
      </c>
      <c r="G835" s="246"/>
      <c r="H835" s="249">
        <v>0.88</v>
      </c>
      <c r="I835" s="250"/>
      <c r="J835" s="246"/>
      <c r="K835" s="246"/>
      <c r="L835" s="251"/>
      <c r="M835" s="252"/>
      <c r="N835" s="253"/>
      <c r="O835" s="253"/>
      <c r="P835" s="253"/>
      <c r="Q835" s="253"/>
      <c r="R835" s="253"/>
      <c r="S835" s="253"/>
      <c r="T835" s="254"/>
      <c r="AT835" s="255" t="s">
        <v>201</v>
      </c>
      <c r="AU835" s="255" t="s">
        <v>90</v>
      </c>
      <c r="AV835" s="16" t="s">
        <v>111</v>
      </c>
      <c r="AW835" s="16" t="s">
        <v>38</v>
      </c>
      <c r="AX835" s="16" t="s">
        <v>81</v>
      </c>
      <c r="AY835" s="255" t="s">
        <v>192</v>
      </c>
    </row>
    <row r="836" spans="1:65" s="14" customFormat="1" ht="10.199999999999999">
      <c r="B836" s="223"/>
      <c r="C836" s="224"/>
      <c r="D836" s="209" t="s">
        <v>201</v>
      </c>
      <c r="E836" s="225" t="s">
        <v>32</v>
      </c>
      <c r="F836" s="226" t="s">
        <v>908</v>
      </c>
      <c r="G836" s="224"/>
      <c r="H836" s="227">
        <v>1.3620000000000001</v>
      </c>
      <c r="I836" s="228"/>
      <c r="J836" s="224"/>
      <c r="K836" s="224"/>
      <c r="L836" s="229"/>
      <c r="M836" s="230"/>
      <c r="N836" s="231"/>
      <c r="O836" s="231"/>
      <c r="P836" s="231"/>
      <c r="Q836" s="231"/>
      <c r="R836" s="231"/>
      <c r="S836" s="231"/>
      <c r="T836" s="232"/>
      <c r="AT836" s="233" t="s">
        <v>201</v>
      </c>
      <c r="AU836" s="233" t="s">
        <v>90</v>
      </c>
      <c r="AV836" s="14" t="s">
        <v>90</v>
      </c>
      <c r="AW836" s="14" t="s">
        <v>38</v>
      </c>
      <c r="AX836" s="14" t="s">
        <v>81</v>
      </c>
      <c r="AY836" s="233" t="s">
        <v>192</v>
      </c>
    </row>
    <row r="837" spans="1:65" s="14" customFormat="1" ht="10.199999999999999">
      <c r="B837" s="223"/>
      <c r="C837" s="224"/>
      <c r="D837" s="209" t="s">
        <v>201</v>
      </c>
      <c r="E837" s="225" t="s">
        <v>32</v>
      </c>
      <c r="F837" s="226" t="s">
        <v>909</v>
      </c>
      <c r="G837" s="224"/>
      <c r="H837" s="227">
        <v>0.49</v>
      </c>
      <c r="I837" s="228"/>
      <c r="J837" s="224"/>
      <c r="K837" s="224"/>
      <c r="L837" s="229"/>
      <c r="M837" s="230"/>
      <c r="N837" s="231"/>
      <c r="O837" s="231"/>
      <c r="P837" s="231"/>
      <c r="Q837" s="231"/>
      <c r="R837" s="231"/>
      <c r="S837" s="231"/>
      <c r="T837" s="232"/>
      <c r="AT837" s="233" t="s">
        <v>201</v>
      </c>
      <c r="AU837" s="233" t="s">
        <v>90</v>
      </c>
      <c r="AV837" s="14" t="s">
        <v>90</v>
      </c>
      <c r="AW837" s="14" t="s">
        <v>38</v>
      </c>
      <c r="AX837" s="14" t="s">
        <v>81</v>
      </c>
      <c r="AY837" s="233" t="s">
        <v>192</v>
      </c>
    </row>
    <row r="838" spans="1:65" s="16" customFormat="1" ht="10.199999999999999">
      <c r="B838" s="245"/>
      <c r="C838" s="246"/>
      <c r="D838" s="209" t="s">
        <v>201</v>
      </c>
      <c r="E838" s="247" t="s">
        <v>32</v>
      </c>
      <c r="F838" s="248" t="s">
        <v>264</v>
      </c>
      <c r="G838" s="246"/>
      <c r="H838" s="249">
        <v>1.8520000000000001</v>
      </c>
      <c r="I838" s="250"/>
      <c r="J838" s="246"/>
      <c r="K838" s="246"/>
      <c r="L838" s="251"/>
      <c r="M838" s="252"/>
      <c r="N838" s="253"/>
      <c r="O838" s="253"/>
      <c r="P838" s="253"/>
      <c r="Q838" s="253"/>
      <c r="R838" s="253"/>
      <c r="S838" s="253"/>
      <c r="T838" s="254"/>
      <c r="AT838" s="255" t="s">
        <v>201</v>
      </c>
      <c r="AU838" s="255" t="s">
        <v>90</v>
      </c>
      <c r="AV838" s="16" t="s">
        <v>111</v>
      </c>
      <c r="AW838" s="16" t="s">
        <v>38</v>
      </c>
      <c r="AX838" s="16" t="s">
        <v>81</v>
      </c>
      <c r="AY838" s="255" t="s">
        <v>192</v>
      </c>
    </row>
    <row r="839" spans="1:65" s="15" customFormat="1" ht="10.199999999999999">
      <c r="B839" s="234"/>
      <c r="C839" s="235"/>
      <c r="D839" s="209" t="s">
        <v>201</v>
      </c>
      <c r="E839" s="236" t="s">
        <v>32</v>
      </c>
      <c r="F839" s="237" t="s">
        <v>204</v>
      </c>
      <c r="G839" s="235"/>
      <c r="H839" s="238">
        <v>2.7320000000000002</v>
      </c>
      <c r="I839" s="239"/>
      <c r="J839" s="235"/>
      <c r="K839" s="235"/>
      <c r="L839" s="240"/>
      <c r="M839" s="241"/>
      <c r="N839" s="242"/>
      <c r="O839" s="242"/>
      <c r="P839" s="242"/>
      <c r="Q839" s="242"/>
      <c r="R839" s="242"/>
      <c r="S839" s="242"/>
      <c r="T839" s="243"/>
      <c r="AT839" s="244" t="s">
        <v>201</v>
      </c>
      <c r="AU839" s="244" t="s">
        <v>90</v>
      </c>
      <c r="AV839" s="15" t="s">
        <v>161</v>
      </c>
      <c r="AW839" s="15" t="s">
        <v>38</v>
      </c>
      <c r="AX839" s="15" t="s">
        <v>40</v>
      </c>
      <c r="AY839" s="244" t="s">
        <v>192</v>
      </c>
    </row>
    <row r="840" spans="1:65" s="2" customFormat="1" ht="16.5" customHeight="1">
      <c r="A840" s="37"/>
      <c r="B840" s="38"/>
      <c r="C840" s="196" t="s">
        <v>910</v>
      </c>
      <c r="D840" s="196" t="s">
        <v>194</v>
      </c>
      <c r="E840" s="197" t="s">
        <v>911</v>
      </c>
      <c r="F840" s="198" t="s">
        <v>912</v>
      </c>
      <c r="G840" s="199" t="s">
        <v>124</v>
      </c>
      <c r="H840" s="200">
        <v>392.53</v>
      </c>
      <c r="I840" s="201"/>
      <c r="J840" s="202">
        <f>ROUND(I840*H840,2)</f>
        <v>0</v>
      </c>
      <c r="K840" s="198" t="s">
        <v>197</v>
      </c>
      <c r="L840" s="42"/>
      <c r="M840" s="203" t="s">
        <v>32</v>
      </c>
      <c r="N840" s="204" t="s">
        <v>52</v>
      </c>
      <c r="O840" s="67"/>
      <c r="P840" s="205">
        <f>O840*H840</f>
        <v>0</v>
      </c>
      <c r="Q840" s="205">
        <v>6.0999999999999997E-4</v>
      </c>
      <c r="R840" s="205">
        <f>Q840*H840</f>
        <v>0.23944329999999997</v>
      </c>
      <c r="S840" s="205">
        <v>0</v>
      </c>
      <c r="T840" s="206">
        <f>S840*H840</f>
        <v>0</v>
      </c>
      <c r="U840" s="37"/>
      <c r="V840" s="37"/>
      <c r="W840" s="37"/>
      <c r="X840" s="37"/>
      <c r="Y840" s="37"/>
      <c r="Z840" s="37"/>
      <c r="AA840" s="37"/>
      <c r="AB840" s="37"/>
      <c r="AC840" s="37"/>
      <c r="AD840" s="37"/>
      <c r="AE840" s="37"/>
      <c r="AR840" s="207" t="s">
        <v>161</v>
      </c>
      <c r="AT840" s="207" t="s">
        <v>194</v>
      </c>
      <c r="AU840" s="207" t="s">
        <v>90</v>
      </c>
      <c r="AY840" s="19" t="s">
        <v>192</v>
      </c>
      <c r="BE840" s="208">
        <f>IF(N840="základní",J840,0)</f>
        <v>0</v>
      </c>
      <c r="BF840" s="208">
        <f>IF(N840="snížená",J840,0)</f>
        <v>0</v>
      </c>
      <c r="BG840" s="208">
        <f>IF(N840="zákl. přenesená",J840,0)</f>
        <v>0</v>
      </c>
      <c r="BH840" s="208">
        <f>IF(N840="sníž. přenesená",J840,0)</f>
        <v>0</v>
      </c>
      <c r="BI840" s="208">
        <f>IF(N840="nulová",J840,0)</f>
        <v>0</v>
      </c>
      <c r="BJ840" s="19" t="s">
        <v>40</v>
      </c>
      <c r="BK840" s="208">
        <f>ROUND(I840*H840,2)</f>
        <v>0</v>
      </c>
      <c r="BL840" s="19" t="s">
        <v>161</v>
      </c>
      <c r="BM840" s="207" t="s">
        <v>913</v>
      </c>
    </row>
    <row r="841" spans="1:65" s="2" customFormat="1" ht="86.4">
      <c r="A841" s="37"/>
      <c r="B841" s="38"/>
      <c r="C841" s="39"/>
      <c r="D841" s="209" t="s">
        <v>199</v>
      </c>
      <c r="E841" s="39"/>
      <c r="F841" s="210" t="s">
        <v>914</v>
      </c>
      <c r="G841" s="39"/>
      <c r="H841" s="39"/>
      <c r="I841" s="119"/>
      <c r="J841" s="39"/>
      <c r="K841" s="39"/>
      <c r="L841" s="42"/>
      <c r="M841" s="211"/>
      <c r="N841" s="212"/>
      <c r="O841" s="67"/>
      <c r="P841" s="67"/>
      <c r="Q841" s="67"/>
      <c r="R841" s="67"/>
      <c r="S841" s="67"/>
      <c r="T841" s="68"/>
      <c r="U841" s="37"/>
      <c r="V841" s="37"/>
      <c r="W841" s="37"/>
      <c r="X841" s="37"/>
      <c r="Y841" s="37"/>
      <c r="Z841" s="37"/>
      <c r="AA841" s="37"/>
      <c r="AB841" s="37"/>
      <c r="AC841" s="37"/>
      <c r="AD841" s="37"/>
      <c r="AE841" s="37"/>
      <c r="AT841" s="19" t="s">
        <v>199</v>
      </c>
      <c r="AU841" s="19" t="s">
        <v>90</v>
      </c>
    </row>
    <row r="842" spans="1:65" s="13" customFormat="1" ht="10.199999999999999">
      <c r="B842" s="213"/>
      <c r="C842" s="214"/>
      <c r="D842" s="209" t="s">
        <v>201</v>
      </c>
      <c r="E842" s="215" t="s">
        <v>32</v>
      </c>
      <c r="F842" s="216" t="s">
        <v>540</v>
      </c>
      <c r="G842" s="214"/>
      <c r="H842" s="215" t="s">
        <v>32</v>
      </c>
      <c r="I842" s="217"/>
      <c r="J842" s="214"/>
      <c r="K842" s="214"/>
      <c r="L842" s="218"/>
      <c r="M842" s="219"/>
      <c r="N842" s="220"/>
      <c r="O842" s="220"/>
      <c r="P842" s="220"/>
      <c r="Q842" s="220"/>
      <c r="R842" s="220"/>
      <c r="S842" s="220"/>
      <c r="T842" s="221"/>
      <c r="AT842" s="222" t="s">
        <v>201</v>
      </c>
      <c r="AU842" s="222" t="s">
        <v>90</v>
      </c>
      <c r="AV842" s="13" t="s">
        <v>40</v>
      </c>
      <c r="AW842" s="13" t="s">
        <v>38</v>
      </c>
      <c r="AX842" s="13" t="s">
        <v>81</v>
      </c>
      <c r="AY842" s="222" t="s">
        <v>192</v>
      </c>
    </row>
    <row r="843" spans="1:65" s="13" customFormat="1" ht="10.199999999999999">
      <c r="B843" s="213"/>
      <c r="C843" s="214"/>
      <c r="D843" s="209" t="s">
        <v>201</v>
      </c>
      <c r="E843" s="215" t="s">
        <v>32</v>
      </c>
      <c r="F843" s="216" t="s">
        <v>202</v>
      </c>
      <c r="G843" s="214"/>
      <c r="H843" s="215" t="s">
        <v>32</v>
      </c>
      <c r="I843" s="217"/>
      <c r="J843" s="214"/>
      <c r="K843" s="214"/>
      <c r="L843" s="218"/>
      <c r="M843" s="219"/>
      <c r="N843" s="220"/>
      <c r="O843" s="220"/>
      <c r="P843" s="220"/>
      <c r="Q843" s="220"/>
      <c r="R843" s="220"/>
      <c r="S843" s="220"/>
      <c r="T843" s="221"/>
      <c r="AT843" s="222" t="s">
        <v>201</v>
      </c>
      <c r="AU843" s="222" t="s">
        <v>90</v>
      </c>
      <c r="AV843" s="13" t="s">
        <v>40</v>
      </c>
      <c r="AW843" s="13" t="s">
        <v>38</v>
      </c>
      <c r="AX843" s="13" t="s">
        <v>81</v>
      </c>
      <c r="AY843" s="222" t="s">
        <v>192</v>
      </c>
    </row>
    <row r="844" spans="1:65" s="13" customFormat="1" ht="10.199999999999999">
      <c r="B844" s="213"/>
      <c r="C844" s="214"/>
      <c r="D844" s="209" t="s">
        <v>201</v>
      </c>
      <c r="E844" s="215" t="s">
        <v>32</v>
      </c>
      <c r="F844" s="216" t="s">
        <v>276</v>
      </c>
      <c r="G844" s="214"/>
      <c r="H844" s="215" t="s">
        <v>32</v>
      </c>
      <c r="I844" s="217"/>
      <c r="J844" s="214"/>
      <c r="K844" s="214"/>
      <c r="L844" s="218"/>
      <c r="M844" s="219"/>
      <c r="N844" s="220"/>
      <c r="O844" s="220"/>
      <c r="P844" s="220"/>
      <c r="Q844" s="220"/>
      <c r="R844" s="220"/>
      <c r="S844" s="220"/>
      <c r="T844" s="221"/>
      <c r="AT844" s="222" t="s">
        <v>201</v>
      </c>
      <c r="AU844" s="222" t="s">
        <v>90</v>
      </c>
      <c r="AV844" s="13" t="s">
        <v>40</v>
      </c>
      <c r="AW844" s="13" t="s">
        <v>38</v>
      </c>
      <c r="AX844" s="13" t="s">
        <v>81</v>
      </c>
      <c r="AY844" s="222" t="s">
        <v>192</v>
      </c>
    </row>
    <row r="845" spans="1:65" s="14" customFormat="1" ht="10.199999999999999">
      <c r="B845" s="223"/>
      <c r="C845" s="224"/>
      <c r="D845" s="209" t="s">
        <v>201</v>
      </c>
      <c r="E845" s="225" t="s">
        <v>32</v>
      </c>
      <c r="F845" s="226" t="s">
        <v>424</v>
      </c>
      <c r="G845" s="224"/>
      <c r="H845" s="227">
        <v>42.87</v>
      </c>
      <c r="I845" s="228"/>
      <c r="J845" s="224"/>
      <c r="K845" s="224"/>
      <c r="L845" s="229"/>
      <c r="M845" s="230"/>
      <c r="N845" s="231"/>
      <c r="O845" s="231"/>
      <c r="P845" s="231"/>
      <c r="Q845" s="231"/>
      <c r="R845" s="231"/>
      <c r="S845" s="231"/>
      <c r="T845" s="232"/>
      <c r="AT845" s="233" t="s">
        <v>201</v>
      </c>
      <c r="AU845" s="233" t="s">
        <v>90</v>
      </c>
      <c r="AV845" s="14" t="s">
        <v>90</v>
      </c>
      <c r="AW845" s="14" t="s">
        <v>38</v>
      </c>
      <c r="AX845" s="14" t="s">
        <v>81</v>
      </c>
      <c r="AY845" s="233" t="s">
        <v>192</v>
      </c>
    </row>
    <row r="846" spans="1:65" s="14" customFormat="1" ht="10.199999999999999">
      <c r="B846" s="223"/>
      <c r="C846" s="224"/>
      <c r="D846" s="209" t="s">
        <v>201</v>
      </c>
      <c r="E846" s="225" t="s">
        <v>32</v>
      </c>
      <c r="F846" s="226" t="s">
        <v>425</v>
      </c>
      <c r="G846" s="224"/>
      <c r="H846" s="227">
        <v>20.65</v>
      </c>
      <c r="I846" s="228"/>
      <c r="J846" s="224"/>
      <c r="K846" s="224"/>
      <c r="L846" s="229"/>
      <c r="M846" s="230"/>
      <c r="N846" s="231"/>
      <c r="O846" s="231"/>
      <c r="P846" s="231"/>
      <c r="Q846" s="231"/>
      <c r="R846" s="231"/>
      <c r="S846" s="231"/>
      <c r="T846" s="232"/>
      <c r="AT846" s="233" t="s">
        <v>201</v>
      </c>
      <c r="AU846" s="233" t="s">
        <v>90</v>
      </c>
      <c r="AV846" s="14" t="s">
        <v>90</v>
      </c>
      <c r="AW846" s="14" t="s">
        <v>38</v>
      </c>
      <c r="AX846" s="14" t="s">
        <v>81</v>
      </c>
      <c r="AY846" s="233" t="s">
        <v>192</v>
      </c>
    </row>
    <row r="847" spans="1:65" s="16" customFormat="1" ht="10.199999999999999">
      <c r="B847" s="245"/>
      <c r="C847" s="246"/>
      <c r="D847" s="209" t="s">
        <v>201</v>
      </c>
      <c r="E847" s="247" t="s">
        <v>32</v>
      </c>
      <c r="F847" s="248" t="s">
        <v>260</v>
      </c>
      <c r="G847" s="246"/>
      <c r="H847" s="249">
        <v>63.52</v>
      </c>
      <c r="I847" s="250"/>
      <c r="J847" s="246"/>
      <c r="K847" s="246"/>
      <c r="L847" s="251"/>
      <c r="M847" s="252"/>
      <c r="N847" s="253"/>
      <c r="O847" s="253"/>
      <c r="P847" s="253"/>
      <c r="Q847" s="253"/>
      <c r="R847" s="253"/>
      <c r="S847" s="253"/>
      <c r="T847" s="254"/>
      <c r="AT847" s="255" t="s">
        <v>201</v>
      </c>
      <c r="AU847" s="255" t="s">
        <v>90</v>
      </c>
      <c r="AV847" s="16" t="s">
        <v>111</v>
      </c>
      <c r="AW847" s="16" t="s">
        <v>38</v>
      </c>
      <c r="AX847" s="16" t="s">
        <v>81</v>
      </c>
      <c r="AY847" s="255" t="s">
        <v>192</v>
      </c>
    </row>
    <row r="848" spans="1:65" s="14" customFormat="1" ht="10.199999999999999">
      <c r="B848" s="223"/>
      <c r="C848" s="224"/>
      <c r="D848" s="209" t="s">
        <v>201</v>
      </c>
      <c r="E848" s="225" t="s">
        <v>32</v>
      </c>
      <c r="F848" s="226" t="s">
        <v>426</v>
      </c>
      <c r="G848" s="224"/>
      <c r="H848" s="227">
        <v>242.83</v>
      </c>
      <c r="I848" s="228"/>
      <c r="J848" s="224"/>
      <c r="K848" s="224"/>
      <c r="L848" s="229"/>
      <c r="M848" s="230"/>
      <c r="N848" s="231"/>
      <c r="O848" s="231"/>
      <c r="P848" s="231"/>
      <c r="Q848" s="231"/>
      <c r="R848" s="231"/>
      <c r="S848" s="231"/>
      <c r="T848" s="232"/>
      <c r="AT848" s="233" t="s">
        <v>201</v>
      </c>
      <c r="AU848" s="233" t="s">
        <v>90</v>
      </c>
      <c r="AV848" s="14" t="s">
        <v>90</v>
      </c>
      <c r="AW848" s="14" t="s">
        <v>38</v>
      </c>
      <c r="AX848" s="14" t="s">
        <v>81</v>
      </c>
      <c r="AY848" s="233" t="s">
        <v>192</v>
      </c>
    </row>
    <row r="849" spans="1:65" s="16" customFormat="1" ht="10.199999999999999">
      <c r="B849" s="245"/>
      <c r="C849" s="246"/>
      <c r="D849" s="209" t="s">
        <v>201</v>
      </c>
      <c r="E849" s="247" t="s">
        <v>32</v>
      </c>
      <c r="F849" s="248" t="s">
        <v>262</v>
      </c>
      <c r="G849" s="246"/>
      <c r="H849" s="249">
        <v>242.83</v>
      </c>
      <c r="I849" s="250"/>
      <c r="J849" s="246"/>
      <c r="K849" s="246"/>
      <c r="L849" s="251"/>
      <c r="M849" s="252"/>
      <c r="N849" s="253"/>
      <c r="O849" s="253"/>
      <c r="P849" s="253"/>
      <c r="Q849" s="253"/>
      <c r="R849" s="253"/>
      <c r="S849" s="253"/>
      <c r="T849" s="254"/>
      <c r="AT849" s="255" t="s">
        <v>201</v>
      </c>
      <c r="AU849" s="255" t="s">
        <v>90</v>
      </c>
      <c r="AV849" s="16" t="s">
        <v>111</v>
      </c>
      <c r="AW849" s="16" t="s">
        <v>38</v>
      </c>
      <c r="AX849" s="16" t="s">
        <v>81</v>
      </c>
      <c r="AY849" s="255" t="s">
        <v>192</v>
      </c>
    </row>
    <row r="850" spans="1:65" s="14" customFormat="1" ht="10.199999999999999">
      <c r="B850" s="223"/>
      <c r="C850" s="224"/>
      <c r="D850" s="209" t="s">
        <v>201</v>
      </c>
      <c r="E850" s="225" t="s">
        <v>32</v>
      </c>
      <c r="F850" s="226" t="s">
        <v>427</v>
      </c>
      <c r="G850" s="224"/>
      <c r="H850" s="227">
        <v>86.18</v>
      </c>
      <c r="I850" s="228"/>
      <c r="J850" s="224"/>
      <c r="K850" s="224"/>
      <c r="L850" s="229"/>
      <c r="M850" s="230"/>
      <c r="N850" s="231"/>
      <c r="O850" s="231"/>
      <c r="P850" s="231"/>
      <c r="Q850" s="231"/>
      <c r="R850" s="231"/>
      <c r="S850" s="231"/>
      <c r="T850" s="232"/>
      <c r="AT850" s="233" t="s">
        <v>201</v>
      </c>
      <c r="AU850" s="233" t="s">
        <v>90</v>
      </c>
      <c r="AV850" s="14" t="s">
        <v>90</v>
      </c>
      <c r="AW850" s="14" t="s">
        <v>38</v>
      </c>
      <c r="AX850" s="14" t="s">
        <v>81</v>
      </c>
      <c r="AY850" s="233" t="s">
        <v>192</v>
      </c>
    </row>
    <row r="851" spans="1:65" s="16" customFormat="1" ht="10.199999999999999">
      <c r="B851" s="245"/>
      <c r="C851" s="246"/>
      <c r="D851" s="209" t="s">
        <v>201</v>
      </c>
      <c r="E851" s="247" t="s">
        <v>32</v>
      </c>
      <c r="F851" s="248" t="s">
        <v>264</v>
      </c>
      <c r="G851" s="246"/>
      <c r="H851" s="249">
        <v>86.18</v>
      </c>
      <c r="I851" s="250"/>
      <c r="J851" s="246"/>
      <c r="K851" s="246"/>
      <c r="L851" s="251"/>
      <c r="M851" s="252"/>
      <c r="N851" s="253"/>
      <c r="O851" s="253"/>
      <c r="P851" s="253"/>
      <c r="Q851" s="253"/>
      <c r="R851" s="253"/>
      <c r="S851" s="253"/>
      <c r="T851" s="254"/>
      <c r="AT851" s="255" t="s">
        <v>201</v>
      </c>
      <c r="AU851" s="255" t="s">
        <v>90</v>
      </c>
      <c r="AV851" s="16" t="s">
        <v>111</v>
      </c>
      <c r="AW851" s="16" t="s">
        <v>38</v>
      </c>
      <c r="AX851" s="16" t="s">
        <v>81</v>
      </c>
      <c r="AY851" s="255" t="s">
        <v>192</v>
      </c>
    </row>
    <row r="852" spans="1:65" s="15" customFormat="1" ht="10.199999999999999">
      <c r="B852" s="234"/>
      <c r="C852" s="235"/>
      <c r="D852" s="209" t="s">
        <v>201</v>
      </c>
      <c r="E852" s="236" t="s">
        <v>32</v>
      </c>
      <c r="F852" s="237" t="s">
        <v>204</v>
      </c>
      <c r="G852" s="235"/>
      <c r="H852" s="238">
        <v>392.53</v>
      </c>
      <c r="I852" s="239"/>
      <c r="J852" s="235"/>
      <c r="K852" s="235"/>
      <c r="L852" s="240"/>
      <c r="M852" s="241"/>
      <c r="N852" s="242"/>
      <c r="O852" s="242"/>
      <c r="P852" s="242"/>
      <c r="Q852" s="242"/>
      <c r="R852" s="242"/>
      <c r="S852" s="242"/>
      <c r="T852" s="243"/>
      <c r="AT852" s="244" t="s">
        <v>201</v>
      </c>
      <c r="AU852" s="244" t="s">
        <v>90</v>
      </c>
      <c r="AV852" s="15" t="s">
        <v>161</v>
      </c>
      <c r="AW852" s="15" t="s">
        <v>38</v>
      </c>
      <c r="AX852" s="15" t="s">
        <v>40</v>
      </c>
      <c r="AY852" s="244" t="s">
        <v>192</v>
      </c>
    </row>
    <row r="853" spans="1:65" s="2" customFormat="1" ht="16.5" customHeight="1">
      <c r="A853" s="37"/>
      <c r="B853" s="38"/>
      <c r="C853" s="196" t="s">
        <v>915</v>
      </c>
      <c r="D853" s="196" t="s">
        <v>194</v>
      </c>
      <c r="E853" s="197" t="s">
        <v>916</v>
      </c>
      <c r="F853" s="198" t="s">
        <v>917</v>
      </c>
      <c r="G853" s="199" t="s">
        <v>124</v>
      </c>
      <c r="H853" s="200">
        <v>984.67</v>
      </c>
      <c r="I853" s="201"/>
      <c r="J853" s="202">
        <f>ROUND(I853*H853,2)</f>
        <v>0</v>
      </c>
      <c r="K853" s="198" t="s">
        <v>197</v>
      </c>
      <c r="L853" s="42"/>
      <c r="M853" s="203" t="s">
        <v>32</v>
      </c>
      <c r="N853" s="204" t="s">
        <v>52</v>
      </c>
      <c r="O853" s="67"/>
      <c r="P853" s="205">
        <f>O853*H853</f>
        <v>0</v>
      </c>
      <c r="Q853" s="205">
        <v>6.8999999999999997E-4</v>
      </c>
      <c r="R853" s="205">
        <f>Q853*H853</f>
        <v>0.67942229999999992</v>
      </c>
      <c r="S853" s="205">
        <v>0</v>
      </c>
      <c r="T853" s="206">
        <f>S853*H853</f>
        <v>0</v>
      </c>
      <c r="U853" s="37"/>
      <c r="V853" s="37"/>
      <c r="W853" s="37"/>
      <c r="X853" s="37"/>
      <c r="Y853" s="37"/>
      <c r="Z853" s="37"/>
      <c r="AA853" s="37"/>
      <c r="AB853" s="37"/>
      <c r="AC853" s="37"/>
      <c r="AD853" s="37"/>
      <c r="AE853" s="37"/>
      <c r="AR853" s="207" t="s">
        <v>161</v>
      </c>
      <c r="AT853" s="207" t="s">
        <v>194</v>
      </c>
      <c r="AU853" s="207" t="s">
        <v>90</v>
      </c>
      <c r="AY853" s="19" t="s">
        <v>192</v>
      </c>
      <c r="BE853" s="208">
        <f>IF(N853="základní",J853,0)</f>
        <v>0</v>
      </c>
      <c r="BF853" s="208">
        <f>IF(N853="snížená",J853,0)</f>
        <v>0</v>
      </c>
      <c r="BG853" s="208">
        <f>IF(N853="zákl. přenesená",J853,0)</f>
        <v>0</v>
      </c>
      <c r="BH853" s="208">
        <f>IF(N853="sníž. přenesená",J853,0)</f>
        <v>0</v>
      </c>
      <c r="BI853" s="208">
        <f>IF(N853="nulová",J853,0)</f>
        <v>0</v>
      </c>
      <c r="BJ853" s="19" t="s">
        <v>40</v>
      </c>
      <c r="BK853" s="208">
        <f>ROUND(I853*H853,2)</f>
        <v>0</v>
      </c>
      <c r="BL853" s="19" t="s">
        <v>161</v>
      </c>
      <c r="BM853" s="207" t="s">
        <v>918</v>
      </c>
    </row>
    <row r="854" spans="1:65" s="2" customFormat="1" ht="28.8">
      <c r="A854" s="37"/>
      <c r="B854" s="38"/>
      <c r="C854" s="39"/>
      <c r="D854" s="209" t="s">
        <v>199</v>
      </c>
      <c r="E854" s="39"/>
      <c r="F854" s="210" t="s">
        <v>919</v>
      </c>
      <c r="G854" s="39"/>
      <c r="H854" s="39"/>
      <c r="I854" s="119"/>
      <c r="J854" s="39"/>
      <c r="K854" s="39"/>
      <c r="L854" s="42"/>
      <c r="M854" s="211"/>
      <c r="N854" s="212"/>
      <c r="O854" s="67"/>
      <c r="P854" s="67"/>
      <c r="Q854" s="67"/>
      <c r="R854" s="67"/>
      <c r="S854" s="67"/>
      <c r="T854" s="68"/>
      <c r="U854" s="37"/>
      <c r="V854" s="37"/>
      <c r="W854" s="37"/>
      <c r="X854" s="37"/>
      <c r="Y854" s="37"/>
      <c r="Z854" s="37"/>
      <c r="AA854" s="37"/>
      <c r="AB854" s="37"/>
      <c r="AC854" s="37"/>
      <c r="AD854" s="37"/>
      <c r="AE854" s="37"/>
      <c r="AT854" s="19" t="s">
        <v>199</v>
      </c>
      <c r="AU854" s="19" t="s">
        <v>90</v>
      </c>
    </row>
    <row r="855" spans="1:65" s="13" customFormat="1" ht="10.199999999999999">
      <c r="B855" s="213"/>
      <c r="C855" s="214"/>
      <c r="D855" s="209" t="s">
        <v>201</v>
      </c>
      <c r="E855" s="215" t="s">
        <v>32</v>
      </c>
      <c r="F855" s="216" t="s">
        <v>516</v>
      </c>
      <c r="G855" s="214"/>
      <c r="H855" s="215" t="s">
        <v>32</v>
      </c>
      <c r="I855" s="217"/>
      <c r="J855" s="214"/>
      <c r="K855" s="214"/>
      <c r="L855" s="218"/>
      <c r="M855" s="219"/>
      <c r="N855" s="220"/>
      <c r="O855" s="220"/>
      <c r="P855" s="220"/>
      <c r="Q855" s="220"/>
      <c r="R855" s="220"/>
      <c r="S855" s="220"/>
      <c r="T855" s="221"/>
      <c r="AT855" s="222" t="s">
        <v>201</v>
      </c>
      <c r="AU855" s="222" t="s">
        <v>90</v>
      </c>
      <c r="AV855" s="13" t="s">
        <v>40</v>
      </c>
      <c r="AW855" s="13" t="s">
        <v>38</v>
      </c>
      <c r="AX855" s="13" t="s">
        <v>81</v>
      </c>
      <c r="AY855" s="222" t="s">
        <v>192</v>
      </c>
    </row>
    <row r="856" spans="1:65" s="13" customFormat="1" ht="10.199999999999999">
      <c r="B856" s="213"/>
      <c r="C856" s="214"/>
      <c r="D856" s="209" t="s">
        <v>201</v>
      </c>
      <c r="E856" s="215" t="s">
        <v>32</v>
      </c>
      <c r="F856" s="216" t="s">
        <v>202</v>
      </c>
      <c r="G856" s="214"/>
      <c r="H856" s="215" t="s">
        <v>32</v>
      </c>
      <c r="I856" s="217"/>
      <c r="J856" s="214"/>
      <c r="K856" s="214"/>
      <c r="L856" s="218"/>
      <c r="M856" s="219"/>
      <c r="N856" s="220"/>
      <c r="O856" s="220"/>
      <c r="P856" s="220"/>
      <c r="Q856" s="220"/>
      <c r="R856" s="220"/>
      <c r="S856" s="220"/>
      <c r="T856" s="221"/>
      <c r="AT856" s="222" t="s">
        <v>201</v>
      </c>
      <c r="AU856" s="222" t="s">
        <v>90</v>
      </c>
      <c r="AV856" s="13" t="s">
        <v>40</v>
      </c>
      <c r="AW856" s="13" t="s">
        <v>38</v>
      </c>
      <c r="AX856" s="13" t="s">
        <v>81</v>
      </c>
      <c r="AY856" s="222" t="s">
        <v>192</v>
      </c>
    </row>
    <row r="857" spans="1:65" s="13" customFormat="1" ht="10.199999999999999">
      <c r="B857" s="213"/>
      <c r="C857" s="214"/>
      <c r="D857" s="209" t="s">
        <v>201</v>
      </c>
      <c r="E857" s="215" t="s">
        <v>32</v>
      </c>
      <c r="F857" s="216" t="s">
        <v>276</v>
      </c>
      <c r="G857" s="214"/>
      <c r="H857" s="215" t="s">
        <v>32</v>
      </c>
      <c r="I857" s="217"/>
      <c r="J857" s="214"/>
      <c r="K857" s="214"/>
      <c r="L857" s="218"/>
      <c r="M857" s="219"/>
      <c r="N857" s="220"/>
      <c r="O857" s="220"/>
      <c r="P857" s="220"/>
      <c r="Q857" s="220"/>
      <c r="R857" s="220"/>
      <c r="S857" s="220"/>
      <c r="T857" s="221"/>
      <c r="AT857" s="222" t="s">
        <v>201</v>
      </c>
      <c r="AU857" s="222" t="s">
        <v>90</v>
      </c>
      <c r="AV857" s="13" t="s">
        <v>40</v>
      </c>
      <c r="AW857" s="13" t="s">
        <v>38</v>
      </c>
      <c r="AX857" s="13" t="s">
        <v>81</v>
      </c>
      <c r="AY857" s="222" t="s">
        <v>192</v>
      </c>
    </row>
    <row r="858" spans="1:65" s="14" customFormat="1" ht="10.199999999999999">
      <c r="B858" s="223"/>
      <c r="C858" s="224"/>
      <c r="D858" s="209" t="s">
        <v>201</v>
      </c>
      <c r="E858" s="225" t="s">
        <v>32</v>
      </c>
      <c r="F858" s="226" t="s">
        <v>421</v>
      </c>
      <c r="G858" s="224"/>
      <c r="H858" s="227">
        <v>770.23</v>
      </c>
      <c r="I858" s="228"/>
      <c r="J858" s="224"/>
      <c r="K858" s="224"/>
      <c r="L858" s="229"/>
      <c r="M858" s="230"/>
      <c r="N858" s="231"/>
      <c r="O858" s="231"/>
      <c r="P858" s="231"/>
      <c r="Q858" s="231"/>
      <c r="R858" s="231"/>
      <c r="S858" s="231"/>
      <c r="T858" s="232"/>
      <c r="AT858" s="233" t="s">
        <v>201</v>
      </c>
      <c r="AU858" s="233" t="s">
        <v>90</v>
      </c>
      <c r="AV858" s="14" t="s">
        <v>90</v>
      </c>
      <c r="AW858" s="14" t="s">
        <v>38</v>
      </c>
      <c r="AX858" s="14" t="s">
        <v>81</v>
      </c>
      <c r="AY858" s="233" t="s">
        <v>192</v>
      </c>
    </row>
    <row r="859" spans="1:65" s="14" customFormat="1" ht="10.199999999999999">
      <c r="B859" s="223"/>
      <c r="C859" s="224"/>
      <c r="D859" s="209" t="s">
        <v>201</v>
      </c>
      <c r="E859" s="225" t="s">
        <v>32</v>
      </c>
      <c r="F859" s="226" t="s">
        <v>422</v>
      </c>
      <c r="G859" s="224"/>
      <c r="H859" s="227">
        <v>10.86</v>
      </c>
      <c r="I859" s="228"/>
      <c r="J859" s="224"/>
      <c r="K859" s="224"/>
      <c r="L859" s="229"/>
      <c r="M859" s="230"/>
      <c r="N859" s="231"/>
      <c r="O859" s="231"/>
      <c r="P859" s="231"/>
      <c r="Q859" s="231"/>
      <c r="R859" s="231"/>
      <c r="S859" s="231"/>
      <c r="T859" s="232"/>
      <c r="AT859" s="233" t="s">
        <v>201</v>
      </c>
      <c r="AU859" s="233" t="s">
        <v>90</v>
      </c>
      <c r="AV859" s="14" t="s">
        <v>90</v>
      </c>
      <c r="AW859" s="14" t="s">
        <v>38</v>
      </c>
      <c r="AX859" s="14" t="s">
        <v>81</v>
      </c>
      <c r="AY859" s="233" t="s">
        <v>192</v>
      </c>
    </row>
    <row r="860" spans="1:65" s="14" customFormat="1" ht="10.199999999999999">
      <c r="B860" s="223"/>
      <c r="C860" s="224"/>
      <c r="D860" s="209" t="s">
        <v>201</v>
      </c>
      <c r="E860" s="225" t="s">
        <v>32</v>
      </c>
      <c r="F860" s="226" t="s">
        <v>423</v>
      </c>
      <c r="G860" s="224"/>
      <c r="H860" s="227">
        <v>94.1</v>
      </c>
      <c r="I860" s="228"/>
      <c r="J860" s="224"/>
      <c r="K860" s="224"/>
      <c r="L860" s="229"/>
      <c r="M860" s="230"/>
      <c r="N860" s="231"/>
      <c r="O860" s="231"/>
      <c r="P860" s="231"/>
      <c r="Q860" s="231"/>
      <c r="R860" s="231"/>
      <c r="S860" s="231"/>
      <c r="T860" s="232"/>
      <c r="AT860" s="233" t="s">
        <v>201</v>
      </c>
      <c r="AU860" s="233" t="s">
        <v>90</v>
      </c>
      <c r="AV860" s="14" t="s">
        <v>90</v>
      </c>
      <c r="AW860" s="14" t="s">
        <v>38</v>
      </c>
      <c r="AX860" s="14" t="s">
        <v>81</v>
      </c>
      <c r="AY860" s="233" t="s">
        <v>192</v>
      </c>
    </row>
    <row r="861" spans="1:65" s="16" customFormat="1" ht="10.199999999999999">
      <c r="B861" s="245"/>
      <c r="C861" s="246"/>
      <c r="D861" s="209" t="s">
        <v>201</v>
      </c>
      <c r="E861" s="247" t="s">
        <v>32</v>
      </c>
      <c r="F861" s="248" t="s">
        <v>257</v>
      </c>
      <c r="G861" s="246"/>
      <c r="H861" s="249">
        <v>875.19</v>
      </c>
      <c r="I861" s="250"/>
      <c r="J861" s="246"/>
      <c r="K861" s="246"/>
      <c r="L861" s="251"/>
      <c r="M861" s="252"/>
      <c r="N861" s="253"/>
      <c r="O861" s="253"/>
      <c r="P861" s="253"/>
      <c r="Q861" s="253"/>
      <c r="R861" s="253"/>
      <c r="S861" s="253"/>
      <c r="T861" s="254"/>
      <c r="AT861" s="255" t="s">
        <v>201</v>
      </c>
      <c r="AU861" s="255" t="s">
        <v>90</v>
      </c>
      <c r="AV861" s="16" t="s">
        <v>111</v>
      </c>
      <c r="AW861" s="16" t="s">
        <v>38</v>
      </c>
      <c r="AX861" s="16" t="s">
        <v>81</v>
      </c>
      <c r="AY861" s="255" t="s">
        <v>192</v>
      </c>
    </row>
    <row r="862" spans="1:65" s="14" customFormat="1" ht="10.199999999999999">
      <c r="B862" s="223"/>
      <c r="C862" s="224"/>
      <c r="D862" s="209" t="s">
        <v>201</v>
      </c>
      <c r="E862" s="225" t="s">
        <v>32</v>
      </c>
      <c r="F862" s="226" t="s">
        <v>428</v>
      </c>
      <c r="G862" s="224"/>
      <c r="H862" s="227">
        <v>92.74</v>
      </c>
      <c r="I862" s="228"/>
      <c r="J862" s="224"/>
      <c r="K862" s="224"/>
      <c r="L862" s="229"/>
      <c r="M862" s="230"/>
      <c r="N862" s="231"/>
      <c r="O862" s="231"/>
      <c r="P862" s="231"/>
      <c r="Q862" s="231"/>
      <c r="R862" s="231"/>
      <c r="S862" s="231"/>
      <c r="T862" s="232"/>
      <c r="AT862" s="233" t="s">
        <v>201</v>
      </c>
      <c r="AU862" s="233" t="s">
        <v>90</v>
      </c>
      <c r="AV862" s="14" t="s">
        <v>90</v>
      </c>
      <c r="AW862" s="14" t="s">
        <v>38</v>
      </c>
      <c r="AX862" s="14" t="s">
        <v>81</v>
      </c>
      <c r="AY862" s="233" t="s">
        <v>192</v>
      </c>
    </row>
    <row r="863" spans="1:65" s="14" customFormat="1" ht="10.199999999999999">
      <c r="B863" s="223"/>
      <c r="C863" s="224"/>
      <c r="D863" s="209" t="s">
        <v>201</v>
      </c>
      <c r="E863" s="225" t="s">
        <v>32</v>
      </c>
      <c r="F863" s="226" t="s">
        <v>429</v>
      </c>
      <c r="G863" s="224"/>
      <c r="H863" s="227">
        <v>0.5</v>
      </c>
      <c r="I863" s="228"/>
      <c r="J863" s="224"/>
      <c r="K863" s="224"/>
      <c r="L863" s="229"/>
      <c r="M863" s="230"/>
      <c r="N863" s="231"/>
      <c r="O863" s="231"/>
      <c r="P863" s="231"/>
      <c r="Q863" s="231"/>
      <c r="R863" s="231"/>
      <c r="S863" s="231"/>
      <c r="T863" s="232"/>
      <c r="AT863" s="233" t="s">
        <v>201</v>
      </c>
      <c r="AU863" s="233" t="s">
        <v>90</v>
      </c>
      <c r="AV863" s="14" t="s">
        <v>90</v>
      </c>
      <c r="AW863" s="14" t="s">
        <v>38</v>
      </c>
      <c r="AX863" s="14" t="s">
        <v>81</v>
      </c>
      <c r="AY863" s="233" t="s">
        <v>192</v>
      </c>
    </row>
    <row r="864" spans="1:65" s="14" customFormat="1" ht="10.199999999999999">
      <c r="B864" s="223"/>
      <c r="C864" s="224"/>
      <c r="D864" s="209" t="s">
        <v>201</v>
      </c>
      <c r="E864" s="225" t="s">
        <v>32</v>
      </c>
      <c r="F864" s="226" t="s">
        <v>430</v>
      </c>
      <c r="G864" s="224"/>
      <c r="H864" s="227">
        <v>10.220000000000001</v>
      </c>
      <c r="I864" s="228"/>
      <c r="J864" s="224"/>
      <c r="K864" s="224"/>
      <c r="L864" s="229"/>
      <c r="M864" s="230"/>
      <c r="N864" s="231"/>
      <c r="O864" s="231"/>
      <c r="P864" s="231"/>
      <c r="Q864" s="231"/>
      <c r="R864" s="231"/>
      <c r="S864" s="231"/>
      <c r="T864" s="232"/>
      <c r="AT864" s="233" t="s">
        <v>201</v>
      </c>
      <c r="AU864" s="233" t="s">
        <v>90</v>
      </c>
      <c r="AV864" s="14" t="s">
        <v>90</v>
      </c>
      <c r="AW864" s="14" t="s">
        <v>38</v>
      </c>
      <c r="AX864" s="14" t="s">
        <v>81</v>
      </c>
      <c r="AY864" s="233" t="s">
        <v>192</v>
      </c>
    </row>
    <row r="865" spans="1:65" s="14" customFormat="1" ht="10.199999999999999">
      <c r="B865" s="223"/>
      <c r="C865" s="224"/>
      <c r="D865" s="209" t="s">
        <v>201</v>
      </c>
      <c r="E865" s="225" t="s">
        <v>32</v>
      </c>
      <c r="F865" s="226" t="s">
        <v>431</v>
      </c>
      <c r="G865" s="224"/>
      <c r="H865" s="227">
        <v>6.02</v>
      </c>
      <c r="I865" s="228"/>
      <c r="J865" s="224"/>
      <c r="K865" s="224"/>
      <c r="L865" s="229"/>
      <c r="M865" s="230"/>
      <c r="N865" s="231"/>
      <c r="O865" s="231"/>
      <c r="P865" s="231"/>
      <c r="Q865" s="231"/>
      <c r="R865" s="231"/>
      <c r="S865" s="231"/>
      <c r="T865" s="232"/>
      <c r="AT865" s="233" t="s">
        <v>201</v>
      </c>
      <c r="AU865" s="233" t="s">
        <v>90</v>
      </c>
      <c r="AV865" s="14" t="s">
        <v>90</v>
      </c>
      <c r="AW865" s="14" t="s">
        <v>38</v>
      </c>
      <c r="AX865" s="14" t="s">
        <v>81</v>
      </c>
      <c r="AY865" s="233" t="s">
        <v>192</v>
      </c>
    </row>
    <row r="866" spans="1:65" s="16" customFormat="1" ht="10.199999999999999">
      <c r="B866" s="245"/>
      <c r="C866" s="246"/>
      <c r="D866" s="209" t="s">
        <v>201</v>
      </c>
      <c r="E866" s="247" t="s">
        <v>32</v>
      </c>
      <c r="F866" s="248" t="s">
        <v>432</v>
      </c>
      <c r="G866" s="246"/>
      <c r="H866" s="249">
        <v>109.48</v>
      </c>
      <c r="I866" s="250"/>
      <c r="J866" s="246"/>
      <c r="K866" s="246"/>
      <c r="L866" s="251"/>
      <c r="M866" s="252"/>
      <c r="N866" s="253"/>
      <c r="O866" s="253"/>
      <c r="P866" s="253"/>
      <c r="Q866" s="253"/>
      <c r="R866" s="253"/>
      <c r="S866" s="253"/>
      <c r="T866" s="254"/>
      <c r="AT866" s="255" t="s">
        <v>201</v>
      </c>
      <c r="AU866" s="255" t="s">
        <v>90</v>
      </c>
      <c r="AV866" s="16" t="s">
        <v>111</v>
      </c>
      <c r="AW866" s="16" t="s">
        <v>38</v>
      </c>
      <c r="AX866" s="16" t="s">
        <v>81</v>
      </c>
      <c r="AY866" s="255" t="s">
        <v>192</v>
      </c>
    </row>
    <row r="867" spans="1:65" s="15" customFormat="1" ht="10.199999999999999">
      <c r="B867" s="234"/>
      <c r="C867" s="235"/>
      <c r="D867" s="209" t="s">
        <v>201</v>
      </c>
      <c r="E867" s="236" t="s">
        <v>32</v>
      </c>
      <c r="F867" s="237" t="s">
        <v>204</v>
      </c>
      <c r="G867" s="235"/>
      <c r="H867" s="238">
        <v>984.67</v>
      </c>
      <c r="I867" s="239"/>
      <c r="J867" s="235"/>
      <c r="K867" s="235"/>
      <c r="L867" s="240"/>
      <c r="M867" s="241"/>
      <c r="N867" s="242"/>
      <c r="O867" s="242"/>
      <c r="P867" s="242"/>
      <c r="Q867" s="242"/>
      <c r="R867" s="242"/>
      <c r="S867" s="242"/>
      <c r="T867" s="243"/>
      <c r="AT867" s="244" t="s">
        <v>201</v>
      </c>
      <c r="AU867" s="244" t="s">
        <v>90</v>
      </c>
      <c r="AV867" s="15" t="s">
        <v>161</v>
      </c>
      <c r="AW867" s="15" t="s">
        <v>38</v>
      </c>
      <c r="AX867" s="15" t="s">
        <v>40</v>
      </c>
      <c r="AY867" s="244" t="s">
        <v>192</v>
      </c>
    </row>
    <row r="868" spans="1:65" s="2" customFormat="1" ht="21.75" customHeight="1">
      <c r="A868" s="37"/>
      <c r="B868" s="38"/>
      <c r="C868" s="196" t="s">
        <v>920</v>
      </c>
      <c r="D868" s="196" t="s">
        <v>194</v>
      </c>
      <c r="E868" s="197" t="s">
        <v>921</v>
      </c>
      <c r="F868" s="198" t="s">
        <v>922</v>
      </c>
      <c r="G868" s="199" t="s">
        <v>109</v>
      </c>
      <c r="H868" s="200">
        <v>29.61</v>
      </c>
      <c r="I868" s="201"/>
      <c r="J868" s="202">
        <f>ROUND(I868*H868,2)</f>
        <v>0</v>
      </c>
      <c r="K868" s="198" t="s">
        <v>197</v>
      </c>
      <c r="L868" s="42"/>
      <c r="M868" s="203" t="s">
        <v>32</v>
      </c>
      <c r="N868" s="204" t="s">
        <v>52</v>
      </c>
      <c r="O868" s="67"/>
      <c r="P868" s="205">
        <f>O868*H868</f>
        <v>0</v>
      </c>
      <c r="Q868" s="205">
        <v>0</v>
      </c>
      <c r="R868" s="205">
        <f>Q868*H868</f>
        <v>0</v>
      </c>
      <c r="S868" s="205">
        <v>0</v>
      </c>
      <c r="T868" s="206">
        <f>S868*H868</f>
        <v>0</v>
      </c>
      <c r="U868" s="37"/>
      <c r="V868" s="37"/>
      <c r="W868" s="37"/>
      <c r="X868" s="37"/>
      <c r="Y868" s="37"/>
      <c r="Z868" s="37"/>
      <c r="AA868" s="37"/>
      <c r="AB868" s="37"/>
      <c r="AC868" s="37"/>
      <c r="AD868" s="37"/>
      <c r="AE868" s="37"/>
      <c r="AR868" s="207" t="s">
        <v>161</v>
      </c>
      <c r="AT868" s="207" t="s">
        <v>194</v>
      </c>
      <c r="AU868" s="207" t="s">
        <v>90</v>
      </c>
      <c r="AY868" s="19" t="s">
        <v>192</v>
      </c>
      <c r="BE868" s="208">
        <f>IF(N868="základní",J868,0)</f>
        <v>0</v>
      </c>
      <c r="BF868" s="208">
        <f>IF(N868="snížená",J868,0)</f>
        <v>0</v>
      </c>
      <c r="BG868" s="208">
        <f>IF(N868="zákl. přenesená",J868,0)</f>
        <v>0</v>
      </c>
      <c r="BH868" s="208">
        <f>IF(N868="sníž. přenesená",J868,0)</f>
        <v>0</v>
      </c>
      <c r="BI868" s="208">
        <f>IF(N868="nulová",J868,0)</f>
        <v>0</v>
      </c>
      <c r="BJ868" s="19" t="s">
        <v>40</v>
      </c>
      <c r="BK868" s="208">
        <f>ROUND(I868*H868,2)</f>
        <v>0</v>
      </c>
      <c r="BL868" s="19" t="s">
        <v>161</v>
      </c>
      <c r="BM868" s="207" t="s">
        <v>923</v>
      </c>
    </row>
    <row r="869" spans="1:65" s="2" customFormat="1" ht="48">
      <c r="A869" s="37"/>
      <c r="B869" s="38"/>
      <c r="C869" s="39"/>
      <c r="D869" s="209" t="s">
        <v>199</v>
      </c>
      <c r="E869" s="39"/>
      <c r="F869" s="210" t="s">
        <v>924</v>
      </c>
      <c r="G869" s="39"/>
      <c r="H869" s="39"/>
      <c r="I869" s="119"/>
      <c r="J869" s="39"/>
      <c r="K869" s="39"/>
      <c r="L869" s="42"/>
      <c r="M869" s="211"/>
      <c r="N869" s="212"/>
      <c r="O869" s="67"/>
      <c r="P869" s="67"/>
      <c r="Q869" s="67"/>
      <c r="R869" s="67"/>
      <c r="S869" s="67"/>
      <c r="T869" s="68"/>
      <c r="U869" s="37"/>
      <c r="V869" s="37"/>
      <c r="W869" s="37"/>
      <c r="X869" s="37"/>
      <c r="Y869" s="37"/>
      <c r="Z869" s="37"/>
      <c r="AA869" s="37"/>
      <c r="AB869" s="37"/>
      <c r="AC869" s="37"/>
      <c r="AD869" s="37"/>
      <c r="AE869" s="37"/>
      <c r="AT869" s="19" t="s">
        <v>199</v>
      </c>
      <c r="AU869" s="19" t="s">
        <v>90</v>
      </c>
    </row>
    <row r="870" spans="1:65" s="13" customFormat="1" ht="10.199999999999999">
      <c r="B870" s="213"/>
      <c r="C870" s="214"/>
      <c r="D870" s="209" t="s">
        <v>201</v>
      </c>
      <c r="E870" s="215" t="s">
        <v>32</v>
      </c>
      <c r="F870" s="216" t="s">
        <v>202</v>
      </c>
      <c r="G870" s="214"/>
      <c r="H870" s="215" t="s">
        <v>32</v>
      </c>
      <c r="I870" s="217"/>
      <c r="J870" s="214"/>
      <c r="K870" s="214"/>
      <c r="L870" s="218"/>
      <c r="M870" s="219"/>
      <c r="N870" s="220"/>
      <c r="O870" s="220"/>
      <c r="P870" s="220"/>
      <c r="Q870" s="220"/>
      <c r="R870" s="220"/>
      <c r="S870" s="220"/>
      <c r="T870" s="221"/>
      <c r="AT870" s="222" t="s">
        <v>201</v>
      </c>
      <c r="AU870" s="222" t="s">
        <v>90</v>
      </c>
      <c r="AV870" s="13" t="s">
        <v>40</v>
      </c>
      <c r="AW870" s="13" t="s">
        <v>38</v>
      </c>
      <c r="AX870" s="13" t="s">
        <v>81</v>
      </c>
      <c r="AY870" s="222" t="s">
        <v>192</v>
      </c>
    </row>
    <row r="871" spans="1:65" s="14" customFormat="1" ht="10.199999999999999">
      <c r="B871" s="223"/>
      <c r="C871" s="224"/>
      <c r="D871" s="209" t="s">
        <v>201</v>
      </c>
      <c r="E871" s="225" t="s">
        <v>32</v>
      </c>
      <c r="F871" s="226" t="s">
        <v>925</v>
      </c>
      <c r="G871" s="224"/>
      <c r="H871" s="227">
        <v>21.72</v>
      </c>
      <c r="I871" s="228"/>
      <c r="J871" s="224"/>
      <c r="K871" s="224"/>
      <c r="L871" s="229"/>
      <c r="M871" s="230"/>
      <c r="N871" s="231"/>
      <c r="O871" s="231"/>
      <c r="P871" s="231"/>
      <c r="Q871" s="231"/>
      <c r="R871" s="231"/>
      <c r="S871" s="231"/>
      <c r="T871" s="232"/>
      <c r="AT871" s="233" t="s">
        <v>201</v>
      </c>
      <c r="AU871" s="233" t="s">
        <v>90</v>
      </c>
      <c r="AV871" s="14" t="s">
        <v>90</v>
      </c>
      <c r="AW871" s="14" t="s">
        <v>38</v>
      </c>
      <c r="AX871" s="14" t="s">
        <v>81</v>
      </c>
      <c r="AY871" s="233" t="s">
        <v>192</v>
      </c>
    </row>
    <row r="872" spans="1:65" s="14" customFormat="1" ht="10.199999999999999">
      <c r="B872" s="223"/>
      <c r="C872" s="224"/>
      <c r="D872" s="209" t="s">
        <v>201</v>
      </c>
      <c r="E872" s="225" t="s">
        <v>32</v>
      </c>
      <c r="F872" s="226" t="s">
        <v>926</v>
      </c>
      <c r="G872" s="224"/>
      <c r="H872" s="227">
        <v>7.89</v>
      </c>
      <c r="I872" s="228"/>
      <c r="J872" s="224"/>
      <c r="K872" s="224"/>
      <c r="L872" s="229"/>
      <c r="M872" s="230"/>
      <c r="N872" s="231"/>
      <c r="O872" s="231"/>
      <c r="P872" s="231"/>
      <c r="Q872" s="231"/>
      <c r="R872" s="231"/>
      <c r="S872" s="231"/>
      <c r="T872" s="232"/>
      <c r="AT872" s="233" t="s">
        <v>201</v>
      </c>
      <c r="AU872" s="233" t="s">
        <v>90</v>
      </c>
      <c r="AV872" s="14" t="s">
        <v>90</v>
      </c>
      <c r="AW872" s="14" t="s">
        <v>38</v>
      </c>
      <c r="AX872" s="14" t="s">
        <v>81</v>
      </c>
      <c r="AY872" s="233" t="s">
        <v>192</v>
      </c>
    </row>
    <row r="873" spans="1:65" s="15" customFormat="1" ht="10.199999999999999">
      <c r="B873" s="234"/>
      <c r="C873" s="235"/>
      <c r="D873" s="209" t="s">
        <v>201</v>
      </c>
      <c r="E873" s="236" t="s">
        <v>32</v>
      </c>
      <c r="F873" s="237" t="s">
        <v>204</v>
      </c>
      <c r="G873" s="235"/>
      <c r="H873" s="238">
        <v>29.61</v>
      </c>
      <c r="I873" s="239"/>
      <c r="J873" s="235"/>
      <c r="K873" s="235"/>
      <c r="L873" s="240"/>
      <c r="M873" s="241"/>
      <c r="N873" s="242"/>
      <c r="O873" s="242"/>
      <c r="P873" s="242"/>
      <c r="Q873" s="242"/>
      <c r="R873" s="242"/>
      <c r="S873" s="242"/>
      <c r="T873" s="243"/>
      <c r="AT873" s="244" t="s">
        <v>201</v>
      </c>
      <c r="AU873" s="244" t="s">
        <v>90</v>
      </c>
      <c r="AV873" s="15" t="s">
        <v>161</v>
      </c>
      <c r="AW873" s="15" t="s">
        <v>38</v>
      </c>
      <c r="AX873" s="15" t="s">
        <v>40</v>
      </c>
      <c r="AY873" s="244" t="s">
        <v>192</v>
      </c>
    </row>
    <row r="874" spans="1:65" s="2" customFormat="1" ht="21.75" customHeight="1">
      <c r="A874" s="37"/>
      <c r="B874" s="38"/>
      <c r="C874" s="196" t="s">
        <v>927</v>
      </c>
      <c r="D874" s="196" t="s">
        <v>194</v>
      </c>
      <c r="E874" s="197" t="s">
        <v>928</v>
      </c>
      <c r="F874" s="198" t="s">
        <v>929</v>
      </c>
      <c r="G874" s="199" t="s">
        <v>109</v>
      </c>
      <c r="H874" s="200">
        <v>29.61</v>
      </c>
      <c r="I874" s="201"/>
      <c r="J874" s="202">
        <f>ROUND(I874*H874,2)</f>
        <v>0</v>
      </c>
      <c r="K874" s="198" t="s">
        <v>197</v>
      </c>
      <c r="L874" s="42"/>
      <c r="M874" s="203" t="s">
        <v>32</v>
      </c>
      <c r="N874" s="204" t="s">
        <v>52</v>
      </c>
      <c r="O874" s="67"/>
      <c r="P874" s="205">
        <f>O874*H874</f>
        <v>0</v>
      </c>
      <c r="Q874" s="205">
        <v>0</v>
      </c>
      <c r="R874" s="205">
        <f>Q874*H874</f>
        <v>0</v>
      </c>
      <c r="S874" s="205">
        <v>0</v>
      </c>
      <c r="T874" s="206">
        <f>S874*H874</f>
        <v>0</v>
      </c>
      <c r="U874" s="37"/>
      <c r="V874" s="37"/>
      <c r="W874" s="37"/>
      <c r="X874" s="37"/>
      <c r="Y874" s="37"/>
      <c r="Z874" s="37"/>
      <c r="AA874" s="37"/>
      <c r="AB874" s="37"/>
      <c r="AC874" s="37"/>
      <c r="AD874" s="37"/>
      <c r="AE874" s="37"/>
      <c r="AR874" s="207" t="s">
        <v>161</v>
      </c>
      <c r="AT874" s="207" t="s">
        <v>194</v>
      </c>
      <c r="AU874" s="207" t="s">
        <v>90</v>
      </c>
      <c r="AY874" s="19" t="s">
        <v>192</v>
      </c>
      <c r="BE874" s="208">
        <f>IF(N874="základní",J874,0)</f>
        <v>0</v>
      </c>
      <c r="BF874" s="208">
        <f>IF(N874="snížená",J874,0)</f>
        <v>0</v>
      </c>
      <c r="BG874" s="208">
        <f>IF(N874="zákl. přenesená",J874,0)</f>
        <v>0</v>
      </c>
      <c r="BH874" s="208">
        <f>IF(N874="sníž. přenesená",J874,0)</f>
        <v>0</v>
      </c>
      <c r="BI874" s="208">
        <f>IF(N874="nulová",J874,0)</f>
        <v>0</v>
      </c>
      <c r="BJ874" s="19" t="s">
        <v>40</v>
      </c>
      <c r="BK874" s="208">
        <f>ROUND(I874*H874,2)</f>
        <v>0</v>
      </c>
      <c r="BL874" s="19" t="s">
        <v>161</v>
      </c>
      <c r="BM874" s="207" t="s">
        <v>930</v>
      </c>
    </row>
    <row r="875" spans="1:65" s="2" customFormat="1" ht="48">
      <c r="A875" s="37"/>
      <c r="B875" s="38"/>
      <c r="C875" s="39"/>
      <c r="D875" s="209" t="s">
        <v>199</v>
      </c>
      <c r="E875" s="39"/>
      <c r="F875" s="210" t="s">
        <v>924</v>
      </c>
      <c r="G875" s="39"/>
      <c r="H875" s="39"/>
      <c r="I875" s="119"/>
      <c r="J875" s="39"/>
      <c r="K875" s="39"/>
      <c r="L875" s="42"/>
      <c r="M875" s="211"/>
      <c r="N875" s="212"/>
      <c r="O875" s="67"/>
      <c r="P875" s="67"/>
      <c r="Q875" s="67"/>
      <c r="R875" s="67"/>
      <c r="S875" s="67"/>
      <c r="T875" s="68"/>
      <c r="U875" s="37"/>
      <c r="V875" s="37"/>
      <c r="W875" s="37"/>
      <c r="X875" s="37"/>
      <c r="Y875" s="37"/>
      <c r="Z875" s="37"/>
      <c r="AA875" s="37"/>
      <c r="AB875" s="37"/>
      <c r="AC875" s="37"/>
      <c r="AD875" s="37"/>
      <c r="AE875" s="37"/>
      <c r="AT875" s="19" t="s">
        <v>199</v>
      </c>
      <c r="AU875" s="19" t="s">
        <v>90</v>
      </c>
    </row>
    <row r="876" spans="1:65" s="13" customFormat="1" ht="10.199999999999999">
      <c r="B876" s="213"/>
      <c r="C876" s="214"/>
      <c r="D876" s="209" t="s">
        <v>201</v>
      </c>
      <c r="E876" s="215" t="s">
        <v>32</v>
      </c>
      <c r="F876" s="216" t="s">
        <v>202</v>
      </c>
      <c r="G876" s="214"/>
      <c r="H876" s="215" t="s">
        <v>32</v>
      </c>
      <c r="I876" s="217"/>
      <c r="J876" s="214"/>
      <c r="K876" s="214"/>
      <c r="L876" s="218"/>
      <c r="M876" s="219"/>
      <c r="N876" s="220"/>
      <c r="O876" s="220"/>
      <c r="P876" s="220"/>
      <c r="Q876" s="220"/>
      <c r="R876" s="220"/>
      <c r="S876" s="220"/>
      <c r="T876" s="221"/>
      <c r="AT876" s="222" t="s">
        <v>201</v>
      </c>
      <c r="AU876" s="222" t="s">
        <v>90</v>
      </c>
      <c r="AV876" s="13" t="s">
        <v>40</v>
      </c>
      <c r="AW876" s="13" t="s">
        <v>38</v>
      </c>
      <c r="AX876" s="13" t="s">
        <v>81</v>
      </c>
      <c r="AY876" s="222" t="s">
        <v>192</v>
      </c>
    </row>
    <row r="877" spans="1:65" s="14" customFormat="1" ht="10.199999999999999">
      <c r="B877" s="223"/>
      <c r="C877" s="224"/>
      <c r="D877" s="209" t="s">
        <v>201</v>
      </c>
      <c r="E877" s="225" t="s">
        <v>32</v>
      </c>
      <c r="F877" s="226" t="s">
        <v>890</v>
      </c>
      <c r="G877" s="224"/>
      <c r="H877" s="227">
        <v>21.72</v>
      </c>
      <c r="I877" s="228"/>
      <c r="J877" s="224"/>
      <c r="K877" s="224"/>
      <c r="L877" s="229"/>
      <c r="M877" s="230"/>
      <c r="N877" s="231"/>
      <c r="O877" s="231"/>
      <c r="P877" s="231"/>
      <c r="Q877" s="231"/>
      <c r="R877" s="231"/>
      <c r="S877" s="231"/>
      <c r="T877" s="232"/>
      <c r="AT877" s="233" t="s">
        <v>201</v>
      </c>
      <c r="AU877" s="233" t="s">
        <v>90</v>
      </c>
      <c r="AV877" s="14" t="s">
        <v>90</v>
      </c>
      <c r="AW877" s="14" t="s">
        <v>38</v>
      </c>
      <c r="AX877" s="14" t="s">
        <v>81</v>
      </c>
      <c r="AY877" s="233" t="s">
        <v>192</v>
      </c>
    </row>
    <row r="878" spans="1:65" s="14" customFormat="1" ht="10.199999999999999">
      <c r="B878" s="223"/>
      <c r="C878" s="224"/>
      <c r="D878" s="209" t="s">
        <v>201</v>
      </c>
      <c r="E878" s="225" t="s">
        <v>32</v>
      </c>
      <c r="F878" s="226" t="s">
        <v>891</v>
      </c>
      <c r="G878" s="224"/>
      <c r="H878" s="227">
        <v>7.89</v>
      </c>
      <c r="I878" s="228"/>
      <c r="J878" s="224"/>
      <c r="K878" s="224"/>
      <c r="L878" s="229"/>
      <c r="M878" s="230"/>
      <c r="N878" s="231"/>
      <c r="O878" s="231"/>
      <c r="P878" s="231"/>
      <c r="Q878" s="231"/>
      <c r="R878" s="231"/>
      <c r="S878" s="231"/>
      <c r="T878" s="232"/>
      <c r="AT878" s="233" t="s">
        <v>201</v>
      </c>
      <c r="AU878" s="233" t="s">
        <v>90</v>
      </c>
      <c r="AV878" s="14" t="s">
        <v>90</v>
      </c>
      <c r="AW878" s="14" t="s">
        <v>38</v>
      </c>
      <c r="AX878" s="14" t="s">
        <v>81</v>
      </c>
      <c r="AY878" s="233" t="s">
        <v>192</v>
      </c>
    </row>
    <row r="879" spans="1:65" s="15" customFormat="1" ht="10.199999999999999">
      <c r="B879" s="234"/>
      <c r="C879" s="235"/>
      <c r="D879" s="209" t="s">
        <v>201</v>
      </c>
      <c r="E879" s="236" t="s">
        <v>32</v>
      </c>
      <c r="F879" s="237" t="s">
        <v>204</v>
      </c>
      <c r="G879" s="235"/>
      <c r="H879" s="238">
        <v>29.61</v>
      </c>
      <c r="I879" s="239"/>
      <c r="J879" s="235"/>
      <c r="K879" s="235"/>
      <c r="L879" s="240"/>
      <c r="M879" s="241"/>
      <c r="N879" s="242"/>
      <c r="O879" s="242"/>
      <c r="P879" s="242"/>
      <c r="Q879" s="242"/>
      <c r="R879" s="242"/>
      <c r="S879" s="242"/>
      <c r="T879" s="243"/>
      <c r="AT879" s="244" t="s">
        <v>201</v>
      </c>
      <c r="AU879" s="244" t="s">
        <v>90</v>
      </c>
      <c r="AV879" s="15" t="s">
        <v>161</v>
      </c>
      <c r="AW879" s="15" t="s">
        <v>38</v>
      </c>
      <c r="AX879" s="15" t="s">
        <v>40</v>
      </c>
      <c r="AY879" s="244" t="s">
        <v>192</v>
      </c>
    </row>
    <row r="880" spans="1:65" s="2" customFormat="1" ht="21.75" customHeight="1">
      <c r="A880" s="37"/>
      <c r="B880" s="38"/>
      <c r="C880" s="196" t="s">
        <v>931</v>
      </c>
      <c r="D880" s="196" t="s">
        <v>194</v>
      </c>
      <c r="E880" s="197" t="s">
        <v>932</v>
      </c>
      <c r="F880" s="198" t="s">
        <v>933</v>
      </c>
      <c r="G880" s="199" t="s">
        <v>109</v>
      </c>
      <c r="H880" s="200">
        <v>29.61</v>
      </c>
      <c r="I880" s="201"/>
      <c r="J880" s="202">
        <f>ROUND(I880*H880,2)</f>
        <v>0</v>
      </c>
      <c r="K880" s="198" t="s">
        <v>197</v>
      </c>
      <c r="L880" s="42"/>
      <c r="M880" s="203" t="s">
        <v>32</v>
      </c>
      <c r="N880" s="204" t="s">
        <v>52</v>
      </c>
      <c r="O880" s="67"/>
      <c r="P880" s="205">
        <f>O880*H880</f>
        <v>0</v>
      </c>
      <c r="Q880" s="205">
        <v>0</v>
      </c>
      <c r="R880" s="205">
        <f>Q880*H880</f>
        <v>0</v>
      </c>
      <c r="S880" s="205">
        <v>0</v>
      </c>
      <c r="T880" s="206">
        <f>S880*H880</f>
        <v>0</v>
      </c>
      <c r="U880" s="37"/>
      <c r="V880" s="37"/>
      <c r="W880" s="37"/>
      <c r="X880" s="37"/>
      <c r="Y880" s="37"/>
      <c r="Z880" s="37"/>
      <c r="AA880" s="37"/>
      <c r="AB880" s="37"/>
      <c r="AC880" s="37"/>
      <c r="AD880" s="37"/>
      <c r="AE880" s="37"/>
      <c r="AR880" s="207" t="s">
        <v>161</v>
      </c>
      <c r="AT880" s="207" t="s">
        <v>194</v>
      </c>
      <c r="AU880" s="207" t="s">
        <v>90</v>
      </c>
      <c r="AY880" s="19" t="s">
        <v>192</v>
      </c>
      <c r="BE880" s="208">
        <f>IF(N880="základní",J880,0)</f>
        <v>0</v>
      </c>
      <c r="BF880" s="208">
        <f>IF(N880="snížená",J880,0)</f>
        <v>0</v>
      </c>
      <c r="BG880" s="208">
        <f>IF(N880="zákl. přenesená",J880,0)</f>
        <v>0</v>
      </c>
      <c r="BH880" s="208">
        <f>IF(N880="sníž. přenesená",J880,0)</f>
        <v>0</v>
      </c>
      <c r="BI880" s="208">
        <f>IF(N880="nulová",J880,0)</f>
        <v>0</v>
      </c>
      <c r="BJ880" s="19" t="s">
        <v>40</v>
      </c>
      <c r="BK880" s="208">
        <f>ROUND(I880*H880,2)</f>
        <v>0</v>
      </c>
      <c r="BL880" s="19" t="s">
        <v>161</v>
      </c>
      <c r="BM880" s="207" t="s">
        <v>934</v>
      </c>
    </row>
    <row r="881" spans="1:65" s="2" customFormat="1" ht="48">
      <c r="A881" s="37"/>
      <c r="B881" s="38"/>
      <c r="C881" s="39"/>
      <c r="D881" s="209" t="s">
        <v>199</v>
      </c>
      <c r="E881" s="39"/>
      <c r="F881" s="210" t="s">
        <v>924</v>
      </c>
      <c r="G881" s="39"/>
      <c r="H881" s="39"/>
      <c r="I881" s="119"/>
      <c r="J881" s="39"/>
      <c r="K881" s="39"/>
      <c r="L881" s="42"/>
      <c r="M881" s="211"/>
      <c r="N881" s="212"/>
      <c r="O881" s="67"/>
      <c r="P881" s="67"/>
      <c r="Q881" s="67"/>
      <c r="R881" s="67"/>
      <c r="S881" s="67"/>
      <c r="T881" s="68"/>
      <c r="U881" s="37"/>
      <c r="V881" s="37"/>
      <c r="W881" s="37"/>
      <c r="X881" s="37"/>
      <c r="Y881" s="37"/>
      <c r="Z881" s="37"/>
      <c r="AA881" s="37"/>
      <c r="AB881" s="37"/>
      <c r="AC881" s="37"/>
      <c r="AD881" s="37"/>
      <c r="AE881" s="37"/>
      <c r="AT881" s="19" t="s">
        <v>199</v>
      </c>
      <c r="AU881" s="19" t="s">
        <v>90</v>
      </c>
    </row>
    <row r="882" spans="1:65" s="13" customFormat="1" ht="10.199999999999999">
      <c r="B882" s="213"/>
      <c r="C882" s="214"/>
      <c r="D882" s="209" t="s">
        <v>201</v>
      </c>
      <c r="E882" s="215" t="s">
        <v>32</v>
      </c>
      <c r="F882" s="216" t="s">
        <v>202</v>
      </c>
      <c r="G882" s="214"/>
      <c r="H882" s="215" t="s">
        <v>32</v>
      </c>
      <c r="I882" s="217"/>
      <c r="J882" s="214"/>
      <c r="K882" s="214"/>
      <c r="L882" s="218"/>
      <c r="M882" s="219"/>
      <c r="N882" s="220"/>
      <c r="O882" s="220"/>
      <c r="P882" s="220"/>
      <c r="Q882" s="220"/>
      <c r="R882" s="220"/>
      <c r="S882" s="220"/>
      <c r="T882" s="221"/>
      <c r="AT882" s="222" t="s">
        <v>201</v>
      </c>
      <c r="AU882" s="222" t="s">
        <v>90</v>
      </c>
      <c r="AV882" s="13" t="s">
        <v>40</v>
      </c>
      <c r="AW882" s="13" t="s">
        <v>38</v>
      </c>
      <c r="AX882" s="13" t="s">
        <v>81</v>
      </c>
      <c r="AY882" s="222" t="s">
        <v>192</v>
      </c>
    </row>
    <row r="883" spans="1:65" s="14" customFormat="1" ht="10.199999999999999">
      <c r="B883" s="223"/>
      <c r="C883" s="224"/>
      <c r="D883" s="209" t="s">
        <v>201</v>
      </c>
      <c r="E883" s="225" t="s">
        <v>32</v>
      </c>
      <c r="F883" s="226" t="s">
        <v>890</v>
      </c>
      <c r="G883" s="224"/>
      <c r="H883" s="227">
        <v>21.72</v>
      </c>
      <c r="I883" s="228"/>
      <c r="J883" s="224"/>
      <c r="K883" s="224"/>
      <c r="L883" s="229"/>
      <c r="M883" s="230"/>
      <c r="N883" s="231"/>
      <c r="O883" s="231"/>
      <c r="P883" s="231"/>
      <c r="Q883" s="231"/>
      <c r="R883" s="231"/>
      <c r="S883" s="231"/>
      <c r="T883" s="232"/>
      <c r="AT883" s="233" t="s">
        <v>201</v>
      </c>
      <c r="AU883" s="233" t="s">
        <v>90</v>
      </c>
      <c r="AV883" s="14" t="s">
        <v>90</v>
      </c>
      <c r="AW883" s="14" t="s">
        <v>38</v>
      </c>
      <c r="AX883" s="14" t="s">
        <v>81</v>
      </c>
      <c r="AY883" s="233" t="s">
        <v>192</v>
      </c>
    </row>
    <row r="884" spans="1:65" s="14" customFormat="1" ht="10.199999999999999">
      <c r="B884" s="223"/>
      <c r="C884" s="224"/>
      <c r="D884" s="209" t="s">
        <v>201</v>
      </c>
      <c r="E884" s="225" t="s">
        <v>32</v>
      </c>
      <c r="F884" s="226" t="s">
        <v>891</v>
      </c>
      <c r="G884" s="224"/>
      <c r="H884" s="227">
        <v>7.89</v>
      </c>
      <c r="I884" s="228"/>
      <c r="J884" s="224"/>
      <c r="K884" s="224"/>
      <c r="L884" s="229"/>
      <c r="M884" s="230"/>
      <c r="N884" s="231"/>
      <c r="O884" s="231"/>
      <c r="P884" s="231"/>
      <c r="Q884" s="231"/>
      <c r="R884" s="231"/>
      <c r="S884" s="231"/>
      <c r="T884" s="232"/>
      <c r="AT884" s="233" t="s">
        <v>201</v>
      </c>
      <c r="AU884" s="233" t="s">
        <v>90</v>
      </c>
      <c r="AV884" s="14" t="s">
        <v>90</v>
      </c>
      <c r="AW884" s="14" t="s">
        <v>38</v>
      </c>
      <c r="AX884" s="14" t="s">
        <v>81</v>
      </c>
      <c r="AY884" s="233" t="s">
        <v>192</v>
      </c>
    </row>
    <row r="885" spans="1:65" s="15" customFormat="1" ht="10.199999999999999">
      <c r="B885" s="234"/>
      <c r="C885" s="235"/>
      <c r="D885" s="209" t="s">
        <v>201</v>
      </c>
      <c r="E885" s="236" t="s">
        <v>32</v>
      </c>
      <c r="F885" s="237" t="s">
        <v>204</v>
      </c>
      <c r="G885" s="235"/>
      <c r="H885" s="238">
        <v>29.61</v>
      </c>
      <c r="I885" s="239"/>
      <c r="J885" s="235"/>
      <c r="K885" s="235"/>
      <c r="L885" s="240"/>
      <c r="M885" s="241"/>
      <c r="N885" s="242"/>
      <c r="O885" s="242"/>
      <c r="P885" s="242"/>
      <c r="Q885" s="242"/>
      <c r="R885" s="242"/>
      <c r="S885" s="242"/>
      <c r="T885" s="243"/>
      <c r="AT885" s="244" t="s">
        <v>201</v>
      </c>
      <c r="AU885" s="244" t="s">
        <v>90</v>
      </c>
      <c r="AV885" s="15" t="s">
        <v>161</v>
      </c>
      <c r="AW885" s="15" t="s">
        <v>38</v>
      </c>
      <c r="AX885" s="15" t="s">
        <v>40</v>
      </c>
      <c r="AY885" s="244" t="s">
        <v>192</v>
      </c>
    </row>
    <row r="886" spans="1:65" s="2" customFormat="1" ht="16.5" customHeight="1">
      <c r="A886" s="37"/>
      <c r="B886" s="38"/>
      <c r="C886" s="196" t="s">
        <v>935</v>
      </c>
      <c r="D886" s="196" t="s">
        <v>194</v>
      </c>
      <c r="E886" s="197" t="s">
        <v>936</v>
      </c>
      <c r="F886" s="198" t="s">
        <v>937</v>
      </c>
      <c r="G886" s="199" t="s">
        <v>109</v>
      </c>
      <c r="H886" s="200">
        <v>29.61</v>
      </c>
      <c r="I886" s="201"/>
      <c r="J886" s="202">
        <f>ROUND(I886*H886,2)</f>
        <v>0</v>
      </c>
      <c r="K886" s="198" t="s">
        <v>197</v>
      </c>
      <c r="L886" s="42"/>
      <c r="M886" s="203" t="s">
        <v>32</v>
      </c>
      <c r="N886" s="204" t="s">
        <v>52</v>
      </c>
      <c r="O886" s="67"/>
      <c r="P886" s="205">
        <f>O886*H886</f>
        <v>0</v>
      </c>
      <c r="Q886" s="205">
        <v>0</v>
      </c>
      <c r="R886" s="205">
        <f>Q886*H886</f>
        <v>0</v>
      </c>
      <c r="S886" s="205">
        <v>0</v>
      </c>
      <c r="T886" s="206">
        <f>S886*H886</f>
        <v>0</v>
      </c>
      <c r="U886" s="37"/>
      <c r="V886" s="37"/>
      <c r="W886" s="37"/>
      <c r="X886" s="37"/>
      <c r="Y886" s="37"/>
      <c r="Z886" s="37"/>
      <c r="AA886" s="37"/>
      <c r="AB886" s="37"/>
      <c r="AC886" s="37"/>
      <c r="AD886" s="37"/>
      <c r="AE886" s="37"/>
      <c r="AR886" s="207" t="s">
        <v>161</v>
      </c>
      <c r="AT886" s="207" t="s">
        <v>194</v>
      </c>
      <c r="AU886" s="207" t="s">
        <v>90</v>
      </c>
      <c r="AY886" s="19" t="s">
        <v>192</v>
      </c>
      <c r="BE886" s="208">
        <f>IF(N886="základní",J886,0)</f>
        <v>0</v>
      </c>
      <c r="BF886" s="208">
        <f>IF(N886="snížená",J886,0)</f>
        <v>0</v>
      </c>
      <c r="BG886" s="208">
        <f>IF(N886="zákl. přenesená",J886,0)</f>
        <v>0</v>
      </c>
      <c r="BH886" s="208">
        <f>IF(N886="sníž. přenesená",J886,0)</f>
        <v>0</v>
      </c>
      <c r="BI886" s="208">
        <f>IF(N886="nulová",J886,0)</f>
        <v>0</v>
      </c>
      <c r="BJ886" s="19" t="s">
        <v>40</v>
      </c>
      <c r="BK886" s="208">
        <f>ROUND(I886*H886,2)</f>
        <v>0</v>
      </c>
      <c r="BL886" s="19" t="s">
        <v>161</v>
      </c>
      <c r="BM886" s="207" t="s">
        <v>938</v>
      </c>
    </row>
    <row r="887" spans="1:65" s="2" customFormat="1" ht="28.8">
      <c r="A887" s="37"/>
      <c r="B887" s="38"/>
      <c r="C887" s="39"/>
      <c r="D887" s="209" t="s">
        <v>199</v>
      </c>
      <c r="E887" s="39"/>
      <c r="F887" s="210" t="s">
        <v>939</v>
      </c>
      <c r="G887" s="39"/>
      <c r="H887" s="39"/>
      <c r="I887" s="119"/>
      <c r="J887" s="39"/>
      <c r="K887" s="39"/>
      <c r="L887" s="42"/>
      <c r="M887" s="211"/>
      <c r="N887" s="212"/>
      <c r="O887" s="67"/>
      <c r="P887" s="67"/>
      <c r="Q887" s="67"/>
      <c r="R887" s="67"/>
      <c r="S887" s="67"/>
      <c r="T887" s="68"/>
      <c r="U887" s="37"/>
      <c r="V887" s="37"/>
      <c r="W887" s="37"/>
      <c r="X887" s="37"/>
      <c r="Y887" s="37"/>
      <c r="Z887" s="37"/>
      <c r="AA887" s="37"/>
      <c r="AB887" s="37"/>
      <c r="AC887" s="37"/>
      <c r="AD887" s="37"/>
      <c r="AE887" s="37"/>
      <c r="AT887" s="19" t="s">
        <v>199</v>
      </c>
      <c r="AU887" s="19" t="s">
        <v>90</v>
      </c>
    </row>
    <row r="888" spans="1:65" s="13" customFormat="1" ht="10.199999999999999">
      <c r="B888" s="213"/>
      <c r="C888" s="214"/>
      <c r="D888" s="209" t="s">
        <v>201</v>
      </c>
      <c r="E888" s="215" t="s">
        <v>32</v>
      </c>
      <c r="F888" s="216" t="s">
        <v>202</v>
      </c>
      <c r="G888" s="214"/>
      <c r="H888" s="215" t="s">
        <v>32</v>
      </c>
      <c r="I888" s="217"/>
      <c r="J888" s="214"/>
      <c r="K888" s="214"/>
      <c r="L888" s="218"/>
      <c r="M888" s="219"/>
      <c r="N888" s="220"/>
      <c r="O888" s="220"/>
      <c r="P888" s="220"/>
      <c r="Q888" s="220"/>
      <c r="R888" s="220"/>
      <c r="S888" s="220"/>
      <c r="T888" s="221"/>
      <c r="AT888" s="222" t="s">
        <v>201</v>
      </c>
      <c r="AU888" s="222" t="s">
        <v>90</v>
      </c>
      <c r="AV888" s="13" t="s">
        <v>40</v>
      </c>
      <c r="AW888" s="13" t="s">
        <v>38</v>
      </c>
      <c r="AX888" s="13" t="s">
        <v>81</v>
      </c>
      <c r="AY888" s="222" t="s">
        <v>192</v>
      </c>
    </row>
    <row r="889" spans="1:65" s="14" customFormat="1" ht="10.199999999999999">
      <c r="B889" s="223"/>
      <c r="C889" s="224"/>
      <c r="D889" s="209" t="s">
        <v>201</v>
      </c>
      <c r="E889" s="225" t="s">
        <v>32</v>
      </c>
      <c r="F889" s="226" t="s">
        <v>890</v>
      </c>
      <c r="G889" s="224"/>
      <c r="H889" s="227">
        <v>21.72</v>
      </c>
      <c r="I889" s="228"/>
      <c r="J889" s="224"/>
      <c r="K889" s="224"/>
      <c r="L889" s="229"/>
      <c r="M889" s="230"/>
      <c r="N889" s="231"/>
      <c r="O889" s="231"/>
      <c r="P889" s="231"/>
      <c r="Q889" s="231"/>
      <c r="R889" s="231"/>
      <c r="S889" s="231"/>
      <c r="T889" s="232"/>
      <c r="AT889" s="233" t="s">
        <v>201</v>
      </c>
      <c r="AU889" s="233" t="s">
        <v>90</v>
      </c>
      <c r="AV889" s="14" t="s">
        <v>90</v>
      </c>
      <c r="AW889" s="14" t="s">
        <v>38</v>
      </c>
      <c r="AX889" s="14" t="s">
        <v>81</v>
      </c>
      <c r="AY889" s="233" t="s">
        <v>192</v>
      </c>
    </row>
    <row r="890" spans="1:65" s="14" customFormat="1" ht="10.199999999999999">
      <c r="B890" s="223"/>
      <c r="C890" s="224"/>
      <c r="D890" s="209" t="s">
        <v>201</v>
      </c>
      <c r="E890" s="225" t="s">
        <v>32</v>
      </c>
      <c r="F890" s="226" t="s">
        <v>891</v>
      </c>
      <c r="G890" s="224"/>
      <c r="H890" s="227">
        <v>7.89</v>
      </c>
      <c r="I890" s="228"/>
      <c r="J890" s="224"/>
      <c r="K890" s="224"/>
      <c r="L890" s="229"/>
      <c r="M890" s="230"/>
      <c r="N890" s="231"/>
      <c r="O890" s="231"/>
      <c r="P890" s="231"/>
      <c r="Q890" s="231"/>
      <c r="R890" s="231"/>
      <c r="S890" s="231"/>
      <c r="T890" s="232"/>
      <c r="AT890" s="233" t="s">
        <v>201</v>
      </c>
      <c r="AU890" s="233" t="s">
        <v>90</v>
      </c>
      <c r="AV890" s="14" t="s">
        <v>90</v>
      </c>
      <c r="AW890" s="14" t="s">
        <v>38</v>
      </c>
      <c r="AX890" s="14" t="s">
        <v>81</v>
      </c>
      <c r="AY890" s="233" t="s">
        <v>192</v>
      </c>
    </row>
    <row r="891" spans="1:65" s="15" customFormat="1" ht="10.199999999999999">
      <c r="B891" s="234"/>
      <c r="C891" s="235"/>
      <c r="D891" s="209" t="s">
        <v>201</v>
      </c>
      <c r="E891" s="236" t="s">
        <v>32</v>
      </c>
      <c r="F891" s="237" t="s">
        <v>204</v>
      </c>
      <c r="G891" s="235"/>
      <c r="H891" s="238">
        <v>29.61</v>
      </c>
      <c r="I891" s="239"/>
      <c r="J891" s="235"/>
      <c r="K891" s="235"/>
      <c r="L891" s="240"/>
      <c r="M891" s="241"/>
      <c r="N891" s="242"/>
      <c r="O891" s="242"/>
      <c r="P891" s="242"/>
      <c r="Q891" s="242"/>
      <c r="R891" s="242"/>
      <c r="S891" s="242"/>
      <c r="T891" s="243"/>
      <c r="AT891" s="244" t="s">
        <v>201</v>
      </c>
      <c r="AU891" s="244" t="s">
        <v>90</v>
      </c>
      <c r="AV891" s="15" t="s">
        <v>161</v>
      </c>
      <c r="AW891" s="15" t="s">
        <v>38</v>
      </c>
      <c r="AX891" s="15" t="s">
        <v>40</v>
      </c>
      <c r="AY891" s="244" t="s">
        <v>192</v>
      </c>
    </row>
    <row r="892" spans="1:65" s="2" customFormat="1" ht="16.5" customHeight="1">
      <c r="A892" s="37"/>
      <c r="B892" s="38"/>
      <c r="C892" s="196" t="s">
        <v>940</v>
      </c>
      <c r="D892" s="196" t="s">
        <v>194</v>
      </c>
      <c r="E892" s="197" t="s">
        <v>941</v>
      </c>
      <c r="F892" s="198" t="s">
        <v>942</v>
      </c>
      <c r="G892" s="199" t="s">
        <v>109</v>
      </c>
      <c r="H892" s="200">
        <v>29.61</v>
      </c>
      <c r="I892" s="201"/>
      <c r="J892" s="202">
        <f>ROUND(I892*H892,2)</f>
        <v>0</v>
      </c>
      <c r="K892" s="198" t="s">
        <v>197</v>
      </c>
      <c r="L892" s="42"/>
      <c r="M892" s="203" t="s">
        <v>32</v>
      </c>
      <c r="N892" s="204" t="s">
        <v>52</v>
      </c>
      <c r="O892" s="67"/>
      <c r="P892" s="205">
        <f>O892*H892</f>
        <v>0</v>
      </c>
      <c r="Q892" s="205">
        <v>0</v>
      </c>
      <c r="R892" s="205">
        <f>Q892*H892</f>
        <v>0</v>
      </c>
      <c r="S892" s="205">
        <v>0</v>
      </c>
      <c r="T892" s="206">
        <f>S892*H892</f>
        <v>0</v>
      </c>
      <c r="U892" s="37"/>
      <c r="V892" s="37"/>
      <c r="W892" s="37"/>
      <c r="X892" s="37"/>
      <c r="Y892" s="37"/>
      <c r="Z892" s="37"/>
      <c r="AA892" s="37"/>
      <c r="AB892" s="37"/>
      <c r="AC892" s="37"/>
      <c r="AD892" s="37"/>
      <c r="AE892" s="37"/>
      <c r="AR892" s="207" t="s">
        <v>161</v>
      </c>
      <c r="AT892" s="207" t="s">
        <v>194</v>
      </c>
      <c r="AU892" s="207" t="s">
        <v>90</v>
      </c>
      <c r="AY892" s="19" t="s">
        <v>192</v>
      </c>
      <c r="BE892" s="208">
        <f>IF(N892="základní",J892,0)</f>
        <v>0</v>
      </c>
      <c r="BF892" s="208">
        <f>IF(N892="snížená",J892,0)</f>
        <v>0</v>
      </c>
      <c r="BG892" s="208">
        <f>IF(N892="zákl. přenesená",J892,0)</f>
        <v>0</v>
      </c>
      <c r="BH892" s="208">
        <f>IF(N892="sníž. přenesená",J892,0)</f>
        <v>0</v>
      </c>
      <c r="BI892" s="208">
        <f>IF(N892="nulová",J892,0)</f>
        <v>0</v>
      </c>
      <c r="BJ892" s="19" t="s">
        <v>40</v>
      </c>
      <c r="BK892" s="208">
        <f>ROUND(I892*H892,2)</f>
        <v>0</v>
      </c>
      <c r="BL892" s="19" t="s">
        <v>161</v>
      </c>
      <c r="BM892" s="207" t="s">
        <v>943</v>
      </c>
    </row>
    <row r="893" spans="1:65" s="2" customFormat="1" ht="28.8">
      <c r="A893" s="37"/>
      <c r="B893" s="38"/>
      <c r="C893" s="39"/>
      <c r="D893" s="209" t="s">
        <v>199</v>
      </c>
      <c r="E893" s="39"/>
      <c r="F893" s="210" t="s">
        <v>939</v>
      </c>
      <c r="G893" s="39"/>
      <c r="H893" s="39"/>
      <c r="I893" s="119"/>
      <c r="J893" s="39"/>
      <c r="K893" s="39"/>
      <c r="L893" s="42"/>
      <c r="M893" s="211"/>
      <c r="N893" s="212"/>
      <c r="O893" s="67"/>
      <c r="P893" s="67"/>
      <c r="Q893" s="67"/>
      <c r="R893" s="67"/>
      <c r="S893" s="67"/>
      <c r="T893" s="68"/>
      <c r="U893" s="37"/>
      <c r="V893" s="37"/>
      <c r="W893" s="37"/>
      <c r="X893" s="37"/>
      <c r="Y893" s="37"/>
      <c r="Z893" s="37"/>
      <c r="AA893" s="37"/>
      <c r="AB893" s="37"/>
      <c r="AC893" s="37"/>
      <c r="AD893" s="37"/>
      <c r="AE893" s="37"/>
      <c r="AT893" s="19" t="s">
        <v>199</v>
      </c>
      <c r="AU893" s="19" t="s">
        <v>90</v>
      </c>
    </row>
    <row r="894" spans="1:65" s="13" customFormat="1" ht="10.199999999999999">
      <c r="B894" s="213"/>
      <c r="C894" s="214"/>
      <c r="D894" s="209" t="s">
        <v>201</v>
      </c>
      <c r="E894" s="215" t="s">
        <v>32</v>
      </c>
      <c r="F894" s="216" t="s">
        <v>202</v>
      </c>
      <c r="G894" s="214"/>
      <c r="H894" s="215" t="s">
        <v>32</v>
      </c>
      <c r="I894" s="217"/>
      <c r="J894" s="214"/>
      <c r="K894" s="214"/>
      <c r="L894" s="218"/>
      <c r="M894" s="219"/>
      <c r="N894" s="220"/>
      <c r="O894" s="220"/>
      <c r="P894" s="220"/>
      <c r="Q894" s="220"/>
      <c r="R894" s="220"/>
      <c r="S894" s="220"/>
      <c r="T894" s="221"/>
      <c r="AT894" s="222" t="s">
        <v>201</v>
      </c>
      <c r="AU894" s="222" t="s">
        <v>90</v>
      </c>
      <c r="AV894" s="13" t="s">
        <v>40</v>
      </c>
      <c r="AW894" s="13" t="s">
        <v>38</v>
      </c>
      <c r="AX894" s="13" t="s">
        <v>81</v>
      </c>
      <c r="AY894" s="222" t="s">
        <v>192</v>
      </c>
    </row>
    <row r="895" spans="1:65" s="14" customFormat="1" ht="10.199999999999999">
      <c r="B895" s="223"/>
      <c r="C895" s="224"/>
      <c r="D895" s="209" t="s">
        <v>201</v>
      </c>
      <c r="E895" s="225" t="s">
        <v>32</v>
      </c>
      <c r="F895" s="226" t="s">
        <v>944</v>
      </c>
      <c r="G895" s="224"/>
      <c r="H895" s="227">
        <v>21.72</v>
      </c>
      <c r="I895" s="228"/>
      <c r="J895" s="224"/>
      <c r="K895" s="224"/>
      <c r="L895" s="229"/>
      <c r="M895" s="230"/>
      <c r="N895" s="231"/>
      <c r="O895" s="231"/>
      <c r="P895" s="231"/>
      <c r="Q895" s="231"/>
      <c r="R895" s="231"/>
      <c r="S895" s="231"/>
      <c r="T895" s="232"/>
      <c r="AT895" s="233" t="s">
        <v>201</v>
      </c>
      <c r="AU895" s="233" t="s">
        <v>90</v>
      </c>
      <c r="AV895" s="14" t="s">
        <v>90</v>
      </c>
      <c r="AW895" s="14" t="s">
        <v>38</v>
      </c>
      <c r="AX895" s="14" t="s">
        <v>81</v>
      </c>
      <c r="AY895" s="233" t="s">
        <v>192</v>
      </c>
    </row>
    <row r="896" spans="1:65" s="14" customFormat="1" ht="10.199999999999999">
      <c r="B896" s="223"/>
      <c r="C896" s="224"/>
      <c r="D896" s="209" t="s">
        <v>201</v>
      </c>
      <c r="E896" s="225" t="s">
        <v>32</v>
      </c>
      <c r="F896" s="226" t="s">
        <v>891</v>
      </c>
      <c r="G896" s="224"/>
      <c r="H896" s="227">
        <v>7.89</v>
      </c>
      <c r="I896" s="228"/>
      <c r="J896" s="224"/>
      <c r="K896" s="224"/>
      <c r="L896" s="229"/>
      <c r="M896" s="230"/>
      <c r="N896" s="231"/>
      <c r="O896" s="231"/>
      <c r="P896" s="231"/>
      <c r="Q896" s="231"/>
      <c r="R896" s="231"/>
      <c r="S896" s="231"/>
      <c r="T896" s="232"/>
      <c r="AT896" s="233" t="s">
        <v>201</v>
      </c>
      <c r="AU896" s="233" t="s">
        <v>90</v>
      </c>
      <c r="AV896" s="14" t="s">
        <v>90</v>
      </c>
      <c r="AW896" s="14" t="s">
        <v>38</v>
      </c>
      <c r="AX896" s="14" t="s">
        <v>81</v>
      </c>
      <c r="AY896" s="233" t="s">
        <v>192</v>
      </c>
    </row>
    <row r="897" spans="1:65" s="15" customFormat="1" ht="10.199999999999999">
      <c r="B897" s="234"/>
      <c r="C897" s="235"/>
      <c r="D897" s="209" t="s">
        <v>201</v>
      </c>
      <c r="E897" s="236" t="s">
        <v>32</v>
      </c>
      <c r="F897" s="237" t="s">
        <v>204</v>
      </c>
      <c r="G897" s="235"/>
      <c r="H897" s="238">
        <v>29.61</v>
      </c>
      <c r="I897" s="239"/>
      <c r="J897" s="235"/>
      <c r="K897" s="235"/>
      <c r="L897" s="240"/>
      <c r="M897" s="241"/>
      <c r="N897" s="242"/>
      <c r="O897" s="242"/>
      <c r="P897" s="242"/>
      <c r="Q897" s="242"/>
      <c r="R897" s="242"/>
      <c r="S897" s="242"/>
      <c r="T897" s="243"/>
      <c r="AT897" s="244" t="s">
        <v>201</v>
      </c>
      <c r="AU897" s="244" t="s">
        <v>90</v>
      </c>
      <c r="AV897" s="15" t="s">
        <v>161</v>
      </c>
      <c r="AW897" s="15" t="s">
        <v>38</v>
      </c>
      <c r="AX897" s="15" t="s">
        <v>40</v>
      </c>
      <c r="AY897" s="244" t="s">
        <v>192</v>
      </c>
    </row>
    <row r="898" spans="1:65" s="2" customFormat="1" ht="16.5" customHeight="1">
      <c r="A898" s="37"/>
      <c r="B898" s="38"/>
      <c r="C898" s="196" t="s">
        <v>945</v>
      </c>
      <c r="D898" s="196" t="s">
        <v>194</v>
      </c>
      <c r="E898" s="197" t="s">
        <v>946</v>
      </c>
      <c r="F898" s="198" t="s">
        <v>947</v>
      </c>
      <c r="G898" s="199" t="s">
        <v>109</v>
      </c>
      <c r="H898" s="200">
        <v>29.61</v>
      </c>
      <c r="I898" s="201"/>
      <c r="J898" s="202">
        <f>ROUND(I898*H898,2)</f>
        <v>0</v>
      </c>
      <c r="K898" s="198" t="s">
        <v>197</v>
      </c>
      <c r="L898" s="42"/>
      <c r="M898" s="203" t="s">
        <v>32</v>
      </c>
      <c r="N898" s="204" t="s">
        <v>52</v>
      </c>
      <c r="O898" s="67"/>
      <c r="P898" s="205">
        <f>O898*H898</f>
        <v>0</v>
      </c>
      <c r="Q898" s="205">
        <v>8.0000000000000007E-5</v>
      </c>
      <c r="R898" s="205">
        <f>Q898*H898</f>
        <v>2.3688000000000003E-3</v>
      </c>
      <c r="S898" s="205">
        <v>0</v>
      </c>
      <c r="T898" s="206">
        <f>S898*H898</f>
        <v>0</v>
      </c>
      <c r="U898" s="37"/>
      <c r="V898" s="37"/>
      <c r="W898" s="37"/>
      <c r="X898" s="37"/>
      <c r="Y898" s="37"/>
      <c r="Z898" s="37"/>
      <c r="AA898" s="37"/>
      <c r="AB898" s="37"/>
      <c r="AC898" s="37"/>
      <c r="AD898" s="37"/>
      <c r="AE898" s="37"/>
      <c r="AR898" s="207" t="s">
        <v>161</v>
      </c>
      <c r="AT898" s="207" t="s">
        <v>194</v>
      </c>
      <c r="AU898" s="207" t="s">
        <v>90</v>
      </c>
      <c r="AY898" s="19" t="s">
        <v>192</v>
      </c>
      <c r="BE898" s="208">
        <f>IF(N898="základní",J898,0)</f>
        <v>0</v>
      </c>
      <c r="BF898" s="208">
        <f>IF(N898="snížená",J898,0)</f>
        <v>0</v>
      </c>
      <c r="BG898" s="208">
        <f>IF(N898="zákl. přenesená",J898,0)</f>
        <v>0</v>
      </c>
      <c r="BH898" s="208">
        <f>IF(N898="sníž. přenesená",J898,0)</f>
        <v>0</v>
      </c>
      <c r="BI898" s="208">
        <f>IF(N898="nulová",J898,0)</f>
        <v>0</v>
      </c>
      <c r="BJ898" s="19" t="s">
        <v>40</v>
      </c>
      <c r="BK898" s="208">
        <f>ROUND(I898*H898,2)</f>
        <v>0</v>
      </c>
      <c r="BL898" s="19" t="s">
        <v>161</v>
      </c>
      <c r="BM898" s="207" t="s">
        <v>948</v>
      </c>
    </row>
    <row r="899" spans="1:65" s="2" customFormat="1" ht="28.8">
      <c r="A899" s="37"/>
      <c r="B899" s="38"/>
      <c r="C899" s="39"/>
      <c r="D899" s="209" t="s">
        <v>199</v>
      </c>
      <c r="E899" s="39"/>
      <c r="F899" s="210" t="s">
        <v>939</v>
      </c>
      <c r="G899" s="39"/>
      <c r="H899" s="39"/>
      <c r="I899" s="119"/>
      <c r="J899" s="39"/>
      <c r="K899" s="39"/>
      <c r="L899" s="42"/>
      <c r="M899" s="211"/>
      <c r="N899" s="212"/>
      <c r="O899" s="67"/>
      <c r="P899" s="67"/>
      <c r="Q899" s="67"/>
      <c r="R899" s="67"/>
      <c r="S899" s="67"/>
      <c r="T899" s="68"/>
      <c r="U899" s="37"/>
      <c r="V899" s="37"/>
      <c r="W899" s="37"/>
      <c r="X899" s="37"/>
      <c r="Y899" s="37"/>
      <c r="Z899" s="37"/>
      <c r="AA899" s="37"/>
      <c r="AB899" s="37"/>
      <c r="AC899" s="37"/>
      <c r="AD899" s="37"/>
      <c r="AE899" s="37"/>
      <c r="AT899" s="19" t="s">
        <v>199</v>
      </c>
      <c r="AU899" s="19" t="s">
        <v>90</v>
      </c>
    </row>
    <row r="900" spans="1:65" s="13" customFormat="1" ht="10.199999999999999">
      <c r="B900" s="213"/>
      <c r="C900" s="214"/>
      <c r="D900" s="209" t="s">
        <v>201</v>
      </c>
      <c r="E900" s="215" t="s">
        <v>32</v>
      </c>
      <c r="F900" s="216" t="s">
        <v>202</v>
      </c>
      <c r="G900" s="214"/>
      <c r="H900" s="215" t="s">
        <v>32</v>
      </c>
      <c r="I900" s="217"/>
      <c r="J900" s="214"/>
      <c r="K900" s="214"/>
      <c r="L900" s="218"/>
      <c r="M900" s="219"/>
      <c r="N900" s="220"/>
      <c r="O900" s="220"/>
      <c r="P900" s="220"/>
      <c r="Q900" s="220"/>
      <c r="R900" s="220"/>
      <c r="S900" s="220"/>
      <c r="T900" s="221"/>
      <c r="AT900" s="222" t="s">
        <v>201</v>
      </c>
      <c r="AU900" s="222" t="s">
        <v>90</v>
      </c>
      <c r="AV900" s="13" t="s">
        <v>40</v>
      </c>
      <c r="AW900" s="13" t="s">
        <v>38</v>
      </c>
      <c r="AX900" s="13" t="s">
        <v>81</v>
      </c>
      <c r="AY900" s="222" t="s">
        <v>192</v>
      </c>
    </row>
    <row r="901" spans="1:65" s="14" customFormat="1" ht="10.199999999999999">
      <c r="B901" s="223"/>
      <c r="C901" s="224"/>
      <c r="D901" s="209" t="s">
        <v>201</v>
      </c>
      <c r="E901" s="225" t="s">
        <v>32</v>
      </c>
      <c r="F901" s="226" t="s">
        <v>925</v>
      </c>
      <c r="G901" s="224"/>
      <c r="H901" s="227">
        <v>21.72</v>
      </c>
      <c r="I901" s="228"/>
      <c r="J901" s="224"/>
      <c r="K901" s="224"/>
      <c r="L901" s="229"/>
      <c r="M901" s="230"/>
      <c r="N901" s="231"/>
      <c r="O901" s="231"/>
      <c r="P901" s="231"/>
      <c r="Q901" s="231"/>
      <c r="R901" s="231"/>
      <c r="S901" s="231"/>
      <c r="T901" s="232"/>
      <c r="AT901" s="233" t="s">
        <v>201</v>
      </c>
      <c r="AU901" s="233" t="s">
        <v>90</v>
      </c>
      <c r="AV901" s="14" t="s">
        <v>90</v>
      </c>
      <c r="AW901" s="14" t="s">
        <v>38</v>
      </c>
      <c r="AX901" s="14" t="s">
        <v>81</v>
      </c>
      <c r="AY901" s="233" t="s">
        <v>192</v>
      </c>
    </row>
    <row r="902" spans="1:65" s="14" customFormat="1" ht="10.199999999999999">
      <c r="B902" s="223"/>
      <c r="C902" s="224"/>
      <c r="D902" s="209" t="s">
        <v>201</v>
      </c>
      <c r="E902" s="225" t="s">
        <v>32</v>
      </c>
      <c r="F902" s="226" t="s">
        <v>926</v>
      </c>
      <c r="G902" s="224"/>
      <c r="H902" s="227">
        <v>7.89</v>
      </c>
      <c r="I902" s="228"/>
      <c r="J902" s="224"/>
      <c r="K902" s="224"/>
      <c r="L902" s="229"/>
      <c r="M902" s="230"/>
      <c r="N902" s="231"/>
      <c r="O902" s="231"/>
      <c r="P902" s="231"/>
      <c r="Q902" s="231"/>
      <c r="R902" s="231"/>
      <c r="S902" s="231"/>
      <c r="T902" s="232"/>
      <c r="AT902" s="233" t="s">
        <v>201</v>
      </c>
      <c r="AU902" s="233" t="s">
        <v>90</v>
      </c>
      <c r="AV902" s="14" t="s">
        <v>90</v>
      </c>
      <c r="AW902" s="14" t="s">
        <v>38</v>
      </c>
      <c r="AX902" s="14" t="s">
        <v>81</v>
      </c>
      <c r="AY902" s="233" t="s">
        <v>192</v>
      </c>
    </row>
    <row r="903" spans="1:65" s="15" customFormat="1" ht="10.199999999999999">
      <c r="B903" s="234"/>
      <c r="C903" s="235"/>
      <c r="D903" s="209" t="s">
        <v>201</v>
      </c>
      <c r="E903" s="236" t="s">
        <v>32</v>
      </c>
      <c r="F903" s="237" t="s">
        <v>204</v>
      </c>
      <c r="G903" s="235"/>
      <c r="H903" s="238">
        <v>29.61</v>
      </c>
      <c r="I903" s="239"/>
      <c r="J903" s="235"/>
      <c r="K903" s="235"/>
      <c r="L903" s="240"/>
      <c r="M903" s="241"/>
      <c r="N903" s="242"/>
      <c r="O903" s="242"/>
      <c r="P903" s="242"/>
      <c r="Q903" s="242"/>
      <c r="R903" s="242"/>
      <c r="S903" s="242"/>
      <c r="T903" s="243"/>
      <c r="AT903" s="244" t="s">
        <v>201</v>
      </c>
      <c r="AU903" s="244" t="s">
        <v>90</v>
      </c>
      <c r="AV903" s="15" t="s">
        <v>161</v>
      </c>
      <c r="AW903" s="15" t="s">
        <v>38</v>
      </c>
      <c r="AX903" s="15" t="s">
        <v>40</v>
      </c>
      <c r="AY903" s="244" t="s">
        <v>192</v>
      </c>
    </row>
    <row r="904" spans="1:65" s="2" customFormat="1" ht="21.75" customHeight="1">
      <c r="A904" s="37"/>
      <c r="B904" s="38"/>
      <c r="C904" s="196" t="s">
        <v>949</v>
      </c>
      <c r="D904" s="196" t="s">
        <v>194</v>
      </c>
      <c r="E904" s="197" t="s">
        <v>950</v>
      </c>
      <c r="F904" s="198" t="s">
        <v>951</v>
      </c>
      <c r="G904" s="199" t="s">
        <v>160</v>
      </c>
      <c r="H904" s="200">
        <v>12</v>
      </c>
      <c r="I904" s="201"/>
      <c r="J904" s="202">
        <f>ROUND(I904*H904,2)</f>
        <v>0</v>
      </c>
      <c r="K904" s="198" t="s">
        <v>197</v>
      </c>
      <c r="L904" s="42"/>
      <c r="M904" s="203" t="s">
        <v>32</v>
      </c>
      <c r="N904" s="204" t="s">
        <v>52</v>
      </c>
      <c r="O904" s="67"/>
      <c r="P904" s="205">
        <f>O904*H904</f>
        <v>0</v>
      </c>
      <c r="Q904" s="205">
        <v>1.6167899999999999</v>
      </c>
      <c r="R904" s="205">
        <f>Q904*H904</f>
        <v>19.401479999999999</v>
      </c>
      <c r="S904" s="205">
        <v>0</v>
      </c>
      <c r="T904" s="206">
        <f>S904*H904</f>
        <v>0</v>
      </c>
      <c r="U904" s="37"/>
      <c r="V904" s="37"/>
      <c r="W904" s="37"/>
      <c r="X904" s="37"/>
      <c r="Y904" s="37"/>
      <c r="Z904" s="37"/>
      <c r="AA904" s="37"/>
      <c r="AB904" s="37"/>
      <c r="AC904" s="37"/>
      <c r="AD904" s="37"/>
      <c r="AE904" s="37"/>
      <c r="AR904" s="207" t="s">
        <v>161</v>
      </c>
      <c r="AT904" s="207" t="s">
        <v>194</v>
      </c>
      <c r="AU904" s="207" t="s">
        <v>90</v>
      </c>
      <c r="AY904" s="19" t="s">
        <v>192</v>
      </c>
      <c r="BE904" s="208">
        <f>IF(N904="základní",J904,0)</f>
        <v>0</v>
      </c>
      <c r="BF904" s="208">
        <f>IF(N904="snížená",J904,0)</f>
        <v>0</v>
      </c>
      <c r="BG904" s="208">
        <f>IF(N904="zákl. přenesená",J904,0)</f>
        <v>0</v>
      </c>
      <c r="BH904" s="208">
        <f>IF(N904="sníž. přenesená",J904,0)</f>
        <v>0</v>
      </c>
      <c r="BI904" s="208">
        <f>IF(N904="nulová",J904,0)</f>
        <v>0</v>
      </c>
      <c r="BJ904" s="19" t="s">
        <v>40</v>
      </c>
      <c r="BK904" s="208">
        <f>ROUND(I904*H904,2)</f>
        <v>0</v>
      </c>
      <c r="BL904" s="19" t="s">
        <v>161</v>
      </c>
      <c r="BM904" s="207" t="s">
        <v>952</v>
      </c>
    </row>
    <row r="905" spans="1:65" s="2" customFormat="1" ht="57.6">
      <c r="A905" s="37"/>
      <c r="B905" s="38"/>
      <c r="C905" s="39"/>
      <c r="D905" s="209" t="s">
        <v>199</v>
      </c>
      <c r="E905" s="39"/>
      <c r="F905" s="210" t="s">
        <v>953</v>
      </c>
      <c r="G905" s="39"/>
      <c r="H905" s="39"/>
      <c r="I905" s="119"/>
      <c r="J905" s="39"/>
      <c r="K905" s="39"/>
      <c r="L905" s="42"/>
      <c r="M905" s="211"/>
      <c r="N905" s="212"/>
      <c r="O905" s="67"/>
      <c r="P905" s="67"/>
      <c r="Q905" s="67"/>
      <c r="R905" s="67"/>
      <c r="S905" s="67"/>
      <c r="T905" s="68"/>
      <c r="U905" s="37"/>
      <c r="V905" s="37"/>
      <c r="W905" s="37"/>
      <c r="X905" s="37"/>
      <c r="Y905" s="37"/>
      <c r="Z905" s="37"/>
      <c r="AA905" s="37"/>
      <c r="AB905" s="37"/>
      <c r="AC905" s="37"/>
      <c r="AD905" s="37"/>
      <c r="AE905" s="37"/>
      <c r="AT905" s="19" t="s">
        <v>199</v>
      </c>
      <c r="AU905" s="19" t="s">
        <v>90</v>
      </c>
    </row>
    <row r="906" spans="1:65" s="13" customFormat="1" ht="10.199999999999999">
      <c r="B906" s="213"/>
      <c r="C906" s="214"/>
      <c r="D906" s="209" t="s">
        <v>201</v>
      </c>
      <c r="E906" s="215" t="s">
        <v>32</v>
      </c>
      <c r="F906" s="216" t="s">
        <v>275</v>
      </c>
      <c r="G906" s="214"/>
      <c r="H906" s="215" t="s">
        <v>32</v>
      </c>
      <c r="I906" s="217"/>
      <c r="J906" s="214"/>
      <c r="K906" s="214"/>
      <c r="L906" s="218"/>
      <c r="M906" s="219"/>
      <c r="N906" s="220"/>
      <c r="O906" s="220"/>
      <c r="P906" s="220"/>
      <c r="Q906" s="220"/>
      <c r="R906" s="220"/>
      <c r="S906" s="220"/>
      <c r="T906" s="221"/>
      <c r="AT906" s="222" t="s">
        <v>201</v>
      </c>
      <c r="AU906" s="222" t="s">
        <v>90</v>
      </c>
      <c r="AV906" s="13" t="s">
        <v>40</v>
      </c>
      <c r="AW906" s="13" t="s">
        <v>38</v>
      </c>
      <c r="AX906" s="13" t="s">
        <v>81</v>
      </c>
      <c r="AY906" s="222" t="s">
        <v>192</v>
      </c>
    </row>
    <row r="907" spans="1:65" s="13" customFormat="1" ht="10.199999999999999">
      <c r="B907" s="213"/>
      <c r="C907" s="214"/>
      <c r="D907" s="209" t="s">
        <v>201</v>
      </c>
      <c r="E907" s="215" t="s">
        <v>32</v>
      </c>
      <c r="F907" s="216" t="s">
        <v>202</v>
      </c>
      <c r="G907" s="214"/>
      <c r="H907" s="215" t="s">
        <v>32</v>
      </c>
      <c r="I907" s="217"/>
      <c r="J907" s="214"/>
      <c r="K907" s="214"/>
      <c r="L907" s="218"/>
      <c r="M907" s="219"/>
      <c r="N907" s="220"/>
      <c r="O907" s="220"/>
      <c r="P907" s="220"/>
      <c r="Q907" s="220"/>
      <c r="R907" s="220"/>
      <c r="S907" s="220"/>
      <c r="T907" s="221"/>
      <c r="AT907" s="222" t="s">
        <v>201</v>
      </c>
      <c r="AU907" s="222" t="s">
        <v>90</v>
      </c>
      <c r="AV907" s="13" t="s">
        <v>40</v>
      </c>
      <c r="AW907" s="13" t="s">
        <v>38</v>
      </c>
      <c r="AX907" s="13" t="s">
        <v>81</v>
      </c>
      <c r="AY907" s="222" t="s">
        <v>192</v>
      </c>
    </row>
    <row r="908" spans="1:65" s="14" customFormat="1" ht="10.199999999999999">
      <c r="B908" s="223"/>
      <c r="C908" s="224"/>
      <c r="D908" s="209" t="s">
        <v>201</v>
      </c>
      <c r="E908" s="225" t="s">
        <v>32</v>
      </c>
      <c r="F908" s="226" t="s">
        <v>719</v>
      </c>
      <c r="G908" s="224"/>
      <c r="H908" s="227">
        <v>4</v>
      </c>
      <c r="I908" s="228"/>
      <c r="J908" s="224"/>
      <c r="K908" s="224"/>
      <c r="L908" s="229"/>
      <c r="M908" s="230"/>
      <c r="N908" s="231"/>
      <c r="O908" s="231"/>
      <c r="P908" s="231"/>
      <c r="Q908" s="231"/>
      <c r="R908" s="231"/>
      <c r="S908" s="231"/>
      <c r="T908" s="232"/>
      <c r="AT908" s="233" t="s">
        <v>201</v>
      </c>
      <c r="AU908" s="233" t="s">
        <v>90</v>
      </c>
      <c r="AV908" s="14" t="s">
        <v>90</v>
      </c>
      <c r="AW908" s="14" t="s">
        <v>38</v>
      </c>
      <c r="AX908" s="14" t="s">
        <v>81</v>
      </c>
      <c r="AY908" s="233" t="s">
        <v>192</v>
      </c>
    </row>
    <row r="909" spans="1:65" s="14" customFormat="1" ht="10.199999999999999">
      <c r="B909" s="223"/>
      <c r="C909" s="224"/>
      <c r="D909" s="209" t="s">
        <v>201</v>
      </c>
      <c r="E909" s="225" t="s">
        <v>32</v>
      </c>
      <c r="F909" s="226" t="s">
        <v>714</v>
      </c>
      <c r="G909" s="224"/>
      <c r="H909" s="227">
        <v>4</v>
      </c>
      <c r="I909" s="228"/>
      <c r="J909" s="224"/>
      <c r="K909" s="224"/>
      <c r="L909" s="229"/>
      <c r="M909" s="230"/>
      <c r="N909" s="231"/>
      <c r="O909" s="231"/>
      <c r="P909" s="231"/>
      <c r="Q909" s="231"/>
      <c r="R909" s="231"/>
      <c r="S909" s="231"/>
      <c r="T909" s="232"/>
      <c r="AT909" s="233" t="s">
        <v>201</v>
      </c>
      <c r="AU909" s="233" t="s">
        <v>90</v>
      </c>
      <c r="AV909" s="14" t="s">
        <v>90</v>
      </c>
      <c r="AW909" s="14" t="s">
        <v>38</v>
      </c>
      <c r="AX909" s="14" t="s">
        <v>81</v>
      </c>
      <c r="AY909" s="233" t="s">
        <v>192</v>
      </c>
    </row>
    <row r="910" spans="1:65" s="14" customFormat="1" ht="10.199999999999999">
      <c r="B910" s="223"/>
      <c r="C910" s="224"/>
      <c r="D910" s="209" t="s">
        <v>201</v>
      </c>
      <c r="E910" s="225" t="s">
        <v>32</v>
      </c>
      <c r="F910" s="226" t="s">
        <v>954</v>
      </c>
      <c r="G910" s="224"/>
      <c r="H910" s="227">
        <v>4</v>
      </c>
      <c r="I910" s="228"/>
      <c r="J910" s="224"/>
      <c r="K910" s="224"/>
      <c r="L910" s="229"/>
      <c r="M910" s="230"/>
      <c r="N910" s="231"/>
      <c r="O910" s="231"/>
      <c r="P910" s="231"/>
      <c r="Q910" s="231"/>
      <c r="R910" s="231"/>
      <c r="S910" s="231"/>
      <c r="T910" s="232"/>
      <c r="AT910" s="233" t="s">
        <v>201</v>
      </c>
      <c r="AU910" s="233" t="s">
        <v>90</v>
      </c>
      <c r="AV910" s="14" t="s">
        <v>90</v>
      </c>
      <c r="AW910" s="14" t="s">
        <v>38</v>
      </c>
      <c r="AX910" s="14" t="s">
        <v>81</v>
      </c>
      <c r="AY910" s="233" t="s">
        <v>192</v>
      </c>
    </row>
    <row r="911" spans="1:65" s="15" customFormat="1" ht="10.199999999999999">
      <c r="B911" s="234"/>
      <c r="C911" s="235"/>
      <c r="D911" s="209" t="s">
        <v>201</v>
      </c>
      <c r="E911" s="236" t="s">
        <v>32</v>
      </c>
      <c r="F911" s="237" t="s">
        <v>204</v>
      </c>
      <c r="G911" s="235"/>
      <c r="H911" s="238">
        <v>12</v>
      </c>
      <c r="I911" s="239"/>
      <c r="J911" s="235"/>
      <c r="K911" s="235"/>
      <c r="L911" s="240"/>
      <c r="M911" s="241"/>
      <c r="N911" s="242"/>
      <c r="O911" s="242"/>
      <c r="P911" s="242"/>
      <c r="Q911" s="242"/>
      <c r="R911" s="242"/>
      <c r="S911" s="242"/>
      <c r="T911" s="243"/>
      <c r="AT911" s="244" t="s">
        <v>201</v>
      </c>
      <c r="AU911" s="244" t="s">
        <v>90</v>
      </c>
      <c r="AV911" s="15" t="s">
        <v>161</v>
      </c>
      <c r="AW911" s="15" t="s">
        <v>38</v>
      </c>
      <c r="AX911" s="15" t="s">
        <v>40</v>
      </c>
      <c r="AY911" s="244" t="s">
        <v>192</v>
      </c>
    </row>
    <row r="912" spans="1:65" s="2" customFormat="1" ht="21.75" customHeight="1">
      <c r="A912" s="37"/>
      <c r="B912" s="38"/>
      <c r="C912" s="196" t="s">
        <v>955</v>
      </c>
      <c r="D912" s="196" t="s">
        <v>194</v>
      </c>
      <c r="E912" s="197" t="s">
        <v>956</v>
      </c>
      <c r="F912" s="198" t="s">
        <v>957</v>
      </c>
      <c r="G912" s="199" t="s">
        <v>160</v>
      </c>
      <c r="H912" s="200">
        <v>9</v>
      </c>
      <c r="I912" s="201"/>
      <c r="J912" s="202">
        <f>ROUND(I912*H912,2)</f>
        <v>0</v>
      </c>
      <c r="K912" s="198" t="s">
        <v>197</v>
      </c>
      <c r="L912" s="42"/>
      <c r="M912" s="203" t="s">
        <v>32</v>
      </c>
      <c r="N912" s="204" t="s">
        <v>52</v>
      </c>
      <c r="O912" s="67"/>
      <c r="P912" s="205">
        <f>O912*H912</f>
        <v>0</v>
      </c>
      <c r="Q912" s="205">
        <v>0</v>
      </c>
      <c r="R912" s="205">
        <f>Q912*H912</f>
        <v>0</v>
      </c>
      <c r="S912" s="205">
        <v>8.2000000000000003E-2</v>
      </c>
      <c r="T912" s="206">
        <f>S912*H912</f>
        <v>0.73799999999999999</v>
      </c>
      <c r="U912" s="37"/>
      <c r="V912" s="37"/>
      <c r="W912" s="37"/>
      <c r="X912" s="37"/>
      <c r="Y912" s="37"/>
      <c r="Z912" s="37"/>
      <c r="AA912" s="37"/>
      <c r="AB912" s="37"/>
      <c r="AC912" s="37"/>
      <c r="AD912" s="37"/>
      <c r="AE912" s="37"/>
      <c r="AR912" s="207" t="s">
        <v>161</v>
      </c>
      <c r="AT912" s="207" t="s">
        <v>194</v>
      </c>
      <c r="AU912" s="207" t="s">
        <v>90</v>
      </c>
      <c r="AY912" s="19" t="s">
        <v>192</v>
      </c>
      <c r="BE912" s="208">
        <f>IF(N912="základní",J912,0)</f>
        <v>0</v>
      </c>
      <c r="BF912" s="208">
        <f>IF(N912="snížená",J912,0)</f>
        <v>0</v>
      </c>
      <c r="BG912" s="208">
        <f>IF(N912="zákl. přenesená",J912,0)</f>
        <v>0</v>
      </c>
      <c r="BH912" s="208">
        <f>IF(N912="sníž. přenesená",J912,0)</f>
        <v>0</v>
      </c>
      <c r="BI912" s="208">
        <f>IF(N912="nulová",J912,0)</f>
        <v>0</v>
      </c>
      <c r="BJ912" s="19" t="s">
        <v>40</v>
      </c>
      <c r="BK912" s="208">
        <f>ROUND(I912*H912,2)</f>
        <v>0</v>
      </c>
      <c r="BL912" s="19" t="s">
        <v>161</v>
      </c>
      <c r="BM912" s="207" t="s">
        <v>958</v>
      </c>
    </row>
    <row r="913" spans="1:65" s="2" customFormat="1" ht="67.2">
      <c r="A913" s="37"/>
      <c r="B913" s="38"/>
      <c r="C913" s="39"/>
      <c r="D913" s="209" t="s">
        <v>199</v>
      </c>
      <c r="E913" s="39"/>
      <c r="F913" s="210" t="s">
        <v>959</v>
      </c>
      <c r="G913" s="39"/>
      <c r="H913" s="39"/>
      <c r="I913" s="119"/>
      <c r="J913" s="39"/>
      <c r="K913" s="39"/>
      <c r="L913" s="42"/>
      <c r="M913" s="211"/>
      <c r="N913" s="212"/>
      <c r="O913" s="67"/>
      <c r="P913" s="67"/>
      <c r="Q913" s="67"/>
      <c r="R913" s="67"/>
      <c r="S913" s="67"/>
      <c r="T913" s="68"/>
      <c r="U913" s="37"/>
      <c r="V913" s="37"/>
      <c r="W913" s="37"/>
      <c r="X913" s="37"/>
      <c r="Y913" s="37"/>
      <c r="Z913" s="37"/>
      <c r="AA913" s="37"/>
      <c r="AB913" s="37"/>
      <c r="AC913" s="37"/>
      <c r="AD913" s="37"/>
      <c r="AE913" s="37"/>
      <c r="AT913" s="19" t="s">
        <v>199</v>
      </c>
      <c r="AU913" s="19" t="s">
        <v>90</v>
      </c>
    </row>
    <row r="914" spans="1:65" s="13" customFormat="1" ht="10.199999999999999">
      <c r="B914" s="213"/>
      <c r="C914" s="214"/>
      <c r="D914" s="209" t="s">
        <v>201</v>
      </c>
      <c r="E914" s="215" t="s">
        <v>32</v>
      </c>
      <c r="F914" s="216" t="s">
        <v>275</v>
      </c>
      <c r="G914" s="214"/>
      <c r="H914" s="215" t="s">
        <v>32</v>
      </c>
      <c r="I914" s="217"/>
      <c r="J914" s="214"/>
      <c r="K914" s="214"/>
      <c r="L914" s="218"/>
      <c r="M914" s="219"/>
      <c r="N914" s="220"/>
      <c r="O914" s="220"/>
      <c r="P914" s="220"/>
      <c r="Q914" s="220"/>
      <c r="R914" s="220"/>
      <c r="S914" s="220"/>
      <c r="T914" s="221"/>
      <c r="AT914" s="222" t="s">
        <v>201</v>
      </c>
      <c r="AU914" s="222" t="s">
        <v>90</v>
      </c>
      <c r="AV914" s="13" t="s">
        <v>40</v>
      </c>
      <c r="AW914" s="13" t="s">
        <v>38</v>
      </c>
      <c r="AX914" s="13" t="s">
        <v>81</v>
      </c>
      <c r="AY914" s="222" t="s">
        <v>192</v>
      </c>
    </row>
    <row r="915" spans="1:65" s="13" customFormat="1" ht="10.199999999999999">
      <c r="B915" s="213"/>
      <c r="C915" s="214"/>
      <c r="D915" s="209" t="s">
        <v>201</v>
      </c>
      <c r="E915" s="215" t="s">
        <v>32</v>
      </c>
      <c r="F915" s="216" t="s">
        <v>735</v>
      </c>
      <c r="G915" s="214"/>
      <c r="H915" s="215" t="s">
        <v>32</v>
      </c>
      <c r="I915" s="217"/>
      <c r="J915" s="214"/>
      <c r="K915" s="214"/>
      <c r="L915" s="218"/>
      <c r="M915" s="219"/>
      <c r="N915" s="220"/>
      <c r="O915" s="220"/>
      <c r="P915" s="220"/>
      <c r="Q915" s="220"/>
      <c r="R915" s="220"/>
      <c r="S915" s="220"/>
      <c r="T915" s="221"/>
      <c r="AT915" s="222" t="s">
        <v>201</v>
      </c>
      <c r="AU915" s="222" t="s">
        <v>90</v>
      </c>
      <c r="AV915" s="13" t="s">
        <v>40</v>
      </c>
      <c r="AW915" s="13" t="s">
        <v>38</v>
      </c>
      <c r="AX915" s="13" t="s">
        <v>81</v>
      </c>
      <c r="AY915" s="222" t="s">
        <v>192</v>
      </c>
    </row>
    <row r="916" spans="1:65" s="14" customFormat="1" ht="10.199999999999999">
      <c r="B916" s="223"/>
      <c r="C916" s="224"/>
      <c r="D916" s="209" t="s">
        <v>201</v>
      </c>
      <c r="E916" s="225" t="s">
        <v>32</v>
      </c>
      <c r="F916" s="226" t="s">
        <v>960</v>
      </c>
      <c r="G916" s="224"/>
      <c r="H916" s="227">
        <v>8</v>
      </c>
      <c r="I916" s="228"/>
      <c r="J916" s="224"/>
      <c r="K916" s="224"/>
      <c r="L916" s="229"/>
      <c r="M916" s="230"/>
      <c r="N916" s="231"/>
      <c r="O916" s="231"/>
      <c r="P916" s="231"/>
      <c r="Q916" s="231"/>
      <c r="R916" s="231"/>
      <c r="S916" s="231"/>
      <c r="T916" s="232"/>
      <c r="AT916" s="233" t="s">
        <v>201</v>
      </c>
      <c r="AU916" s="233" t="s">
        <v>90</v>
      </c>
      <c r="AV916" s="14" t="s">
        <v>90</v>
      </c>
      <c r="AW916" s="14" t="s">
        <v>38</v>
      </c>
      <c r="AX916" s="14" t="s">
        <v>81</v>
      </c>
      <c r="AY916" s="233" t="s">
        <v>192</v>
      </c>
    </row>
    <row r="917" spans="1:65" s="14" customFormat="1" ht="10.199999999999999">
      <c r="B917" s="223"/>
      <c r="C917" s="224"/>
      <c r="D917" s="209" t="s">
        <v>201</v>
      </c>
      <c r="E917" s="225" t="s">
        <v>32</v>
      </c>
      <c r="F917" s="226" t="s">
        <v>961</v>
      </c>
      <c r="G917" s="224"/>
      <c r="H917" s="227">
        <v>1</v>
      </c>
      <c r="I917" s="228"/>
      <c r="J917" s="224"/>
      <c r="K917" s="224"/>
      <c r="L917" s="229"/>
      <c r="M917" s="230"/>
      <c r="N917" s="231"/>
      <c r="O917" s="231"/>
      <c r="P917" s="231"/>
      <c r="Q917" s="231"/>
      <c r="R917" s="231"/>
      <c r="S917" s="231"/>
      <c r="T917" s="232"/>
      <c r="AT917" s="233" t="s">
        <v>201</v>
      </c>
      <c r="AU917" s="233" t="s">
        <v>90</v>
      </c>
      <c r="AV917" s="14" t="s">
        <v>90</v>
      </c>
      <c r="AW917" s="14" t="s">
        <v>38</v>
      </c>
      <c r="AX917" s="14" t="s">
        <v>81</v>
      </c>
      <c r="AY917" s="233" t="s">
        <v>192</v>
      </c>
    </row>
    <row r="918" spans="1:65" s="15" customFormat="1" ht="10.199999999999999">
      <c r="B918" s="234"/>
      <c r="C918" s="235"/>
      <c r="D918" s="209" t="s">
        <v>201</v>
      </c>
      <c r="E918" s="236" t="s">
        <v>32</v>
      </c>
      <c r="F918" s="237" t="s">
        <v>204</v>
      </c>
      <c r="G918" s="235"/>
      <c r="H918" s="238">
        <v>9</v>
      </c>
      <c r="I918" s="239"/>
      <c r="J918" s="235"/>
      <c r="K918" s="235"/>
      <c r="L918" s="240"/>
      <c r="M918" s="241"/>
      <c r="N918" s="242"/>
      <c r="O918" s="242"/>
      <c r="P918" s="242"/>
      <c r="Q918" s="242"/>
      <c r="R918" s="242"/>
      <c r="S918" s="242"/>
      <c r="T918" s="243"/>
      <c r="AT918" s="244" t="s">
        <v>201</v>
      </c>
      <c r="AU918" s="244" t="s">
        <v>90</v>
      </c>
      <c r="AV918" s="15" t="s">
        <v>161</v>
      </c>
      <c r="AW918" s="15" t="s">
        <v>38</v>
      </c>
      <c r="AX918" s="15" t="s">
        <v>40</v>
      </c>
      <c r="AY918" s="244" t="s">
        <v>192</v>
      </c>
    </row>
    <row r="919" spans="1:65" s="2" customFormat="1" ht="21.75" customHeight="1">
      <c r="A919" s="37"/>
      <c r="B919" s="38"/>
      <c r="C919" s="196" t="s">
        <v>962</v>
      </c>
      <c r="D919" s="196" t="s">
        <v>194</v>
      </c>
      <c r="E919" s="197" t="s">
        <v>963</v>
      </c>
      <c r="F919" s="198" t="s">
        <v>964</v>
      </c>
      <c r="G919" s="199" t="s">
        <v>160</v>
      </c>
      <c r="H919" s="200">
        <v>9</v>
      </c>
      <c r="I919" s="201"/>
      <c r="J919" s="202">
        <f>ROUND(I919*H919,2)</f>
        <v>0</v>
      </c>
      <c r="K919" s="198" t="s">
        <v>197</v>
      </c>
      <c r="L919" s="42"/>
      <c r="M919" s="203" t="s">
        <v>32</v>
      </c>
      <c r="N919" s="204" t="s">
        <v>52</v>
      </c>
      <c r="O919" s="67"/>
      <c r="P919" s="205">
        <f>O919*H919</f>
        <v>0</v>
      </c>
      <c r="Q919" s="205">
        <v>0</v>
      </c>
      <c r="R919" s="205">
        <f>Q919*H919</f>
        <v>0</v>
      </c>
      <c r="S919" s="205">
        <v>4.0000000000000001E-3</v>
      </c>
      <c r="T919" s="206">
        <f>S919*H919</f>
        <v>3.6000000000000004E-2</v>
      </c>
      <c r="U919" s="37"/>
      <c r="V919" s="37"/>
      <c r="W919" s="37"/>
      <c r="X919" s="37"/>
      <c r="Y919" s="37"/>
      <c r="Z919" s="37"/>
      <c r="AA919" s="37"/>
      <c r="AB919" s="37"/>
      <c r="AC919" s="37"/>
      <c r="AD919" s="37"/>
      <c r="AE919" s="37"/>
      <c r="AR919" s="207" t="s">
        <v>161</v>
      </c>
      <c r="AT919" s="207" t="s">
        <v>194</v>
      </c>
      <c r="AU919" s="207" t="s">
        <v>90</v>
      </c>
      <c r="AY919" s="19" t="s">
        <v>192</v>
      </c>
      <c r="BE919" s="208">
        <f>IF(N919="základní",J919,0)</f>
        <v>0</v>
      </c>
      <c r="BF919" s="208">
        <f>IF(N919="snížená",J919,0)</f>
        <v>0</v>
      </c>
      <c r="BG919" s="208">
        <f>IF(N919="zákl. přenesená",J919,0)</f>
        <v>0</v>
      </c>
      <c r="BH919" s="208">
        <f>IF(N919="sníž. přenesená",J919,0)</f>
        <v>0</v>
      </c>
      <c r="BI919" s="208">
        <f>IF(N919="nulová",J919,0)</f>
        <v>0</v>
      </c>
      <c r="BJ919" s="19" t="s">
        <v>40</v>
      </c>
      <c r="BK919" s="208">
        <f>ROUND(I919*H919,2)</f>
        <v>0</v>
      </c>
      <c r="BL919" s="19" t="s">
        <v>161</v>
      </c>
      <c r="BM919" s="207" t="s">
        <v>965</v>
      </c>
    </row>
    <row r="920" spans="1:65" s="2" customFormat="1" ht="38.4">
      <c r="A920" s="37"/>
      <c r="B920" s="38"/>
      <c r="C920" s="39"/>
      <c r="D920" s="209" t="s">
        <v>199</v>
      </c>
      <c r="E920" s="39"/>
      <c r="F920" s="210" t="s">
        <v>966</v>
      </c>
      <c r="G920" s="39"/>
      <c r="H920" s="39"/>
      <c r="I920" s="119"/>
      <c r="J920" s="39"/>
      <c r="K920" s="39"/>
      <c r="L920" s="42"/>
      <c r="M920" s="211"/>
      <c r="N920" s="212"/>
      <c r="O920" s="67"/>
      <c r="P920" s="67"/>
      <c r="Q920" s="67"/>
      <c r="R920" s="67"/>
      <c r="S920" s="67"/>
      <c r="T920" s="68"/>
      <c r="U920" s="37"/>
      <c r="V920" s="37"/>
      <c r="W920" s="37"/>
      <c r="X920" s="37"/>
      <c r="Y920" s="37"/>
      <c r="Z920" s="37"/>
      <c r="AA920" s="37"/>
      <c r="AB920" s="37"/>
      <c r="AC920" s="37"/>
      <c r="AD920" s="37"/>
      <c r="AE920" s="37"/>
      <c r="AT920" s="19" t="s">
        <v>199</v>
      </c>
      <c r="AU920" s="19" t="s">
        <v>90</v>
      </c>
    </row>
    <row r="921" spans="1:65" s="13" customFormat="1" ht="10.199999999999999">
      <c r="B921" s="213"/>
      <c r="C921" s="214"/>
      <c r="D921" s="209" t="s">
        <v>201</v>
      </c>
      <c r="E921" s="215" t="s">
        <v>32</v>
      </c>
      <c r="F921" s="216" t="s">
        <v>275</v>
      </c>
      <c r="G921" s="214"/>
      <c r="H921" s="215" t="s">
        <v>32</v>
      </c>
      <c r="I921" s="217"/>
      <c r="J921" s="214"/>
      <c r="K921" s="214"/>
      <c r="L921" s="218"/>
      <c r="M921" s="219"/>
      <c r="N921" s="220"/>
      <c r="O921" s="220"/>
      <c r="P921" s="220"/>
      <c r="Q921" s="220"/>
      <c r="R921" s="220"/>
      <c r="S921" s="220"/>
      <c r="T921" s="221"/>
      <c r="AT921" s="222" t="s">
        <v>201</v>
      </c>
      <c r="AU921" s="222" t="s">
        <v>90</v>
      </c>
      <c r="AV921" s="13" t="s">
        <v>40</v>
      </c>
      <c r="AW921" s="13" t="s">
        <v>38</v>
      </c>
      <c r="AX921" s="13" t="s">
        <v>81</v>
      </c>
      <c r="AY921" s="222" t="s">
        <v>192</v>
      </c>
    </row>
    <row r="922" spans="1:65" s="13" customFormat="1" ht="10.199999999999999">
      <c r="B922" s="213"/>
      <c r="C922" s="214"/>
      <c r="D922" s="209" t="s">
        <v>201</v>
      </c>
      <c r="E922" s="215" t="s">
        <v>32</v>
      </c>
      <c r="F922" s="216" t="s">
        <v>735</v>
      </c>
      <c r="G922" s="214"/>
      <c r="H922" s="215" t="s">
        <v>32</v>
      </c>
      <c r="I922" s="217"/>
      <c r="J922" s="214"/>
      <c r="K922" s="214"/>
      <c r="L922" s="218"/>
      <c r="M922" s="219"/>
      <c r="N922" s="220"/>
      <c r="O922" s="220"/>
      <c r="P922" s="220"/>
      <c r="Q922" s="220"/>
      <c r="R922" s="220"/>
      <c r="S922" s="220"/>
      <c r="T922" s="221"/>
      <c r="AT922" s="222" t="s">
        <v>201</v>
      </c>
      <c r="AU922" s="222" t="s">
        <v>90</v>
      </c>
      <c r="AV922" s="13" t="s">
        <v>40</v>
      </c>
      <c r="AW922" s="13" t="s">
        <v>38</v>
      </c>
      <c r="AX922" s="13" t="s">
        <v>81</v>
      </c>
      <c r="AY922" s="222" t="s">
        <v>192</v>
      </c>
    </row>
    <row r="923" spans="1:65" s="14" customFormat="1" ht="10.199999999999999">
      <c r="B923" s="223"/>
      <c r="C923" s="224"/>
      <c r="D923" s="209" t="s">
        <v>201</v>
      </c>
      <c r="E923" s="225" t="s">
        <v>32</v>
      </c>
      <c r="F923" s="226" t="s">
        <v>960</v>
      </c>
      <c r="G923" s="224"/>
      <c r="H923" s="227">
        <v>8</v>
      </c>
      <c r="I923" s="228"/>
      <c r="J923" s="224"/>
      <c r="K923" s="224"/>
      <c r="L923" s="229"/>
      <c r="M923" s="230"/>
      <c r="N923" s="231"/>
      <c r="O923" s="231"/>
      <c r="P923" s="231"/>
      <c r="Q923" s="231"/>
      <c r="R923" s="231"/>
      <c r="S923" s="231"/>
      <c r="T923" s="232"/>
      <c r="AT923" s="233" t="s">
        <v>201</v>
      </c>
      <c r="AU923" s="233" t="s">
        <v>90</v>
      </c>
      <c r="AV923" s="14" t="s">
        <v>90</v>
      </c>
      <c r="AW923" s="14" t="s">
        <v>38</v>
      </c>
      <c r="AX923" s="14" t="s">
        <v>81</v>
      </c>
      <c r="AY923" s="233" t="s">
        <v>192</v>
      </c>
    </row>
    <row r="924" spans="1:65" s="14" customFormat="1" ht="10.199999999999999">
      <c r="B924" s="223"/>
      <c r="C924" s="224"/>
      <c r="D924" s="209" t="s">
        <v>201</v>
      </c>
      <c r="E924" s="225" t="s">
        <v>32</v>
      </c>
      <c r="F924" s="226" t="s">
        <v>961</v>
      </c>
      <c r="G924" s="224"/>
      <c r="H924" s="227">
        <v>1</v>
      </c>
      <c r="I924" s="228"/>
      <c r="J924" s="224"/>
      <c r="K924" s="224"/>
      <c r="L924" s="229"/>
      <c r="M924" s="230"/>
      <c r="N924" s="231"/>
      <c r="O924" s="231"/>
      <c r="P924" s="231"/>
      <c r="Q924" s="231"/>
      <c r="R924" s="231"/>
      <c r="S924" s="231"/>
      <c r="T924" s="232"/>
      <c r="AT924" s="233" t="s">
        <v>201</v>
      </c>
      <c r="AU924" s="233" t="s">
        <v>90</v>
      </c>
      <c r="AV924" s="14" t="s">
        <v>90</v>
      </c>
      <c r="AW924" s="14" t="s">
        <v>38</v>
      </c>
      <c r="AX924" s="14" t="s">
        <v>81</v>
      </c>
      <c r="AY924" s="233" t="s">
        <v>192</v>
      </c>
    </row>
    <row r="925" spans="1:65" s="15" customFormat="1" ht="10.199999999999999">
      <c r="B925" s="234"/>
      <c r="C925" s="235"/>
      <c r="D925" s="209" t="s">
        <v>201</v>
      </c>
      <c r="E925" s="236" t="s">
        <v>32</v>
      </c>
      <c r="F925" s="237" t="s">
        <v>204</v>
      </c>
      <c r="G925" s="235"/>
      <c r="H925" s="238">
        <v>9</v>
      </c>
      <c r="I925" s="239"/>
      <c r="J925" s="235"/>
      <c r="K925" s="235"/>
      <c r="L925" s="240"/>
      <c r="M925" s="241"/>
      <c r="N925" s="242"/>
      <c r="O925" s="242"/>
      <c r="P925" s="242"/>
      <c r="Q925" s="242"/>
      <c r="R925" s="242"/>
      <c r="S925" s="242"/>
      <c r="T925" s="243"/>
      <c r="AT925" s="244" t="s">
        <v>201</v>
      </c>
      <c r="AU925" s="244" t="s">
        <v>90</v>
      </c>
      <c r="AV925" s="15" t="s">
        <v>161</v>
      </c>
      <c r="AW925" s="15" t="s">
        <v>38</v>
      </c>
      <c r="AX925" s="15" t="s">
        <v>40</v>
      </c>
      <c r="AY925" s="244" t="s">
        <v>192</v>
      </c>
    </row>
    <row r="926" spans="1:65" s="2" customFormat="1" ht="33" customHeight="1">
      <c r="A926" s="37"/>
      <c r="B926" s="38"/>
      <c r="C926" s="196" t="s">
        <v>967</v>
      </c>
      <c r="D926" s="196" t="s">
        <v>194</v>
      </c>
      <c r="E926" s="197" t="s">
        <v>968</v>
      </c>
      <c r="F926" s="198" t="s">
        <v>969</v>
      </c>
      <c r="G926" s="199" t="s">
        <v>124</v>
      </c>
      <c r="H926" s="200">
        <v>0.5</v>
      </c>
      <c r="I926" s="201"/>
      <c r="J926" s="202">
        <f>ROUND(I926*H926,2)</f>
        <v>0</v>
      </c>
      <c r="K926" s="198" t="s">
        <v>197</v>
      </c>
      <c r="L926" s="42"/>
      <c r="M926" s="203" t="s">
        <v>32</v>
      </c>
      <c r="N926" s="204" t="s">
        <v>52</v>
      </c>
      <c r="O926" s="67"/>
      <c r="P926" s="205">
        <f>O926*H926</f>
        <v>0</v>
      </c>
      <c r="Q926" s="205">
        <v>0</v>
      </c>
      <c r="R926" s="205">
        <f>Q926*H926</f>
        <v>0</v>
      </c>
      <c r="S926" s="205">
        <v>0</v>
      </c>
      <c r="T926" s="206">
        <f>S926*H926</f>
        <v>0</v>
      </c>
      <c r="U926" s="37"/>
      <c r="V926" s="37"/>
      <c r="W926" s="37"/>
      <c r="X926" s="37"/>
      <c r="Y926" s="37"/>
      <c r="Z926" s="37"/>
      <c r="AA926" s="37"/>
      <c r="AB926" s="37"/>
      <c r="AC926" s="37"/>
      <c r="AD926" s="37"/>
      <c r="AE926" s="37"/>
      <c r="AR926" s="207" t="s">
        <v>161</v>
      </c>
      <c r="AT926" s="207" t="s">
        <v>194</v>
      </c>
      <c r="AU926" s="207" t="s">
        <v>90</v>
      </c>
      <c r="AY926" s="19" t="s">
        <v>192</v>
      </c>
      <c r="BE926" s="208">
        <f>IF(N926="základní",J926,0)</f>
        <v>0</v>
      </c>
      <c r="BF926" s="208">
        <f>IF(N926="snížená",J926,0)</f>
        <v>0</v>
      </c>
      <c r="BG926" s="208">
        <f>IF(N926="zákl. přenesená",J926,0)</f>
        <v>0</v>
      </c>
      <c r="BH926" s="208">
        <f>IF(N926="sníž. přenesená",J926,0)</f>
        <v>0</v>
      </c>
      <c r="BI926" s="208">
        <f>IF(N926="nulová",J926,0)</f>
        <v>0</v>
      </c>
      <c r="BJ926" s="19" t="s">
        <v>40</v>
      </c>
      <c r="BK926" s="208">
        <f>ROUND(I926*H926,2)</f>
        <v>0</v>
      </c>
      <c r="BL926" s="19" t="s">
        <v>161</v>
      </c>
      <c r="BM926" s="207" t="s">
        <v>970</v>
      </c>
    </row>
    <row r="927" spans="1:65" s="2" customFormat="1" ht="67.2">
      <c r="A927" s="37"/>
      <c r="B927" s="38"/>
      <c r="C927" s="39"/>
      <c r="D927" s="209" t="s">
        <v>199</v>
      </c>
      <c r="E927" s="39"/>
      <c r="F927" s="210" t="s">
        <v>971</v>
      </c>
      <c r="G927" s="39"/>
      <c r="H927" s="39"/>
      <c r="I927" s="119"/>
      <c r="J927" s="39"/>
      <c r="K927" s="39"/>
      <c r="L927" s="42"/>
      <c r="M927" s="211"/>
      <c r="N927" s="212"/>
      <c r="O927" s="67"/>
      <c r="P927" s="67"/>
      <c r="Q927" s="67"/>
      <c r="R927" s="67"/>
      <c r="S927" s="67"/>
      <c r="T927" s="68"/>
      <c r="U927" s="37"/>
      <c r="V927" s="37"/>
      <c r="W927" s="37"/>
      <c r="X927" s="37"/>
      <c r="Y927" s="37"/>
      <c r="Z927" s="37"/>
      <c r="AA927" s="37"/>
      <c r="AB927" s="37"/>
      <c r="AC927" s="37"/>
      <c r="AD927" s="37"/>
      <c r="AE927" s="37"/>
      <c r="AT927" s="19" t="s">
        <v>199</v>
      </c>
      <c r="AU927" s="19" t="s">
        <v>90</v>
      </c>
    </row>
    <row r="928" spans="1:65" s="13" customFormat="1" ht="10.199999999999999">
      <c r="B928" s="213"/>
      <c r="C928" s="214"/>
      <c r="D928" s="209" t="s">
        <v>201</v>
      </c>
      <c r="E928" s="215" t="s">
        <v>32</v>
      </c>
      <c r="F928" s="216" t="s">
        <v>318</v>
      </c>
      <c r="G928" s="214"/>
      <c r="H928" s="215" t="s">
        <v>32</v>
      </c>
      <c r="I928" s="217"/>
      <c r="J928" s="214"/>
      <c r="K928" s="214"/>
      <c r="L928" s="218"/>
      <c r="M928" s="219"/>
      <c r="N928" s="220"/>
      <c r="O928" s="220"/>
      <c r="P928" s="220"/>
      <c r="Q928" s="220"/>
      <c r="R928" s="220"/>
      <c r="S928" s="220"/>
      <c r="T928" s="221"/>
      <c r="AT928" s="222" t="s">
        <v>201</v>
      </c>
      <c r="AU928" s="222" t="s">
        <v>90</v>
      </c>
      <c r="AV928" s="13" t="s">
        <v>40</v>
      </c>
      <c r="AW928" s="13" t="s">
        <v>38</v>
      </c>
      <c r="AX928" s="13" t="s">
        <v>81</v>
      </c>
      <c r="AY928" s="222" t="s">
        <v>192</v>
      </c>
    </row>
    <row r="929" spans="1:65" s="13" customFormat="1" ht="10.199999999999999">
      <c r="B929" s="213"/>
      <c r="C929" s="214"/>
      <c r="D929" s="209" t="s">
        <v>201</v>
      </c>
      <c r="E929" s="215" t="s">
        <v>32</v>
      </c>
      <c r="F929" s="216" t="s">
        <v>202</v>
      </c>
      <c r="G929" s="214"/>
      <c r="H929" s="215" t="s">
        <v>32</v>
      </c>
      <c r="I929" s="217"/>
      <c r="J929" s="214"/>
      <c r="K929" s="214"/>
      <c r="L929" s="218"/>
      <c r="M929" s="219"/>
      <c r="N929" s="220"/>
      <c r="O929" s="220"/>
      <c r="P929" s="220"/>
      <c r="Q929" s="220"/>
      <c r="R929" s="220"/>
      <c r="S929" s="220"/>
      <c r="T929" s="221"/>
      <c r="AT929" s="222" t="s">
        <v>201</v>
      </c>
      <c r="AU929" s="222" t="s">
        <v>90</v>
      </c>
      <c r="AV929" s="13" t="s">
        <v>40</v>
      </c>
      <c r="AW929" s="13" t="s">
        <v>38</v>
      </c>
      <c r="AX929" s="13" t="s">
        <v>81</v>
      </c>
      <c r="AY929" s="222" t="s">
        <v>192</v>
      </c>
    </row>
    <row r="930" spans="1:65" s="13" customFormat="1" ht="10.199999999999999">
      <c r="B930" s="213"/>
      <c r="C930" s="214"/>
      <c r="D930" s="209" t="s">
        <v>201</v>
      </c>
      <c r="E930" s="215" t="s">
        <v>32</v>
      </c>
      <c r="F930" s="216" t="s">
        <v>276</v>
      </c>
      <c r="G930" s="214"/>
      <c r="H930" s="215" t="s">
        <v>32</v>
      </c>
      <c r="I930" s="217"/>
      <c r="J930" s="214"/>
      <c r="K930" s="214"/>
      <c r="L930" s="218"/>
      <c r="M930" s="219"/>
      <c r="N930" s="220"/>
      <c r="O930" s="220"/>
      <c r="P930" s="220"/>
      <c r="Q930" s="220"/>
      <c r="R930" s="220"/>
      <c r="S930" s="220"/>
      <c r="T930" s="221"/>
      <c r="AT930" s="222" t="s">
        <v>201</v>
      </c>
      <c r="AU930" s="222" t="s">
        <v>90</v>
      </c>
      <c r="AV930" s="13" t="s">
        <v>40</v>
      </c>
      <c r="AW930" s="13" t="s">
        <v>38</v>
      </c>
      <c r="AX930" s="13" t="s">
        <v>81</v>
      </c>
      <c r="AY930" s="222" t="s">
        <v>192</v>
      </c>
    </row>
    <row r="931" spans="1:65" s="14" customFormat="1" ht="10.199999999999999">
      <c r="B931" s="223"/>
      <c r="C931" s="224"/>
      <c r="D931" s="209" t="s">
        <v>201</v>
      </c>
      <c r="E931" s="225" t="s">
        <v>32</v>
      </c>
      <c r="F931" s="226" t="s">
        <v>616</v>
      </c>
      <c r="G931" s="224"/>
      <c r="H931" s="227">
        <v>0.5</v>
      </c>
      <c r="I931" s="228"/>
      <c r="J931" s="224"/>
      <c r="K931" s="224"/>
      <c r="L931" s="229"/>
      <c r="M931" s="230"/>
      <c r="N931" s="231"/>
      <c r="O931" s="231"/>
      <c r="P931" s="231"/>
      <c r="Q931" s="231"/>
      <c r="R931" s="231"/>
      <c r="S931" s="231"/>
      <c r="T931" s="232"/>
      <c r="AT931" s="233" t="s">
        <v>201</v>
      </c>
      <c r="AU931" s="233" t="s">
        <v>90</v>
      </c>
      <c r="AV931" s="14" t="s">
        <v>90</v>
      </c>
      <c r="AW931" s="14" t="s">
        <v>38</v>
      </c>
      <c r="AX931" s="14" t="s">
        <v>81</v>
      </c>
      <c r="AY931" s="233" t="s">
        <v>192</v>
      </c>
    </row>
    <row r="932" spans="1:65" s="16" customFormat="1" ht="10.199999999999999">
      <c r="B932" s="245"/>
      <c r="C932" s="246"/>
      <c r="D932" s="209" t="s">
        <v>201</v>
      </c>
      <c r="E932" s="247" t="s">
        <v>32</v>
      </c>
      <c r="F932" s="248" t="s">
        <v>432</v>
      </c>
      <c r="G932" s="246"/>
      <c r="H932" s="249">
        <v>0.5</v>
      </c>
      <c r="I932" s="250"/>
      <c r="J932" s="246"/>
      <c r="K932" s="246"/>
      <c r="L932" s="251"/>
      <c r="M932" s="252"/>
      <c r="N932" s="253"/>
      <c r="O932" s="253"/>
      <c r="P932" s="253"/>
      <c r="Q932" s="253"/>
      <c r="R932" s="253"/>
      <c r="S932" s="253"/>
      <c r="T932" s="254"/>
      <c r="AT932" s="255" t="s">
        <v>201</v>
      </c>
      <c r="AU932" s="255" t="s">
        <v>90</v>
      </c>
      <c r="AV932" s="16" t="s">
        <v>111</v>
      </c>
      <c r="AW932" s="16" t="s">
        <v>38</v>
      </c>
      <c r="AX932" s="16" t="s">
        <v>81</v>
      </c>
      <c r="AY932" s="255" t="s">
        <v>192</v>
      </c>
    </row>
    <row r="933" spans="1:65" s="15" customFormat="1" ht="10.199999999999999">
      <c r="B933" s="234"/>
      <c r="C933" s="235"/>
      <c r="D933" s="209" t="s">
        <v>201</v>
      </c>
      <c r="E933" s="236" t="s">
        <v>32</v>
      </c>
      <c r="F933" s="237" t="s">
        <v>204</v>
      </c>
      <c r="G933" s="235"/>
      <c r="H933" s="238">
        <v>0.5</v>
      </c>
      <c r="I933" s="239"/>
      <c r="J933" s="235"/>
      <c r="K933" s="235"/>
      <c r="L933" s="240"/>
      <c r="M933" s="241"/>
      <c r="N933" s="242"/>
      <c r="O933" s="242"/>
      <c r="P933" s="242"/>
      <c r="Q933" s="242"/>
      <c r="R933" s="242"/>
      <c r="S933" s="242"/>
      <c r="T933" s="243"/>
      <c r="AT933" s="244" t="s">
        <v>201</v>
      </c>
      <c r="AU933" s="244" t="s">
        <v>90</v>
      </c>
      <c r="AV933" s="15" t="s">
        <v>161</v>
      </c>
      <c r="AW933" s="15" t="s">
        <v>38</v>
      </c>
      <c r="AX933" s="15" t="s">
        <v>40</v>
      </c>
      <c r="AY933" s="244" t="s">
        <v>192</v>
      </c>
    </row>
    <row r="934" spans="1:65" s="12" customFormat="1" ht="22.8" customHeight="1">
      <c r="B934" s="180"/>
      <c r="C934" s="181"/>
      <c r="D934" s="182" t="s">
        <v>80</v>
      </c>
      <c r="E934" s="194" t="s">
        <v>972</v>
      </c>
      <c r="F934" s="194" t="s">
        <v>973</v>
      </c>
      <c r="G934" s="181"/>
      <c r="H934" s="181"/>
      <c r="I934" s="184"/>
      <c r="J934" s="195">
        <f>BK934</f>
        <v>0</v>
      </c>
      <c r="K934" s="181"/>
      <c r="L934" s="186"/>
      <c r="M934" s="187"/>
      <c r="N934" s="188"/>
      <c r="O934" s="188"/>
      <c r="P934" s="189">
        <f>SUM(P935:P996)</f>
        <v>0</v>
      </c>
      <c r="Q934" s="188"/>
      <c r="R934" s="189">
        <f>SUM(R935:R996)</f>
        <v>0</v>
      </c>
      <c r="S934" s="188"/>
      <c r="T934" s="190">
        <f>SUM(T935:T996)</f>
        <v>0</v>
      </c>
      <c r="AR934" s="191" t="s">
        <v>40</v>
      </c>
      <c r="AT934" s="192" t="s">
        <v>80</v>
      </c>
      <c r="AU934" s="192" t="s">
        <v>40</v>
      </c>
      <c r="AY934" s="191" t="s">
        <v>192</v>
      </c>
      <c r="BK934" s="193">
        <f>SUM(BK935:BK996)</f>
        <v>0</v>
      </c>
    </row>
    <row r="935" spans="1:65" s="2" customFormat="1" ht="16.5" customHeight="1">
      <c r="A935" s="37"/>
      <c r="B935" s="38"/>
      <c r="C935" s="196" t="s">
        <v>974</v>
      </c>
      <c r="D935" s="196" t="s">
        <v>194</v>
      </c>
      <c r="E935" s="197" t="s">
        <v>975</v>
      </c>
      <c r="F935" s="198" t="s">
        <v>976</v>
      </c>
      <c r="G935" s="199" t="s">
        <v>325</v>
      </c>
      <c r="H935" s="200">
        <v>0.16</v>
      </c>
      <c r="I935" s="201"/>
      <c r="J935" s="202">
        <f>ROUND(I935*H935,2)</f>
        <v>0</v>
      </c>
      <c r="K935" s="198" t="s">
        <v>197</v>
      </c>
      <c r="L935" s="42"/>
      <c r="M935" s="203" t="s">
        <v>32</v>
      </c>
      <c r="N935" s="204" t="s">
        <v>52</v>
      </c>
      <c r="O935" s="67"/>
      <c r="P935" s="205">
        <f>O935*H935</f>
        <v>0</v>
      </c>
      <c r="Q935" s="205">
        <v>0</v>
      </c>
      <c r="R935" s="205">
        <f>Q935*H935</f>
        <v>0</v>
      </c>
      <c r="S935" s="205">
        <v>0</v>
      </c>
      <c r="T935" s="206">
        <f>S935*H935</f>
        <v>0</v>
      </c>
      <c r="U935" s="37"/>
      <c r="V935" s="37"/>
      <c r="W935" s="37"/>
      <c r="X935" s="37"/>
      <c r="Y935" s="37"/>
      <c r="Z935" s="37"/>
      <c r="AA935" s="37"/>
      <c r="AB935" s="37"/>
      <c r="AC935" s="37"/>
      <c r="AD935" s="37"/>
      <c r="AE935" s="37"/>
      <c r="AR935" s="207" t="s">
        <v>161</v>
      </c>
      <c r="AT935" s="207" t="s">
        <v>194</v>
      </c>
      <c r="AU935" s="207" t="s">
        <v>90</v>
      </c>
      <c r="AY935" s="19" t="s">
        <v>192</v>
      </c>
      <c r="BE935" s="208">
        <f>IF(N935="základní",J935,0)</f>
        <v>0</v>
      </c>
      <c r="BF935" s="208">
        <f>IF(N935="snížená",J935,0)</f>
        <v>0</v>
      </c>
      <c r="BG935" s="208">
        <f>IF(N935="zákl. přenesená",J935,0)</f>
        <v>0</v>
      </c>
      <c r="BH935" s="208">
        <f>IF(N935="sníž. přenesená",J935,0)</f>
        <v>0</v>
      </c>
      <c r="BI935" s="208">
        <f>IF(N935="nulová",J935,0)</f>
        <v>0</v>
      </c>
      <c r="BJ935" s="19" t="s">
        <v>40</v>
      </c>
      <c r="BK935" s="208">
        <f>ROUND(I935*H935,2)</f>
        <v>0</v>
      </c>
      <c r="BL935" s="19" t="s">
        <v>161</v>
      </c>
      <c r="BM935" s="207" t="s">
        <v>977</v>
      </c>
    </row>
    <row r="936" spans="1:65" s="2" customFormat="1" ht="38.4">
      <c r="A936" s="37"/>
      <c r="B936" s="38"/>
      <c r="C936" s="39"/>
      <c r="D936" s="209" t="s">
        <v>199</v>
      </c>
      <c r="E936" s="39"/>
      <c r="F936" s="210" t="s">
        <v>978</v>
      </c>
      <c r="G936" s="39"/>
      <c r="H936" s="39"/>
      <c r="I936" s="119"/>
      <c r="J936" s="39"/>
      <c r="K936" s="39"/>
      <c r="L936" s="42"/>
      <c r="M936" s="211"/>
      <c r="N936" s="212"/>
      <c r="O936" s="67"/>
      <c r="P936" s="67"/>
      <c r="Q936" s="67"/>
      <c r="R936" s="67"/>
      <c r="S936" s="67"/>
      <c r="T936" s="68"/>
      <c r="U936" s="37"/>
      <c r="V936" s="37"/>
      <c r="W936" s="37"/>
      <c r="X936" s="37"/>
      <c r="Y936" s="37"/>
      <c r="Z936" s="37"/>
      <c r="AA936" s="37"/>
      <c r="AB936" s="37"/>
      <c r="AC936" s="37"/>
      <c r="AD936" s="37"/>
      <c r="AE936" s="37"/>
      <c r="AT936" s="19" t="s">
        <v>199</v>
      </c>
      <c r="AU936" s="19" t="s">
        <v>90</v>
      </c>
    </row>
    <row r="937" spans="1:65" s="14" customFormat="1" ht="10.199999999999999">
      <c r="B937" s="223"/>
      <c r="C937" s="224"/>
      <c r="D937" s="209" t="s">
        <v>201</v>
      </c>
      <c r="E937" s="225" t="s">
        <v>32</v>
      </c>
      <c r="F937" s="226" t="s">
        <v>979</v>
      </c>
      <c r="G937" s="224"/>
      <c r="H937" s="227">
        <v>0.16</v>
      </c>
      <c r="I937" s="228"/>
      <c r="J937" s="224"/>
      <c r="K937" s="224"/>
      <c r="L937" s="229"/>
      <c r="M937" s="230"/>
      <c r="N937" s="231"/>
      <c r="O937" s="231"/>
      <c r="P937" s="231"/>
      <c r="Q937" s="231"/>
      <c r="R937" s="231"/>
      <c r="S937" s="231"/>
      <c r="T937" s="232"/>
      <c r="AT937" s="233" t="s">
        <v>201</v>
      </c>
      <c r="AU937" s="233" t="s">
        <v>90</v>
      </c>
      <c r="AV937" s="14" t="s">
        <v>90</v>
      </c>
      <c r="AW937" s="14" t="s">
        <v>38</v>
      </c>
      <c r="AX937" s="14" t="s">
        <v>40</v>
      </c>
      <c r="AY937" s="233" t="s">
        <v>192</v>
      </c>
    </row>
    <row r="938" spans="1:65" s="2" customFormat="1" ht="21.75" customHeight="1">
      <c r="A938" s="37"/>
      <c r="B938" s="38"/>
      <c r="C938" s="196" t="s">
        <v>980</v>
      </c>
      <c r="D938" s="196" t="s">
        <v>194</v>
      </c>
      <c r="E938" s="197" t="s">
        <v>981</v>
      </c>
      <c r="F938" s="198" t="s">
        <v>982</v>
      </c>
      <c r="G938" s="199" t="s">
        <v>325</v>
      </c>
      <c r="H938" s="200">
        <v>689.79499999999996</v>
      </c>
      <c r="I938" s="201"/>
      <c r="J938" s="202">
        <f>ROUND(I938*H938,2)</f>
        <v>0</v>
      </c>
      <c r="K938" s="198" t="s">
        <v>197</v>
      </c>
      <c r="L938" s="42"/>
      <c r="M938" s="203" t="s">
        <v>32</v>
      </c>
      <c r="N938" s="204" t="s">
        <v>52</v>
      </c>
      <c r="O938" s="67"/>
      <c r="P938" s="205">
        <f>O938*H938</f>
        <v>0</v>
      </c>
      <c r="Q938" s="205">
        <v>0</v>
      </c>
      <c r="R938" s="205">
        <f>Q938*H938</f>
        <v>0</v>
      </c>
      <c r="S938" s="205">
        <v>0</v>
      </c>
      <c r="T938" s="206">
        <f>S938*H938</f>
        <v>0</v>
      </c>
      <c r="U938" s="37"/>
      <c r="V938" s="37"/>
      <c r="W938" s="37"/>
      <c r="X938" s="37"/>
      <c r="Y938" s="37"/>
      <c r="Z938" s="37"/>
      <c r="AA938" s="37"/>
      <c r="AB938" s="37"/>
      <c r="AC938" s="37"/>
      <c r="AD938" s="37"/>
      <c r="AE938" s="37"/>
      <c r="AR938" s="207" t="s">
        <v>161</v>
      </c>
      <c r="AT938" s="207" t="s">
        <v>194</v>
      </c>
      <c r="AU938" s="207" t="s">
        <v>90</v>
      </c>
      <c r="AY938" s="19" t="s">
        <v>192</v>
      </c>
      <c r="BE938" s="208">
        <f>IF(N938="základní",J938,0)</f>
        <v>0</v>
      </c>
      <c r="BF938" s="208">
        <f>IF(N938="snížená",J938,0)</f>
        <v>0</v>
      </c>
      <c r="BG938" s="208">
        <f>IF(N938="zákl. přenesená",J938,0)</f>
        <v>0</v>
      </c>
      <c r="BH938" s="208">
        <f>IF(N938="sníž. přenesená",J938,0)</f>
        <v>0</v>
      </c>
      <c r="BI938" s="208">
        <f>IF(N938="nulová",J938,0)</f>
        <v>0</v>
      </c>
      <c r="BJ938" s="19" t="s">
        <v>40</v>
      </c>
      <c r="BK938" s="208">
        <f>ROUND(I938*H938,2)</f>
        <v>0</v>
      </c>
      <c r="BL938" s="19" t="s">
        <v>161</v>
      </c>
      <c r="BM938" s="207" t="s">
        <v>983</v>
      </c>
    </row>
    <row r="939" spans="1:65" s="2" customFormat="1" ht="76.8">
      <c r="A939" s="37"/>
      <c r="B939" s="38"/>
      <c r="C939" s="39"/>
      <c r="D939" s="209" t="s">
        <v>199</v>
      </c>
      <c r="E939" s="39"/>
      <c r="F939" s="210" t="s">
        <v>984</v>
      </c>
      <c r="G939" s="39"/>
      <c r="H939" s="39"/>
      <c r="I939" s="119"/>
      <c r="J939" s="39"/>
      <c r="K939" s="39"/>
      <c r="L939" s="42"/>
      <c r="M939" s="211"/>
      <c r="N939" s="212"/>
      <c r="O939" s="67"/>
      <c r="P939" s="67"/>
      <c r="Q939" s="67"/>
      <c r="R939" s="67"/>
      <c r="S939" s="67"/>
      <c r="T939" s="68"/>
      <c r="U939" s="37"/>
      <c r="V939" s="37"/>
      <c r="W939" s="37"/>
      <c r="X939" s="37"/>
      <c r="Y939" s="37"/>
      <c r="Z939" s="37"/>
      <c r="AA939" s="37"/>
      <c r="AB939" s="37"/>
      <c r="AC939" s="37"/>
      <c r="AD939" s="37"/>
      <c r="AE939" s="37"/>
      <c r="AT939" s="19" t="s">
        <v>199</v>
      </c>
      <c r="AU939" s="19" t="s">
        <v>90</v>
      </c>
    </row>
    <row r="940" spans="1:65" s="14" customFormat="1" ht="10.199999999999999">
      <c r="B940" s="223"/>
      <c r="C940" s="224"/>
      <c r="D940" s="209" t="s">
        <v>201</v>
      </c>
      <c r="E940" s="225" t="s">
        <v>32</v>
      </c>
      <c r="F940" s="226" t="s">
        <v>985</v>
      </c>
      <c r="G940" s="224"/>
      <c r="H940" s="227">
        <v>688.12300000000005</v>
      </c>
      <c r="I940" s="228"/>
      <c r="J940" s="224"/>
      <c r="K940" s="224"/>
      <c r="L940" s="229"/>
      <c r="M940" s="230"/>
      <c r="N940" s="231"/>
      <c r="O940" s="231"/>
      <c r="P940" s="231"/>
      <c r="Q940" s="231"/>
      <c r="R940" s="231"/>
      <c r="S940" s="231"/>
      <c r="T940" s="232"/>
      <c r="AT940" s="233" t="s">
        <v>201</v>
      </c>
      <c r="AU940" s="233" t="s">
        <v>90</v>
      </c>
      <c r="AV940" s="14" t="s">
        <v>90</v>
      </c>
      <c r="AW940" s="14" t="s">
        <v>38</v>
      </c>
      <c r="AX940" s="14" t="s">
        <v>81</v>
      </c>
      <c r="AY940" s="233" t="s">
        <v>192</v>
      </c>
    </row>
    <row r="941" spans="1:65" s="14" customFormat="1" ht="10.199999999999999">
      <c r="B941" s="223"/>
      <c r="C941" s="224"/>
      <c r="D941" s="209" t="s">
        <v>201</v>
      </c>
      <c r="E941" s="225" t="s">
        <v>32</v>
      </c>
      <c r="F941" s="226" t="s">
        <v>986</v>
      </c>
      <c r="G941" s="224"/>
      <c r="H941" s="227">
        <v>1.6719999999999999</v>
      </c>
      <c r="I941" s="228"/>
      <c r="J941" s="224"/>
      <c r="K941" s="224"/>
      <c r="L941" s="229"/>
      <c r="M941" s="230"/>
      <c r="N941" s="231"/>
      <c r="O941" s="231"/>
      <c r="P941" s="231"/>
      <c r="Q941" s="231"/>
      <c r="R941" s="231"/>
      <c r="S941" s="231"/>
      <c r="T941" s="232"/>
      <c r="AT941" s="233" t="s">
        <v>201</v>
      </c>
      <c r="AU941" s="233" t="s">
        <v>90</v>
      </c>
      <c r="AV941" s="14" t="s">
        <v>90</v>
      </c>
      <c r="AW941" s="14" t="s">
        <v>38</v>
      </c>
      <c r="AX941" s="14" t="s">
        <v>81</v>
      </c>
      <c r="AY941" s="233" t="s">
        <v>192</v>
      </c>
    </row>
    <row r="942" spans="1:65" s="15" customFormat="1" ht="10.199999999999999">
      <c r="B942" s="234"/>
      <c r="C942" s="235"/>
      <c r="D942" s="209" t="s">
        <v>201</v>
      </c>
      <c r="E942" s="236" t="s">
        <v>32</v>
      </c>
      <c r="F942" s="237" t="s">
        <v>204</v>
      </c>
      <c r="G942" s="235"/>
      <c r="H942" s="238">
        <v>689.79499999999996</v>
      </c>
      <c r="I942" s="239"/>
      <c r="J942" s="235"/>
      <c r="K942" s="235"/>
      <c r="L942" s="240"/>
      <c r="M942" s="241"/>
      <c r="N942" s="242"/>
      <c r="O942" s="242"/>
      <c r="P942" s="242"/>
      <c r="Q942" s="242"/>
      <c r="R942" s="242"/>
      <c r="S942" s="242"/>
      <c r="T942" s="243"/>
      <c r="AT942" s="244" t="s">
        <v>201</v>
      </c>
      <c r="AU942" s="244" t="s">
        <v>90</v>
      </c>
      <c r="AV942" s="15" t="s">
        <v>161</v>
      </c>
      <c r="AW942" s="15" t="s">
        <v>38</v>
      </c>
      <c r="AX942" s="15" t="s">
        <v>40</v>
      </c>
      <c r="AY942" s="244" t="s">
        <v>192</v>
      </c>
    </row>
    <row r="943" spans="1:65" s="2" customFormat="1" ht="21.75" customHeight="1">
      <c r="A943" s="37"/>
      <c r="B943" s="38"/>
      <c r="C943" s="196" t="s">
        <v>987</v>
      </c>
      <c r="D943" s="196" t="s">
        <v>194</v>
      </c>
      <c r="E943" s="197" t="s">
        <v>988</v>
      </c>
      <c r="F943" s="198" t="s">
        <v>989</v>
      </c>
      <c r="G943" s="199" t="s">
        <v>325</v>
      </c>
      <c r="H943" s="200">
        <v>13106.105</v>
      </c>
      <c r="I943" s="201"/>
      <c r="J943" s="202">
        <f>ROUND(I943*H943,2)</f>
        <v>0</v>
      </c>
      <c r="K943" s="198" t="s">
        <v>197</v>
      </c>
      <c r="L943" s="42"/>
      <c r="M943" s="203" t="s">
        <v>32</v>
      </c>
      <c r="N943" s="204" t="s">
        <v>52</v>
      </c>
      <c r="O943" s="67"/>
      <c r="P943" s="205">
        <f>O943*H943</f>
        <v>0</v>
      </c>
      <c r="Q943" s="205">
        <v>0</v>
      </c>
      <c r="R943" s="205">
        <f>Q943*H943</f>
        <v>0</v>
      </c>
      <c r="S943" s="205">
        <v>0</v>
      </c>
      <c r="T943" s="206">
        <f>S943*H943</f>
        <v>0</v>
      </c>
      <c r="U943" s="37"/>
      <c r="V943" s="37"/>
      <c r="W943" s="37"/>
      <c r="X943" s="37"/>
      <c r="Y943" s="37"/>
      <c r="Z943" s="37"/>
      <c r="AA943" s="37"/>
      <c r="AB943" s="37"/>
      <c r="AC943" s="37"/>
      <c r="AD943" s="37"/>
      <c r="AE943" s="37"/>
      <c r="AR943" s="207" t="s">
        <v>161</v>
      </c>
      <c r="AT943" s="207" t="s">
        <v>194</v>
      </c>
      <c r="AU943" s="207" t="s">
        <v>90</v>
      </c>
      <c r="AY943" s="19" t="s">
        <v>192</v>
      </c>
      <c r="BE943" s="208">
        <f>IF(N943="základní",J943,0)</f>
        <v>0</v>
      </c>
      <c r="BF943" s="208">
        <f>IF(N943="snížená",J943,0)</f>
        <v>0</v>
      </c>
      <c r="BG943" s="208">
        <f>IF(N943="zákl. přenesená",J943,0)</f>
        <v>0</v>
      </c>
      <c r="BH943" s="208">
        <f>IF(N943="sníž. přenesená",J943,0)</f>
        <v>0</v>
      </c>
      <c r="BI943" s="208">
        <f>IF(N943="nulová",J943,0)</f>
        <v>0</v>
      </c>
      <c r="BJ943" s="19" t="s">
        <v>40</v>
      </c>
      <c r="BK943" s="208">
        <f>ROUND(I943*H943,2)</f>
        <v>0</v>
      </c>
      <c r="BL943" s="19" t="s">
        <v>161</v>
      </c>
      <c r="BM943" s="207" t="s">
        <v>990</v>
      </c>
    </row>
    <row r="944" spans="1:65" s="2" customFormat="1" ht="76.8">
      <c r="A944" s="37"/>
      <c r="B944" s="38"/>
      <c r="C944" s="39"/>
      <c r="D944" s="209" t="s">
        <v>199</v>
      </c>
      <c r="E944" s="39"/>
      <c r="F944" s="210" t="s">
        <v>984</v>
      </c>
      <c r="G944" s="39"/>
      <c r="H944" s="39"/>
      <c r="I944" s="119"/>
      <c r="J944" s="39"/>
      <c r="K944" s="39"/>
      <c r="L944" s="42"/>
      <c r="M944" s="211"/>
      <c r="N944" s="212"/>
      <c r="O944" s="67"/>
      <c r="P944" s="67"/>
      <c r="Q944" s="67"/>
      <c r="R944" s="67"/>
      <c r="S944" s="67"/>
      <c r="T944" s="68"/>
      <c r="U944" s="37"/>
      <c r="V944" s="37"/>
      <c r="W944" s="37"/>
      <c r="X944" s="37"/>
      <c r="Y944" s="37"/>
      <c r="Z944" s="37"/>
      <c r="AA944" s="37"/>
      <c r="AB944" s="37"/>
      <c r="AC944" s="37"/>
      <c r="AD944" s="37"/>
      <c r="AE944" s="37"/>
      <c r="AT944" s="19" t="s">
        <v>199</v>
      </c>
      <c r="AU944" s="19" t="s">
        <v>90</v>
      </c>
    </row>
    <row r="945" spans="1:65" s="14" customFormat="1" ht="10.199999999999999">
      <c r="B945" s="223"/>
      <c r="C945" s="224"/>
      <c r="D945" s="209" t="s">
        <v>201</v>
      </c>
      <c r="E945" s="225" t="s">
        <v>32</v>
      </c>
      <c r="F945" s="226" t="s">
        <v>991</v>
      </c>
      <c r="G945" s="224"/>
      <c r="H945" s="227">
        <v>13106.105</v>
      </c>
      <c r="I945" s="228"/>
      <c r="J945" s="224"/>
      <c r="K945" s="224"/>
      <c r="L945" s="229"/>
      <c r="M945" s="230"/>
      <c r="N945" s="231"/>
      <c r="O945" s="231"/>
      <c r="P945" s="231"/>
      <c r="Q945" s="231"/>
      <c r="R945" s="231"/>
      <c r="S945" s="231"/>
      <c r="T945" s="232"/>
      <c r="AT945" s="233" t="s">
        <v>201</v>
      </c>
      <c r="AU945" s="233" t="s">
        <v>90</v>
      </c>
      <c r="AV945" s="14" t="s">
        <v>90</v>
      </c>
      <c r="AW945" s="14" t="s">
        <v>38</v>
      </c>
      <c r="AX945" s="14" t="s">
        <v>40</v>
      </c>
      <c r="AY945" s="233" t="s">
        <v>192</v>
      </c>
    </row>
    <row r="946" spans="1:65" s="2" customFormat="1" ht="21.75" customHeight="1">
      <c r="A946" s="37"/>
      <c r="B946" s="38"/>
      <c r="C946" s="196" t="s">
        <v>992</v>
      </c>
      <c r="D946" s="196" t="s">
        <v>194</v>
      </c>
      <c r="E946" s="197" t="s">
        <v>993</v>
      </c>
      <c r="F946" s="198" t="s">
        <v>994</v>
      </c>
      <c r="G946" s="199" t="s">
        <v>325</v>
      </c>
      <c r="H946" s="200">
        <v>1484.672</v>
      </c>
      <c r="I946" s="201"/>
      <c r="J946" s="202">
        <f>ROUND(I946*H946,2)</f>
        <v>0</v>
      </c>
      <c r="K946" s="198" t="s">
        <v>197</v>
      </c>
      <c r="L946" s="42"/>
      <c r="M946" s="203" t="s">
        <v>32</v>
      </c>
      <c r="N946" s="204" t="s">
        <v>52</v>
      </c>
      <c r="O946" s="67"/>
      <c r="P946" s="205">
        <f>O946*H946</f>
        <v>0</v>
      </c>
      <c r="Q946" s="205">
        <v>0</v>
      </c>
      <c r="R946" s="205">
        <f>Q946*H946</f>
        <v>0</v>
      </c>
      <c r="S946" s="205">
        <v>0</v>
      </c>
      <c r="T946" s="206">
        <f>S946*H946</f>
        <v>0</v>
      </c>
      <c r="U946" s="37"/>
      <c r="V946" s="37"/>
      <c r="W946" s="37"/>
      <c r="X946" s="37"/>
      <c r="Y946" s="37"/>
      <c r="Z946" s="37"/>
      <c r="AA946" s="37"/>
      <c r="AB946" s="37"/>
      <c r="AC946" s="37"/>
      <c r="AD946" s="37"/>
      <c r="AE946" s="37"/>
      <c r="AR946" s="207" t="s">
        <v>161</v>
      </c>
      <c r="AT946" s="207" t="s">
        <v>194</v>
      </c>
      <c r="AU946" s="207" t="s">
        <v>90</v>
      </c>
      <c r="AY946" s="19" t="s">
        <v>192</v>
      </c>
      <c r="BE946" s="208">
        <f>IF(N946="základní",J946,0)</f>
        <v>0</v>
      </c>
      <c r="BF946" s="208">
        <f>IF(N946="snížená",J946,0)</f>
        <v>0</v>
      </c>
      <c r="BG946" s="208">
        <f>IF(N946="zákl. přenesená",J946,0)</f>
        <v>0</v>
      </c>
      <c r="BH946" s="208">
        <f>IF(N946="sníž. přenesená",J946,0)</f>
        <v>0</v>
      </c>
      <c r="BI946" s="208">
        <f>IF(N946="nulová",J946,0)</f>
        <v>0</v>
      </c>
      <c r="BJ946" s="19" t="s">
        <v>40</v>
      </c>
      <c r="BK946" s="208">
        <f>ROUND(I946*H946,2)</f>
        <v>0</v>
      </c>
      <c r="BL946" s="19" t="s">
        <v>161</v>
      </c>
      <c r="BM946" s="207" t="s">
        <v>995</v>
      </c>
    </row>
    <row r="947" spans="1:65" s="2" customFormat="1" ht="76.8">
      <c r="A947" s="37"/>
      <c r="B947" s="38"/>
      <c r="C947" s="39"/>
      <c r="D947" s="209" t="s">
        <v>199</v>
      </c>
      <c r="E947" s="39"/>
      <c r="F947" s="210" t="s">
        <v>984</v>
      </c>
      <c r="G947" s="39"/>
      <c r="H947" s="39"/>
      <c r="I947" s="119"/>
      <c r="J947" s="39"/>
      <c r="K947" s="39"/>
      <c r="L947" s="42"/>
      <c r="M947" s="211"/>
      <c r="N947" s="212"/>
      <c r="O947" s="67"/>
      <c r="P947" s="67"/>
      <c r="Q947" s="67"/>
      <c r="R947" s="67"/>
      <c r="S947" s="67"/>
      <c r="T947" s="68"/>
      <c r="U947" s="37"/>
      <c r="V947" s="37"/>
      <c r="W947" s="37"/>
      <c r="X947" s="37"/>
      <c r="Y947" s="37"/>
      <c r="Z947" s="37"/>
      <c r="AA947" s="37"/>
      <c r="AB947" s="37"/>
      <c r="AC947" s="37"/>
      <c r="AD947" s="37"/>
      <c r="AE947" s="37"/>
      <c r="AT947" s="19" t="s">
        <v>199</v>
      </c>
      <c r="AU947" s="19" t="s">
        <v>90</v>
      </c>
    </row>
    <row r="948" spans="1:65" s="14" customFormat="1" ht="10.199999999999999">
      <c r="B948" s="223"/>
      <c r="C948" s="224"/>
      <c r="D948" s="209" t="s">
        <v>201</v>
      </c>
      <c r="E948" s="225" t="s">
        <v>32</v>
      </c>
      <c r="F948" s="226" t="s">
        <v>996</v>
      </c>
      <c r="G948" s="224"/>
      <c r="H948" s="227">
        <v>7.109</v>
      </c>
      <c r="I948" s="228"/>
      <c r="J948" s="224"/>
      <c r="K948" s="224"/>
      <c r="L948" s="229"/>
      <c r="M948" s="230"/>
      <c r="N948" s="231"/>
      <c r="O948" s="231"/>
      <c r="P948" s="231"/>
      <c r="Q948" s="231"/>
      <c r="R948" s="231"/>
      <c r="S948" s="231"/>
      <c r="T948" s="232"/>
      <c r="AT948" s="233" t="s">
        <v>201</v>
      </c>
      <c r="AU948" s="233" t="s">
        <v>90</v>
      </c>
      <c r="AV948" s="14" t="s">
        <v>90</v>
      </c>
      <c r="AW948" s="14" t="s">
        <v>38</v>
      </c>
      <c r="AX948" s="14" t="s">
        <v>81</v>
      </c>
      <c r="AY948" s="233" t="s">
        <v>192</v>
      </c>
    </row>
    <row r="949" spans="1:65" s="14" customFormat="1" ht="10.199999999999999">
      <c r="B949" s="223"/>
      <c r="C949" s="224"/>
      <c r="D949" s="209" t="s">
        <v>201</v>
      </c>
      <c r="E949" s="225" t="s">
        <v>32</v>
      </c>
      <c r="F949" s="226" t="s">
        <v>997</v>
      </c>
      <c r="G949" s="224"/>
      <c r="H949" s="227">
        <v>849.9</v>
      </c>
      <c r="I949" s="228"/>
      <c r="J949" s="224"/>
      <c r="K949" s="224"/>
      <c r="L949" s="229"/>
      <c r="M949" s="230"/>
      <c r="N949" s="231"/>
      <c r="O949" s="231"/>
      <c r="P949" s="231"/>
      <c r="Q949" s="231"/>
      <c r="R949" s="231"/>
      <c r="S949" s="231"/>
      <c r="T949" s="232"/>
      <c r="AT949" s="233" t="s">
        <v>201</v>
      </c>
      <c r="AU949" s="233" t="s">
        <v>90</v>
      </c>
      <c r="AV949" s="14" t="s">
        <v>90</v>
      </c>
      <c r="AW949" s="14" t="s">
        <v>38</v>
      </c>
      <c r="AX949" s="14" t="s">
        <v>81</v>
      </c>
      <c r="AY949" s="233" t="s">
        <v>192</v>
      </c>
    </row>
    <row r="950" spans="1:65" s="14" customFormat="1" ht="10.199999999999999">
      <c r="B950" s="223"/>
      <c r="C950" s="224"/>
      <c r="D950" s="209" t="s">
        <v>201</v>
      </c>
      <c r="E950" s="225" t="s">
        <v>32</v>
      </c>
      <c r="F950" s="226" t="s">
        <v>998</v>
      </c>
      <c r="G950" s="224"/>
      <c r="H950" s="227">
        <v>611.928</v>
      </c>
      <c r="I950" s="228"/>
      <c r="J950" s="224"/>
      <c r="K950" s="224"/>
      <c r="L950" s="229"/>
      <c r="M950" s="230"/>
      <c r="N950" s="231"/>
      <c r="O950" s="231"/>
      <c r="P950" s="231"/>
      <c r="Q950" s="231"/>
      <c r="R950" s="231"/>
      <c r="S950" s="231"/>
      <c r="T950" s="232"/>
      <c r="AT950" s="233" t="s">
        <v>201</v>
      </c>
      <c r="AU950" s="233" t="s">
        <v>90</v>
      </c>
      <c r="AV950" s="14" t="s">
        <v>90</v>
      </c>
      <c r="AW950" s="14" t="s">
        <v>38</v>
      </c>
      <c r="AX950" s="14" t="s">
        <v>81</v>
      </c>
      <c r="AY950" s="233" t="s">
        <v>192</v>
      </c>
    </row>
    <row r="951" spans="1:65" s="14" customFormat="1" ht="10.199999999999999">
      <c r="B951" s="223"/>
      <c r="C951" s="224"/>
      <c r="D951" s="209" t="s">
        <v>201</v>
      </c>
      <c r="E951" s="225" t="s">
        <v>32</v>
      </c>
      <c r="F951" s="226" t="s">
        <v>999</v>
      </c>
      <c r="G951" s="224"/>
      <c r="H951" s="227">
        <v>13.114000000000001</v>
      </c>
      <c r="I951" s="228"/>
      <c r="J951" s="224"/>
      <c r="K951" s="224"/>
      <c r="L951" s="229"/>
      <c r="M951" s="230"/>
      <c r="N951" s="231"/>
      <c r="O951" s="231"/>
      <c r="P951" s="231"/>
      <c r="Q951" s="231"/>
      <c r="R951" s="231"/>
      <c r="S951" s="231"/>
      <c r="T951" s="232"/>
      <c r="AT951" s="233" t="s">
        <v>201</v>
      </c>
      <c r="AU951" s="233" t="s">
        <v>90</v>
      </c>
      <c r="AV951" s="14" t="s">
        <v>90</v>
      </c>
      <c r="AW951" s="14" t="s">
        <v>38</v>
      </c>
      <c r="AX951" s="14" t="s">
        <v>81</v>
      </c>
      <c r="AY951" s="233" t="s">
        <v>192</v>
      </c>
    </row>
    <row r="952" spans="1:65" s="14" customFormat="1" ht="10.199999999999999">
      <c r="B952" s="223"/>
      <c r="C952" s="224"/>
      <c r="D952" s="209" t="s">
        <v>201</v>
      </c>
      <c r="E952" s="225" t="s">
        <v>32</v>
      </c>
      <c r="F952" s="226" t="s">
        <v>1000</v>
      </c>
      <c r="G952" s="224"/>
      <c r="H952" s="227">
        <v>2.621</v>
      </c>
      <c r="I952" s="228"/>
      <c r="J952" s="224"/>
      <c r="K952" s="224"/>
      <c r="L952" s="229"/>
      <c r="M952" s="230"/>
      <c r="N952" s="231"/>
      <c r="O952" s="231"/>
      <c r="P952" s="231"/>
      <c r="Q952" s="231"/>
      <c r="R952" s="231"/>
      <c r="S952" s="231"/>
      <c r="T952" s="232"/>
      <c r="AT952" s="233" t="s">
        <v>201</v>
      </c>
      <c r="AU952" s="233" t="s">
        <v>90</v>
      </c>
      <c r="AV952" s="14" t="s">
        <v>90</v>
      </c>
      <c r="AW952" s="14" t="s">
        <v>38</v>
      </c>
      <c r="AX952" s="14" t="s">
        <v>81</v>
      </c>
      <c r="AY952" s="233" t="s">
        <v>192</v>
      </c>
    </row>
    <row r="953" spans="1:65" s="15" customFormat="1" ht="10.199999999999999">
      <c r="B953" s="234"/>
      <c r="C953" s="235"/>
      <c r="D953" s="209" t="s">
        <v>201</v>
      </c>
      <c r="E953" s="236" t="s">
        <v>32</v>
      </c>
      <c r="F953" s="237" t="s">
        <v>204</v>
      </c>
      <c r="G953" s="235"/>
      <c r="H953" s="238">
        <v>1484.672</v>
      </c>
      <c r="I953" s="239"/>
      <c r="J953" s="235"/>
      <c r="K953" s="235"/>
      <c r="L953" s="240"/>
      <c r="M953" s="241"/>
      <c r="N953" s="242"/>
      <c r="O953" s="242"/>
      <c r="P953" s="242"/>
      <c r="Q953" s="242"/>
      <c r="R953" s="242"/>
      <c r="S953" s="242"/>
      <c r="T953" s="243"/>
      <c r="AT953" s="244" t="s">
        <v>201</v>
      </c>
      <c r="AU953" s="244" t="s">
        <v>90</v>
      </c>
      <c r="AV953" s="15" t="s">
        <v>161</v>
      </c>
      <c r="AW953" s="15" t="s">
        <v>38</v>
      </c>
      <c r="AX953" s="15" t="s">
        <v>40</v>
      </c>
      <c r="AY953" s="244" t="s">
        <v>192</v>
      </c>
    </row>
    <row r="954" spans="1:65" s="2" customFormat="1" ht="21.75" customHeight="1">
      <c r="A954" s="37"/>
      <c r="B954" s="38"/>
      <c r="C954" s="196" t="s">
        <v>1001</v>
      </c>
      <c r="D954" s="196" t="s">
        <v>194</v>
      </c>
      <c r="E954" s="197" t="s">
        <v>1002</v>
      </c>
      <c r="F954" s="198" t="s">
        <v>989</v>
      </c>
      <c r="G954" s="199" t="s">
        <v>325</v>
      </c>
      <c r="H954" s="200">
        <v>28208.768</v>
      </c>
      <c r="I954" s="201"/>
      <c r="J954" s="202">
        <f>ROUND(I954*H954,2)</f>
        <v>0</v>
      </c>
      <c r="K954" s="198" t="s">
        <v>197</v>
      </c>
      <c r="L954" s="42"/>
      <c r="M954" s="203" t="s">
        <v>32</v>
      </c>
      <c r="N954" s="204" t="s">
        <v>52</v>
      </c>
      <c r="O954" s="67"/>
      <c r="P954" s="205">
        <f>O954*H954</f>
        <v>0</v>
      </c>
      <c r="Q954" s="205">
        <v>0</v>
      </c>
      <c r="R954" s="205">
        <f>Q954*H954</f>
        <v>0</v>
      </c>
      <c r="S954" s="205">
        <v>0</v>
      </c>
      <c r="T954" s="206">
        <f>S954*H954</f>
        <v>0</v>
      </c>
      <c r="U954" s="37"/>
      <c r="V954" s="37"/>
      <c r="W954" s="37"/>
      <c r="X954" s="37"/>
      <c r="Y954" s="37"/>
      <c r="Z954" s="37"/>
      <c r="AA954" s="37"/>
      <c r="AB954" s="37"/>
      <c r="AC954" s="37"/>
      <c r="AD954" s="37"/>
      <c r="AE954" s="37"/>
      <c r="AR954" s="207" t="s">
        <v>161</v>
      </c>
      <c r="AT954" s="207" t="s">
        <v>194</v>
      </c>
      <c r="AU954" s="207" t="s">
        <v>90</v>
      </c>
      <c r="AY954" s="19" t="s">
        <v>192</v>
      </c>
      <c r="BE954" s="208">
        <f>IF(N954="základní",J954,0)</f>
        <v>0</v>
      </c>
      <c r="BF954" s="208">
        <f>IF(N954="snížená",J954,0)</f>
        <v>0</v>
      </c>
      <c r="BG954" s="208">
        <f>IF(N954="zákl. přenesená",J954,0)</f>
        <v>0</v>
      </c>
      <c r="BH954" s="208">
        <f>IF(N954="sníž. přenesená",J954,0)</f>
        <v>0</v>
      </c>
      <c r="BI954" s="208">
        <f>IF(N954="nulová",J954,0)</f>
        <v>0</v>
      </c>
      <c r="BJ954" s="19" t="s">
        <v>40</v>
      </c>
      <c r="BK954" s="208">
        <f>ROUND(I954*H954,2)</f>
        <v>0</v>
      </c>
      <c r="BL954" s="19" t="s">
        <v>161</v>
      </c>
      <c r="BM954" s="207" t="s">
        <v>1003</v>
      </c>
    </row>
    <row r="955" spans="1:65" s="2" customFormat="1" ht="76.8">
      <c r="A955" s="37"/>
      <c r="B955" s="38"/>
      <c r="C955" s="39"/>
      <c r="D955" s="209" t="s">
        <v>199</v>
      </c>
      <c r="E955" s="39"/>
      <c r="F955" s="210" t="s">
        <v>984</v>
      </c>
      <c r="G955" s="39"/>
      <c r="H955" s="39"/>
      <c r="I955" s="119"/>
      <c r="J955" s="39"/>
      <c r="K955" s="39"/>
      <c r="L955" s="42"/>
      <c r="M955" s="211"/>
      <c r="N955" s="212"/>
      <c r="O955" s="67"/>
      <c r="P955" s="67"/>
      <c r="Q955" s="67"/>
      <c r="R955" s="67"/>
      <c r="S955" s="67"/>
      <c r="T955" s="68"/>
      <c r="U955" s="37"/>
      <c r="V955" s="37"/>
      <c r="W955" s="37"/>
      <c r="X955" s="37"/>
      <c r="Y955" s="37"/>
      <c r="Z955" s="37"/>
      <c r="AA955" s="37"/>
      <c r="AB955" s="37"/>
      <c r="AC955" s="37"/>
      <c r="AD955" s="37"/>
      <c r="AE955" s="37"/>
      <c r="AT955" s="19" t="s">
        <v>199</v>
      </c>
      <c r="AU955" s="19" t="s">
        <v>90</v>
      </c>
    </row>
    <row r="956" spans="1:65" s="14" customFormat="1" ht="10.199999999999999">
      <c r="B956" s="223"/>
      <c r="C956" s="224"/>
      <c r="D956" s="209" t="s">
        <v>201</v>
      </c>
      <c r="E956" s="225" t="s">
        <v>32</v>
      </c>
      <c r="F956" s="226" t="s">
        <v>1004</v>
      </c>
      <c r="G956" s="224"/>
      <c r="H956" s="227">
        <v>28208.768</v>
      </c>
      <c r="I956" s="228"/>
      <c r="J956" s="224"/>
      <c r="K956" s="224"/>
      <c r="L956" s="229"/>
      <c r="M956" s="230"/>
      <c r="N956" s="231"/>
      <c r="O956" s="231"/>
      <c r="P956" s="231"/>
      <c r="Q956" s="231"/>
      <c r="R956" s="231"/>
      <c r="S956" s="231"/>
      <c r="T956" s="232"/>
      <c r="AT956" s="233" t="s">
        <v>201</v>
      </c>
      <c r="AU956" s="233" t="s">
        <v>90</v>
      </c>
      <c r="AV956" s="14" t="s">
        <v>90</v>
      </c>
      <c r="AW956" s="14" t="s">
        <v>38</v>
      </c>
      <c r="AX956" s="14" t="s">
        <v>40</v>
      </c>
      <c r="AY956" s="233" t="s">
        <v>192</v>
      </c>
    </row>
    <row r="957" spans="1:65" s="2" customFormat="1" ht="21.75" customHeight="1">
      <c r="A957" s="37"/>
      <c r="B957" s="38"/>
      <c r="C957" s="196" t="s">
        <v>1005</v>
      </c>
      <c r="D957" s="196" t="s">
        <v>194</v>
      </c>
      <c r="E957" s="197" t="s">
        <v>1006</v>
      </c>
      <c r="F957" s="198" t="s">
        <v>1007</v>
      </c>
      <c r="G957" s="199" t="s">
        <v>325</v>
      </c>
      <c r="H957" s="200">
        <v>1.024</v>
      </c>
      <c r="I957" s="201"/>
      <c r="J957" s="202">
        <f>ROUND(I957*H957,2)</f>
        <v>0</v>
      </c>
      <c r="K957" s="198" t="s">
        <v>197</v>
      </c>
      <c r="L957" s="42"/>
      <c r="M957" s="203" t="s">
        <v>32</v>
      </c>
      <c r="N957" s="204" t="s">
        <v>52</v>
      </c>
      <c r="O957" s="67"/>
      <c r="P957" s="205">
        <f>O957*H957</f>
        <v>0</v>
      </c>
      <c r="Q957" s="205">
        <v>0</v>
      </c>
      <c r="R957" s="205">
        <f>Q957*H957</f>
        <v>0</v>
      </c>
      <c r="S957" s="205">
        <v>0</v>
      </c>
      <c r="T957" s="206">
        <f>S957*H957</f>
        <v>0</v>
      </c>
      <c r="U957" s="37"/>
      <c r="V957" s="37"/>
      <c r="W957" s="37"/>
      <c r="X957" s="37"/>
      <c r="Y957" s="37"/>
      <c r="Z957" s="37"/>
      <c r="AA957" s="37"/>
      <c r="AB957" s="37"/>
      <c r="AC957" s="37"/>
      <c r="AD957" s="37"/>
      <c r="AE957" s="37"/>
      <c r="AR957" s="207" t="s">
        <v>161</v>
      </c>
      <c r="AT957" s="207" t="s">
        <v>194</v>
      </c>
      <c r="AU957" s="207" t="s">
        <v>90</v>
      </c>
      <c r="AY957" s="19" t="s">
        <v>192</v>
      </c>
      <c r="BE957" s="208">
        <f>IF(N957="základní",J957,0)</f>
        <v>0</v>
      </c>
      <c r="BF957" s="208">
        <f>IF(N957="snížená",J957,0)</f>
        <v>0</v>
      </c>
      <c r="BG957" s="208">
        <f>IF(N957="zákl. přenesená",J957,0)</f>
        <v>0</v>
      </c>
      <c r="BH957" s="208">
        <f>IF(N957="sníž. přenesená",J957,0)</f>
        <v>0</v>
      </c>
      <c r="BI957" s="208">
        <f>IF(N957="nulová",J957,0)</f>
        <v>0</v>
      </c>
      <c r="BJ957" s="19" t="s">
        <v>40</v>
      </c>
      <c r="BK957" s="208">
        <f>ROUND(I957*H957,2)</f>
        <v>0</v>
      </c>
      <c r="BL957" s="19" t="s">
        <v>161</v>
      </c>
      <c r="BM957" s="207" t="s">
        <v>1008</v>
      </c>
    </row>
    <row r="958" spans="1:65" s="2" customFormat="1" ht="57.6">
      <c r="A958" s="37"/>
      <c r="B958" s="38"/>
      <c r="C958" s="39"/>
      <c r="D958" s="209" t="s">
        <v>199</v>
      </c>
      <c r="E958" s="39"/>
      <c r="F958" s="210" t="s">
        <v>1009</v>
      </c>
      <c r="G958" s="39"/>
      <c r="H958" s="39"/>
      <c r="I958" s="119"/>
      <c r="J958" s="39"/>
      <c r="K958" s="39"/>
      <c r="L958" s="42"/>
      <c r="M958" s="211"/>
      <c r="N958" s="212"/>
      <c r="O958" s="67"/>
      <c r="P958" s="67"/>
      <c r="Q958" s="67"/>
      <c r="R958" s="67"/>
      <c r="S958" s="67"/>
      <c r="T958" s="68"/>
      <c r="U958" s="37"/>
      <c r="V958" s="37"/>
      <c r="W958" s="37"/>
      <c r="X958" s="37"/>
      <c r="Y958" s="37"/>
      <c r="Z958" s="37"/>
      <c r="AA958" s="37"/>
      <c r="AB958" s="37"/>
      <c r="AC958" s="37"/>
      <c r="AD958" s="37"/>
      <c r="AE958" s="37"/>
      <c r="AT958" s="19" t="s">
        <v>199</v>
      </c>
      <c r="AU958" s="19" t="s">
        <v>90</v>
      </c>
    </row>
    <row r="959" spans="1:65" s="13" customFormat="1" ht="10.199999999999999">
      <c r="B959" s="213"/>
      <c r="C959" s="214"/>
      <c r="D959" s="209" t="s">
        <v>201</v>
      </c>
      <c r="E959" s="215" t="s">
        <v>32</v>
      </c>
      <c r="F959" s="216" t="s">
        <v>1010</v>
      </c>
      <c r="G959" s="214"/>
      <c r="H959" s="215" t="s">
        <v>32</v>
      </c>
      <c r="I959" s="217"/>
      <c r="J959" s="214"/>
      <c r="K959" s="214"/>
      <c r="L959" s="218"/>
      <c r="M959" s="219"/>
      <c r="N959" s="220"/>
      <c r="O959" s="220"/>
      <c r="P959" s="220"/>
      <c r="Q959" s="220"/>
      <c r="R959" s="220"/>
      <c r="S959" s="220"/>
      <c r="T959" s="221"/>
      <c r="AT959" s="222" t="s">
        <v>201</v>
      </c>
      <c r="AU959" s="222" t="s">
        <v>90</v>
      </c>
      <c r="AV959" s="13" t="s">
        <v>40</v>
      </c>
      <c r="AW959" s="13" t="s">
        <v>38</v>
      </c>
      <c r="AX959" s="13" t="s">
        <v>81</v>
      </c>
      <c r="AY959" s="222" t="s">
        <v>192</v>
      </c>
    </row>
    <row r="960" spans="1:65" s="14" customFormat="1" ht="10.199999999999999">
      <c r="B960" s="223"/>
      <c r="C960" s="224"/>
      <c r="D960" s="209" t="s">
        <v>201</v>
      </c>
      <c r="E960" s="225" t="s">
        <v>32</v>
      </c>
      <c r="F960" s="226" t="s">
        <v>1011</v>
      </c>
      <c r="G960" s="224"/>
      <c r="H960" s="227">
        <v>0.25</v>
      </c>
      <c r="I960" s="228"/>
      <c r="J960" s="224"/>
      <c r="K960" s="224"/>
      <c r="L960" s="229"/>
      <c r="M960" s="230"/>
      <c r="N960" s="231"/>
      <c r="O960" s="231"/>
      <c r="P960" s="231"/>
      <c r="Q960" s="231"/>
      <c r="R960" s="231"/>
      <c r="S960" s="231"/>
      <c r="T960" s="232"/>
      <c r="AT960" s="233" t="s">
        <v>201</v>
      </c>
      <c r="AU960" s="233" t="s">
        <v>90</v>
      </c>
      <c r="AV960" s="14" t="s">
        <v>90</v>
      </c>
      <c r="AW960" s="14" t="s">
        <v>38</v>
      </c>
      <c r="AX960" s="14" t="s">
        <v>81</v>
      </c>
      <c r="AY960" s="233" t="s">
        <v>192</v>
      </c>
    </row>
    <row r="961" spans="1:65" s="14" customFormat="1" ht="10.199999999999999">
      <c r="B961" s="223"/>
      <c r="C961" s="224"/>
      <c r="D961" s="209" t="s">
        <v>201</v>
      </c>
      <c r="E961" s="225" t="s">
        <v>32</v>
      </c>
      <c r="F961" s="226" t="s">
        <v>1012</v>
      </c>
      <c r="G961" s="224"/>
      <c r="H961" s="227">
        <v>0.77400000000000002</v>
      </c>
      <c r="I961" s="228"/>
      <c r="J961" s="224"/>
      <c r="K961" s="224"/>
      <c r="L961" s="229"/>
      <c r="M961" s="230"/>
      <c r="N961" s="231"/>
      <c r="O961" s="231"/>
      <c r="P961" s="231"/>
      <c r="Q961" s="231"/>
      <c r="R961" s="231"/>
      <c r="S961" s="231"/>
      <c r="T961" s="232"/>
      <c r="AT961" s="233" t="s">
        <v>201</v>
      </c>
      <c r="AU961" s="233" t="s">
        <v>90</v>
      </c>
      <c r="AV961" s="14" t="s">
        <v>90</v>
      </c>
      <c r="AW961" s="14" t="s">
        <v>38</v>
      </c>
      <c r="AX961" s="14" t="s">
        <v>81</v>
      </c>
      <c r="AY961" s="233" t="s">
        <v>192</v>
      </c>
    </row>
    <row r="962" spans="1:65" s="15" customFormat="1" ht="10.199999999999999">
      <c r="B962" s="234"/>
      <c r="C962" s="235"/>
      <c r="D962" s="209" t="s">
        <v>201</v>
      </c>
      <c r="E962" s="236" t="s">
        <v>32</v>
      </c>
      <c r="F962" s="237" t="s">
        <v>204</v>
      </c>
      <c r="G962" s="235"/>
      <c r="H962" s="238">
        <v>1.024</v>
      </c>
      <c r="I962" s="239"/>
      <c r="J962" s="235"/>
      <c r="K962" s="235"/>
      <c r="L962" s="240"/>
      <c r="M962" s="241"/>
      <c r="N962" s="242"/>
      <c r="O962" s="242"/>
      <c r="P962" s="242"/>
      <c r="Q962" s="242"/>
      <c r="R962" s="242"/>
      <c r="S962" s="242"/>
      <c r="T962" s="243"/>
      <c r="AT962" s="244" t="s">
        <v>201</v>
      </c>
      <c r="AU962" s="244" t="s">
        <v>90</v>
      </c>
      <c r="AV962" s="15" t="s">
        <v>161</v>
      </c>
      <c r="AW962" s="15" t="s">
        <v>38</v>
      </c>
      <c r="AX962" s="15" t="s">
        <v>40</v>
      </c>
      <c r="AY962" s="244" t="s">
        <v>192</v>
      </c>
    </row>
    <row r="963" spans="1:65" s="2" customFormat="1" ht="21.75" customHeight="1">
      <c r="A963" s="37"/>
      <c r="B963" s="38"/>
      <c r="C963" s="196" t="s">
        <v>1013</v>
      </c>
      <c r="D963" s="196" t="s">
        <v>194</v>
      </c>
      <c r="E963" s="197" t="s">
        <v>1014</v>
      </c>
      <c r="F963" s="198" t="s">
        <v>1015</v>
      </c>
      <c r="G963" s="199" t="s">
        <v>325</v>
      </c>
      <c r="H963" s="200">
        <v>9.2159999999999993</v>
      </c>
      <c r="I963" s="201"/>
      <c r="J963" s="202">
        <f>ROUND(I963*H963,2)</f>
        <v>0</v>
      </c>
      <c r="K963" s="198" t="s">
        <v>197</v>
      </c>
      <c r="L963" s="42"/>
      <c r="M963" s="203" t="s">
        <v>32</v>
      </c>
      <c r="N963" s="204" t="s">
        <v>52</v>
      </c>
      <c r="O963" s="67"/>
      <c r="P963" s="205">
        <f>O963*H963</f>
        <v>0</v>
      </c>
      <c r="Q963" s="205">
        <v>0</v>
      </c>
      <c r="R963" s="205">
        <f>Q963*H963</f>
        <v>0</v>
      </c>
      <c r="S963" s="205">
        <v>0</v>
      </c>
      <c r="T963" s="206">
        <f>S963*H963</f>
        <v>0</v>
      </c>
      <c r="U963" s="37"/>
      <c r="V963" s="37"/>
      <c r="W963" s="37"/>
      <c r="X963" s="37"/>
      <c r="Y963" s="37"/>
      <c r="Z963" s="37"/>
      <c r="AA963" s="37"/>
      <c r="AB963" s="37"/>
      <c r="AC963" s="37"/>
      <c r="AD963" s="37"/>
      <c r="AE963" s="37"/>
      <c r="AR963" s="207" t="s">
        <v>161</v>
      </c>
      <c r="AT963" s="207" t="s">
        <v>194</v>
      </c>
      <c r="AU963" s="207" t="s">
        <v>90</v>
      </c>
      <c r="AY963" s="19" t="s">
        <v>192</v>
      </c>
      <c r="BE963" s="208">
        <f>IF(N963="základní",J963,0)</f>
        <v>0</v>
      </c>
      <c r="BF963" s="208">
        <f>IF(N963="snížená",J963,0)</f>
        <v>0</v>
      </c>
      <c r="BG963" s="208">
        <f>IF(N963="zákl. přenesená",J963,0)</f>
        <v>0</v>
      </c>
      <c r="BH963" s="208">
        <f>IF(N963="sníž. přenesená",J963,0)</f>
        <v>0</v>
      </c>
      <c r="BI963" s="208">
        <f>IF(N963="nulová",J963,0)</f>
        <v>0</v>
      </c>
      <c r="BJ963" s="19" t="s">
        <v>40</v>
      </c>
      <c r="BK963" s="208">
        <f>ROUND(I963*H963,2)</f>
        <v>0</v>
      </c>
      <c r="BL963" s="19" t="s">
        <v>161</v>
      </c>
      <c r="BM963" s="207" t="s">
        <v>1016</v>
      </c>
    </row>
    <row r="964" spans="1:65" s="2" customFormat="1" ht="57.6">
      <c r="A964" s="37"/>
      <c r="B964" s="38"/>
      <c r="C964" s="39"/>
      <c r="D964" s="209" t="s">
        <v>199</v>
      </c>
      <c r="E964" s="39"/>
      <c r="F964" s="210" t="s">
        <v>1009</v>
      </c>
      <c r="G964" s="39"/>
      <c r="H964" s="39"/>
      <c r="I964" s="119"/>
      <c r="J964" s="39"/>
      <c r="K964" s="39"/>
      <c r="L964" s="42"/>
      <c r="M964" s="211"/>
      <c r="N964" s="212"/>
      <c r="O964" s="67"/>
      <c r="P964" s="67"/>
      <c r="Q964" s="67"/>
      <c r="R964" s="67"/>
      <c r="S964" s="67"/>
      <c r="T964" s="68"/>
      <c r="U964" s="37"/>
      <c r="V964" s="37"/>
      <c r="W964" s="37"/>
      <c r="X964" s="37"/>
      <c r="Y964" s="37"/>
      <c r="Z964" s="37"/>
      <c r="AA964" s="37"/>
      <c r="AB964" s="37"/>
      <c r="AC964" s="37"/>
      <c r="AD964" s="37"/>
      <c r="AE964" s="37"/>
      <c r="AT964" s="19" t="s">
        <v>199</v>
      </c>
      <c r="AU964" s="19" t="s">
        <v>90</v>
      </c>
    </row>
    <row r="965" spans="1:65" s="14" customFormat="1" ht="10.199999999999999">
      <c r="B965" s="223"/>
      <c r="C965" s="224"/>
      <c r="D965" s="209" t="s">
        <v>201</v>
      </c>
      <c r="E965" s="225" t="s">
        <v>32</v>
      </c>
      <c r="F965" s="226" t="s">
        <v>1017</v>
      </c>
      <c r="G965" s="224"/>
      <c r="H965" s="227">
        <v>9.2159999999999993</v>
      </c>
      <c r="I965" s="228"/>
      <c r="J965" s="224"/>
      <c r="K965" s="224"/>
      <c r="L965" s="229"/>
      <c r="M965" s="230"/>
      <c r="N965" s="231"/>
      <c r="O965" s="231"/>
      <c r="P965" s="231"/>
      <c r="Q965" s="231"/>
      <c r="R965" s="231"/>
      <c r="S965" s="231"/>
      <c r="T965" s="232"/>
      <c r="AT965" s="233" t="s">
        <v>201</v>
      </c>
      <c r="AU965" s="233" t="s">
        <v>90</v>
      </c>
      <c r="AV965" s="14" t="s">
        <v>90</v>
      </c>
      <c r="AW965" s="14" t="s">
        <v>38</v>
      </c>
      <c r="AX965" s="14" t="s">
        <v>40</v>
      </c>
      <c r="AY965" s="233" t="s">
        <v>192</v>
      </c>
    </row>
    <row r="966" spans="1:65" s="2" customFormat="1" ht="16.5" customHeight="1">
      <c r="A966" s="37"/>
      <c r="B966" s="38"/>
      <c r="C966" s="196" t="s">
        <v>1018</v>
      </c>
      <c r="D966" s="196" t="s">
        <v>194</v>
      </c>
      <c r="E966" s="197" t="s">
        <v>1019</v>
      </c>
      <c r="F966" s="198" t="s">
        <v>1020</v>
      </c>
      <c r="G966" s="199" t="s">
        <v>325</v>
      </c>
      <c r="H966" s="200">
        <v>2174.4670000000001</v>
      </c>
      <c r="I966" s="201"/>
      <c r="J966" s="202">
        <f>ROUND(I966*H966,2)</f>
        <v>0</v>
      </c>
      <c r="K966" s="198" t="s">
        <v>197</v>
      </c>
      <c r="L966" s="42"/>
      <c r="M966" s="203" t="s">
        <v>32</v>
      </c>
      <c r="N966" s="204" t="s">
        <v>52</v>
      </c>
      <c r="O966" s="67"/>
      <c r="P966" s="205">
        <f>O966*H966</f>
        <v>0</v>
      </c>
      <c r="Q966" s="205">
        <v>0</v>
      </c>
      <c r="R966" s="205">
        <f>Q966*H966</f>
        <v>0</v>
      </c>
      <c r="S966" s="205">
        <v>0</v>
      </c>
      <c r="T966" s="206">
        <f>S966*H966</f>
        <v>0</v>
      </c>
      <c r="U966" s="37"/>
      <c r="V966" s="37"/>
      <c r="W966" s="37"/>
      <c r="X966" s="37"/>
      <c r="Y966" s="37"/>
      <c r="Z966" s="37"/>
      <c r="AA966" s="37"/>
      <c r="AB966" s="37"/>
      <c r="AC966" s="37"/>
      <c r="AD966" s="37"/>
      <c r="AE966" s="37"/>
      <c r="AR966" s="207" t="s">
        <v>161</v>
      </c>
      <c r="AT966" s="207" t="s">
        <v>194</v>
      </c>
      <c r="AU966" s="207" t="s">
        <v>90</v>
      </c>
      <c r="AY966" s="19" t="s">
        <v>192</v>
      </c>
      <c r="BE966" s="208">
        <f>IF(N966="základní",J966,0)</f>
        <v>0</v>
      </c>
      <c r="BF966" s="208">
        <f>IF(N966="snížená",J966,0)</f>
        <v>0</v>
      </c>
      <c r="BG966" s="208">
        <f>IF(N966="zákl. přenesená",J966,0)</f>
        <v>0</v>
      </c>
      <c r="BH966" s="208">
        <f>IF(N966="sníž. přenesená",J966,0)</f>
        <v>0</v>
      </c>
      <c r="BI966" s="208">
        <f>IF(N966="nulová",J966,0)</f>
        <v>0</v>
      </c>
      <c r="BJ966" s="19" t="s">
        <v>40</v>
      </c>
      <c r="BK966" s="208">
        <f>ROUND(I966*H966,2)</f>
        <v>0</v>
      </c>
      <c r="BL966" s="19" t="s">
        <v>161</v>
      </c>
      <c r="BM966" s="207" t="s">
        <v>1021</v>
      </c>
    </row>
    <row r="967" spans="1:65" s="2" customFormat="1" ht="38.4">
      <c r="A967" s="37"/>
      <c r="B967" s="38"/>
      <c r="C967" s="39"/>
      <c r="D967" s="209" t="s">
        <v>199</v>
      </c>
      <c r="E967" s="39"/>
      <c r="F967" s="210" t="s">
        <v>1022</v>
      </c>
      <c r="G967" s="39"/>
      <c r="H967" s="39"/>
      <c r="I967" s="119"/>
      <c r="J967" s="39"/>
      <c r="K967" s="39"/>
      <c r="L967" s="42"/>
      <c r="M967" s="211"/>
      <c r="N967" s="212"/>
      <c r="O967" s="67"/>
      <c r="P967" s="67"/>
      <c r="Q967" s="67"/>
      <c r="R967" s="67"/>
      <c r="S967" s="67"/>
      <c r="T967" s="68"/>
      <c r="U967" s="37"/>
      <c r="V967" s="37"/>
      <c r="W967" s="37"/>
      <c r="X967" s="37"/>
      <c r="Y967" s="37"/>
      <c r="Z967" s="37"/>
      <c r="AA967" s="37"/>
      <c r="AB967" s="37"/>
      <c r="AC967" s="37"/>
      <c r="AD967" s="37"/>
      <c r="AE967" s="37"/>
      <c r="AT967" s="19" t="s">
        <v>199</v>
      </c>
      <c r="AU967" s="19" t="s">
        <v>90</v>
      </c>
    </row>
    <row r="968" spans="1:65" s="14" customFormat="1" ht="10.199999999999999">
      <c r="B968" s="223"/>
      <c r="C968" s="224"/>
      <c r="D968" s="209" t="s">
        <v>201</v>
      </c>
      <c r="E968" s="225" t="s">
        <v>32</v>
      </c>
      <c r="F968" s="226" t="s">
        <v>985</v>
      </c>
      <c r="G968" s="224"/>
      <c r="H968" s="227">
        <v>688.12300000000005</v>
      </c>
      <c r="I968" s="228"/>
      <c r="J968" s="224"/>
      <c r="K968" s="224"/>
      <c r="L968" s="229"/>
      <c r="M968" s="230"/>
      <c r="N968" s="231"/>
      <c r="O968" s="231"/>
      <c r="P968" s="231"/>
      <c r="Q968" s="231"/>
      <c r="R968" s="231"/>
      <c r="S968" s="231"/>
      <c r="T968" s="232"/>
      <c r="AT968" s="233" t="s">
        <v>201</v>
      </c>
      <c r="AU968" s="233" t="s">
        <v>90</v>
      </c>
      <c r="AV968" s="14" t="s">
        <v>90</v>
      </c>
      <c r="AW968" s="14" t="s">
        <v>38</v>
      </c>
      <c r="AX968" s="14" t="s">
        <v>81</v>
      </c>
      <c r="AY968" s="233" t="s">
        <v>192</v>
      </c>
    </row>
    <row r="969" spans="1:65" s="14" customFormat="1" ht="10.199999999999999">
      <c r="B969" s="223"/>
      <c r="C969" s="224"/>
      <c r="D969" s="209" t="s">
        <v>201</v>
      </c>
      <c r="E969" s="225" t="s">
        <v>32</v>
      </c>
      <c r="F969" s="226" t="s">
        <v>986</v>
      </c>
      <c r="G969" s="224"/>
      <c r="H969" s="227">
        <v>1.6719999999999999</v>
      </c>
      <c r="I969" s="228"/>
      <c r="J969" s="224"/>
      <c r="K969" s="224"/>
      <c r="L969" s="229"/>
      <c r="M969" s="230"/>
      <c r="N969" s="231"/>
      <c r="O969" s="231"/>
      <c r="P969" s="231"/>
      <c r="Q969" s="231"/>
      <c r="R969" s="231"/>
      <c r="S969" s="231"/>
      <c r="T969" s="232"/>
      <c r="AT969" s="233" t="s">
        <v>201</v>
      </c>
      <c r="AU969" s="233" t="s">
        <v>90</v>
      </c>
      <c r="AV969" s="14" t="s">
        <v>90</v>
      </c>
      <c r="AW969" s="14" t="s">
        <v>38</v>
      </c>
      <c r="AX969" s="14" t="s">
        <v>81</v>
      </c>
      <c r="AY969" s="233" t="s">
        <v>192</v>
      </c>
    </row>
    <row r="970" spans="1:65" s="14" customFormat="1" ht="10.199999999999999">
      <c r="B970" s="223"/>
      <c r="C970" s="224"/>
      <c r="D970" s="209" t="s">
        <v>201</v>
      </c>
      <c r="E970" s="225" t="s">
        <v>32</v>
      </c>
      <c r="F970" s="226" t="s">
        <v>996</v>
      </c>
      <c r="G970" s="224"/>
      <c r="H970" s="227">
        <v>7.109</v>
      </c>
      <c r="I970" s="228"/>
      <c r="J970" s="224"/>
      <c r="K970" s="224"/>
      <c r="L970" s="229"/>
      <c r="M970" s="230"/>
      <c r="N970" s="231"/>
      <c r="O970" s="231"/>
      <c r="P970" s="231"/>
      <c r="Q970" s="231"/>
      <c r="R970" s="231"/>
      <c r="S970" s="231"/>
      <c r="T970" s="232"/>
      <c r="AT970" s="233" t="s">
        <v>201</v>
      </c>
      <c r="AU970" s="233" t="s">
        <v>90</v>
      </c>
      <c r="AV970" s="14" t="s">
        <v>90</v>
      </c>
      <c r="AW970" s="14" t="s">
        <v>38</v>
      </c>
      <c r="AX970" s="14" t="s">
        <v>81</v>
      </c>
      <c r="AY970" s="233" t="s">
        <v>192</v>
      </c>
    </row>
    <row r="971" spans="1:65" s="14" customFormat="1" ht="10.199999999999999">
      <c r="B971" s="223"/>
      <c r="C971" s="224"/>
      <c r="D971" s="209" t="s">
        <v>201</v>
      </c>
      <c r="E971" s="225" t="s">
        <v>32</v>
      </c>
      <c r="F971" s="226" t="s">
        <v>997</v>
      </c>
      <c r="G971" s="224"/>
      <c r="H971" s="227">
        <v>849.9</v>
      </c>
      <c r="I971" s="228"/>
      <c r="J971" s="224"/>
      <c r="K971" s="224"/>
      <c r="L971" s="229"/>
      <c r="M971" s="230"/>
      <c r="N971" s="231"/>
      <c r="O971" s="231"/>
      <c r="P971" s="231"/>
      <c r="Q971" s="231"/>
      <c r="R971" s="231"/>
      <c r="S971" s="231"/>
      <c r="T971" s="232"/>
      <c r="AT971" s="233" t="s">
        <v>201</v>
      </c>
      <c r="AU971" s="233" t="s">
        <v>90</v>
      </c>
      <c r="AV971" s="14" t="s">
        <v>90</v>
      </c>
      <c r="AW971" s="14" t="s">
        <v>38</v>
      </c>
      <c r="AX971" s="14" t="s">
        <v>81</v>
      </c>
      <c r="AY971" s="233" t="s">
        <v>192</v>
      </c>
    </row>
    <row r="972" spans="1:65" s="14" customFormat="1" ht="10.199999999999999">
      <c r="B972" s="223"/>
      <c r="C972" s="224"/>
      <c r="D972" s="209" t="s">
        <v>201</v>
      </c>
      <c r="E972" s="225" t="s">
        <v>32</v>
      </c>
      <c r="F972" s="226" t="s">
        <v>998</v>
      </c>
      <c r="G972" s="224"/>
      <c r="H972" s="227">
        <v>611.928</v>
      </c>
      <c r="I972" s="228"/>
      <c r="J972" s="224"/>
      <c r="K972" s="224"/>
      <c r="L972" s="229"/>
      <c r="M972" s="230"/>
      <c r="N972" s="231"/>
      <c r="O972" s="231"/>
      <c r="P972" s="231"/>
      <c r="Q972" s="231"/>
      <c r="R972" s="231"/>
      <c r="S972" s="231"/>
      <c r="T972" s="232"/>
      <c r="AT972" s="233" t="s">
        <v>201</v>
      </c>
      <c r="AU972" s="233" t="s">
        <v>90</v>
      </c>
      <c r="AV972" s="14" t="s">
        <v>90</v>
      </c>
      <c r="AW972" s="14" t="s">
        <v>38</v>
      </c>
      <c r="AX972" s="14" t="s">
        <v>81</v>
      </c>
      <c r="AY972" s="233" t="s">
        <v>192</v>
      </c>
    </row>
    <row r="973" spans="1:65" s="14" customFormat="1" ht="10.199999999999999">
      <c r="B973" s="223"/>
      <c r="C973" s="224"/>
      <c r="D973" s="209" t="s">
        <v>201</v>
      </c>
      <c r="E973" s="225" t="s">
        <v>32</v>
      </c>
      <c r="F973" s="226" t="s">
        <v>999</v>
      </c>
      <c r="G973" s="224"/>
      <c r="H973" s="227">
        <v>13.114000000000001</v>
      </c>
      <c r="I973" s="228"/>
      <c r="J973" s="224"/>
      <c r="K973" s="224"/>
      <c r="L973" s="229"/>
      <c r="M973" s="230"/>
      <c r="N973" s="231"/>
      <c r="O973" s="231"/>
      <c r="P973" s="231"/>
      <c r="Q973" s="231"/>
      <c r="R973" s="231"/>
      <c r="S973" s="231"/>
      <c r="T973" s="232"/>
      <c r="AT973" s="233" t="s">
        <v>201</v>
      </c>
      <c r="AU973" s="233" t="s">
        <v>90</v>
      </c>
      <c r="AV973" s="14" t="s">
        <v>90</v>
      </c>
      <c r="AW973" s="14" t="s">
        <v>38</v>
      </c>
      <c r="AX973" s="14" t="s">
        <v>81</v>
      </c>
      <c r="AY973" s="233" t="s">
        <v>192</v>
      </c>
    </row>
    <row r="974" spans="1:65" s="14" customFormat="1" ht="10.199999999999999">
      <c r="B974" s="223"/>
      <c r="C974" s="224"/>
      <c r="D974" s="209" t="s">
        <v>201</v>
      </c>
      <c r="E974" s="225" t="s">
        <v>32</v>
      </c>
      <c r="F974" s="226" t="s">
        <v>1000</v>
      </c>
      <c r="G974" s="224"/>
      <c r="H974" s="227">
        <v>2.621</v>
      </c>
      <c r="I974" s="228"/>
      <c r="J974" s="224"/>
      <c r="K974" s="224"/>
      <c r="L974" s="229"/>
      <c r="M974" s="230"/>
      <c r="N974" s="231"/>
      <c r="O974" s="231"/>
      <c r="P974" s="231"/>
      <c r="Q974" s="231"/>
      <c r="R974" s="231"/>
      <c r="S974" s="231"/>
      <c r="T974" s="232"/>
      <c r="AT974" s="233" t="s">
        <v>201</v>
      </c>
      <c r="AU974" s="233" t="s">
        <v>90</v>
      </c>
      <c r="AV974" s="14" t="s">
        <v>90</v>
      </c>
      <c r="AW974" s="14" t="s">
        <v>38</v>
      </c>
      <c r="AX974" s="14" t="s">
        <v>81</v>
      </c>
      <c r="AY974" s="233" t="s">
        <v>192</v>
      </c>
    </row>
    <row r="975" spans="1:65" s="15" customFormat="1" ht="10.199999999999999">
      <c r="B975" s="234"/>
      <c r="C975" s="235"/>
      <c r="D975" s="209" t="s">
        <v>201</v>
      </c>
      <c r="E975" s="236" t="s">
        <v>32</v>
      </c>
      <c r="F975" s="237" t="s">
        <v>204</v>
      </c>
      <c r="G975" s="235"/>
      <c r="H975" s="238">
        <v>2174.4670000000001</v>
      </c>
      <c r="I975" s="239"/>
      <c r="J975" s="235"/>
      <c r="K975" s="235"/>
      <c r="L975" s="240"/>
      <c r="M975" s="241"/>
      <c r="N975" s="242"/>
      <c r="O975" s="242"/>
      <c r="P975" s="242"/>
      <c r="Q975" s="242"/>
      <c r="R975" s="242"/>
      <c r="S975" s="242"/>
      <c r="T975" s="243"/>
      <c r="AT975" s="244" t="s">
        <v>201</v>
      </c>
      <c r="AU975" s="244" t="s">
        <v>90</v>
      </c>
      <c r="AV975" s="15" t="s">
        <v>161</v>
      </c>
      <c r="AW975" s="15" t="s">
        <v>38</v>
      </c>
      <c r="AX975" s="15" t="s">
        <v>40</v>
      </c>
      <c r="AY975" s="244" t="s">
        <v>192</v>
      </c>
    </row>
    <row r="976" spans="1:65" s="2" customFormat="1" ht="16.5" customHeight="1">
      <c r="A976" s="37"/>
      <c r="B976" s="38"/>
      <c r="C976" s="196" t="s">
        <v>1023</v>
      </c>
      <c r="D976" s="196" t="s">
        <v>194</v>
      </c>
      <c r="E976" s="197" t="s">
        <v>1024</v>
      </c>
      <c r="F976" s="198" t="s">
        <v>1025</v>
      </c>
      <c r="G976" s="199" t="s">
        <v>325</v>
      </c>
      <c r="H976" s="200">
        <v>1.024</v>
      </c>
      <c r="I976" s="201"/>
      <c r="J976" s="202">
        <f>ROUND(I976*H976,2)</f>
        <v>0</v>
      </c>
      <c r="K976" s="198" t="s">
        <v>197</v>
      </c>
      <c r="L976" s="42"/>
      <c r="M976" s="203" t="s">
        <v>32</v>
      </c>
      <c r="N976" s="204" t="s">
        <v>52</v>
      </c>
      <c r="O976" s="67"/>
      <c r="P976" s="205">
        <f>O976*H976</f>
        <v>0</v>
      </c>
      <c r="Q976" s="205">
        <v>0</v>
      </c>
      <c r="R976" s="205">
        <f>Q976*H976</f>
        <v>0</v>
      </c>
      <c r="S976" s="205">
        <v>0</v>
      </c>
      <c r="T976" s="206">
        <f>S976*H976</f>
        <v>0</v>
      </c>
      <c r="U976" s="37"/>
      <c r="V976" s="37"/>
      <c r="W976" s="37"/>
      <c r="X976" s="37"/>
      <c r="Y976" s="37"/>
      <c r="Z976" s="37"/>
      <c r="AA976" s="37"/>
      <c r="AB976" s="37"/>
      <c r="AC976" s="37"/>
      <c r="AD976" s="37"/>
      <c r="AE976" s="37"/>
      <c r="AR976" s="207" t="s">
        <v>161</v>
      </c>
      <c r="AT976" s="207" t="s">
        <v>194</v>
      </c>
      <c r="AU976" s="207" t="s">
        <v>90</v>
      </c>
      <c r="AY976" s="19" t="s">
        <v>192</v>
      </c>
      <c r="BE976" s="208">
        <f>IF(N976="základní",J976,0)</f>
        <v>0</v>
      </c>
      <c r="BF976" s="208">
        <f>IF(N976="snížená",J976,0)</f>
        <v>0</v>
      </c>
      <c r="BG976" s="208">
        <f>IF(N976="zákl. přenesená",J976,0)</f>
        <v>0</v>
      </c>
      <c r="BH976" s="208">
        <f>IF(N976="sníž. přenesená",J976,0)</f>
        <v>0</v>
      </c>
      <c r="BI976" s="208">
        <f>IF(N976="nulová",J976,0)</f>
        <v>0</v>
      </c>
      <c r="BJ976" s="19" t="s">
        <v>40</v>
      </c>
      <c r="BK976" s="208">
        <f>ROUND(I976*H976,2)</f>
        <v>0</v>
      </c>
      <c r="BL976" s="19" t="s">
        <v>161</v>
      </c>
      <c r="BM976" s="207" t="s">
        <v>1026</v>
      </c>
    </row>
    <row r="977" spans="1:65" s="2" customFormat="1" ht="38.4">
      <c r="A977" s="37"/>
      <c r="B977" s="38"/>
      <c r="C977" s="39"/>
      <c r="D977" s="209" t="s">
        <v>199</v>
      </c>
      <c r="E977" s="39"/>
      <c r="F977" s="210" t="s">
        <v>1022</v>
      </c>
      <c r="G977" s="39"/>
      <c r="H977" s="39"/>
      <c r="I977" s="119"/>
      <c r="J977" s="39"/>
      <c r="K977" s="39"/>
      <c r="L977" s="42"/>
      <c r="M977" s="211"/>
      <c r="N977" s="212"/>
      <c r="O977" s="67"/>
      <c r="P977" s="67"/>
      <c r="Q977" s="67"/>
      <c r="R977" s="67"/>
      <c r="S977" s="67"/>
      <c r="T977" s="68"/>
      <c r="U977" s="37"/>
      <c r="V977" s="37"/>
      <c r="W977" s="37"/>
      <c r="X977" s="37"/>
      <c r="Y977" s="37"/>
      <c r="Z977" s="37"/>
      <c r="AA977" s="37"/>
      <c r="AB977" s="37"/>
      <c r="AC977" s="37"/>
      <c r="AD977" s="37"/>
      <c r="AE977" s="37"/>
      <c r="AT977" s="19" t="s">
        <v>199</v>
      </c>
      <c r="AU977" s="19" t="s">
        <v>90</v>
      </c>
    </row>
    <row r="978" spans="1:65" s="13" customFormat="1" ht="10.199999999999999">
      <c r="B978" s="213"/>
      <c r="C978" s="214"/>
      <c r="D978" s="209" t="s">
        <v>201</v>
      </c>
      <c r="E978" s="215" t="s">
        <v>32</v>
      </c>
      <c r="F978" s="216" t="s">
        <v>1010</v>
      </c>
      <c r="G978" s="214"/>
      <c r="H978" s="215" t="s">
        <v>32</v>
      </c>
      <c r="I978" s="217"/>
      <c r="J978" s="214"/>
      <c r="K978" s="214"/>
      <c r="L978" s="218"/>
      <c r="M978" s="219"/>
      <c r="N978" s="220"/>
      <c r="O978" s="220"/>
      <c r="P978" s="220"/>
      <c r="Q978" s="220"/>
      <c r="R978" s="220"/>
      <c r="S978" s="220"/>
      <c r="T978" s="221"/>
      <c r="AT978" s="222" t="s">
        <v>201</v>
      </c>
      <c r="AU978" s="222" t="s">
        <v>90</v>
      </c>
      <c r="AV978" s="13" t="s">
        <v>40</v>
      </c>
      <c r="AW978" s="13" t="s">
        <v>38</v>
      </c>
      <c r="AX978" s="13" t="s">
        <v>81</v>
      </c>
      <c r="AY978" s="222" t="s">
        <v>192</v>
      </c>
    </row>
    <row r="979" spans="1:65" s="14" customFormat="1" ht="10.199999999999999">
      <c r="B979" s="223"/>
      <c r="C979" s="224"/>
      <c r="D979" s="209" t="s">
        <v>201</v>
      </c>
      <c r="E979" s="225" t="s">
        <v>32</v>
      </c>
      <c r="F979" s="226" t="s">
        <v>1011</v>
      </c>
      <c r="G979" s="224"/>
      <c r="H979" s="227">
        <v>0.25</v>
      </c>
      <c r="I979" s="228"/>
      <c r="J979" s="224"/>
      <c r="K979" s="224"/>
      <c r="L979" s="229"/>
      <c r="M979" s="230"/>
      <c r="N979" s="231"/>
      <c r="O979" s="231"/>
      <c r="P979" s="231"/>
      <c r="Q979" s="231"/>
      <c r="R979" s="231"/>
      <c r="S979" s="231"/>
      <c r="T979" s="232"/>
      <c r="AT979" s="233" t="s">
        <v>201</v>
      </c>
      <c r="AU979" s="233" t="s">
        <v>90</v>
      </c>
      <c r="AV979" s="14" t="s">
        <v>90</v>
      </c>
      <c r="AW979" s="14" t="s">
        <v>38</v>
      </c>
      <c r="AX979" s="14" t="s">
        <v>81</v>
      </c>
      <c r="AY979" s="233" t="s">
        <v>192</v>
      </c>
    </row>
    <row r="980" spans="1:65" s="14" customFormat="1" ht="10.199999999999999">
      <c r="B980" s="223"/>
      <c r="C980" s="224"/>
      <c r="D980" s="209" t="s">
        <v>201</v>
      </c>
      <c r="E980" s="225" t="s">
        <v>32</v>
      </c>
      <c r="F980" s="226" t="s">
        <v>1012</v>
      </c>
      <c r="G980" s="224"/>
      <c r="H980" s="227">
        <v>0.77400000000000002</v>
      </c>
      <c r="I980" s="228"/>
      <c r="J980" s="224"/>
      <c r="K980" s="224"/>
      <c r="L980" s="229"/>
      <c r="M980" s="230"/>
      <c r="N980" s="231"/>
      <c r="O980" s="231"/>
      <c r="P980" s="231"/>
      <c r="Q980" s="231"/>
      <c r="R980" s="231"/>
      <c r="S980" s="231"/>
      <c r="T980" s="232"/>
      <c r="AT980" s="233" t="s">
        <v>201</v>
      </c>
      <c r="AU980" s="233" t="s">
        <v>90</v>
      </c>
      <c r="AV980" s="14" t="s">
        <v>90</v>
      </c>
      <c r="AW980" s="14" t="s">
        <v>38</v>
      </c>
      <c r="AX980" s="14" t="s">
        <v>81</v>
      </c>
      <c r="AY980" s="233" t="s">
        <v>192</v>
      </c>
    </row>
    <row r="981" spans="1:65" s="15" customFormat="1" ht="10.199999999999999">
      <c r="B981" s="234"/>
      <c r="C981" s="235"/>
      <c r="D981" s="209" t="s">
        <v>201</v>
      </c>
      <c r="E981" s="236" t="s">
        <v>32</v>
      </c>
      <c r="F981" s="237" t="s">
        <v>204</v>
      </c>
      <c r="G981" s="235"/>
      <c r="H981" s="238">
        <v>1.024</v>
      </c>
      <c r="I981" s="239"/>
      <c r="J981" s="235"/>
      <c r="K981" s="235"/>
      <c r="L981" s="240"/>
      <c r="M981" s="241"/>
      <c r="N981" s="242"/>
      <c r="O981" s="242"/>
      <c r="P981" s="242"/>
      <c r="Q981" s="242"/>
      <c r="R981" s="242"/>
      <c r="S981" s="242"/>
      <c r="T981" s="243"/>
      <c r="AT981" s="244" t="s">
        <v>201</v>
      </c>
      <c r="AU981" s="244" t="s">
        <v>90</v>
      </c>
      <c r="AV981" s="15" t="s">
        <v>161</v>
      </c>
      <c r="AW981" s="15" t="s">
        <v>38</v>
      </c>
      <c r="AX981" s="15" t="s">
        <v>40</v>
      </c>
      <c r="AY981" s="244" t="s">
        <v>192</v>
      </c>
    </row>
    <row r="982" spans="1:65" s="2" customFormat="1" ht="21.75" customHeight="1">
      <c r="A982" s="37"/>
      <c r="B982" s="38"/>
      <c r="C982" s="196" t="s">
        <v>1027</v>
      </c>
      <c r="D982" s="196" t="s">
        <v>194</v>
      </c>
      <c r="E982" s="197" t="s">
        <v>1028</v>
      </c>
      <c r="F982" s="198" t="s">
        <v>1029</v>
      </c>
      <c r="G982" s="199" t="s">
        <v>325</v>
      </c>
      <c r="H982" s="200">
        <v>872.74400000000003</v>
      </c>
      <c r="I982" s="201"/>
      <c r="J982" s="202">
        <f>ROUND(I982*H982,2)</f>
        <v>0</v>
      </c>
      <c r="K982" s="198" t="s">
        <v>197</v>
      </c>
      <c r="L982" s="42"/>
      <c r="M982" s="203" t="s">
        <v>32</v>
      </c>
      <c r="N982" s="204" t="s">
        <v>52</v>
      </c>
      <c r="O982" s="67"/>
      <c r="P982" s="205">
        <f>O982*H982</f>
        <v>0</v>
      </c>
      <c r="Q982" s="205">
        <v>0</v>
      </c>
      <c r="R982" s="205">
        <f>Q982*H982</f>
        <v>0</v>
      </c>
      <c r="S982" s="205">
        <v>0</v>
      </c>
      <c r="T982" s="206">
        <f>S982*H982</f>
        <v>0</v>
      </c>
      <c r="U982" s="37"/>
      <c r="V982" s="37"/>
      <c r="W982" s="37"/>
      <c r="X982" s="37"/>
      <c r="Y982" s="37"/>
      <c r="Z982" s="37"/>
      <c r="AA982" s="37"/>
      <c r="AB982" s="37"/>
      <c r="AC982" s="37"/>
      <c r="AD982" s="37"/>
      <c r="AE982" s="37"/>
      <c r="AR982" s="207" t="s">
        <v>161</v>
      </c>
      <c r="AT982" s="207" t="s">
        <v>194</v>
      </c>
      <c r="AU982" s="207" t="s">
        <v>90</v>
      </c>
      <c r="AY982" s="19" t="s">
        <v>192</v>
      </c>
      <c r="BE982" s="208">
        <f>IF(N982="základní",J982,0)</f>
        <v>0</v>
      </c>
      <c r="BF982" s="208">
        <f>IF(N982="snížená",J982,0)</f>
        <v>0</v>
      </c>
      <c r="BG982" s="208">
        <f>IF(N982="zákl. přenesená",J982,0)</f>
        <v>0</v>
      </c>
      <c r="BH982" s="208">
        <f>IF(N982="sníž. přenesená",J982,0)</f>
        <v>0</v>
      </c>
      <c r="BI982" s="208">
        <f>IF(N982="nulová",J982,0)</f>
        <v>0</v>
      </c>
      <c r="BJ982" s="19" t="s">
        <v>40</v>
      </c>
      <c r="BK982" s="208">
        <f>ROUND(I982*H982,2)</f>
        <v>0</v>
      </c>
      <c r="BL982" s="19" t="s">
        <v>161</v>
      </c>
      <c r="BM982" s="207" t="s">
        <v>1030</v>
      </c>
    </row>
    <row r="983" spans="1:65" s="2" customFormat="1" ht="67.2">
      <c r="A983" s="37"/>
      <c r="B983" s="38"/>
      <c r="C983" s="39"/>
      <c r="D983" s="209" t="s">
        <v>199</v>
      </c>
      <c r="E983" s="39"/>
      <c r="F983" s="210" t="s">
        <v>1031</v>
      </c>
      <c r="G983" s="39"/>
      <c r="H983" s="39"/>
      <c r="I983" s="119"/>
      <c r="J983" s="39"/>
      <c r="K983" s="39"/>
      <c r="L983" s="42"/>
      <c r="M983" s="211"/>
      <c r="N983" s="212"/>
      <c r="O983" s="67"/>
      <c r="P983" s="67"/>
      <c r="Q983" s="67"/>
      <c r="R983" s="67"/>
      <c r="S983" s="67"/>
      <c r="T983" s="68"/>
      <c r="U983" s="37"/>
      <c r="V983" s="37"/>
      <c r="W983" s="37"/>
      <c r="X983" s="37"/>
      <c r="Y983" s="37"/>
      <c r="Z983" s="37"/>
      <c r="AA983" s="37"/>
      <c r="AB983" s="37"/>
      <c r="AC983" s="37"/>
      <c r="AD983" s="37"/>
      <c r="AE983" s="37"/>
      <c r="AT983" s="19" t="s">
        <v>199</v>
      </c>
      <c r="AU983" s="19" t="s">
        <v>90</v>
      </c>
    </row>
    <row r="984" spans="1:65" s="14" customFormat="1" ht="10.199999999999999">
      <c r="B984" s="223"/>
      <c r="C984" s="224"/>
      <c r="D984" s="209" t="s">
        <v>201</v>
      </c>
      <c r="E984" s="225" t="s">
        <v>32</v>
      </c>
      <c r="F984" s="226" t="s">
        <v>996</v>
      </c>
      <c r="G984" s="224"/>
      <c r="H984" s="227">
        <v>7.109</v>
      </c>
      <c r="I984" s="228"/>
      <c r="J984" s="224"/>
      <c r="K984" s="224"/>
      <c r="L984" s="229"/>
      <c r="M984" s="230"/>
      <c r="N984" s="231"/>
      <c r="O984" s="231"/>
      <c r="P984" s="231"/>
      <c r="Q984" s="231"/>
      <c r="R984" s="231"/>
      <c r="S984" s="231"/>
      <c r="T984" s="232"/>
      <c r="AT984" s="233" t="s">
        <v>201</v>
      </c>
      <c r="AU984" s="233" t="s">
        <v>90</v>
      </c>
      <c r="AV984" s="14" t="s">
        <v>90</v>
      </c>
      <c r="AW984" s="14" t="s">
        <v>38</v>
      </c>
      <c r="AX984" s="14" t="s">
        <v>81</v>
      </c>
      <c r="AY984" s="233" t="s">
        <v>192</v>
      </c>
    </row>
    <row r="985" spans="1:65" s="14" customFormat="1" ht="10.199999999999999">
      <c r="B985" s="223"/>
      <c r="C985" s="224"/>
      <c r="D985" s="209" t="s">
        <v>201</v>
      </c>
      <c r="E985" s="225" t="s">
        <v>32</v>
      </c>
      <c r="F985" s="226" t="s">
        <v>997</v>
      </c>
      <c r="G985" s="224"/>
      <c r="H985" s="227">
        <v>849.9</v>
      </c>
      <c r="I985" s="228"/>
      <c r="J985" s="224"/>
      <c r="K985" s="224"/>
      <c r="L985" s="229"/>
      <c r="M985" s="230"/>
      <c r="N985" s="231"/>
      <c r="O985" s="231"/>
      <c r="P985" s="231"/>
      <c r="Q985" s="231"/>
      <c r="R985" s="231"/>
      <c r="S985" s="231"/>
      <c r="T985" s="232"/>
      <c r="AT985" s="233" t="s">
        <v>201</v>
      </c>
      <c r="AU985" s="233" t="s">
        <v>90</v>
      </c>
      <c r="AV985" s="14" t="s">
        <v>90</v>
      </c>
      <c r="AW985" s="14" t="s">
        <v>38</v>
      </c>
      <c r="AX985" s="14" t="s">
        <v>81</v>
      </c>
      <c r="AY985" s="233" t="s">
        <v>192</v>
      </c>
    </row>
    <row r="986" spans="1:65" s="14" customFormat="1" ht="10.199999999999999">
      <c r="B986" s="223"/>
      <c r="C986" s="224"/>
      <c r="D986" s="209" t="s">
        <v>201</v>
      </c>
      <c r="E986" s="225" t="s">
        <v>32</v>
      </c>
      <c r="F986" s="226" t="s">
        <v>999</v>
      </c>
      <c r="G986" s="224"/>
      <c r="H986" s="227">
        <v>13.114000000000001</v>
      </c>
      <c r="I986" s="228"/>
      <c r="J986" s="224"/>
      <c r="K986" s="224"/>
      <c r="L986" s="229"/>
      <c r="M986" s="230"/>
      <c r="N986" s="231"/>
      <c r="O986" s="231"/>
      <c r="P986" s="231"/>
      <c r="Q986" s="231"/>
      <c r="R986" s="231"/>
      <c r="S986" s="231"/>
      <c r="T986" s="232"/>
      <c r="AT986" s="233" t="s">
        <v>201</v>
      </c>
      <c r="AU986" s="233" t="s">
        <v>90</v>
      </c>
      <c r="AV986" s="14" t="s">
        <v>90</v>
      </c>
      <c r="AW986" s="14" t="s">
        <v>38</v>
      </c>
      <c r="AX986" s="14" t="s">
        <v>81</v>
      </c>
      <c r="AY986" s="233" t="s">
        <v>192</v>
      </c>
    </row>
    <row r="987" spans="1:65" s="14" customFormat="1" ht="10.199999999999999">
      <c r="B987" s="223"/>
      <c r="C987" s="224"/>
      <c r="D987" s="209" t="s">
        <v>201</v>
      </c>
      <c r="E987" s="225" t="s">
        <v>32</v>
      </c>
      <c r="F987" s="226" t="s">
        <v>1000</v>
      </c>
      <c r="G987" s="224"/>
      <c r="H987" s="227">
        <v>2.621</v>
      </c>
      <c r="I987" s="228"/>
      <c r="J987" s="224"/>
      <c r="K987" s="224"/>
      <c r="L987" s="229"/>
      <c r="M987" s="230"/>
      <c r="N987" s="231"/>
      <c r="O987" s="231"/>
      <c r="P987" s="231"/>
      <c r="Q987" s="231"/>
      <c r="R987" s="231"/>
      <c r="S987" s="231"/>
      <c r="T987" s="232"/>
      <c r="AT987" s="233" t="s">
        <v>201</v>
      </c>
      <c r="AU987" s="233" t="s">
        <v>90</v>
      </c>
      <c r="AV987" s="14" t="s">
        <v>90</v>
      </c>
      <c r="AW987" s="14" t="s">
        <v>38</v>
      </c>
      <c r="AX987" s="14" t="s">
        <v>81</v>
      </c>
      <c r="AY987" s="233" t="s">
        <v>192</v>
      </c>
    </row>
    <row r="988" spans="1:65" s="15" customFormat="1" ht="10.199999999999999">
      <c r="B988" s="234"/>
      <c r="C988" s="235"/>
      <c r="D988" s="209" t="s">
        <v>201</v>
      </c>
      <c r="E988" s="236" t="s">
        <v>32</v>
      </c>
      <c r="F988" s="237" t="s">
        <v>204</v>
      </c>
      <c r="G988" s="235"/>
      <c r="H988" s="238">
        <v>872.74400000000003</v>
      </c>
      <c r="I988" s="239"/>
      <c r="J988" s="235"/>
      <c r="K988" s="235"/>
      <c r="L988" s="240"/>
      <c r="M988" s="241"/>
      <c r="N988" s="242"/>
      <c r="O988" s="242"/>
      <c r="P988" s="242"/>
      <c r="Q988" s="242"/>
      <c r="R988" s="242"/>
      <c r="S988" s="242"/>
      <c r="T988" s="243"/>
      <c r="AT988" s="244" t="s">
        <v>201</v>
      </c>
      <c r="AU988" s="244" t="s">
        <v>90</v>
      </c>
      <c r="AV988" s="15" t="s">
        <v>161</v>
      </c>
      <c r="AW988" s="15" t="s">
        <v>38</v>
      </c>
      <c r="AX988" s="15" t="s">
        <v>40</v>
      </c>
      <c r="AY988" s="244" t="s">
        <v>192</v>
      </c>
    </row>
    <row r="989" spans="1:65" s="2" customFormat="1" ht="21.75" customHeight="1">
      <c r="A989" s="37"/>
      <c r="B989" s="38"/>
      <c r="C989" s="196" t="s">
        <v>1032</v>
      </c>
      <c r="D989" s="196" t="s">
        <v>194</v>
      </c>
      <c r="E989" s="197" t="s">
        <v>1033</v>
      </c>
      <c r="F989" s="198" t="s">
        <v>1034</v>
      </c>
      <c r="G989" s="199" t="s">
        <v>325</v>
      </c>
      <c r="H989" s="200">
        <v>613.6</v>
      </c>
      <c r="I989" s="201"/>
      <c r="J989" s="202">
        <f>ROUND(I989*H989,2)</f>
        <v>0</v>
      </c>
      <c r="K989" s="198" t="s">
        <v>197</v>
      </c>
      <c r="L989" s="42"/>
      <c r="M989" s="203" t="s">
        <v>32</v>
      </c>
      <c r="N989" s="204" t="s">
        <v>52</v>
      </c>
      <c r="O989" s="67"/>
      <c r="P989" s="205">
        <f>O989*H989</f>
        <v>0</v>
      </c>
      <c r="Q989" s="205">
        <v>0</v>
      </c>
      <c r="R989" s="205">
        <f>Q989*H989</f>
        <v>0</v>
      </c>
      <c r="S989" s="205">
        <v>0</v>
      </c>
      <c r="T989" s="206">
        <f>S989*H989</f>
        <v>0</v>
      </c>
      <c r="U989" s="37"/>
      <c r="V989" s="37"/>
      <c r="W989" s="37"/>
      <c r="X989" s="37"/>
      <c r="Y989" s="37"/>
      <c r="Z989" s="37"/>
      <c r="AA989" s="37"/>
      <c r="AB989" s="37"/>
      <c r="AC989" s="37"/>
      <c r="AD989" s="37"/>
      <c r="AE989" s="37"/>
      <c r="AR989" s="207" t="s">
        <v>161</v>
      </c>
      <c r="AT989" s="207" t="s">
        <v>194</v>
      </c>
      <c r="AU989" s="207" t="s">
        <v>90</v>
      </c>
      <c r="AY989" s="19" t="s">
        <v>192</v>
      </c>
      <c r="BE989" s="208">
        <f>IF(N989="základní",J989,0)</f>
        <v>0</v>
      </c>
      <c r="BF989" s="208">
        <f>IF(N989="snížená",J989,0)</f>
        <v>0</v>
      </c>
      <c r="BG989" s="208">
        <f>IF(N989="zákl. přenesená",J989,0)</f>
        <v>0</v>
      </c>
      <c r="BH989" s="208">
        <f>IF(N989="sníž. přenesená",J989,0)</f>
        <v>0</v>
      </c>
      <c r="BI989" s="208">
        <f>IF(N989="nulová",J989,0)</f>
        <v>0</v>
      </c>
      <c r="BJ989" s="19" t="s">
        <v>40</v>
      </c>
      <c r="BK989" s="208">
        <f>ROUND(I989*H989,2)</f>
        <v>0</v>
      </c>
      <c r="BL989" s="19" t="s">
        <v>161</v>
      </c>
      <c r="BM989" s="207" t="s">
        <v>1035</v>
      </c>
    </row>
    <row r="990" spans="1:65" s="2" customFormat="1" ht="67.2">
      <c r="A990" s="37"/>
      <c r="B990" s="38"/>
      <c r="C990" s="39"/>
      <c r="D990" s="209" t="s">
        <v>199</v>
      </c>
      <c r="E990" s="39"/>
      <c r="F990" s="210" t="s">
        <v>1031</v>
      </c>
      <c r="G990" s="39"/>
      <c r="H990" s="39"/>
      <c r="I990" s="119"/>
      <c r="J990" s="39"/>
      <c r="K990" s="39"/>
      <c r="L990" s="42"/>
      <c r="M990" s="211"/>
      <c r="N990" s="212"/>
      <c r="O990" s="67"/>
      <c r="P990" s="67"/>
      <c r="Q990" s="67"/>
      <c r="R990" s="67"/>
      <c r="S990" s="67"/>
      <c r="T990" s="68"/>
      <c r="U990" s="37"/>
      <c r="V990" s="37"/>
      <c r="W990" s="37"/>
      <c r="X990" s="37"/>
      <c r="Y990" s="37"/>
      <c r="Z990" s="37"/>
      <c r="AA990" s="37"/>
      <c r="AB990" s="37"/>
      <c r="AC990" s="37"/>
      <c r="AD990" s="37"/>
      <c r="AE990" s="37"/>
      <c r="AT990" s="19" t="s">
        <v>199</v>
      </c>
      <c r="AU990" s="19" t="s">
        <v>90</v>
      </c>
    </row>
    <row r="991" spans="1:65" s="14" customFormat="1" ht="10.199999999999999">
      <c r="B991" s="223"/>
      <c r="C991" s="224"/>
      <c r="D991" s="209" t="s">
        <v>201</v>
      </c>
      <c r="E991" s="225" t="s">
        <v>32</v>
      </c>
      <c r="F991" s="226" t="s">
        <v>986</v>
      </c>
      <c r="G991" s="224"/>
      <c r="H991" s="227">
        <v>1.6719999999999999</v>
      </c>
      <c r="I991" s="228"/>
      <c r="J991" s="224"/>
      <c r="K991" s="224"/>
      <c r="L991" s="229"/>
      <c r="M991" s="230"/>
      <c r="N991" s="231"/>
      <c r="O991" s="231"/>
      <c r="P991" s="231"/>
      <c r="Q991" s="231"/>
      <c r="R991" s="231"/>
      <c r="S991" s="231"/>
      <c r="T991" s="232"/>
      <c r="AT991" s="233" t="s">
        <v>201</v>
      </c>
      <c r="AU991" s="233" t="s">
        <v>90</v>
      </c>
      <c r="AV991" s="14" t="s">
        <v>90</v>
      </c>
      <c r="AW991" s="14" t="s">
        <v>38</v>
      </c>
      <c r="AX991" s="14" t="s">
        <v>81</v>
      </c>
      <c r="AY991" s="233" t="s">
        <v>192</v>
      </c>
    </row>
    <row r="992" spans="1:65" s="14" customFormat="1" ht="10.199999999999999">
      <c r="B992" s="223"/>
      <c r="C992" s="224"/>
      <c r="D992" s="209" t="s">
        <v>201</v>
      </c>
      <c r="E992" s="225" t="s">
        <v>32</v>
      </c>
      <c r="F992" s="226" t="s">
        <v>998</v>
      </c>
      <c r="G992" s="224"/>
      <c r="H992" s="227">
        <v>611.928</v>
      </c>
      <c r="I992" s="228"/>
      <c r="J992" s="224"/>
      <c r="K992" s="224"/>
      <c r="L992" s="229"/>
      <c r="M992" s="230"/>
      <c r="N992" s="231"/>
      <c r="O992" s="231"/>
      <c r="P992" s="231"/>
      <c r="Q992" s="231"/>
      <c r="R992" s="231"/>
      <c r="S992" s="231"/>
      <c r="T992" s="232"/>
      <c r="AT992" s="233" t="s">
        <v>201</v>
      </c>
      <c r="AU992" s="233" t="s">
        <v>90</v>
      </c>
      <c r="AV992" s="14" t="s">
        <v>90</v>
      </c>
      <c r="AW992" s="14" t="s">
        <v>38</v>
      </c>
      <c r="AX992" s="14" t="s">
        <v>81</v>
      </c>
      <c r="AY992" s="233" t="s">
        <v>192</v>
      </c>
    </row>
    <row r="993" spans="1:65" s="15" customFormat="1" ht="10.199999999999999">
      <c r="B993" s="234"/>
      <c r="C993" s="235"/>
      <c r="D993" s="209" t="s">
        <v>201</v>
      </c>
      <c r="E993" s="236" t="s">
        <v>32</v>
      </c>
      <c r="F993" s="237" t="s">
        <v>204</v>
      </c>
      <c r="G993" s="235"/>
      <c r="H993" s="238">
        <v>613.6</v>
      </c>
      <c r="I993" s="239"/>
      <c r="J993" s="235"/>
      <c r="K993" s="235"/>
      <c r="L993" s="240"/>
      <c r="M993" s="241"/>
      <c r="N993" s="242"/>
      <c r="O993" s="242"/>
      <c r="P993" s="242"/>
      <c r="Q993" s="242"/>
      <c r="R993" s="242"/>
      <c r="S993" s="242"/>
      <c r="T993" s="243"/>
      <c r="AT993" s="244" t="s">
        <v>201</v>
      </c>
      <c r="AU993" s="244" t="s">
        <v>90</v>
      </c>
      <c r="AV993" s="15" t="s">
        <v>161</v>
      </c>
      <c r="AW993" s="15" t="s">
        <v>38</v>
      </c>
      <c r="AX993" s="15" t="s">
        <v>40</v>
      </c>
      <c r="AY993" s="244" t="s">
        <v>192</v>
      </c>
    </row>
    <row r="994" spans="1:65" s="2" customFormat="1" ht="21.75" customHeight="1">
      <c r="A994" s="37"/>
      <c r="B994" s="38"/>
      <c r="C994" s="196" t="s">
        <v>1036</v>
      </c>
      <c r="D994" s="196" t="s">
        <v>194</v>
      </c>
      <c r="E994" s="197" t="s">
        <v>1037</v>
      </c>
      <c r="F994" s="198" t="s">
        <v>357</v>
      </c>
      <c r="G994" s="199" t="s">
        <v>325</v>
      </c>
      <c r="H994" s="200">
        <v>688.12300000000005</v>
      </c>
      <c r="I994" s="201"/>
      <c r="J994" s="202">
        <f>ROUND(I994*H994,2)</f>
        <v>0</v>
      </c>
      <c r="K994" s="198" t="s">
        <v>197</v>
      </c>
      <c r="L994" s="42"/>
      <c r="M994" s="203" t="s">
        <v>32</v>
      </c>
      <c r="N994" s="204" t="s">
        <v>52</v>
      </c>
      <c r="O994" s="67"/>
      <c r="P994" s="205">
        <f>O994*H994</f>
        <v>0</v>
      </c>
      <c r="Q994" s="205">
        <v>0</v>
      </c>
      <c r="R994" s="205">
        <f>Q994*H994</f>
        <v>0</v>
      </c>
      <c r="S994" s="205">
        <v>0</v>
      </c>
      <c r="T994" s="206">
        <f>S994*H994</f>
        <v>0</v>
      </c>
      <c r="U994" s="37"/>
      <c r="V994" s="37"/>
      <c r="W994" s="37"/>
      <c r="X994" s="37"/>
      <c r="Y994" s="37"/>
      <c r="Z994" s="37"/>
      <c r="AA994" s="37"/>
      <c r="AB994" s="37"/>
      <c r="AC994" s="37"/>
      <c r="AD994" s="37"/>
      <c r="AE994" s="37"/>
      <c r="AR994" s="207" t="s">
        <v>161</v>
      </c>
      <c r="AT994" s="207" t="s">
        <v>194</v>
      </c>
      <c r="AU994" s="207" t="s">
        <v>90</v>
      </c>
      <c r="AY994" s="19" t="s">
        <v>192</v>
      </c>
      <c r="BE994" s="208">
        <f>IF(N994="základní",J994,0)</f>
        <v>0</v>
      </c>
      <c r="BF994" s="208">
        <f>IF(N994="snížená",J994,0)</f>
        <v>0</v>
      </c>
      <c r="BG994" s="208">
        <f>IF(N994="zákl. přenesená",J994,0)</f>
        <v>0</v>
      </c>
      <c r="BH994" s="208">
        <f>IF(N994="sníž. přenesená",J994,0)</f>
        <v>0</v>
      </c>
      <c r="BI994" s="208">
        <f>IF(N994="nulová",J994,0)</f>
        <v>0</v>
      </c>
      <c r="BJ994" s="19" t="s">
        <v>40</v>
      </c>
      <c r="BK994" s="208">
        <f>ROUND(I994*H994,2)</f>
        <v>0</v>
      </c>
      <c r="BL994" s="19" t="s">
        <v>161</v>
      </c>
      <c r="BM994" s="207" t="s">
        <v>1038</v>
      </c>
    </row>
    <row r="995" spans="1:65" s="2" customFormat="1" ht="67.2">
      <c r="A995" s="37"/>
      <c r="B995" s="38"/>
      <c r="C995" s="39"/>
      <c r="D995" s="209" t="s">
        <v>199</v>
      </c>
      <c r="E995" s="39"/>
      <c r="F995" s="210" t="s">
        <v>1031</v>
      </c>
      <c r="G995" s="39"/>
      <c r="H995" s="39"/>
      <c r="I995" s="119"/>
      <c r="J995" s="39"/>
      <c r="K995" s="39"/>
      <c r="L995" s="42"/>
      <c r="M995" s="211"/>
      <c r="N995" s="212"/>
      <c r="O995" s="67"/>
      <c r="P995" s="67"/>
      <c r="Q995" s="67"/>
      <c r="R995" s="67"/>
      <c r="S995" s="67"/>
      <c r="T995" s="68"/>
      <c r="U995" s="37"/>
      <c r="V995" s="37"/>
      <c r="W995" s="37"/>
      <c r="X995" s="37"/>
      <c r="Y995" s="37"/>
      <c r="Z995" s="37"/>
      <c r="AA995" s="37"/>
      <c r="AB995" s="37"/>
      <c r="AC995" s="37"/>
      <c r="AD995" s="37"/>
      <c r="AE995" s="37"/>
      <c r="AT995" s="19" t="s">
        <v>199</v>
      </c>
      <c r="AU995" s="19" t="s">
        <v>90</v>
      </c>
    </row>
    <row r="996" spans="1:65" s="14" customFormat="1" ht="10.199999999999999">
      <c r="B996" s="223"/>
      <c r="C996" s="224"/>
      <c r="D996" s="209" t="s">
        <v>201</v>
      </c>
      <c r="E996" s="225" t="s">
        <v>32</v>
      </c>
      <c r="F996" s="226" t="s">
        <v>985</v>
      </c>
      <c r="G996" s="224"/>
      <c r="H996" s="227">
        <v>688.12300000000005</v>
      </c>
      <c r="I996" s="228"/>
      <c r="J996" s="224"/>
      <c r="K996" s="224"/>
      <c r="L996" s="229"/>
      <c r="M996" s="230"/>
      <c r="N996" s="231"/>
      <c r="O996" s="231"/>
      <c r="P996" s="231"/>
      <c r="Q996" s="231"/>
      <c r="R996" s="231"/>
      <c r="S996" s="231"/>
      <c r="T996" s="232"/>
      <c r="AT996" s="233" t="s">
        <v>201</v>
      </c>
      <c r="AU996" s="233" t="s">
        <v>90</v>
      </c>
      <c r="AV996" s="14" t="s">
        <v>90</v>
      </c>
      <c r="AW996" s="14" t="s">
        <v>38</v>
      </c>
      <c r="AX996" s="14" t="s">
        <v>40</v>
      </c>
      <c r="AY996" s="233" t="s">
        <v>192</v>
      </c>
    </row>
    <row r="997" spans="1:65" s="12" customFormat="1" ht="22.8" customHeight="1">
      <c r="B997" s="180"/>
      <c r="C997" s="181"/>
      <c r="D997" s="182" t="s">
        <v>80</v>
      </c>
      <c r="E997" s="194" t="s">
        <v>1039</v>
      </c>
      <c r="F997" s="194" t="s">
        <v>1040</v>
      </c>
      <c r="G997" s="181"/>
      <c r="H997" s="181"/>
      <c r="I997" s="184"/>
      <c r="J997" s="195">
        <f>BK997</f>
        <v>0</v>
      </c>
      <c r="K997" s="181"/>
      <c r="L997" s="186"/>
      <c r="M997" s="187"/>
      <c r="N997" s="188"/>
      <c r="O997" s="188"/>
      <c r="P997" s="189">
        <f>SUM(P998:P999)</f>
        <v>0</v>
      </c>
      <c r="Q997" s="188"/>
      <c r="R997" s="189">
        <f>SUM(R998:R999)</f>
        <v>0</v>
      </c>
      <c r="S997" s="188"/>
      <c r="T997" s="190">
        <f>SUM(T998:T999)</f>
        <v>0</v>
      </c>
      <c r="AR997" s="191" t="s">
        <v>40</v>
      </c>
      <c r="AT997" s="192" t="s">
        <v>80</v>
      </c>
      <c r="AU997" s="192" t="s">
        <v>40</v>
      </c>
      <c r="AY997" s="191" t="s">
        <v>192</v>
      </c>
      <c r="BK997" s="193">
        <f>SUM(BK998:BK999)</f>
        <v>0</v>
      </c>
    </row>
    <row r="998" spans="1:65" s="2" customFormat="1" ht="21.75" customHeight="1">
      <c r="A998" s="37"/>
      <c r="B998" s="38"/>
      <c r="C998" s="196" t="s">
        <v>1041</v>
      </c>
      <c r="D998" s="196" t="s">
        <v>194</v>
      </c>
      <c r="E998" s="197" t="s">
        <v>1042</v>
      </c>
      <c r="F998" s="198" t="s">
        <v>1043</v>
      </c>
      <c r="G998" s="199" t="s">
        <v>325</v>
      </c>
      <c r="H998" s="200">
        <v>450.52600000000001</v>
      </c>
      <c r="I998" s="201"/>
      <c r="J998" s="202">
        <f>ROUND(I998*H998,2)</f>
        <v>0</v>
      </c>
      <c r="K998" s="198" t="s">
        <v>197</v>
      </c>
      <c r="L998" s="42"/>
      <c r="M998" s="203" t="s">
        <v>32</v>
      </c>
      <c r="N998" s="204" t="s">
        <v>52</v>
      </c>
      <c r="O998" s="67"/>
      <c r="P998" s="205">
        <f>O998*H998</f>
        <v>0</v>
      </c>
      <c r="Q998" s="205">
        <v>0</v>
      </c>
      <c r="R998" s="205">
        <f>Q998*H998</f>
        <v>0</v>
      </c>
      <c r="S998" s="205">
        <v>0</v>
      </c>
      <c r="T998" s="206">
        <f>S998*H998</f>
        <v>0</v>
      </c>
      <c r="U998" s="37"/>
      <c r="V998" s="37"/>
      <c r="W998" s="37"/>
      <c r="X998" s="37"/>
      <c r="Y998" s="37"/>
      <c r="Z998" s="37"/>
      <c r="AA998" s="37"/>
      <c r="AB998" s="37"/>
      <c r="AC998" s="37"/>
      <c r="AD998" s="37"/>
      <c r="AE998" s="37"/>
      <c r="AR998" s="207" t="s">
        <v>161</v>
      </c>
      <c r="AT998" s="207" t="s">
        <v>194</v>
      </c>
      <c r="AU998" s="207" t="s">
        <v>90</v>
      </c>
      <c r="AY998" s="19" t="s">
        <v>192</v>
      </c>
      <c r="BE998" s="208">
        <f>IF(N998="základní",J998,0)</f>
        <v>0</v>
      </c>
      <c r="BF998" s="208">
        <f>IF(N998="snížená",J998,0)</f>
        <v>0</v>
      </c>
      <c r="BG998" s="208">
        <f>IF(N998="zákl. přenesená",J998,0)</f>
        <v>0</v>
      </c>
      <c r="BH998" s="208">
        <f>IF(N998="sníž. přenesená",J998,0)</f>
        <v>0</v>
      </c>
      <c r="BI998" s="208">
        <f>IF(N998="nulová",J998,0)</f>
        <v>0</v>
      </c>
      <c r="BJ998" s="19" t="s">
        <v>40</v>
      </c>
      <c r="BK998" s="208">
        <f>ROUND(I998*H998,2)</f>
        <v>0</v>
      </c>
      <c r="BL998" s="19" t="s">
        <v>161</v>
      </c>
      <c r="BM998" s="207" t="s">
        <v>1044</v>
      </c>
    </row>
    <row r="999" spans="1:65" s="2" customFormat="1" ht="28.8">
      <c r="A999" s="37"/>
      <c r="B999" s="38"/>
      <c r="C999" s="39"/>
      <c r="D999" s="209" t="s">
        <v>199</v>
      </c>
      <c r="E999" s="39"/>
      <c r="F999" s="210" t="s">
        <v>1045</v>
      </c>
      <c r="G999" s="39"/>
      <c r="H999" s="39"/>
      <c r="I999" s="119"/>
      <c r="J999" s="39"/>
      <c r="K999" s="39"/>
      <c r="L999" s="42"/>
      <c r="M999" s="211"/>
      <c r="N999" s="212"/>
      <c r="O999" s="67"/>
      <c r="P999" s="67"/>
      <c r="Q999" s="67"/>
      <c r="R999" s="67"/>
      <c r="S999" s="67"/>
      <c r="T999" s="68"/>
      <c r="U999" s="37"/>
      <c r="V999" s="37"/>
      <c r="W999" s="37"/>
      <c r="X999" s="37"/>
      <c r="Y999" s="37"/>
      <c r="Z999" s="37"/>
      <c r="AA999" s="37"/>
      <c r="AB999" s="37"/>
      <c r="AC999" s="37"/>
      <c r="AD999" s="37"/>
      <c r="AE999" s="37"/>
      <c r="AT999" s="19" t="s">
        <v>199</v>
      </c>
      <c r="AU999" s="19" t="s">
        <v>90</v>
      </c>
    </row>
    <row r="1000" spans="1:65" s="12" customFormat="1" ht="25.95" customHeight="1">
      <c r="B1000" s="180"/>
      <c r="C1000" s="181"/>
      <c r="D1000" s="182" t="s">
        <v>80</v>
      </c>
      <c r="E1000" s="183" t="s">
        <v>1046</v>
      </c>
      <c r="F1000" s="183" t="s">
        <v>1047</v>
      </c>
      <c r="G1000" s="181"/>
      <c r="H1000" s="181"/>
      <c r="I1000" s="184"/>
      <c r="J1000" s="185">
        <f>BK1000</f>
        <v>0</v>
      </c>
      <c r="K1000" s="181"/>
      <c r="L1000" s="186"/>
      <c r="M1000" s="187"/>
      <c r="N1000" s="188"/>
      <c r="O1000" s="188"/>
      <c r="P1000" s="189">
        <f>SUM(P1001:P1009)</f>
        <v>0</v>
      </c>
      <c r="Q1000" s="188"/>
      <c r="R1000" s="189">
        <f>SUM(R1001:R1009)</f>
        <v>0</v>
      </c>
      <c r="S1000" s="188"/>
      <c r="T1000" s="190">
        <f>SUM(T1001:T1009)</f>
        <v>0</v>
      </c>
      <c r="AR1000" s="191" t="s">
        <v>161</v>
      </c>
      <c r="AT1000" s="192" t="s">
        <v>80</v>
      </c>
      <c r="AU1000" s="192" t="s">
        <v>81</v>
      </c>
      <c r="AY1000" s="191" t="s">
        <v>192</v>
      </c>
      <c r="BK1000" s="193">
        <f>SUM(BK1001:BK1009)</f>
        <v>0</v>
      </c>
    </row>
    <row r="1001" spans="1:65" s="2" customFormat="1" ht="16.5" customHeight="1">
      <c r="A1001" s="37"/>
      <c r="B1001" s="38"/>
      <c r="C1001" s="196" t="s">
        <v>1048</v>
      </c>
      <c r="D1001" s="196" t="s">
        <v>194</v>
      </c>
      <c r="E1001" s="197" t="s">
        <v>1049</v>
      </c>
      <c r="F1001" s="198" t="s">
        <v>1050</v>
      </c>
      <c r="G1001" s="199" t="s">
        <v>1051</v>
      </c>
      <c r="H1001" s="200">
        <v>5</v>
      </c>
      <c r="I1001" s="201"/>
      <c r="J1001" s="202">
        <f>ROUND(I1001*H1001,2)</f>
        <v>0</v>
      </c>
      <c r="K1001" s="198" t="s">
        <v>197</v>
      </c>
      <c r="L1001" s="42"/>
      <c r="M1001" s="203" t="s">
        <v>32</v>
      </c>
      <c r="N1001" s="204" t="s">
        <v>52</v>
      </c>
      <c r="O1001" s="67"/>
      <c r="P1001" s="205">
        <f>O1001*H1001</f>
        <v>0</v>
      </c>
      <c r="Q1001" s="205">
        <v>0</v>
      </c>
      <c r="R1001" s="205">
        <f>Q1001*H1001</f>
        <v>0</v>
      </c>
      <c r="S1001" s="205">
        <v>0</v>
      </c>
      <c r="T1001" s="206">
        <f>S1001*H1001</f>
        <v>0</v>
      </c>
      <c r="U1001" s="37"/>
      <c r="V1001" s="37"/>
      <c r="W1001" s="37"/>
      <c r="X1001" s="37"/>
      <c r="Y1001" s="37"/>
      <c r="Z1001" s="37"/>
      <c r="AA1001" s="37"/>
      <c r="AB1001" s="37"/>
      <c r="AC1001" s="37"/>
      <c r="AD1001" s="37"/>
      <c r="AE1001" s="37"/>
      <c r="AR1001" s="207" t="s">
        <v>1052</v>
      </c>
      <c r="AT1001" s="207" t="s">
        <v>194</v>
      </c>
      <c r="AU1001" s="207" t="s">
        <v>40</v>
      </c>
      <c r="AY1001" s="19" t="s">
        <v>192</v>
      </c>
      <c r="BE1001" s="208">
        <f>IF(N1001="základní",J1001,0)</f>
        <v>0</v>
      </c>
      <c r="BF1001" s="208">
        <f>IF(N1001="snížená",J1001,0)</f>
        <v>0</v>
      </c>
      <c r="BG1001" s="208">
        <f>IF(N1001="zákl. přenesená",J1001,0)</f>
        <v>0</v>
      </c>
      <c r="BH1001" s="208">
        <f>IF(N1001="sníž. přenesená",J1001,0)</f>
        <v>0</v>
      </c>
      <c r="BI1001" s="208">
        <f>IF(N1001="nulová",J1001,0)</f>
        <v>0</v>
      </c>
      <c r="BJ1001" s="19" t="s">
        <v>40</v>
      </c>
      <c r="BK1001" s="208">
        <f>ROUND(I1001*H1001,2)</f>
        <v>0</v>
      </c>
      <c r="BL1001" s="19" t="s">
        <v>1052</v>
      </c>
      <c r="BM1001" s="207" t="s">
        <v>1053</v>
      </c>
    </row>
    <row r="1002" spans="1:65" s="2" customFormat="1" ht="19.2">
      <c r="A1002" s="37"/>
      <c r="B1002" s="38"/>
      <c r="C1002" s="39"/>
      <c r="D1002" s="209" t="s">
        <v>209</v>
      </c>
      <c r="E1002" s="39"/>
      <c r="F1002" s="210" t="s">
        <v>1054</v>
      </c>
      <c r="G1002" s="39"/>
      <c r="H1002" s="39"/>
      <c r="I1002" s="119"/>
      <c r="J1002" s="39"/>
      <c r="K1002" s="39"/>
      <c r="L1002" s="42"/>
      <c r="M1002" s="211"/>
      <c r="N1002" s="212"/>
      <c r="O1002" s="67"/>
      <c r="P1002" s="67"/>
      <c r="Q1002" s="67"/>
      <c r="R1002" s="67"/>
      <c r="S1002" s="67"/>
      <c r="T1002" s="68"/>
      <c r="U1002" s="37"/>
      <c r="V1002" s="37"/>
      <c r="W1002" s="37"/>
      <c r="X1002" s="37"/>
      <c r="Y1002" s="37"/>
      <c r="Z1002" s="37"/>
      <c r="AA1002" s="37"/>
      <c r="AB1002" s="37"/>
      <c r="AC1002" s="37"/>
      <c r="AD1002" s="37"/>
      <c r="AE1002" s="37"/>
      <c r="AT1002" s="19" t="s">
        <v>209</v>
      </c>
      <c r="AU1002" s="19" t="s">
        <v>40</v>
      </c>
    </row>
    <row r="1003" spans="1:65" s="14" customFormat="1" ht="10.199999999999999">
      <c r="B1003" s="223"/>
      <c r="C1003" s="224"/>
      <c r="D1003" s="209" t="s">
        <v>201</v>
      </c>
      <c r="E1003" s="225" t="s">
        <v>32</v>
      </c>
      <c r="F1003" s="226" t="s">
        <v>1055</v>
      </c>
      <c r="G1003" s="224"/>
      <c r="H1003" s="227">
        <v>5</v>
      </c>
      <c r="I1003" s="228"/>
      <c r="J1003" s="224"/>
      <c r="K1003" s="224"/>
      <c r="L1003" s="229"/>
      <c r="M1003" s="230"/>
      <c r="N1003" s="231"/>
      <c r="O1003" s="231"/>
      <c r="P1003" s="231"/>
      <c r="Q1003" s="231"/>
      <c r="R1003" s="231"/>
      <c r="S1003" s="231"/>
      <c r="T1003" s="232"/>
      <c r="AT1003" s="233" t="s">
        <v>201</v>
      </c>
      <c r="AU1003" s="233" t="s">
        <v>40</v>
      </c>
      <c r="AV1003" s="14" t="s">
        <v>90</v>
      </c>
      <c r="AW1003" s="14" t="s">
        <v>38</v>
      </c>
      <c r="AX1003" s="14" t="s">
        <v>40</v>
      </c>
      <c r="AY1003" s="233" t="s">
        <v>192</v>
      </c>
    </row>
    <row r="1004" spans="1:65" s="2" customFormat="1" ht="16.5" customHeight="1">
      <c r="A1004" s="37"/>
      <c r="B1004" s="38"/>
      <c r="C1004" s="196" t="s">
        <v>1056</v>
      </c>
      <c r="D1004" s="196" t="s">
        <v>194</v>
      </c>
      <c r="E1004" s="197" t="s">
        <v>1057</v>
      </c>
      <c r="F1004" s="198" t="s">
        <v>1058</v>
      </c>
      <c r="G1004" s="199" t="s">
        <v>1051</v>
      </c>
      <c r="H1004" s="200">
        <v>96</v>
      </c>
      <c r="I1004" s="201"/>
      <c r="J1004" s="202">
        <f>ROUND(I1004*H1004,2)</f>
        <v>0</v>
      </c>
      <c r="K1004" s="198" t="s">
        <v>197</v>
      </c>
      <c r="L1004" s="42"/>
      <c r="M1004" s="203" t="s">
        <v>32</v>
      </c>
      <c r="N1004" s="204" t="s">
        <v>52</v>
      </c>
      <c r="O1004" s="67"/>
      <c r="P1004" s="205">
        <f>O1004*H1004</f>
        <v>0</v>
      </c>
      <c r="Q1004" s="205">
        <v>0</v>
      </c>
      <c r="R1004" s="205">
        <f>Q1004*H1004</f>
        <v>0</v>
      </c>
      <c r="S1004" s="205">
        <v>0</v>
      </c>
      <c r="T1004" s="206">
        <f>S1004*H1004</f>
        <v>0</v>
      </c>
      <c r="U1004" s="37"/>
      <c r="V1004" s="37"/>
      <c r="W1004" s="37"/>
      <c r="X1004" s="37"/>
      <c r="Y1004" s="37"/>
      <c r="Z1004" s="37"/>
      <c r="AA1004" s="37"/>
      <c r="AB1004" s="37"/>
      <c r="AC1004" s="37"/>
      <c r="AD1004" s="37"/>
      <c r="AE1004" s="37"/>
      <c r="AR1004" s="207" t="s">
        <v>1052</v>
      </c>
      <c r="AT1004" s="207" t="s">
        <v>194</v>
      </c>
      <c r="AU1004" s="207" t="s">
        <v>40</v>
      </c>
      <c r="AY1004" s="19" t="s">
        <v>192</v>
      </c>
      <c r="BE1004" s="208">
        <f>IF(N1004="základní",J1004,0)</f>
        <v>0</v>
      </c>
      <c r="BF1004" s="208">
        <f>IF(N1004="snížená",J1004,0)</f>
        <v>0</v>
      </c>
      <c r="BG1004" s="208">
        <f>IF(N1004="zákl. přenesená",J1004,0)</f>
        <v>0</v>
      </c>
      <c r="BH1004" s="208">
        <f>IF(N1004="sníž. přenesená",J1004,0)</f>
        <v>0</v>
      </c>
      <c r="BI1004" s="208">
        <f>IF(N1004="nulová",J1004,0)</f>
        <v>0</v>
      </c>
      <c r="BJ1004" s="19" t="s">
        <v>40</v>
      </c>
      <c r="BK1004" s="208">
        <f>ROUND(I1004*H1004,2)</f>
        <v>0</v>
      </c>
      <c r="BL1004" s="19" t="s">
        <v>1052</v>
      </c>
      <c r="BM1004" s="207" t="s">
        <v>1059</v>
      </c>
    </row>
    <row r="1005" spans="1:65" s="2" customFormat="1" ht="19.2">
      <c r="A1005" s="37"/>
      <c r="B1005" s="38"/>
      <c r="C1005" s="39"/>
      <c r="D1005" s="209" t="s">
        <v>209</v>
      </c>
      <c r="E1005" s="39"/>
      <c r="F1005" s="210" t="s">
        <v>1054</v>
      </c>
      <c r="G1005" s="39"/>
      <c r="H1005" s="39"/>
      <c r="I1005" s="119"/>
      <c r="J1005" s="39"/>
      <c r="K1005" s="39"/>
      <c r="L1005" s="42"/>
      <c r="M1005" s="211"/>
      <c r="N1005" s="212"/>
      <c r="O1005" s="67"/>
      <c r="P1005" s="67"/>
      <c r="Q1005" s="67"/>
      <c r="R1005" s="67"/>
      <c r="S1005" s="67"/>
      <c r="T1005" s="68"/>
      <c r="U1005" s="37"/>
      <c r="V1005" s="37"/>
      <c r="W1005" s="37"/>
      <c r="X1005" s="37"/>
      <c r="Y1005" s="37"/>
      <c r="Z1005" s="37"/>
      <c r="AA1005" s="37"/>
      <c r="AB1005" s="37"/>
      <c r="AC1005" s="37"/>
      <c r="AD1005" s="37"/>
      <c r="AE1005" s="37"/>
      <c r="AT1005" s="19" t="s">
        <v>209</v>
      </c>
      <c r="AU1005" s="19" t="s">
        <v>40</v>
      </c>
    </row>
    <row r="1006" spans="1:65" s="14" customFormat="1" ht="10.199999999999999">
      <c r="B1006" s="223"/>
      <c r="C1006" s="224"/>
      <c r="D1006" s="209" t="s">
        <v>201</v>
      </c>
      <c r="E1006" s="225" t="s">
        <v>32</v>
      </c>
      <c r="F1006" s="226" t="s">
        <v>1060</v>
      </c>
      <c r="G1006" s="224"/>
      <c r="H1006" s="227">
        <v>16</v>
      </c>
      <c r="I1006" s="228"/>
      <c r="J1006" s="224"/>
      <c r="K1006" s="224"/>
      <c r="L1006" s="229"/>
      <c r="M1006" s="230"/>
      <c r="N1006" s="231"/>
      <c r="O1006" s="231"/>
      <c r="P1006" s="231"/>
      <c r="Q1006" s="231"/>
      <c r="R1006" s="231"/>
      <c r="S1006" s="231"/>
      <c r="T1006" s="232"/>
      <c r="AT1006" s="233" t="s">
        <v>201</v>
      </c>
      <c r="AU1006" s="233" t="s">
        <v>40</v>
      </c>
      <c r="AV1006" s="14" t="s">
        <v>90</v>
      </c>
      <c r="AW1006" s="14" t="s">
        <v>38</v>
      </c>
      <c r="AX1006" s="14" t="s">
        <v>81</v>
      </c>
      <c r="AY1006" s="233" t="s">
        <v>192</v>
      </c>
    </row>
    <row r="1007" spans="1:65" s="14" customFormat="1" ht="10.199999999999999">
      <c r="B1007" s="223"/>
      <c r="C1007" s="224"/>
      <c r="D1007" s="209" t="s">
        <v>201</v>
      </c>
      <c r="E1007" s="225" t="s">
        <v>32</v>
      </c>
      <c r="F1007" s="226" t="s">
        <v>1061</v>
      </c>
      <c r="G1007" s="224"/>
      <c r="H1007" s="227">
        <v>64</v>
      </c>
      <c r="I1007" s="228"/>
      <c r="J1007" s="224"/>
      <c r="K1007" s="224"/>
      <c r="L1007" s="229"/>
      <c r="M1007" s="230"/>
      <c r="N1007" s="231"/>
      <c r="O1007" s="231"/>
      <c r="P1007" s="231"/>
      <c r="Q1007" s="231"/>
      <c r="R1007" s="231"/>
      <c r="S1007" s="231"/>
      <c r="T1007" s="232"/>
      <c r="AT1007" s="233" t="s">
        <v>201</v>
      </c>
      <c r="AU1007" s="233" t="s">
        <v>40</v>
      </c>
      <c r="AV1007" s="14" t="s">
        <v>90</v>
      </c>
      <c r="AW1007" s="14" t="s">
        <v>38</v>
      </c>
      <c r="AX1007" s="14" t="s">
        <v>81</v>
      </c>
      <c r="AY1007" s="233" t="s">
        <v>192</v>
      </c>
    </row>
    <row r="1008" spans="1:65" s="14" customFormat="1" ht="10.199999999999999">
      <c r="B1008" s="223"/>
      <c r="C1008" s="224"/>
      <c r="D1008" s="209" t="s">
        <v>201</v>
      </c>
      <c r="E1008" s="225" t="s">
        <v>32</v>
      </c>
      <c r="F1008" s="226" t="s">
        <v>1062</v>
      </c>
      <c r="G1008" s="224"/>
      <c r="H1008" s="227">
        <v>16</v>
      </c>
      <c r="I1008" s="228"/>
      <c r="J1008" s="224"/>
      <c r="K1008" s="224"/>
      <c r="L1008" s="229"/>
      <c r="M1008" s="230"/>
      <c r="N1008" s="231"/>
      <c r="O1008" s="231"/>
      <c r="P1008" s="231"/>
      <c r="Q1008" s="231"/>
      <c r="R1008" s="231"/>
      <c r="S1008" s="231"/>
      <c r="T1008" s="232"/>
      <c r="AT1008" s="233" t="s">
        <v>201</v>
      </c>
      <c r="AU1008" s="233" t="s">
        <v>40</v>
      </c>
      <c r="AV1008" s="14" t="s">
        <v>90</v>
      </c>
      <c r="AW1008" s="14" t="s">
        <v>38</v>
      </c>
      <c r="AX1008" s="14" t="s">
        <v>81</v>
      </c>
      <c r="AY1008" s="233" t="s">
        <v>192</v>
      </c>
    </row>
    <row r="1009" spans="1:51" s="15" customFormat="1" ht="10.199999999999999">
      <c r="B1009" s="234"/>
      <c r="C1009" s="235"/>
      <c r="D1009" s="209" t="s">
        <v>201</v>
      </c>
      <c r="E1009" s="236" t="s">
        <v>32</v>
      </c>
      <c r="F1009" s="237" t="s">
        <v>204</v>
      </c>
      <c r="G1009" s="235"/>
      <c r="H1009" s="238">
        <v>96</v>
      </c>
      <c r="I1009" s="239"/>
      <c r="J1009" s="235"/>
      <c r="K1009" s="235"/>
      <c r="L1009" s="240"/>
      <c r="M1009" s="266"/>
      <c r="N1009" s="267"/>
      <c r="O1009" s="267"/>
      <c r="P1009" s="267"/>
      <c r="Q1009" s="267"/>
      <c r="R1009" s="267"/>
      <c r="S1009" s="267"/>
      <c r="T1009" s="268"/>
      <c r="AT1009" s="244" t="s">
        <v>201</v>
      </c>
      <c r="AU1009" s="244" t="s">
        <v>40</v>
      </c>
      <c r="AV1009" s="15" t="s">
        <v>161</v>
      </c>
      <c r="AW1009" s="15" t="s">
        <v>38</v>
      </c>
      <c r="AX1009" s="15" t="s">
        <v>40</v>
      </c>
      <c r="AY1009" s="244" t="s">
        <v>192</v>
      </c>
    </row>
    <row r="1010" spans="1:51" s="2" customFormat="1" ht="6.9" customHeight="1">
      <c r="A1010" s="37"/>
      <c r="B1010" s="50"/>
      <c r="C1010" s="51"/>
      <c r="D1010" s="51"/>
      <c r="E1010" s="51"/>
      <c r="F1010" s="51"/>
      <c r="G1010" s="51"/>
      <c r="H1010" s="51"/>
      <c r="I1010" s="146"/>
      <c r="J1010" s="51"/>
      <c r="K1010" s="51"/>
      <c r="L1010" s="42"/>
      <c r="M1010" s="37"/>
      <c r="O1010" s="37"/>
      <c r="P1010" s="37"/>
      <c r="Q1010" s="37"/>
      <c r="R1010" s="37"/>
      <c r="S1010" s="37"/>
      <c r="T1010" s="37"/>
      <c r="U1010" s="37"/>
      <c r="V1010" s="37"/>
      <c r="W1010" s="37"/>
      <c r="X1010" s="37"/>
      <c r="Y1010" s="37"/>
      <c r="Z1010" s="37"/>
      <c r="AA1010" s="37"/>
      <c r="AB1010" s="37"/>
      <c r="AC1010" s="37"/>
      <c r="AD1010" s="37"/>
      <c r="AE1010" s="37"/>
    </row>
  </sheetData>
  <sheetProtection algorithmName="SHA-512" hashValue="M6lsAxO0Box8nPb8InkKR09kgNNu23ggTw1IzaHEJqyk48r6hTSxO67PMQeVzIkQiVonP2Angj/IDKHxvYLxxg==" saltValue="CMT/zOKDnS1WSTqfSdUq03gp5Fl4b66wjyhYDDHc6TEBKySCskFjbS+eLHgX4zWe1wrW3KwY32Z6QjU7CjwfNQ==" spinCount="100000" sheet="1" objects="1" scenarios="1" formatColumns="0" formatRows="0" autoFilter="0"/>
  <autoFilter ref="C89:K1009" xr:uid="{00000000-0009-0000-0000-000001000000}"/>
  <mergeCells count="9">
    <mergeCell ref="E50:H50"/>
    <mergeCell ref="E80:H80"/>
    <mergeCell ref="E82:H82"/>
    <mergeCell ref="L2:V2"/>
    <mergeCell ref="E7:H7"/>
    <mergeCell ref="E9:H9"/>
    <mergeCell ref="E18:H18"/>
    <mergeCell ref="E27:H27"/>
    <mergeCell ref="E48:H48"/>
  </mergeCells>
  <pageMargins left="0.39370078740157483" right="0.39370078740157483" top="0.39370078740157483" bottom="0.39370078740157483" header="0" footer="0"/>
  <pageSetup paperSize="9" scale="86" fitToHeight="100" orientation="landscape" blackAndWhite="1" r:id="rId1"/>
  <headerFooter>
    <oddHeader>&amp;LBENEŠOV - DOPRAVNÍ OPATŘENÍ U NÁDRAŽÍ (KSŚ-IROP)&amp;CDOPAS s.r.o.&amp;RPOLOŽKOVÝ VÝKAZ VÝMĚR</oddHeader>
    <oddFooter>&amp;LSO 111 - Rekonstrukce ulice Nádražní&amp;CStrana &amp;P z &amp;N&amp;RPoložkový soupis prací</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818"/>
  <sheetViews>
    <sheetView showGridLines="0" tabSelected="1" topLeftCell="A365"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11"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56" s="1" customFormat="1" ht="36.9" customHeight="1">
      <c r="I2" s="111"/>
      <c r="L2" s="412"/>
      <c r="M2" s="412"/>
      <c r="N2" s="412"/>
      <c r="O2" s="412"/>
      <c r="P2" s="412"/>
      <c r="Q2" s="412"/>
      <c r="R2" s="412"/>
      <c r="S2" s="412"/>
      <c r="T2" s="412"/>
      <c r="U2" s="412"/>
      <c r="V2" s="412"/>
      <c r="AT2" s="19" t="s">
        <v>93</v>
      </c>
      <c r="AZ2" s="112" t="s">
        <v>107</v>
      </c>
      <c r="BA2" s="112" t="s">
        <v>108</v>
      </c>
      <c r="BB2" s="112" t="s">
        <v>109</v>
      </c>
      <c r="BC2" s="112" t="s">
        <v>1063</v>
      </c>
      <c r="BD2" s="112" t="s">
        <v>111</v>
      </c>
    </row>
    <row r="3" spans="1:56" s="1" customFormat="1" ht="6.9" customHeight="1">
      <c r="B3" s="113"/>
      <c r="C3" s="114"/>
      <c r="D3" s="114"/>
      <c r="E3" s="114"/>
      <c r="F3" s="114"/>
      <c r="G3" s="114"/>
      <c r="H3" s="114"/>
      <c r="I3" s="115"/>
      <c r="J3" s="114"/>
      <c r="K3" s="114"/>
      <c r="L3" s="22"/>
      <c r="AT3" s="19" t="s">
        <v>90</v>
      </c>
      <c r="AZ3" s="112" t="s">
        <v>122</v>
      </c>
      <c r="BA3" s="112" t="s">
        <v>1064</v>
      </c>
      <c r="BB3" s="112" t="s">
        <v>124</v>
      </c>
      <c r="BC3" s="112" t="s">
        <v>1065</v>
      </c>
      <c r="BD3" s="112" t="s">
        <v>111</v>
      </c>
    </row>
    <row r="4" spans="1:56" s="1" customFormat="1" ht="24.9" customHeight="1">
      <c r="B4" s="22"/>
      <c r="D4" s="116" t="s">
        <v>115</v>
      </c>
      <c r="I4" s="111"/>
      <c r="L4" s="22"/>
      <c r="M4" s="117" t="s">
        <v>10</v>
      </c>
      <c r="AT4" s="19" t="s">
        <v>4</v>
      </c>
      <c r="AZ4" s="112" t="s">
        <v>126</v>
      </c>
      <c r="BA4" s="112" t="s">
        <v>127</v>
      </c>
      <c r="BB4" s="112" t="s">
        <v>124</v>
      </c>
      <c r="BC4" s="112" t="s">
        <v>1066</v>
      </c>
      <c r="BD4" s="112" t="s">
        <v>111</v>
      </c>
    </row>
    <row r="5" spans="1:56" s="1" customFormat="1" ht="6.9" customHeight="1">
      <c r="B5" s="22"/>
      <c r="I5" s="111"/>
      <c r="L5" s="22"/>
      <c r="AZ5" s="112" t="s">
        <v>134</v>
      </c>
      <c r="BA5" s="112" t="s">
        <v>135</v>
      </c>
      <c r="BB5" s="112" t="s">
        <v>124</v>
      </c>
      <c r="BC5" s="112" t="s">
        <v>1067</v>
      </c>
      <c r="BD5" s="112" t="s">
        <v>111</v>
      </c>
    </row>
    <row r="6" spans="1:56" s="1" customFormat="1" ht="12" customHeight="1">
      <c r="B6" s="22"/>
      <c r="D6" s="118" t="s">
        <v>16</v>
      </c>
      <c r="I6" s="111"/>
      <c r="L6" s="22"/>
      <c r="AZ6" s="112" t="s">
        <v>155</v>
      </c>
      <c r="BA6" s="112" t="s">
        <v>1068</v>
      </c>
      <c r="BB6" s="112" t="s">
        <v>109</v>
      </c>
      <c r="BC6" s="112" t="s">
        <v>1069</v>
      </c>
      <c r="BD6" s="112" t="s">
        <v>111</v>
      </c>
    </row>
    <row r="7" spans="1:56" s="1" customFormat="1" ht="16.5" customHeight="1">
      <c r="B7" s="22"/>
      <c r="E7" s="413" t="str">
        <f>'Rekapitulace stavby'!K6</f>
        <v>BENEŠOV - DOPRAVNÍ OPATŘENÍ U NÁDRAŽÍ (KSÚS-IROP)</v>
      </c>
      <c r="F7" s="414"/>
      <c r="G7" s="414"/>
      <c r="H7" s="414"/>
      <c r="I7" s="111"/>
      <c r="L7" s="22"/>
      <c r="AZ7" s="112" t="s">
        <v>1070</v>
      </c>
      <c r="BA7" s="112" t="s">
        <v>1071</v>
      </c>
      <c r="BB7" s="112" t="s">
        <v>160</v>
      </c>
      <c r="BC7" s="112" t="s">
        <v>90</v>
      </c>
      <c r="BD7" s="112" t="s">
        <v>111</v>
      </c>
    </row>
    <row r="8" spans="1:56" s="2" customFormat="1" ht="12" customHeight="1">
      <c r="A8" s="37"/>
      <c r="B8" s="42"/>
      <c r="C8" s="37"/>
      <c r="D8" s="118" t="s">
        <v>129</v>
      </c>
      <c r="E8" s="37"/>
      <c r="F8" s="37"/>
      <c r="G8" s="37"/>
      <c r="H8" s="37"/>
      <c r="I8" s="119"/>
      <c r="J8" s="37"/>
      <c r="K8" s="37"/>
      <c r="L8" s="120"/>
      <c r="S8" s="37"/>
      <c r="T8" s="37"/>
      <c r="U8" s="37"/>
      <c r="V8" s="37"/>
      <c r="W8" s="37"/>
      <c r="X8" s="37"/>
      <c r="Y8" s="37"/>
      <c r="Z8" s="37"/>
      <c r="AA8" s="37"/>
      <c r="AB8" s="37"/>
      <c r="AC8" s="37"/>
      <c r="AD8" s="37"/>
      <c r="AE8" s="37"/>
      <c r="AZ8" s="112" t="s">
        <v>158</v>
      </c>
      <c r="BA8" s="112" t="s">
        <v>1072</v>
      </c>
      <c r="BB8" s="112" t="s">
        <v>160</v>
      </c>
      <c r="BC8" s="112" t="s">
        <v>225</v>
      </c>
      <c r="BD8" s="112" t="s">
        <v>111</v>
      </c>
    </row>
    <row r="9" spans="1:56" s="2" customFormat="1" ht="16.5" customHeight="1">
      <c r="A9" s="37"/>
      <c r="B9" s="42"/>
      <c r="C9" s="37"/>
      <c r="D9" s="37"/>
      <c r="E9" s="415" t="s">
        <v>1073</v>
      </c>
      <c r="F9" s="416"/>
      <c r="G9" s="416"/>
      <c r="H9" s="416"/>
      <c r="I9" s="119"/>
      <c r="J9" s="37"/>
      <c r="K9" s="37"/>
      <c r="L9" s="120"/>
      <c r="S9" s="37"/>
      <c r="T9" s="37"/>
      <c r="U9" s="37"/>
      <c r="V9" s="37"/>
      <c r="W9" s="37"/>
      <c r="X9" s="37"/>
      <c r="Y9" s="37"/>
      <c r="Z9" s="37"/>
      <c r="AA9" s="37"/>
      <c r="AB9" s="37"/>
      <c r="AC9" s="37"/>
      <c r="AD9" s="37"/>
      <c r="AE9" s="37"/>
    </row>
    <row r="10" spans="1:56" s="2" customFormat="1" ht="10.199999999999999">
      <c r="A10" s="37"/>
      <c r="B10" s="42"/>
      <c r="C10" s="37"/>
      <c r="D10" s="37"/>
      <c r="E10" s="37"/>
      <c r="F10" s="37"/>
      <c r="G10" s="37"/>
      <c r="H10" s="37"/>
      <c r="I10" s="119"/>
      <c r="J10" s="37"/>
      <c r="K10" s="37"/>
      <c r="L10" s="120"/>
      <c r="S10" s="37"/>
      <c r="T10" s="37"/>
      <c r="U10" s="37"/>
      <c r="V10" s="37"/>
      <c r="W10" s="37"/>
      <c r="X10" s="37"/>
      <c r="Y10" s="37"/>
      <c r="Z10" s="37"/>
      <c r="AA10" s="37"/>
      <c r="AB10" s="37"/>
      <c r="AC10" s="37"/>
      <c r="AD10" s="37"/>
      <c r="AE10" s="37"/>
    </row>
    <row r="11" spans="1:56" s="2" customFormat="1" ht="12" customHeight="1">
      <c r="A11" s="37"/>
      <c r="B11" s="42"/>
      <c r="C11" s="37"/>
      <c r="D11" s="118" t="s">
        <v>18</v>
      </c>
      <c r="E11" s="37"/>
      <c r="F11" s="106" t="s">
        <v>19</v>
      </c>
      <c r="G11" s="37"/>
      <c r="H11" s="37"/>
      <c r="I11" s="121" t="s">
        <v>20</v>
      </c>
      <c r="J11" s="106" t="s">
        <v>32</v>
      </c>
      <c r="K11" s="37"/>
      <c r="L11" s="120"/>
      <c r="S11" s="37"/>
      <c r="T11" s="37"/>
      <c r="U11" s="37"/>
      <c r="V11" s="37"/>
      <c r="W11" s="37"/>
      <c r="X11" s="37"/>
      <c r="Y11" s="37"/>
      <c r="Z11" s="37"/>
      <c r="AA11" s="37"/>
      <c r="AB11" s="37"/>
      <c r="AC11" s="37"/>
      <c r="AD11" s="37"/>
      <c r="AE11" s="37"/>
    </row>
    <row r="12" spans="1:56" s="2" customFormat="1" ht="12" customHeight="1">
      <c r="A12" s="37"/>
      <c r="B12" s="42"/>
      <c r="C12" s="37"/>
      <c r="D12" s="118" t="s">
        <v>22</v>
      </c>
      <c r="E12" s="37"/>
      <c r="F12" s="106" t="s">
        <v>23</v>
      </c>
      <c r="G12" s="37"/>
      <c r="H12" s="37"/>
      <c r="I12" s="121" t="s">
        <v>24</v>
      </c>
      <c r="J12" s="122" t="str">
        <f>'Rekapitulace stavby'!AN8</f>
        <v>25. 9. 2019</v>
      </c>
      <c r="K12" s="37"/>
      <c r="L12" s="120"/>
      <c r="S12" s="37"/>
      <c r="T12" s="37"/>
      <c r="U12" s="37"/>
      <c r="V12" s="37"/>
      <c r="W12" s="37"/>
      <c r="X12" s="37"/>
      <c r="Y12" s="37"/>
      <c r="Z12" s="37"/>
      <c r="AA12" s="37"/>
      <c r="AB12" s="37"/>
      <c r="AC12" s="37"/>
      <c r="AD12" s="37"/>
      <c r="AE12" s="37"/>
    </row>
    <row r="13" spans="1:56" s="2" customFormat="1" ht="10.8" customHeight="1">
      <c r="A13" s="37"/>
      <c r="B13" s="42"/>
      <c r="C13" s="37"/>
      <c r="D13" s="37"/>
      <c r="E13" s="37"/>
      <c r="F13" s="37"/>
      <c r="G13" s="37"/>
      <c r="H13" s="37"/>
      <c r="I13" s="119"/>
      <c r="J13" s="37"/>
      <c r="K13" s="37"/>
      <c r="L13" s="120"/>
      <c r="S13" s="37"/>
      <c r="T13" s="37"/>
      <c r="U13" s="37"/>
      <c r="V13" s="37"/>
      <c r="W13" s="37"/>
      <c r="X13" s="37"/>
      <c r="Y13" s="37"/>
      <c r="Z13" s="37"/>
      <c r="AA13" s="37"/>
      <c r="AB13" s="37"/>
      <c r="AC13" s="37"/>
      <c r="AD13" s="37"/>
      <c r="AE13" s="37"/>
    </row>
    <row r="14" spans="1:56" s="2" customFormat="1" ht="12" customHeight="1">
      <c r="A14" s="37"/>
      <c r="B14" s="42"/>
      <c r="C14" s="37"/>
      <c r="D14" s="118" t="s">
        <v>30</v>
      </c>
      <c r="E14" s="37"/>
      <c r="F14" s="37"/>
      <c r="G14" s="37"/>
      <c r="H14" s="37"/>
      <c r="I14" s="121" t="s">
        <v>31</v>
      </c>
      <c r="J14" s="106" t="s">
        <v>32</v>
      </c>
      <c r="K14" s="37"/>
      <c r="L14" s="120"/>
      <c r="S14" s="37"/>
      <c r="T14" s="37"/>
      <c r="U14" s="37"/>
      <c r="V14" s="37"/>
      <c r="W14" s="37"/>
      <c r="X14" s="37"/>
      <c r="Y14" s="37"/>
      <c r="Z14" s="37"/>
      <c r="AA14" s="37"/>
      <c r="AB14" s="37"/>
      <c r="AC14" s="37"/>
      <c r="AD14" s="37"/>
      <c r="AE14" s="37"/>
    </row>
    <row r="15" spans="1:56" s="2" customFormat="1" ht="18" customHeight="1">
      <c r="A15" s="37"/>
      <c r="B15" s="42"/>
      <c r="C15" s="37"/>
      <c r="D15" s="37"/>
      <c r="E15" s="106" t="s">
        <v>33</v>
      </c>
      <c r="F15" s="37"/>
      <c r="G15" s="37"/>
      <c r="H15" s="37"/>
      <c r="I15" s="121" t="s">
        <v>34</v>
      </c>
      <c r="J15" s="106" t="s">
        <v>32</v>
      </c>
      <c r="K15" s="37"/>
      <c r="L15" s="120"/>
      <c r="S15" s="37"/>
      <c r="T15" s="37"/>
      <c r="U15" s="37"/>
      <c r="V15" s="37"/>
      <c r="W15" s="37"/>
      <c r="X15" s="37"/>
      <c r="Y15" s="37"/>
      <c r="Z15" s="37"/>
      <c r="AA15" s="37"/>
      <c r="AB15" s="37"/>
      <c r="AC15" s="37"/>
      <c r="AD15" s="37"/>
      <c r="AE15" s="37"/>
    </row>
    <row r="16" spans="1:56" s="2" customFormat="1" ht="6.9" customHeight="1">
      <c r="A16" s="37"/>
      <c r="B16" s="42"/>
      <c r="C16" s="37"/>
      <c r="D16" s="37"/>
      <c r="E16" s="37"/>
      <c r="F16" s="37"/>
      <c r="G16" s="37"/>
      <c r="H16" s="37"/>
      <c r="I16" s="119"/>
      <c r="J16" s="37"/>
      <c r="K16" s="37"/>
      <c r="L16" s="120"/>
      <c r="S16" s="37"/>
      <c r="T16" s="37"/>
      <c r="U16" s="37"/>
      <c r="V16" s="37"/>
      <c r="W16" s="37"/>
      <c r="X16" s="37"/>
      <c r="Y16" s="37"/>
      <c r="Z16" s="37"/>
      <c r="AA16" s="37"/>
      <c r="AB16" s="37"/>
      <c r="AC16" s="37"/>
      <c r="AD16" s="37"/>
      <c r="AE16" s="37"/>
    </row>
    <row r="17" spans="1:31" s="2" customFormat="1" ht="12" customHeight="1">
      <c r="A17" s="37"/>
      <c r="B17" s="42"/>
      <c r="C17" s="37"/>
      <c r="D17" s="118" t="s">
        <v>35</v>
      </c>
      <c r="E17" s="37"/>
      <c r="F17" s="37"/>
      <c r="G17" s="37"/>
      <c r="H17" s="37"/>
      <c r="I17" s="121" t="s">
        <v>31</v>
      </c>
      <c r="J17" s="32" t="str">
        <f>'Rekapitulace stavby'!AN13</f>
        <v>Vyplň údaj</v>
      </c>
      <c r="K17" s="37"/>
      <c r="L17" s="120"/>
      <c r="S17" s="37"/>
      <c r="T17" s="37"/>
      <c r="U17" s="37"/>
      <c r="V17" s="37"/>
      <c r="W17" s="37"/>
      <c r="X17" s="37"/>
      <c r="Y17" s="37"/>
      <c r="Z17" s="37"/>
      <c r="AA17" s="37"/>
      <c r="AB17" s="37"/>
      <c r="AC17" s="37"/>
      <c r="AD17" s="37"/>
      <c r="AE17" s="37"/>
    </row>
    <row r="18" spans="1:31" s="2" customFormat="1" ht="18" customHeight="1">
      <c r="A18" s="37"/>
      <c r="B18" s="42"/>
      <c r="C18" s="37"/>
      <c r="D18" s="37"/>
      <c r="E18" s="417" t="str">
        <f>'Rekapitulace stavby'!E14</f>
        <v>Vyplň údaj</v>
      </c>
      <c r="F18" s="418"/>
      <c r="G18" s="418"/>
      <c r="H18" s="418"/>
      <c r="I18" s="121" t="s">
        <v>34</v>
      </c>
      <c r="J18" s="32" t="str">
        <f>'Rekapitulace stavby'!AN14</f>
        <v>Vyplň údaj</v>
      </c>
      <c r="K18" s="37"/>
      <c r="L18" s="120"/>
      <c r="S18" s="37"/>
      <c r="T18" s="37"/>
      <c r="U18" s="37"/>
      <c r="V18" s="37"/>
      <c r="W18" s="37"/>
      <c r="X18" s="37"/>
      <c r="Y18" s="37"/>
      <c r="Z18" s="37"/>
      <c r="AA18" s="37"/>
      <c r="AB18" s="37"/>
      <c r="AC18" s="37"/>
      <c r="AD18" s="37"/>
      <c r="AE18" s="37"/>
    </row>
    <row r="19" spans="1:31" s="2" customFormat="1" ht="6.9" customHeight="1">
      <c r="A19" s="37"/>
      <c r="B19" s="42"/>
      <c r="C19" s="37"/>
      <c r="D19" s="37"/>
      <c r="E19" s="37"/>
      <c r="F19" s="37"/>
      <c r="G19" s="37"/>
      <c r="H19" s="37"/>
      <c r="I19" s="119"/>
      <c r="J19" s="37"/>
      <c r="K19" s="37"/>
      <c r="L19" s="120"/>
      <c r="S19" s="37"/>
      <c r="T19" s="37"/>
      <c r="U19" s="37"/>
      <c r="V19" s="37"/>
      <c r="W19" s="37"/>
      <c r="X19" s="37"/>
      <c r="Y19" s="37"/>
      <c r="Z19" s="37"/>
      <c r="AA19" s="37"/>
      <c r="AB19" s="37"/>
      <c r="AC19" s="37"/>
      <c r="AD19" s="37"/>
      <c r="AE19" s="37"/>
    </row>
    <row r="20" spans="1:31" s="2" customFormat="1" ht="12" customHeight="1">
      <c r="A20" s="37"/>
      <c r="B20" s="42"/>
      <c r="C20" s="37"/>
      <c r="D20" s="118" t="s">
        <v>37</v>
      </c>
      <c r="E20" s="37"/>
      <c r="F20" s="37"/>
      <c r="G20" s="37"/>
      <c r="H20" s="37"/>
      <c r="I20" s="121" t="s">
        <v>31</v>
      </c>
      <c r="J20" s="106" t="s">
        <v>32</v>
      </c>
      <c r="K20" s="37"/>
      <c r="L20" s="120"/>
      <c r="S20" s="37"/>
      <c r="T20" s="37"/>
      <c r="U20" s="37"/>
      <c r="V20" s="37"/>
      <c r="W20" s="37"/>
      <c r="X20" s="37"/>
      <c r="Y20" s="37"/>
      <c r="Z20" s="37"/>
      <c r="AA20" s="37"/>
      <c r="AB20" s="37"/>
      <c r="AC20" s="37"/>
      <c r="AD20" s="37"/>
      <c r="AE20" s="37"/>
    </row>
    <row r="21" spans="1:31" s="2" customFormat="1" ht="18" customHeight="1">
      <c r="A21" s="37"/>
      <c r="B21" s="42"/>
      <c r="C21" s="37"/>
      <c r="D21" s="37"/>
      <c r="E21" s="106" t="s">
        <v>39</v>
      </c>
      <c r="F21" s="37"/>
      <c r="G21" s="37"/>
      <c r="H21" s="37"/>
      <c r="I21" s="121" t="s">
        <v>34</v>
      </c>
      <c r="J21" s="106" t="s">
        <v>32</v>
      </c>
      <c r="K21" s="37"/>
      <c r="L21" s="120"/>
      <c r="S21" s="37"/>
      <c r="T21" s="37"/>
      <c r="U21" s="37"/>
      <c r="V21" s="37"/>
      <c r="W21" s="37"/>
      <c r="X21" s="37"/>
      <c r="Y21" s="37"/>
      <c r="Z21" s="37"/>
      <c r="AA21" s="37"/>
      <c r="AB21" s="37"/>
      <c r="AC21" s="37"/>
      <c r="AD21" s="37"/>
      <c r="AE21" s="37"/>
    </row>
    <row r="22" spans="1:31" s="2" customFormat="1" ht="6.9" customHeight="1">
      <c r="A22" s="37"/>
      <c r="B22" s="42"/>
      <c r="C22" s="37"/>
      <c r="D22" s="37"/>
      <c r="E22" s="37"/>
      <c r="F22" s="37"/>
      <c r="G22" s="37"/>
      <c r="H22" s="37"/>
      <c r="I22" s="119"/>
      <c r="J22" s="37"/>
      <c r="K22" s="37"/>
      <c r="L22" s="120"/>
      <c r="S22" s="37"/>
      <c r="T22" s="37"/>
      <c r="U22" s="37"/>
      <c r="V22" s="37"/>
      <c r="W22" s="37"/>
      <c r="X22" s="37"/>
      <c r="Y22" s="37"/>
      <c r="Z22" s="37"/>
      <c r="AA22" s="37"/>
      <c r="AB22" s="37"/>
      <c r="AC22" s="37"/>
      <c r="AD22" s="37"/>
      <c r="AE22" s="37"/>
    </row>
    <row r="23" spans="1:31" s="2" customFormat="1" ht="12" customHeight="1">
      <c r="A23" s="37"/>
      <c r="B23" s="42"/>
      <c r="C23" s="37"/>
      <c r="D23" s="118" t="s">
        <v>41</v>
      </c>
      <c r="E23" s="37"/>
      <c r="F23" s="37"/>
      <c r="G23" s="37"/>
      <c r="H23" s="37"/>
      <c r="I23" s="121" t="s">
        <v>31</v>
      </c>
      <c r="J23" s="106" t="s">
        <v>42</v>
      </c>
      <c r="K23" s="37"/>
      <c r="L23" s="120"/>
      <c r="S23" s="37"/>
      <c r="T23" s="37"/>
      <c r="U23" s="37"/>
      <c r="V23" s="37"/>
      <c r="W23" s="37"/>
      <c r="X23" s="37"/>
      <c r="Y23" s="37"/>
      <c r="Z23" s="37"/>
      <c r="AA23" s="37"/>
      <c r="AB23" s="37"/>
      <c r="AC23" s="37"/>
      <c r="AD23" s="37"/>
      <c r="AE23" s="37"/>
    </row>
    <row r="24" spans="1:31" s="2" customFormat="1" ht="18" customHeight="1">
      <c r="A24" s="37"/>
      <c r="B24" s="42"/>
      <c r="C24" s="37"/>
      <c r="D24" s="37"/>
      <c r="E24" s="106" t="s">
        <v>44</v>
      </c>
      <c r="F24" s="37"/>
      <c r="G24" s="37"/>
      <c r="H24" s="37"/>
      <c r="I24" s="121" t="s">
        <v>34</v>
      </c>
      <c r="J24" s="106" t="s">
        <v>32</v>
      </c>
      <c r="K24" s="37"/>
      <c r="L24" s="120"/>
      <c r="S24" s="37"/>
      <c r="T24" s="37"/>
      <c r="U24" s="37"/>
      <c r="V24" s="37"/>
      <c r="W24" s="37"/>
      <c r="X24" s="37"/>
      <c r="Y24" s="37"/>
      <c r="Z24" s="37"/>
      <c r="AA24" s="37"/>
      <c r="AB24" s="37"/>
      <c r="AC24" s="37"/>
      <c r="AD24" s="37"/>
      <c r="AE24" s="37"/>
    </row>
    <row r="25" spans="1:31" s="2" customFormat="1" ht="6.9" customHeight="1">
      <c r="A25" s="37"/>
      <c r="B25" s="42"/>
      <c r="C25" s="37"/>
      <c r="D25" s="37"/>
      <c r="E25" s="37"/>
      <c r="F25" s="37"/>
      <c r="G25" s="37"/>
      <c r="H25" s="37"/>
      <c r="I25" s="119"/>
      <c r="J25" s="37"/>
      <c r="K25" s="37"/>
      <c r="L25" s="120"/>
      <c r="S25" s="37"/>
      <c r="T25" s="37"/>
      <c r="U25" s="37"/>
      <c r="V25" s="37"/>
      <c r="W25" s="37"/>
      <c r="X25" s="37"/>
      <c r="Y25" s="37"/>
      <c r="Z25" s="37"/>
      <c r="AA25" s="37"/>
      <c r="AB25" s="37"/>
      <c r="AC25" s="37"/>
      <c r="AD25" s="37"/>
      <c r="AE25" s="37"/>
    </row>
    <row r="26" spans="1:31" s="2" customFormat="1" ht="12" customHeight="1">
      <c r="A26" s="37"/>
      <c r="B26" s="42"/>
      <c r="C26" s="37"/>
      <c r="D26" s="118" t="s">
        <v>45</v>
      </c>
      <c r="E26" s="37"/>
      <c r="F26" s="37"/>
      <c r="G26" s="37"/>
      <c r="H26" s="37"/>
      <c r="I26" s="119"/>
      <c r="J26" s="37"/>
      <c r="K26" s="37"/>
      <c r="L26" s="120"/>
      <c r="S26" s="37"/>
      <c r="T26" s="37"/>
      <c r="U26" s="37"/>
      <c r="V26" s="37"/>
      <c r="W26" s="37"/>
      <c r="X26" s="37"/>
      <c r="Y26" s="37"/>
      <c r="Z26" s="37"/>
      <c r="AA26" s="37"/>
      <c r="AB26" s="37"/>
      <c r="AC26" s="37"/>
      <c r="AD26" s="37"/>
      <c r="AE26" s="37"/>
    </row>
    <row r="27" spans="1:31" s="8" customFormat="1" ht="16.5" customHeight="1">
      <c r="A27" s="123"/>
      <c r="B27" s="124"/>
      <c r="C27" s="123"/>
      <c r="D27" s="123"/>
      <c r="E27" s="419" t="s">
        <v>32</v>
      </c>
      <c r="F27" s="419"/>
      <c r="G27" s="419"/>
      <c r="H27" s="419"/>
      <c r="I27" s="125"/>
      <c r="J27" s="123"/>
      <c r="K27" s="123"/>
      <c r="L27" s="126"/>
      <c r="S27" s="123"/>
      <c r="T27" s="123"/>
      <c r="U27" s="123"/>
      <c r="V27" s="123"/>
      <c r="W27" s="123"/>
      <c r="X27" s="123"/>
      <c r="Y27" s="123"/>
      <c r="Z27" s="123"/>
      <c r="AA27" s="123"/>
      <c r="AB27" s="123"/>
      <c r="AC27" s="123"/>
      <c r="AD27" s="123"/>
      <c r="AE27" s="123"/>
    </row>
    <row r="28" spans="1:31" s="2" customFormat="1" ht="6.9" customHeight="1">
      <c r="A28" s="37"/>
      <c r="B28" s="42"/>
      <c r="C28" s="37"/>
      <c r="D28" s="37"/>
      <c r="E28" s="37"/>
      <c r="F28" s="37"/>
      <c r="G28" s="37"/>
      <c r="H28" s="37"/>
      <c r="I28" s="119"/>
      <c r="J28" s="37"/>
      <c r="K28" s="37"/>
      <c r="L28" s="120"/>
      <c r="S28" s="37"/>
      <c r="T28" s="37"/>
      <c r="U28" s="37"/>
      <c r="V28" s="37"/>
      <c r="W28" s="37"/>
      <c r="X28" s="37"/>
      <c r="Y28" s="37"/>
      <c r="Z28" s="37"/>
      <c r="AA28" s="37"/>
      <c r="AB28" s="37"/>
      <c r="AC28" s="37"/>
      <c r="AD28" s="37"/>
      <c r="AE28" s="37"/>
    </row>
    <row r="29" spans="1:31" s="2" customFormat="1" ht="6.9" customHeight="1">
      <c r="A29" s="37"/>
      <c r="B29" s="42"/>
      <c r="C29" s="37"/>
      <c r="D29" s="127"/>
      <c r="E29" s="127"/>
      <c r="F29" s="127"/>
      <c r="G29" s="127"/>
      <c r="H29" s="127"/>
      <c r="I29" s="128"/>
      <c r="J29" s="127"/>
      <c r="K29" s="127"/>
      <c r="L29" s="120"/>
      <c r="S29" s="37"/>
      <c r="T29" s="37"/>
      <c r="U29" s="37"/>
      <c r="V29" s="37"/>
      <c r="W29" s="37"/>
      <c r="X29" s="37"/>
      <c r="Y29" s="37"/>
      <c r="Z29" s="37"/>
      <c r="AA29" s="37"/>
      <c r="AB29" s="37"/>
      <c r="AC29" s="37"/>
      <c r="AD29" s="37"/>
      <c r="AE29" s="37"/>
    </row>
    <row r="30" spans="1:31" s="2" customFormat="1" ht="25.35" customHeight="1">
      <c r="A30" s="37"/>
      <c r="B30" s="42"/>
      <c r="C30" s="37"/>
      <c r="D30" s="129" t="s">
        <v>47</v>
      </c>
      <c r="E30" s="37"/>
      <c r="F30" s="37"/>
      <c r="G30" s="37"/>
      <c r="H30" s="37"/>
      <c r="I30" s="119"/>
      <c r="J30" s="130">
        <f>ROUND(J90, 0)</f>
        <v>0</v>
      </c>
      <c r="K30" s="37"/>
      <c r="L30" s="120"/>
      <c r="S30" s="37"/>
      <c r="T30" s="37"/>
      <c r="U30" s="37"/>
      <c r="V30" s="37"/>
      <c r="W30" s="37"/>
      <c r="X30" s="37"/>
      <c r="Y30" s="37"/>
      <c r="Z30" s="37"/>
      <c r="AA30" s="37"/>
      <c r="AB30" s="37"/>
      <c r="AC30" s="37"/>
      <c r="AD30" s="37"/>
      <c r="AE30" s="37"/>
    </row>
    <row r="31" spans="1:31" s="2" customFormat="1" ht="6.9" customHeight="1">
      <c r="A31" s="37"/>
      <c r="B31" s="42"/>
      <c r="C31" s="37"/>
      <c r="D31" s="127"/>
      <c r="E31" s="127"/>
      <c r="F31" s="127"/>
      <c r="G31" s="127"/>
      <c r="H31" s="127"/>
      <c r="I31" s="128"/>
      <c r="J31" s="127"/>
      <c r="K31" s="127"/>
      <c r="L31" s="120"/>
      <c r="S31" s="37"/>
      <c r="T31" s="37"/>
      <c r="U31" s="37"/>
      <c r="V31" s="37"/>
      <c r="W31" s="37"/>
      <c r="X31" s="37"/>
      <c r="Y31" s="37"/>
      <c r="Z31" s="37"/>
      <c r="AA31" s="37"/>
      <c r="AB31" s="37"/>
      <c r="AC31" s="37"/>
      <c r="AD31" s="37"/>
      <c r="AE31" s="37"/>
    </row>
    <row r="32" spans="1:31" s="2" customFormat="1" ht="14.4" customHeight="1">
      <c r="A32" s="37"/>
      <c r="B32" s="42"/>
      <c r="C32" s="37"/>
      <c r="D32" s="37"/>
      <c r="E32" s="37"/>
      <c r="F32" s="131" t="s">
        <v>49</v>
      </c>
      <c r="G32" s="37"/>
      <c r="H32" s="37"/>
      <c r="I32" s="132" t="s">
        <v>48</v>
      </c>
      <c r="J32" s="131" t="s">
        <v>50</v>
      </c>
      <c r="K32" s="37"/>
      <c r="L32" s="120"/>
      <c r="S32" s="37"/>
      <c r="T32" s="37"/>
      <c r="U32" s="37"/>
      <c r="V32" s="37"/>
      <c r="W32" s="37"/>
      <c r="X32" s="37"/>
      <c r="Y32" s="37"/>
      <c r="Z32" s="37"/>
      <c r="AA32" s="37"/>
      <c r="AB32" s="37"/>
      <c r="AC32" s="37"/>
      <c r="AD32" s="37"/>
      <c r="AE32" s="37"/>
    </row>
    <row r="33" spans="1:31" s="2" customFormat="1" ht="14.4" customHeight="1">
      <c r="A33" s="37"/>
      <c r="B33" s="42"/>
      <c r="C33" s="37"/>
      <c r="D33" s="133" t="s">
        <v>51</v>
      </c>
      <c r="E33" s="118" t="s">
        <v>52</v>
      </c>
      <c r="F33" s="134">
        <f>ROUND((SUM(BE90:BE817)),  0)</f>
        <v>0</v>
      </c>
      <c r="G33" s="37"/>
      <c r="H33" s="37"/>
      <c r="I33" s="135">
        <v>0.21</v>
      </c>
      <c r="J33" s="134">
        <f>ROUND(((SUM(BE90:BE817))*I33),  0)</f>
        <v>0</v>
      </c>
      <c r="K33" s="37"/>
      <c r="L33" s="120"/>
      <c r="S33" s="37"/>
      <c r="T33" s="37"/>
      <c r="U33" s="37"/>
      <c r="V33" s="37"/>
      <c r="W33" s="37"/>
      <c r="X33" s="37"/>
      <c r="Y33" s="37"/>
      <c r="Z33" s="37"/>
      <c r="AA33" s="37"/>
      <c r="AB33" s="37"/>
      <c r="AC33" s="37"/>
      <c r="AD33" s="37"/>
      <c r="AE33" s="37"/>
    </row>
    <row r="34" spans="1:31" s="2" customFormat="1" ht="14.4" customHeight="1">
      <c r="A34" s="37"/>
      <c r="B34" s="42"/>
      <c r="C34" s="37"/>
      <c r="D34" s="37"/>
      <c r="E34" s="118" t="s">
        <v>53</v>
      </c>
      <c r="F34" s="134">
        <f>ROUND((SUM(BF90:BF817)),  0)</f>
        <v>0</v>
      </c>
      <c r="G34" s="37"/>
      <c r="H34" s="37"/>
      <c r="I34" s="135">
        <v>0.15</v>
      </c>
      <c r="J34" s="134">
        <f>ROUND(((SUM(BF90:BF817))*I34),  0)</f>
        <v>0</v>
      </c>
      <c r="K34" s="37"/>
      <c r="L34" s="120"/>
      <c r="S34" s="37"/>
      <c r="T34" s="37"/>
      <c r="U34" s="37"/>
      <c r="V34" s="37"/>
      <c r="W34" s="37"/>
      <c r="X34" s="37"/>
      <c r="Y34" s="37"/>
      <c r="Z34" s="37"/>
      <c r="AA34" s="37"/>
      <c r="AB34" s="37"/>
      <c r="AC34" s="37"/>
      <c r="AD34" s="37"/>
      <c r="AE34" s="37"/>
    </row>
    <row r="35" spans="1:31" s="2" customFormat="1" ht="14.4" hidden="1" customHeight="1">
      <c r="A35" s="37"/>
      <c r="B35" s="42"/>
      <c r="C35" s="37"/>
      <c r="D35" s="37"/>
      <c r="E35" s="118" t="s">
        <v>54</v>
      </c>
      <c r="F35" s="134">
        <f>ROUND((SUM(BG90:BG817)),  0)</f>
        <v>0</v>
      </c>
      <c r="G35" s="37"/>
      <c r="H35" s="37"/>
      <c r="I35" s="135">
        <v>0.21</v>
      </c>
      <c r="J35" s="134">
        <f>0</f>
        <v>0</v>
      </c>
      <c r="K35" s="37"/>
      <c r="L35" s="120"/>
      <c r="S35" s="37"/>
      <c r="T35" s="37"/>
      <c r="U35" s="37"/>
      <c r="V35" s="37"/>
      <c r="W35" s="37"/>
      <c r="X35" s="37"/>
      <c r="Y35" s="37"/>
      <c r="Z35" s="37"/>
      <c r="AA35" s="37"/>
      <c r="AB35" s="37"/>
      <c r="AC35" s="37"/>
      <c r="AD35" s="37"/>
      <c r="AE35" s="37"/>
    </row>
    <row r="36" spans="1:31" s="2" customFormat="1" ht="14.4" hidden="1" customHeight="1">
      <c r="A36" s="37"/>
      <c r="B36" s="42"/>
      <c r="C36" s="37"/>
      <c r="D36" s="37"/>
      <c r="E36" s="118" t="s">
        <v>55</v>
      </c>
      <c r="F36" s="134">
        <f>ROUND((SUM(BH90:BH817)),  0)</f>
        <v>0</v>
      </c>
      <c r="G36" s="37"/>
      <c r="H36" s="37"/>
      <c r="I36" s="135">
        <v>0.15</v>
      </c>
      <c r="J36" s="134">
        <f>0</f>
        <v>0</v>
      </c>
      <c r="K36" s="37"/>
      <c r="L36" s="120"/>
      <c r="S36" s="37"/>
      <c r="T36" s="37"/>
      <c r="U36" s="37"/>
      <c r="V36" s="37"/>
      <c r="W36" s="37"/>
      <c r="X36" s="37"/>
      <c r="Y36" s="37"/>
      <c r="Z36" s="37"/>
      <c r="AA36" s="37"/>
      <c r="AB36" s="37"/>
      <c r="AC36" s="37"/>
      <c r="AD36" s="37"/>
      <c r="AE36" s="37"/>
    </row>
    <row r="37" spans="1:31" s="2" customFormat="1" ht="14.4" hidden="1" customHeight="1">
      <c r="A37" s="37"/>
      <c r="B37" s="42"/>
      <c r="C37" s="37"/>
      <c r="D37" s="37"/>
      <c r="E37" s="118" t="s">
        <v>56</v>
      </c>
      <c r="F37" s="134">
        <f>ROUND((SUM(BI90:BI817)),  0)</f>
        <v>0</v>
      </c>
      <c r="G37" s="37"/>
      <c r="H37" s="37"/>
      <c r="I37" s="135">
        <v>0</v>
      </c>
      <c r="J37" s="134">
        <f>0</f>
        <v>0</v>
      </c>
      <c r="K37" s="37"/>
      <c r="L37" s="120"/>
      <c r="S37" s="37"/>
      <c r="T37" s="37"/>
      <c r="U37" s="37"/>
      <c r="V37" s="37"/>
      <c r="W37" s="37"/>
      <c r="X37" s="37"/>
      <c r="Y37" s="37"/>
      <c r="Z37" s="37"/>
      <c r="AA37" s="37"/>
      <c r="AB37" s="37"/>
      <c r="AC37" s="37"/>
      <c r="AD37" s="37"/>
      <c r="AE37" s="37"/>
    </row>
    <row r="38" spans="1:31" s="2" customFormat="1" ht="6.9" customHeight="1">
      <c r="A38" s="37"/>
      <c r="B38" s="42"/>
      <c r="C38" s="37"/>
      <c r="D38" s="37"/>
      <c r="E38" s="37"/>
      <c r="F38" s="37"/>
      <c r="G38" s="37"/>
      <c r="H38" s="37"/>
      <c r="I38" s="119"/>
      <c r="J38" s="37"/>
      <c r="K38" s="37"/>
      <c r="L38" s="120"/>
      <c r="S38" s="37"/>
      <c r="T38" s="37"/>
      <c r="U38" s="37"/>
      <c r="V38" s="37"/>
      <c r="W38" s="37"/>
      <c r="X38" s="37"/>
      <c r="Y38" s="37"/>
      <c r="Z38" s="37"/>
      <c r="AA38" s="37"/>
      <c r="AB38" s="37"/>
      <c r="AC38" s="37"/>
      <c r="AD38" s="37"/>
      <c r="AE38" s="37"/>
    </row>
    <row r="39" spans="1:31" s="2" customFormat="1" ht="25.35" customHeight="1">
      <c r="A39" s="37"/>
      <c r="B39" s="42"/>
      <c r="C39" s="136"/>
      <c r="D39" s="137" t="s">
        <v>57</v>
      </c>
      <c r="E39" s="138"/>
      <c r="F39" s="138"/>
      <c r="G39" s="139" t="s">
        <v>58</v>
      </c>
      <c r="H39" s="140" t="s">
        <v>59</v>
      </c>
      <c r="I39" s="141"/>
      <c r="J39" s="142">
        <f>SUM(J30:J37)</f>
        <v>0</v>
      </c>
      <c r="K39" s="143"/>
      <c r="L39" s="120"/>
      <c r="S39" s="37"/>
      <c r="T39" s="37"/>
      <c r="U39" s="37"/>
      <c r="V39" s="37"/>
      <c r="W39" s="37"/>
      <c r="X39" s="37"/>
      <c r="Y39" s="37"/>
      <c r="Z39" s="37"/>
      <c r="AA39" s="37"/>
      <c r="AB39" s="37"/>
      <c r="AC39" s="37"/>
      <c r="AD39" s="37"/>
      <c r="AE39" s="37"/>
    </row>
    <row r="40" spans="1:31" s="2" customFormat="1" ht="14.4" customHeight="1">
      <c r="A40" s="37"/>
      <c r="B40" s="144"/>
      <c r="C40" s="145"/>
      <c r="D40" s="145"/>
      <c r="E40" s="145"/>
      <c r="F40" s="145"/>
      <c r="G40" s="145"/>
      <c r="H40" s="145"/>
      <c r="I40" s="146"/>
      <c r="J40" s="145"/>
      <c r="K40" s="145"/>
      <c r="L40" s="120"/>
      <c r="S40" s="37"/>
      <c r="T40" s="37"/>
      <c r="U40" s="37"/>
      <c r="V40" s="37"/>
      <c r="W40" s="37"/>
      <c r="X40" s="37"/>
      <c r="Y40" s="37"/>
      <c r="Z40" s="37"/>
      <c r="AA40" s="37"/>
      <c r="AB40" s="37"/>
      <c r="AC40" s="37"/>
      <c r="AD40" s="37"/>
      <c r="AE40" s="37"/>
    </row>
    <row r="44" spans="1:31" s="2" customFormat="1" ht="6.9" customHeight="1">
      <c r="A44" s="37"/>
      <c r="B44" s="147"/>
      <c r="C44" s="148"/>
      <c r="D44" s="148"/>
      <c r="E44" s="148"/>
      <c r="F44" s="148"/>
      <c r="G44" s="148"/>
      <c r="H44" s="148"/>
      <c r="I44" s="149"/>
      <c r="J44" s="148"/>
      <c r="K44" s="148"/>
      <c r="L44" s="120"/>
      <c r="S44" s="37"/>
      <c r="T44" s="37"/>
      <c r="U44" s="37"/>
      <c r="V44" s="37"/>
      <c r="W44" s="37"/>
      <c r="X44" s="37"/>
      <c r="Y44" s="37"/>
      <c r="Z44" s="37"/>
      <c r="AA44" s="37"/>
      <c r="AB44" s="37"/>
      <c r="AC44" s="37"/>
      <c r="AD44" s="37"/>
      <c r="AE44" s="37"/>
    </row>
    <row r="45" spans="1:31" s="2" customFormat="1" ht="24.9" customHeight="1">
      <c r="A45" s="37"/>
      <c r="B45" s="38"/>
      <c r="C45" s="25" t="s">
        <v>162</v>
      </c>
      <c r="D45" s="39"/>
      <c r="E45" s="39"/>
      <c r="F45" s="39"/>
      <c r="G45" s="39"/>
      <c r="H45" s="39"/>
      <c r="I45" s="119"/>
      <c r="J45" s="39"/>
      <c r="K45" s="39"/>
      <c r="L45" s="120"/>
      <c r="S45" s="37"/>
      <c r="T45" s="37"/>
      <c r="U45" s="37"/>
      <c r="V45" s="37"/>
      <c r="W45" s="37"/>
      <c r="X45" s="37"/>
      <c r="Y45" s="37"/>
      <c r="Z45" s="37"/>
      <c r="AA45" s="37"/>
      <c r="AB45" s="37"/>
      <c r="AC45" s="37"/>
      <c r="AD45" s="37"/>
      <c r="AE45" s="37"/>
    </row>
    <row r="46" spans="1:31" s="2" customFormat="1" ht="6.9" customHeight="1">
      <c r="A46" s="37"/>
      <c r="B46" s="38"/>
      <c r="C46" s="39"/>
      <c r="D46" s="39"/>
      <c r="E46" s="39"/>
      <c r="F46" s="39"/>
      <c r="G46" s="39"/>
      <c r="H46" s="39"/>
      <c r="I46" s="119"/>
      <c r="J46" s="39"/>
      <c r="K46" s="39"/>
      <c r="L46" s="120"/>
      <c r="S46" s="37"/>
      <c r="T46" s="37"/>
      <c r="U46" s="37"/>
      <c r="V46" s="37"/>
      <c r="W46" s="37"/>
      <c r="X46" s="37"/>
      <c r="Y46" s="37"/>
      <c r="Z46" s="37"/>
      <c r="AA46" s="37"/>
      <c r="AB46" s="37"/>
      <c r="AC46" s="37"/>
      <c r="AD46" s="37"/>
      <c r="AE46" s="37"/>
    </row>
    <row r="47" spans="1:31" s="2" customFormat="1" ht="12" customHeight="1">
      <c r="A47" s="37"/>
      <c r="B47" s="38"/>
      <c r="C47" s="31" t="s">
        <v>16</v>
      </c>
      <c r="D47" s="39"/>
      <c r="E47" s="39"/>
      <c r="F47" s="39"/>
      <c r="G47" s="39"/>
      <c r="H47" s="39"/>
      <c r="I47" s="119"/>
      <c r="J47" s="39"/>
      <c r="K47" s="39"/>
      <c r="L47" s="120"/>
      <c r="S47" s="37"/>
      <c r="T47" s="37"/>
      <c r="U47" s="37"/>
      <c r="V47" s="37"/>
      <c r="W47" s="37"/>
      <c r="X47" s="37"/>
      <c r="Y47" s="37"/>
      <c r="Z47" s="37"/>
      <c r="AA47" s="37"/>
      <c r="AB47" s="37"/>
      <c r="AC47" s="37"/>
      <c r="AD47" s="37"/>
      <c r="AE47" s="37"/>
    </row>
    <row r="48" spans="1:31" s="2" customFormat="1" ht="16.5" customHeight="1">
      <c r="A48" s="37"/>
      <c r="B48" s="38"/>
      <c r="C48" s="39"/>
      <c r="D48" s="39"/>
      <c r="E48" s="420" t="str">
        <f>E7</f>
        <v>BENEŠOV - DOPRAVNÍ OPATŘENÍ U NÁDRAŽÍ (KSÚS-IROP)</v>
      </c>
      <c r="F48" s="421"/>
      <c r="G48" s="421"/>
      <c r="H48" s="421"/>
      <c r="I48" s="119"/>
      <c r="J48" s="39"/>
      <c r="K48" s="39"/>
      <c r="L48" s="120"/>
      <c r="S48" s="37"/>
      <c r="T48" s="37"/>
      <c r="U48" s="37"/>
      <c r="V48" s="37"/>
      <c r="W48" s="37"/>
      <c r="X48" s="37"/>
      <c r="Y48" s="37"/>
      <c r="Z48" s="37"/>
      <c r="AA48" s="37"/>
      <c r="AB48" s="37"/>
      <c r="AC48" s="37"/>
      <c r="AD48" s="37"/>
      <c r="AE48" s="37"/>
    </row>
    <row r="49" spans="1:47" s="2" customFormat="1" ht="12" customHeight="1">
      <c r="A49" s="37"/>
      <c r="B49" s="38"/>
      <c r="C49" s="31" t="s">
        <v>129</v>
      </c>
      <c r="D49" s="39"/>
      <c r="E49" s="39"/>
      <c r="F49" s="39"/>
      <c r="G49" s="39"/>
      <c r="H49" s="39"/>
      <c r="I49" s="119"/>
      <c r="J49" s="39"/>
      <c r="K49" s="39"/>
      <c r="L49" s="120"/>
      <c r="S49" s="37"/>
      <c r="T49" s="37"/>
      <c r="U49" s="37"/>
      <c r="V49" s="37"/>
      <c r="W49" s="37"/>
      <c r="X49" s="37"/>
      <c r="Y49" s="37"/>
      <c r="Z49" s="37"/>
      <c r="AA49" s="37"/>
      <c r="AB49" s="37"/>
      <c r="AC49" s="37"/>
      <c r="AD49" s="37"/>
      <c r="AE49" s="37"/>
    </row>
    <row r="50" spans="1:47" s="2" customFormat="1" ht="16.5" customHeight="1">
      <c r="A50" s="37"/>
      <c r="B50" s="38"/>
      <c r="C50" s="39"/>
      <c r="D50" s="39"/>
      <c r="E50" s="369" t="str">
        <f>E9</f>
        <v>SO112 - SO 112 - Okružní křižovatka Nádražní - Tyršova</v>
      </c>
      <c r="F50" s="422"/>
      <c r="G50" s="422"/>
      <c r="H50" s="422"/>
      <c r="I50" s="119"/>
      <c r="J50" s="39"/>
      <c r="K50" s="39"/>
      <c r="L50" s="120"/>
      <c r="S50" s="37"/>
      <c r="T50" s="37"/>
      <c r="U50" s="37"/>
      <c r="V50" s="37"/>
      <c r="W50" s="37"/>
      <c r="X50" s="37"/>
      <c r="Y50" s="37"/>
      <c r="Z50" s="37"/>
      <c r="AA50" s="37"/>
      <c r="AB50" s="37"/>
      <c r="AC50" s="37"/>
      <c r="AD50" s="37"/>
      <c r="AE50" s="37"/>
    </row>
    <row r="51" spans="1:47" s="2" customFormat="1" ht="6.9" customHeight="1">
      <c r="A51" s="37"/>
      <c r="B51" s="38"/>
      <c r="C51" s="39"/>
      <c r="D51" s="39"/>
      <c r="E51" s="39"/>
      <c r="F51" s="39"/>
      <c r="G51" s="39"/>
      <c r="H51" s="39"/>
      <c r="I51" s="119"/>
      <c r="J51" s="39"/>
      <c r="K51" s="39"/>
      <c r="L51" s="120"/>
      <c r="S51" s="37"/>
      <c r="T51" s="37"/>
      <c r="U51" s="37"/>
      <c r="V51" s="37"/>
      <c r="W51" s="37"/>
      <c r="X51" s="37"/>
      <c r="Y51" s="37"/>
      <c r="Z51" s="37"/>
      <c r="AA51" s="37"/>
      <c r="AB51" s="37"/>
      <c r="AC51" s="37"/>
      <c r="AD51" s="37"/>
      <c r="AE51" s="37"/>
    </row>
    <row r="52" spans="1:47" s="2" customFormat="1" ht="12" customHeight="1">
      <c r="A52" s="37"/>
      <c r="B52" s="38"/>
      <c r="C52" s="31" t="s">
        <v>22</v>
      </c>
      <c r="D52" s="39"/>
      <c r="E52" s="39"/>
      <c r="F52" s="29" t="str">
        <f>F12</f>
        <v>Benešov</v>
      </c>
      <c r="G52" s="39"/>
      <c r="H52" s="39"/>
      <c r="I52" s="121" t="s">
        <v>24</v>
      </c>
      <c r="J52" s="62" t="str">
        <f>IF(J12="","",J12)</f>
        <v>25. 9. 2019</v>
      </c>
      <c r="K52" s="39"/>
      <c r="L52" s="120"/>
      <c r="S52" s="37"/>
      <c r="T52" s="37"/>
      <c r="U52" s="37"/>
      <c r="V52" s="37"/>
      <c r="W52" s="37"/>
      <c r="X52" s="37"/>
      <c r="Y52" s="37"/>
      <c r="Z52" s="37"/>
      <c r="AA52" s="37"/>
      <c r="AB52" s="37"/>
      <c r="AC52" s="37"/>
      <c r="AD52" s="37"/>
      <c r="AE52" s="37"/>
    </row>
    <row r="53" spans="1:47" s="2" customFormat="1" ht="6.9" customHeight="1">
      <c r="A53" s="37"/>
      <c r="B53" s="38"/>
      <c r="C53" s="39"/>
      <c r="D53" s="39"/>
      <c r="E53" s="39"/>
      <c r="F53" s="39"/>
      <c r="G53" s="39"/>
      <c r="H53" s="39"/>
      <c r="I53" s="119"/>
      <c r="J53" s="39"/>
      <c r="K53" s="39"/>
      <c r="L53" s="120"/>
      <c r="S53" s="37"/>
      <c r="T53" s="37"/>
      <c r="U53" s="37"/>
      <c r="V53" s="37"/>
      <c r="W53" s="37"/>
      <c r="X53" s="37"/>
      <c r="Y53" s="37"/>
      <c r="Z53" s="37"/>
      <c r="AA53" s="37"/>
      <c r="AB53" s="37"/>
      <c r="AC53" s="37"/>
      <c r="AD53" s="37"/>
      <c r="AE53" s="37"/>
    </row>
    <row r="54" spans="1:47" s="2" customFormat="1" ht="15.15" customHeight="1">
      <c r="A54" s="37"/>
      <c r="B54" s="38"/>
      <c r="C54" s="31" t="s">
        <v>30</v>
      </c>
      <c r="D54" s="39"/>
      <c r="E54" s="39"/>
      <c r="F54" s="29" t="str">
        <f>E15</f>
        <v>KSÚS Středočeského kraje</v>
      </c>
      <c r="G54" s="39"/>
      <c r="H54" s="39"/>
      <c r="I54" s="121" t="s">
        <v>37</v>
      </c>
      <c r="J54" s="35" t="str">
        <f>E21</f>
        <v>DOPAS s.r.o.</v>
      </c>
      <c r="K54" s="39"/>
      <c r="L54" s="120"/>
      <c r="S54" s="37"/>
      <c r="T54" s="37"/>
      <c r="U54" s="37"/>
      <c r="V54" s="37"/>
      <c r="W54" s="37"/>
      <c r="X54" s="37"/>
      <c r="Y54" s="37"/>
      <c r="Z54" s="37"/>
      <c r="AA54" s="37"/>
      <c r="AB54" s="37"/>
      <c r="AC54" s="37"/>
      <c r="AD54" s="37"/>
      <c r="AE54" s="37"/>
    </row>
    <row r="55" spans="1:47" s="2" customFormat="1" ht="15.15" customHeight="1">
      <c r="A55" s="37"/>
      <c r="B55" s="38"/>
      <c r="C55" s="31" t="s">
        <v>35</v>
      </c>
      <c r="D55" s="39"/>
      <c r="E55" s="39"/>
      <c r="F55" s="29" t="str">
        <f>IF(E18="","",E18)</f>
        <v>Vyplň údaj</v>
      </c>
      <c r="G55" s="39"/>
      <c r="H55" s="39"/>
      <c r="I55" s="121" t="s">
        <v>41</v>
      </c>
      <c r="J55" s="35" t="str">
        <f>E24</f>
        <v>STAPO UL s.r.o.</v>
      </c>
      <c r="K55" s="39"/>
      <c r="L55" s="120"/>
      <c r="S55" s="37"/>
      <c r="T55" s="37"/>
      <c r="U55" s="37"/>
      <c r="V55" s="37"/>
      <c r="W55" s="37"/>
      <c r="X55" s="37"/>
      <c r="Y55" s="37"/>
      <c r="Z55" s="37"/>
      <c r="AA55" s="37"/>
      <c r="AB55" s="37"/>
      <c r="AC55" s="37"/>
      <c r="AD55" s="37"/>
      <c r="AE55" s="37"/>
    </row>
    <row r="56" spans="1:47" s="2" customFormat="1" ht="10.35" customHeight="1">
      <c r="A56" s="37"/>
      <c r="B56" s="38"/>
      <c r="C56" s="39"/>
      <c r="D56" s="39"/>
      <c r="E56" s="39"/>
      <c r="F56" s="39"/>
      <c r="G56" s="39"/>
      <c r="H56" s="39"/>
      <c r="I56" s="119"/>
      <c r="J56" s="39"/>
      <c r="K56" s="39"/>
      <c r="L56" s="120"/>
      <c r="S56" s="37"/>
      <c r="T56" s="37"/>
      <c r="U56" s="37"/>
      <c r="V56" s="37"/>
      <c r="W56" s="37"/>
      <c r="X56" s="37"/>
      <c r="Y56" s="37"/>
      <c r="Z56" s="37"/>
      <c r="AA56" s="37"/>
      <c r="AB56" s="37"/>
      <c r="AC56" s="37"/>
      <c r="AD56" s="37"/>
      <c r="AE56" s="37"/>
    </row>
    <row r="57" spans="1:47" s="2" customFormat="1" ht="29.25" customHeight="1">
      <c r="A57" s="37"/>
      <c r="B57" s="38"/>
      <c r="C57" s="150" t="s">
        <v>163</v>
      </c>
      <c r="D57" s="151"/>
      <c r="E57" s="151"/>
      <c r="F57" s="151"/>
      <c r="G57" s="151"/>
      <c r="H57" s="151"/>
      <c r="I57" s="152"/>
      <c r="J57" s="153" t="s">
        <v>164</v>
      </c>
      <c r="K57" s="151"/>
      <c r="L57" s="120"/>
      <c r="S57" s="37"/>
      <c r="T57" s="37"/>
      <c r="U57" s="37"/>
      <c r="V57" s="37"/>
      <c r="W57" s="37"/>
      <c r="X57" s="37"/>
      <c r="Y57" s="37"/>
      <c r="Z57" s="37"/>
      <c r="AA57" s="37"/>
      <c r="AB57" s="37"/>
      <c r="AC57" s="37"/>
      <c r="AD57" s="37"/>
      <c r="AE57" s="37"/>
    </row>
    <row r="58" spans="1:47" s="2" customFormat="1" ht="10.35" customHeight="1">
      <c r="A58" s="37"/>
      <c r="B58" s="38"/>
      <c r="C58" s="39"/>
      <c r="D58" s="39"/>
      <c r="E58" s="39"/>
      <c r="F58" s="39"/>
      <c r="G58" s="39"/>
      <c r="H58" s="39"/>
      <c r="I58" s="119"/>
      <c r="J58" s="39"/>
      <c r="K58" s="39"/>
      <c r="L58" s="120"/>
      <c r="S58" s="37"/>
      <c r="T58" s="37"/>
      <c r="U58" s="37"/>
      <c r="V58" s="37"/>
      <c r="W58" s="37"/>
      <c r="X58" s="37"/>
      <c r="Y58" s="37"/>
      <c r="Z58" s="37"/>
      <c r="AA58" s="37"/>
      <c r="AB58" s="37"/>
      <c r="AC58" s="37"/>
      <c r="AD58" s="37"/>
      <c r="AE58" s="37"/>
    </row>
    <row r="59" spans="1:47" s="2" customFormat="1" ht="22.8" customHeight="1">
      <c r="A59" s="37"/>
      <c r="B59" s="38"/>
      <c r="C59" s="154" t="s">
        <v>79</v>
      </c>
      <c r="D59" s="39"/>
      <c r="E59" s="39"/>
      <c r="F59" s="39"/>
      <c r="G59" s="39"/>
      <c r="H59" s="39"/>
      <c r="I59" s="119"/>
      <c r="J59" s="80">
        <f>J90</f>
        <v>0</v>
      </c>
      <c r="K59" s="39"/>
      <c r="L59" s="120"/>
      <c r="S59" s="37"/>
      <c r="T59" s="37"/>
      <c r="U59" s="37"/>
      <c r="V59" s="37"/>
      <c r="W59" s="37"/>
      <c r="X59" s="37"/>
      <c r="Y59" s="37"/>
      <c r="Z59" s="37"/>
      <c r="AA59" s="37"/>
      <c r="AB59" s="37"/>
      <c r="AC59" s="37"/>
      <c r="AD59" s="37"/>
      <c r="AE59" s="37"/>
      <c r="AU59" s="19" t="s">
        <v>165</v>
      </c>
    </row>
    <row r="60" spans="1:47" s="9" customFormat="1" ht="24.9" customHeight="1">
      <c r="B60" s="155"/>
      <c r="C60" s="156"/>
      <c r="D60" s="157" t="s">
        <v>166</v>
      </c>
      <c r="E60" s="158"/>
      <c r="F60" s="158"/>
      <c r="G60" s="158"/>
      <c r="H60" s="158"/>
      <c r="I60" s="159"/>
      <c r="J60" s="160">
        <f>J91</f>
        <v>0</v>
      </c>
      <c r="K60" s="156"/>
      <c r="L60" s="161"/>
    </row>
    <row r="61" spans="1:47" s="10" customFormat="1" ht="19.95" customHeight="1">
      <c r="B61" s="162"/>
      <c r="C61" s="100"/>
      <c r="D61" s="163" t="s">
        <v>167</v>
      </c>
      <c r="E61" s="164"/>
      <c r="F61" s="164"/>
      <c r="G61" s="164"/>
      <c r="H61" s="164"/>
      <c r="I61" s="165"/>
      <c r="J61" s="166">
        <f>J92</f>
        <v>0</v>
      </c>
      <c r="K61" s="100"/>
      <c r="L61" s="167"/>
    </row>
    <row r="62" spans="1:47" s="10" customFormat="1" ht="19.95" customHeight="1">
      <c r="B62" s="162"/>
      <c r="C62" s="100"/>
      <c r="D62" s="163" t="s">
        <v>168</v>
      </c>
      <c r="E62" s="164"/>
      <c r="F62" s="164"/>
      <c r="G62" s="164"/>
      <c r="H62" s="164"/>
      <c r="I62" s="165"/>
      <c r="J62" s="166">
        <f>J313</f>
        <v>0</v>
      </c>
      <c r="K62" s="100"/>
      <c r="L62" s="167"/>
    </row>
    <row r="63" spans="1:47" s="10" customFormat="1" ht="19.95" customHeight="1">
      <c r="B63" s="162"/>
      <c r="C63" s="100"/>
      <c r="D63" s="163" t="s">
        <v>169</v>
      </c>
      <c r="E63" s="164"/>
      <c r="F63" s="164"/>
      <c r="G63" s="164"/>
      <c r="H63" s="164"/>
      <c r="I63" s="165"/>
      <c r="J63" s="166">
        <f>J359</f>
        <v>0</v>
      </c>
      <c r="K63" s="100"/>
      <c r="L63" s="167"/>
    </row>
    <row r="64" spans="1:47" s="10" customFormat="1" ht="19.95" customHeight="1">
      <c r="B64" s="162"/>
      <c r="C64" s="100"/>
      <c r="D64" s="163" t="s">
        <v>170</v>
      </c>
      <c r="E64" s="164"/>
      <c r="F64" s="164"/>
      <c r="G64" s="164"/>
      <c r="H64" s="164"/>
      <c r="I64" s="165"/>
      <c r="J64" s="166">
        <f>J367</f>
        <v>0</v>
      </c>
      <c r="K64" s="100"/>
      <c r="L64" s="167"/>
    </row>
    <row r="65" spans="1:31" s="10" customFormat="1" ht="19.95" customHeight="1">
      <c r="B65" s="162"/>
      <c r="C65" s="100"/>
      <c r="D65" s="163" t="s">
        <v>171</v>
      </c>
      <c r="E65" s="164"/>
      <c r="F65" s="164"/>
      <c r="G65" s="164"/>
      <c r="H65" s="164"/>
      <c r="I65" s="165"/>
      <c r="J65" s="166">
        <f>J399</f>
        <v>0</v>
      </c>
      <c r="K65" s="100"/>
      <c r="L65" s="167"/>
    </row>
    <row r="66" spans="1:31" s="10" customFormat="1" ht="19.95" customHeight="1">
      <c r="B66" s="162"/>
      <c r="C66" s="100"/>
      <c r="D66" s="163" t="s">
        <v>172</v>
      </c>
      <c r="E66" s="164"/>
      <c r="F66" s="164"/>
      <c r="G66" s="164"/>
      <c r="H66" s="164"/>
      <c r="I66" s="165"/>
      <c r="J66" s="166">
        <f>J475</f>
        <v>0</v>
      </c>
      <c r="K66" s="100"/>
      <c r="L66" s="167"/>
    </row>
    <row r="67" spans="1:31" s="10" customFormat="1" ht="19.95" customHeight="1">
      <c r="B67" s="162"/>
      <c r="C67" s="100"/>
      <c r="D67" s="163" t="s">
        <v>173</v>
      </c>
      <c r="E67" s="164"/>
      <c r="F67" s="164"/>
      <c r="G67" s="164"/>
      <c r="H67" s="164"/>
      <c r="I67" s="165"/>
      <c r="J67" s="166">
        <f>J583</f>
        <v>0</v>
      </c>
      <c r="K67" s="100"/>
      <c r="L67" s="167"/>
    </row>
    <row r="68" spans="1:31" s="10" customFormat="1" ht="19.95" customHeight="1">
      <c r="B68" s="162"/>
      <c r="C68" s="100"/>
      <c r="D68" s="163" t="s">
        <v>174</v>
      </c>
      <c r="E68" s="164"/>
      <c r="F68" s="164"/>
      <c r="G68" s="164"/>
      <c r="H68" s="164"/>
      <c r="I68" s="165"/>
      <c r="J68" s="166">
        <f>J773</f>
        <v>0</v>
      </c>
      <c r="K68" s="100"/>
      <c r="L68" s="167"/>
    </row>
    <row r="69" spans="1:31" s="10" customFormat="1" ht="19.95" customHeight="1">
      <c r="B69" s="162"/>
      <c r="C69" s="100"/>
      <c r="D69" s="163" t="s">
        <v>175</v>
      </c>
      <c r="E69" s="164"/>
      <c r="F69" s="164"/>
      <c r="G69" s="164"/>
      <c r="H69" s="164"/>
      <c r="I69" s="165"/>
      <c r="J69" s="166">
        <f>J809</f>
        <v>0</v>
      </c>
      <c r="K69" s="100"/>
      <c r="L69" s="167"/>
    </row>
    <row r="70" spans="1:31" s="9" customFormat="1" ht="24.9" customHeight="1">
      <c r="B70" s="155"/>
      <c r="C70" s="156"/>
      <c r="D70" s="157" t="s">
        <v>176</v>
      </c>
      <c r="E70" s="158"/>
      <c r="F70" s="158"/>
      <c r="G70" s="158"/>
      <c r="H70" s="158"/>
      <c r="I70" s="159"/>
      <c r="J70" s="160">
        <f>J812</f>
        <v>0</v>
      </c>
      <c r="K70" s="156"/>
      <c r="L70" s="161"/>
    </row>
    <row r="71" spans="1:31" s="2" customFormat="1" ht="21.75" customHeight="1">
      <c r="A71" s="37"/>
      <c r="B71" s="38"/>
      <c r="C71" s="39"/>
      <c r="D71" s="39"/>
      <c r="E71" s="39"/>
      <c r="F71" s="39"/>
      <c r="G71" s="39"/>
      <c r="H71" s="39"/>
      <c r="I71" s="119"/>
      <c r="J71" s="39"/>
      <c r="K71" s="39"/>
      <c r="L71" s="120"/>
      <c r="S71" s="37"/>
      <c r="T71" s="37"/>
      <c r="U71" s="37"/>
      <c r="V71" s="37"/>
      <c r="W71" s="37"/>
      <c r="X71" s="37"/>
      <c r="Y71" s="37"/>
      <c r="Z71" s="37"/>
      <c r="AA71" s="37"/>
      <c r="AB71" s="37"/>
      <c r="AC71" s="37"/>
      <c r="AD71" s="37"/>
      <c r="AE71" s="37"/>
    </row>
    <row r="72" spans="1:31" s="2" customFormat="1" ht="6.9" customHeight="1">
      <c r="A72" s="37"/>
      <c r="B72" s="50"/>
      <c r="C72" s="51"/>
      <c r="D72" s="51"/>
      <c r="E72" s="51"/>
      <c r="F72" s="51"/>
      <c r="G72" s="51"/>
      <c r="H72" s="51"/>
      <c r="I72" s="146"/>
      <c r="J72" s="51"/>
      <c r="K72" s="51"/>
      <c r="L72" s="120"/>
      <c r="S72" s="37"/>
      <c r="T72" s="37"/>
      <c r="U72" s="37"/>
      <c r="V72" s="37"/>
      <c r="W72" s="37"/>
      <c r="X72" s="37"/>
      <c r="Y72" s="37"/>
      <c r="Z72" s="37"/>
      <c r="AA72" s="37"/>
      <c r="AB72" s="37"/>
      <c r="AC72" s="37"/>
      <c r="AD72" s="37"/>
      <c r="AE72" s="37"/>
    </row>
    <row r="76" spans="1:31" s="2" customFormat="1" ht="6.9" customHeight="1">
      <c r="A76" s="37"/>
      <c r="B76" s="52"/>
      <c r="C76" s="53"/>
      <c r="D76" s="53"/>
      <c r="E76" s="53"/>
      <c r="F76" s="53"/>
      <c r="G76" s="53"/>
      <c r="H76" s="53"/>
      <c r="I76" s="149"/>
      <c r="J76" s="53"/>
      <c r="K76" s="53"/>
      <c r="L76" s="120"/>
      <c r="S76" s="37"/>
      <c r="T76" s="37"/>
      <c r="U76" s="37"/>
      <c r="V76" s="37"/>
      <c r="W76" s="37"/>
      <c r="X76" s="37"/>
      <c r="Y76" s="37"/>
      <c r="Z76" s="37"/>
      <c r="AA76" s="37"/>
      <c r="AB76" s="37"/>
      <c r="AC76" s="37"/>
      <c r="AD76" s="37"/>
      <c r="AE76" s="37"/>
    </row>
    <row r="77" spans="1:31" s="2" customFormat="1" ht="24.9" customHeight="1">
      <c r="A77" s="37"/>
      <c r="B77" s="38"/>
      <c r="C77" s="25" t="s">
        <v>177</v>
      </c>
      <c r="D77" s="39"/>
      <c r="E77" s="39"/>
      <c r="F77" s="39"/>
      <c r="G77" s="39"/>
      <c r="H77" s="39"/>
      <c r="I77" s="119"/>
      <c r="J77" s="39"/>
      <c r="K77" s="39"/>
      <c r="L77" s="120"/>
      <c r="S77" s="37"/>
      <c r="T77" s="37"/>
      <c r="U77" s="37"/>
      <c r="V77" s="37"/>
      <c r="W77" s="37"/>
      <c r="X77" s="37"/>
      <c r="Y77" s="37"/>
      <c r="Z77" s="37"/>
      <c r="AA77" s="37"/>
      <c r="AB77" s="37"/>
      <c r="AC77" s="37"/>
      <c r="AD77" s="37"/>
      <c r="AE77" s="37"/>
    </row>
    <row r="78" spans="1:31" s="2" customFormat="1" ht="6.9" customHeight="1">
      <c r="A78" s="37"/>
      <c r="B78" s="38"/>
      <c r="C78" s="39"/>
      <c r="D78" s="39"/>
      <c r="E78" s="39"/>
      <c r="F78" s="39"/>
      <c r="G78" s="39"/>
      <c r="H78" s="39"/>
      <c r="I78" s="119"/>
      <c r="J78" s="39"/>
      <c r="K78" s="39"/>
      <c r="L78" s="120"/>
      <c r="S78" s="37"/>
      <c r="T78" s="37"/>
      <c r="U78" s="37"/>
      <c r="V78" s="37"/>
      <c r="W78" s="37"/>
      <c r="X78" s="37"/>
      <c r="Y78" s="37"/>
      <c r="Z78" s="37"/>
      <c r="AA78" s="37"/>
      <c r="AB78" s="37"/>
      <c r="AC78" s="37"/>
      <c r="AD78" s="37"/>
      <c r="AE78" s="37"/>
    </row>
    <row r="79" spans="1:31" s="2" customFormat="1" ht="12" customHeight="1">
      <c r="A79" s="37"/>
      <c r="B79" s="38"/>
      <c r="C79" s="31" t="s">
        <v>16</v>
      </c>
      <c r="D79" s="39"/>
      <c r="E79" s="39"/>
      <c r="F79" s="39"/>
      <c r="G79" s="39"/>
      <c r="H79" s="39"/>
      <c r="I79" s="119"/>
      <c r="J79" s="39"/>
      <c r="K79" s="39"/>
      <c r="L79" s="120"/>
      <c r="S79" s="37"/>
      <c r="T79" s="37"/>
      <c r="U79" s="37"/>
      <c r="V79" s="37"/>
      <c r="W79" s="37"/>
      <c r="X79" s="37"/>
      <c r="Y79" s="37"/>
      <c r="Z79" s="37"/>
      <c r="AA79" s="37"/>
      <c r="AB79" s="37"/>
      <c r="AC79" s="37"/>
      <c r="AD79" s="37"/>
      <c r="AE79" s="37"/>
    </row>
    <row r="80" spans="1:31" s="2" customFormat="1" ht="16.5" customHeight="1">
      <c r="A80" s="37"/>
      <c r="B80" s="38"/>
      <c r="C80" s="39"/>
      <c r="D80" s="39"/>
      <c r="E80" s="420" t="str">
        <f>E7</f>
        <v>BENEŠOV - DOPRAVNÍ OPATŘENÍ U NÁDRAŽÍ (KSÚS-IROP)</v>
      </c>
      <c r="F80" s="421"/>
      <c r="G80" s="421"/>
      <c r="H80" s="421"/>
      <c r="I80" s="119"/>
      <c r="J80" s="39"/>
      <c r="K80" s="39"/>
      <c r="L80" s="120"/>
      <c r="S80" s="37"/>
      <c r="T80" s="37"/>
      <c r="U80" s="37"/>
      <c r="V80" s="37"/>
      <c r="W80" s="37"/>
      <c r="X80" s="37"/>
      <c r="Y80" s="37"/>
      <c r="Z80" s="37"/>
      <c r="AA80" s="37"/>
      <c r="AB80" s="37"/>
      <c r="AC80" s="37"/>
      <c r="AD80" s="37"/>
      <c r="AE80" s="37"/>
    </row>
    <row r="81" spans="1:65" s="2" customFormat="1" ht="12" customHeight="1">
      <c r="A81" s="37"/>
      <c r="B81" s="38"/>
      <c r="C81" s="31" t="s">
        <v>129</v>
      </c>
      <c r="D81" s="39"/>
      <c r="E81" s="39"/>
      <c r="F81" s="39"/>
      <c r="G81" s="39"/>
      <c r="H81" s="39"/>
      <c r="I81" s="119"/>
      <c r="J81" s="39"/>
      <c r="K81" s="39"/>
      <c r="L81" s="120"/>
      <c r="S81" s="37"/>
      <c r="T81" s="37"/>
      <c r="U81" s="37"/>
      <c r="V81" s="37"/>
      <c r="W81" s="37"/>
      <c r="X81" s="37"/>
      <c r="Y81" s="37"/>
      <c r="Z81" s="37"/>
      <c r="AA81" s="37"/>
      <c r="AB81" s="37"/>
      <c r="AC81" s="37"/>
      <c r="AD81" s="37"/>
      <c r="AE81" s="37"/>
    </row>
    <row r="82" spans="1:65" s="2" customFormat="1" ht="16.5" customHeight="1">
      <c r="A82" s="37"/>
      <c r="B82" s="38"/>
      <c r="C82" s="39"/>
      <c r="D82" s="39"/>
      <c r="E82" s="369" t="str">
        <f>E9</f>
        <v>SO112 - SO 112 - Okružní křižovatka Nádražní - Tyršova</v>
      </c>
      <c r="F82" s="422"/>
      <c r="G82" s="422"/>
      <c r="H82" s="422"/>
      <c r="I82" s="119"/>
      <c r="J82" s="39"/>
      <c r="K82" s="39"/>
      <c r="L82" s="120"/>
      <c r="S82" s="37"/>
      <c r="T82" s="37"/>
      <c r="U82" s="37"/>
      <c r="V82" s="37"/>
      <c r="W82" s="37"/>
      <c r="X82" s="37"/>
      <c r="Y82" s="37"/>
      <c r="Z82" s="37"/>
      <c r="AA82" s="37"/>
      <c r="AB82" s="37"/>
      <c r="AC82" s="37"/>
      <c r="AD82" s="37"/>
      <c r="AE82" s="37"/>
    </row>
    <row r="83" spans="1:65" s="2" customFormat="1" ht="6.9" customHeight="1">
      <c r="A83" s="37"/>
      <c r="B83" s="38"/>
      <c r="C83" s="39"/>
      <c r="D83" s="39"/>
      <c r="E83" s="39"/>
      <c r="F83" s="39"/>
      <c r="G83" s="39"/>
      <c r="H83" s="39"/>
      <c r="I83" s="119"/>
      <c r="J83" s="39"/>
      <c r="K83" s="39"/>
      <c r="L83" s="120"/>
      <c r="S83" s="37"/>
      <c r="T83" s="37"/>
      <c r="U83" s="37"/>
      <c r="V83" s="37"/>
      <c r="W83" s="37"/>
      <c r="X83" s="37"/>
      <c r="Y83" s="37"/>
      <c r="Z83" s="37"/>
      <c r="AA83" s="37"/>
      <c r="AB83" s="37"/>
      <c r="AC83" s="37"/>
      <c r="AD83" s="37"/>
      <c r="AE83" s="37"/>
    </row>
    <row r="84" spans="1:65" s="2" customFormat="1" ht="12" customHeight="1">
      <c r="A84" s="37"/>
      <c r="B84" s="38"/>
      <c r="C84" s="31" t="s">
        <v>22</v>
      </c>
      <c r="D84" s="39"/>
      <c r="E84" s="39"/>
      <c r="F84" s="29" t="str">
        <f>F12</f>
        <v>Benešov</v>
      </c>
      <c r="G84" s="39"/>
      <c r="H84" s="39"/>
      <c r="I84" s="121" t="s">
        <v>24</v>
      </c>
      <c r="J84" s="62" t="str">
        <f>IF(J12="","",J12)</f>
        <v>25. 9. 2019</v>
      </c>
      <c r="K84" s="39"/>
      <c r="L84" s="120"/>
      <c r="S84" s="37"/>
      <c r="T84" s="37"/>
      <c r="U84" s="37"/>
      <c r="V84" s="37"/>
      <c r="W84" s="37"/>
      <c r="X84" s="37"/>
      <c r="Y84" s="37"/>
      <c r="Z84" s="37"/>
      <c r="AA84" s="37"/>
      <c r="AB84" s="37"/>
      <c r="AC84" s="37"/>
      <c r="AD84" s="37"/>
      <c r="AE84" s="37"/>
    </row>
    <row r="85" spans="1:65" s="2" customFormat="1" ht="6.9" customHeight="1">
      <c r="A85" s="37"/>
      <c r="B85" s="38"/>
      <c r="C85" s="39"/>
      <c r="D85" s="39"/>
      <c r="E85" s="39"/>
      <c r="F85" s="39"/>
      <c r="G85" s="39"/>
      <c r="H85" s="39"/>
      <c r="I85" s="119"/>
      <c r="J85" s="39"/>
      <c r="K85" s="39"/>
      <c r="L85" s="120"/>
      <c r="S85" s="37"/>
      <c r="T85" s="37"/>
      <c r="U85" s="37"/>
      <c r="V85" s="37"/>
      <c r="W85" s="37"/>
      <c r="X85" s="37"/>
      <c r="Y85" s="37"/>
      <c r="Z85" s="37"/>
      <c r="AA85" s="37"/>
      <c r="AB85" s="37"/>
      <c r="AC85" s="37"/>
      <c r="AD85" s="37"/>
      <c r="AE85" s="37"/>
    </row>
    <row r="86" spans="1:65" s="2" customFormat="1" ht="15.15" customHeight="1">
      <c r="A86" s="37"/>
      <c r="B86" s="38"/>
      <c r="C86" s="31" t="s">
        <v>30</v>
      </c>
      <c r="D86" s="39"/>
      <c r="E86" s="39"/>
      <c r="F86" s="29" t="str">
        <f>E15</f>
        <v>KSÚS Středočeského kraje</v>
      </c>
      <c r="G86" s="39"/>
      <c r="H86" s="39"/>
      <c r="I86" s="121" t="s">
        <v>37</v>
      </c>
      <c r="J86" s="35" t="str">
        <f>E21</f>
        <v>DOPAS s.r.o.</v>
      </c>
      <c r="K86" s="39"/>
      <c r="L86" s="120"/>
      <c r="S86" s="37"/>
      <c r="T86" s="37"/>
      <c r="U86" s="37"/>
      <c r="V86" s="37"/>
      <c r="W86" s="37"/>
      <c r="X86" s="37"/>
      <c r="Y86" s="37"/>
      <c r="Z86" s="37"/>
      <c r="AA86" s="37"/>
      <c r="AB86" s="37"/>
      <c r="AC86" s="37"/>
      <c r="AD86" s="37"/>
      <c r="AE86" s="37"/>
    </row>
    <row r="87" spans="1:65" s="2" customFormat="1" ht="15.15" customHeight="1">
      <c r="A87" s="37"/>
      <c r="B87" s="38"/>
      <c r="C87" s="31" t="s">
        <v>35</v>
      </c>
      <c r="D87" s="39"/>
      <c r="E87" s="39"/>
      <c r="F87" s="29" t="str">
        <f>IF(E18="","",E18)</f>
        <v>Vyplň údaj</v>
      </c>
      <c r="G87" s="39"/>
      <c r="H87" s="39"/>
      <c r="I87" s="121" t="s">
        <v>41</v>
      </c>
      <c r="J87" s="35" t="str">
        <f>E24</f>
        <v>STAPO UL s.r.o.</v>
      </c>
      <c r="K87" s="39"/>
      <c r="L87" s="120"/>
      <c r="S87" s="37"/>
      <c r="T87" s="37"/>
      <c r="U87" s="37"/>
      <c r="V87" s="37"/>
      <c r="W87" s="37"/>
      <c r="X87" s="37"/>
      <c r="Y87" s="37"/>
      <c r="Z87" s="37"/>
      <c r="AA87" s="37"/>
      <c r="AB87" s="37"/>
      <c r="AC87" s="37"/>
      <c r="AD87" s="37"/>
      <c r="AE87" s="37"/>
    </row>
    <row r="88" spans="1:65" s="2" customFormat="1" ht="10.35" customHeight="1">
      <c r="A88" s="37"/>
      <c r="B88" s="38"/>
      <c r="C88" s="39"/>
      <c r="D88" s="39"/>
      <c r="E88" s="39"/>
      <c r="F88" s="39"/>
      <c r="G88" s="39"/>
      <c r="H88" s="39"/>
      <c r="I88" s="119"/>
      <c r="J88" s="39"/>
      <c r="K88" s="39"/>
      <c r="L88" s="120"/>
      <c r="S88" s="37"/>
      <c r="T88" s="37"/>
      <c r="U88" s="37"/>
      <c r="V88" s="37"/>
      <c r="W88" s="37"/>
      <c r="X88" s="37"/>
      <c r="Y88" s="37"/>
      <c r="Z88" s="37"/>
      <c r="AA88" s="37"/>
      <c r="AB88" s="37"/>
      <c r="AC88" s="37"/>
      <c r="AD88" s="37"/>
      <c r="AE88" s="37"/>
    </row>
    <row r="89" spans="1:65" s="11" customFormat="1" ht="29.25" customHeight="1">
      <c r="A89" s="168"/>
      <c r="B89" s="169"/>
      <c r="C89" s="170" t="s">
        <v>178</v>
      </c>
      <c r="D89" s="171" t="s">
        <v>66</v>
      </c>
      <c r="E89" s="171" t="s">
        <v>62</v>
      </c>
      <c r="F89" s="171" t="s">
        <v>63</v>
      </c>
      <c r="G89" s="171" t="s">
        <v>179</v>
      </c>
      <c r="H89" s="171" t="s">
        <v>180</v>
      </c>
      <c r="I89" s="172" t="s">
        <v>181</v>
      </c>
      <c r="J89" s="171" t="s">
        <v>164</v>
      </c>
      <c r="K89" s="173" t="s">
        <v>182</v>
      </c>
      <c r="L89" s="174"/>
      <c r="M89" s="71" t="s">
        <v>32</v>
      </c>
      <c r="N89" s="72" t="s">
        <v>51</v>
      </c>
      <c r="O89" s="72" t="s">
        <v>183</v>
      </c>
      <c r="P89" s="72" t="s">
        <v>184</v>
      </c>
      <c r="Q89" s="72" t="s">
        <v>185</v>
      </c>
      <c r="R89" s="72" t="s">
        <v>186</v>
      </c>
      <c r="S89" s="72" t="s">
        <v>187</v>
      </c>
      <c r="T89" s="73" t="s">
        <v>188</v>
      </c>
      <c r="U89" s="168"/>
      <c r="V89" s="168"/>
      <c r="W89" s="168"/>
      <c r="X89" s="168"/>
      <c r="Y89" s="168"/>
      <c r="Z89" s="168"/>
      <c r="AA89" s="168"/>
      <c r="AB89" s="168"/>
      <c r="AC89" s="168"/>
      <c r="AD89" s="168"/>
      <c r="AE89" s="168"/>
    </row>
    <row r="90" spans="1:65" s="2" customFormat="1" ht="22.8" customHeight="1">
      <c r="A90" s="37"/>
      <c r="B90" s="38"/>
      <c r="C90" s="78" t="s">
        <v>189</v>
      </c>
      <c r="D90" s="39"/>
      <c r="E90" s="39"/>
      <c r="F90" s="39"/>
      <c r="G90" s="39"/>
      <c r="H90" s="39"/>
      <c r="I90" s="119"/>
      <c r="J90" s="175">
        <f>BK90</f>
        <v>0</v>
      </c>
      <c r="K90" s="39"/>
      <c r="L90" s="42"/>
      <c r="M90" s="74"/>
      <c r="N90" s="176"/>
      <c r="O90" s="75"/>
      <c r="P90" s="177">
        <f>P91+P812</f>
        <v>0</v>
      </c>
      <c r="Q90" s="75"/>
      <c r="R90" s="177">
        <f>R91+R812</f>
        <v>549.52279518399996</v>
      </c>
      <c r="S90" s="75"/>
      <c r="T90" s="178">
        <f>T91+T812</f>
        <v>2493.6899400000002</v>
      </c>
      <c r="U90" s="37"/>
      <c r="V90" s="37"/>
      <c r="W90" s="37"/>
      <c r="X90" s="37"/>
      <c r="Y90" s="37"/>
      <c r="Z90" s="37"/>
      <c r="AA90" s="37"/>
      <c r="AB90" s="37"/>
      <c r="AC90" s="37"/>
      <c r="AD90" s="37"/>
      <c r="AE90" s="37"/>
      <c r="AT90" s="19" t="s">
        <v>80</v>
      </c>
      <c r="AU90" s="19" t="s">
        <v>165</v>
      </c>
      <c r="BK90" s="179">
        <f>BK91+BK812</f>
        <v>0</v>
      </c>
    </row>
    <row r="91" spans="1:65" s="12" customFormat="1" ht="25.95" customHeight="1">
      <c r="B91" s="180"/>
      <c r="C91" s="181"/>
      <c r="D91" s="182" t="s">
        <v>80</v>
      </c>
      <c r="E91" s="183" t="s">
        <v>190</v>
      </c>
      <c r="F91" s="183" t="s">
        <v>191</v>
      </c>
      <c r="G91" s="181"/>
      <c r="H91" s="181"/>
      <c r="I91" s="184"/>
      <c r="J91" s="185">
        <f>BK91</f>
        <v>0</v>
      </c>
      <c r="K91" s="181"/>
      <c r="L91" s="186"/>
      <c r="M91" s="187"/>
      <c r="N91" s="188"/>
      <c r="O91" s="188"/>
      <c r="P91" s="189">
        <f>P92+P313+P359+P367+P399+P475+P583+P773+P809</f>
        <v>0</v>
      </c>
      <c r="Q91" s="188"/>
      <c r="R91" s="189">
        <f>R92+R313+R359+R367+R399+R475+R583+R773+R809</f>
        <v>549.52279518399996</v>
      </c>
      <c r="S91" s="188"/>
      <c r="T91" s="190">
        <f>T92+T313+T359+T367+T399+T475+T583+T773+T809</f>
        <v>2493.6899400000002</v>
      </c>
      <c r="AR91" s="191" t="s">
        <v>40</v>
      </c>
      <c r="AT91" s="192" t="s">
        <v>80</v>
      </c>
      <c r="AU91" s="192" t="s">
        <v>81</v>
      </c>
      <c r="AY91" s="191" t="s">
        <v>192</v>
      </c>
      <c r="BK91" s="193">
        <f>BK92+BK313+BK359+BK367+BK399+BK475+BK583+BK773+BK809</f>
        <v>0</v>
      </c>
    </row>
    <row r="92" spans="1:65" s="12" customFormat="1" ht="22.8" customHeight="1">
      <c r="B92" s="180"/>
      <c r="C92" s="181"/>
      <c r="D92" s="182" t="s">
        <v>80</v>
      </c>
      <c r="E92" s="194" t="s">
        <v>40</v>
      </c>
      <c r="F92" s="194" t="s">
        <v>193</v>
      </c>
      <c r="G92" s="181"/>
      <c r="H92" s="181"/>
      <c r="I92" s="184"/>
      <c r="J92" s="195">
        <f>BK92</f>
        <v>0</v>
      </c>
      <c r="K92" s="181"/>
      <c r="L92" s="186"/>
      <c r="M92" s="187"/>
      <c r="N92" s="188"/>
      <c r="O92" s="188"/>
      <c r="P92" s="189">
        <f>SUM(P93:P312)</f>
        <v>0</v>
      </c>
      <c r="Q92" s="188"/>
      <c r="R92" s="189">
        <f>SUM(R93:R312)</f>
        <v>384.35224899999997</v>
      </c>
      <c r="S92" s="188"/>
      <c r="T92" s="190">
        <f>SUM(T93:T312)</f>
        <v>2492.5005000000001</v>
      </c>
      <c r="AR92" s="191" t="s">
        <v>40</v>
      </c>
      <c r="AT92" s="192" t="s">
        <v>80</v>
      </c>
      <c r="AU92" s="192" t="s">
        <v>40</v>
      </c>
      <c r="AY92" s="191" t="s">
        <v>192</v>
      </c>
      <c r="BK92" s="193">
        <f>SUM(BK93:BK312)</f>
        <v>0</v>
      </c>
    </row>
    <row r="93" spans="1:65" s="2" customFormat="1" ht="33" customHeight="1">
      <c r="A93" s="37"/>
      <c r="B93" s="38"/>
      <c r="C93" s="196" t="s">
        <v>40</v>
      </c>
      <c r="D93" s="196" t="s">
        <v>194</v>
      </c>
      <c r="E93" s="197" t="s">
        <v>211</v>
      </c>
      <c r="F93" s="198" t="s">
        <v>212</v>
      </c>
      <c r="G93" s="199" t="s">
        <v>124</v>
      </c>
      <c r="H93" s="200">
        <v>1582.54</v>
      </c>
      <c r="I93" s="201"/>
      <c r="J93" s="202">
        <f>ROUND(I93*H93,2)</f>
        <v>0</v>
      </c>
      <c r="K93" s="198" t="s">
        <v>197</v>
      </c>
      <c r="L93" s="42"/>
      <c r="M93" s="203" t="s">
        <v>32</v>
      </c>
      <c r="N93" s="204" t="s">
        <v>52</v>
      </c>
      <c r="O93" s="67"/>
      <c r="P93" s="205">
        <f>O93*H93</f>
        <v>0</v>
      </c>
      <c r="Q93" s="205">
        <v>0</v>
      </c>
      <c r="R93" s="205">
        <f>Q93*H93</f>
        <v>0</v>
      </c>
      <c r="S93" s="205">
        <v>0.5</v>
      </c>
      <c r="T93" s="206">
        <f>S93*H93</f>
        <v>791.27</v>
      </c>
      <c r="U93" s="37"/>
      <c r="V93" s="37"/>
      <c r="W93" s="37"/>
      <c r="X93" s="37"/>
      <c r="Y93" s="37"/>
      <c r="Z93" s="37"/>
      <c r="AA93" s="37"/>
      <c r="AB93" s="37"/>
      <c r="AC93" s="37"/>
      <c r="AD93" s="37"/>
      <c r="AE93" s="37"/>
      <c r="AR93" s="207" t="s">
        <v>161</v>
      </c>
      <c r="AT93" s="207" t="s">
        <v>194</v>
      </c>
      <c r="AU93" s="207" t="s">
        <v>90</v>
      </c>
      <c r="AY93" s="19" t="s">
        <v>192</v>
      </c>
      <c r="BE93" s="208">
        <f>IF(N93="základní",J93,0)</f>
        <v>0</v>
      </c>
      <c r="BF93" s="208">
        <f>IF(N93="snížená",J93,0)</f>
        <v>0</v>
      </c>
      <c r="BG93" s="208">
        <f>IF(N93="zákl. přenesená",J93,0)</f>
        <v>0</v>
      </c>
      <c r="BH93" s="208">
        <f>IF(N93="sníž. přenesená",J93,0)</f>
        <v>0</v>
      </c>
      <c r="BI93" s="208">
        <f>IF(N93="nulová",J93,0)</f>
        <v>0</v>
      </c>
      <c r="BJ93" s="19" t="s">
        <v>40</v>
      </c>
      <c r="BK93" s="208">
        <f>ROUND(I93*H93,2)</f>
        <v>0</v>
      </c>
      <c r="BL93" s="19" t="s">
        <v>161</v>
      </c>
      <c r="BM93" s="207" t="s">
        <v>1074</v>
      </c>
    </row>
    <row r="94" spans="1:65" s="2" customFormat="1" ht="201.6">
      <c r="A94" s="37"/>
      <c r="B94" s="38"/>
      <c r="C94" s="39"/>
      <c r="D94" s="209" t="s">
        <v>199</v>
      </c>
      <c r="E94" s="39"/>
      <c r="F94" s="210" t="s">
        <v>208</v>
      </c>
      <c r="G94" s="39"/>
      <c r="H94" s="39"/>
      <c r="I94" s="119"/>
      <c r="J94" s="39"/>
      <c r="K94" s="39"/>
      <c r="L94" s="42"/>
      <c r="M94" s="211"/>
      <c r="N94" s="212"/>
      <c r="O94" s="67"/>
      <c r="P94" s="67"/>
      <c r="Q94" s="67"/>
      <c r="R94" s="67"/>
      <c r="S94" s="67"/>
      <c r="T94" s="68"/>
      <c r="U94" s="37"/>
      <c r="V94" s="37"/>
      <c r="W94" s="37"/>
      <c r="X94" s="37"/>
      <c r="Y94" s="37"/>
      <c r="Z94" s="37"/>
      <c r="AA94" s="37"/>
      <c r="AB94" s="37"/>
      <c r="AC94" s="37"/>
      <c r="AD94" s="37"/>
      <c r="AE94" s="37"/>
      <c r="AT94" s="19" t="s">
        <v>199</v>
      </c>
      <c r="AU94" s="19" t="s">
        <v>90</v>
      </c>
    </row>
    <row r="95" spans="1:65" s="2" customFormat="1" ht="19.2">
      <c r="A95" s="37"/>
      <c r="B95" s="38"/>
      <c r="C95" s="39"/>
      <c r="D95" s="209" t="s">
        <v>209</v>
      </c>
      <c r="E95" s="39"/>
      <c r="F95" s="210" t="s">
        <v>214</v>
      </c>
      <c r="G95" s="39"/>
      <c r="H95" s="39"/>
      <c r="I95" s="119"/>
      <c r="J95" s="39"/>
      <c r="K95" s="39"/>
      <c r="L95" s="42"/>
      <c r="M95" s="211"/>
      <c r="N95" s="212"/>
      <c r="O95" s="67"/>
      <c r="P95" s="67"/>
      <c r="Q95" s="67"/>
      <c r="R95" s="67"/>
      <c r="S95" s="67"/>
      <c r="T95" s="68"/>
      <c r="U95" s="37"/>
      <c r="V95" s="37"/>
      <c r="W95" s="37"/>
      <c r="X95" s="37"/>
      <c r="Y95" s="37"/>
      <c r="Z95" s="37"/>
      <c r="AA95" s="37"/>
      <c r="AB95" s="37"/>
      <c r="AC95" s="37"/>
      <c r="AD95" s="37"/>
      <c r="AE95" s="37"/>
      <c r="AT95" s="19" t="s">
        <v>209</v>
      </c>
      <c r="AU95" s="19" t="s">
        <v>90</v>
      </c>
    </row>
    <row r="96" spans="1:65" s="13" customFormat="1" ht="10.199999999999999">
      <c r="B96" s="213"/>
      <c r="C96" s="214"/>
      <c r="D96" s="209" t="s">
        <v>201</v>
      </c>
      <c r="E96" s="215" t="s">
        <v>32</v>
      </c>
      <c r="F96" s="216" t="s">
        <v>1075</v>
      </c>
      <c r="G96" s="214"/>
      <c r="H96" s="215" t="s">
        <v>32</v>
      </c>
      <c r="I96" s="217"/>
      <c r="J96" s="214"/>
      <c r="K96" s="214"/>
      <c r="L96" s="218"/>
      <c r="M96" s="219"/>
      <c r="N96" s="220"/>
      <c r="O96" s="220"/>
      <c r="P96" s="220"/>
      <c r="Q96" s="220"/>
      <c r="R96" s="220"/>
      <c r="S96" s="220"/>
      <c r="T96" s="221"/>
      <c r="AT96" s="222" t="s">
        <v>201</v>
      </c>
      <c r="AU96" s="222" t="s">
        <v>90</v>
      </c>
      <c r="AV96" s="13" t="s">
        <v>40</v>
      </c>
      <c r="AW96" s="13" t="s">
        <v>38</v>
      </c>
      <c r="AX96" s="13" t="s">
        <v>81</v>
      </c>
      <c r="AY96" s="222" t="s">
        <v>192</v>
      </c>
    </row>
    <row r="97" spans="1:65" s="14" customFormat="1" ht="10.199999999999999">
      <c r="B97" s="223"/>
      <c r="C97" s="224"/>
      <c r="D97" s="209" t="s">
        <v>201</v>
      </c>
      <c r="E97" s="225" t="s">
        <v>32</v>
      </c>
      <c r="F97" s="226" t="s">
        <v>1076</v>
      </c>
      <c r="G97" s="224"/>
      <c r="H97" s="227">
        <v>1582.54</v>
      </c>
      <c r="I97" s="228"/>
      <c r="J97" s="224"/>
      <c r="K97" s="224"/>
      <c r="L97" s="229"/>
      <c r="M97" s="230"/>
      <c r="N97" s="231"/>
      <c r="O97" s="231"/>
      <c r="P97" s="231"/>
      <c r="Q97" s="231"/>
      <c r="R97" s="231"/>
      <c r="S97" s="231"/>
      <c r="T97" s="232"/>
      <c r="AT97" s="233" t="s">
        <v>201</v>
      </c>
      <c r="AU97" s="233" t="s">
        <v>90</v>
      </c>
      <c r="AV97" s="14" t="s">
        <v>90</v>
      </c>
      <c r="AW97" s="14" t="s">
        <v>38</v>
      </c>
      <c r="AX97" s="14" t="s">
        <v>81</v>
      </c>
      <c r="AY97" s="233" t="s">
        <v>192</v>
      </c>
    </row>
    <row r="98" spans="1:65" s="15" customFormat="1" ht="10.199999999999999">
      <c r="B98" s="234"/>
      <c r="C98" s="235"/>
      <c r="D98" s="209" t="s">
        <v>201</v>
      </c>
      <c r="E98" s="236" t="s">
        <v>32</v>
      </c>
      <c r="F98" s="237" t="s">
        <v>204</v>
      </c>
      <c r="G98" s="235"/>
      <c r="H98" s="238">
        <v>1582.54</v>
      </c>
      <c r="I98" s="239"/>
      <c r="J98" s="235"/>
      <c r="K98" s="235"/>
      <c r="L98" s="240"/>
      <c r="M98" s="241"/>
      <c r="N98" s="242"/>
      <c r="O98" s="242"/>
      <c r="P98" s="242"/>
      <c r="Q98" s="242"/>
      <c r="R98" s="242"/>
      <c r="S98" s="242"/>
      <c r="T98" s="243"/>
      <c r="AT98" s="244" t="s">
        <v>201</v>
      </c>
      <c r="AU98" s="244" t="s">
        <v>90</v>
      </c>
      <c r="AV98" s="15" t="s">
        <v>161</v>
      </c>
      <c r="AW98" s="15" t="s">
        <v>38</v>
      </c>
      <c r="AX98" s="15" t="s">
        <v>40</v>
      </c>
      <c r="AY98" s="244" t="s">
        <v>192</v>
      </c>
    </row>
    <row r="99" spans="1:65" s="2" customFormat="1" ht="33" customHeight="1">
      <c r="A99" s="37"/>
      <c r="B99" s="38"/>
      <c r="C99" s="196" t="s">
        <v>90</v>
      </c>
      <c r="D99" s="196" t="s">
        <v>194</v>
      </c>
      <c r="E99" s="197" t="s">
        <v>216</v>
      </c>
      <c r="F99" s="198" t="s">
        <v>217</v>
      </c>
      <c r="G99" s="199" t="s">
        <v>124</v>
      </c>
      <c r="H99" s="200">
        <v>1582.54</v>
      </c>
      <c r="I99" s="201"/>
      <c r="J99" s="202">
        <f>ROUND(I99*H99,2)</f>
        <v>0</v>
      </c>
      <c r="K99" s="198" t="s">
        <v>197</v>
      </c>
      <c r="L99" s="42"/>
      <c r="M99" s="203" t="s">
        <v>32</v>
      </c>
      <c r="N99" s="204" t="s">
        <v>52</v>
      </c>
      <c r="O99" s="67"/>
      <c r="P99" s="205">
        <f>O99*H99</f>
        <v>0</v>
      </c>
      <c r="Q99" s="205">
        <v>0</v>
      </c>
      <c r="R99" s="205">
        <f>Q99*H99</f>
        <v>0</v>
      </c>
      <c r="S99" s="205">
        <v>0.625</v>
      </c>
      <c r="T99" s="206">
        <f>S99*H99</f>
        <v>989.08749999999998</v>
      </c>
      <c r="U99" s="37"/>
      <c r="V99" s="37"/>
      <c r="W99" s="37"/>
      <c r="X99" s="37"/>
      <c r="Y99" s="37"/>
      <c r="Z99" s="37"/>
      <c r="AA99" s="37"/>
      <c r="AB99" s="37"/>
      <c r="AC99" s="37"/>
      <c r="AD99" s="37"/>
      <c r="AE99" s="37"/>
      <c r="AR99" s="207" t="s">
        <v>161</v>
      </c>
      <c r="AT99" s="207" t="s">
        <v>194</v>
      </c>
      <c r="AU99" s="207" t="s">
        <v>90</v>
      </c>
      <c r="AY99" s="19" t="s">
        <v>192</v>
      </c>
      <c r="BE99" s="208">
        <f>IF(N99="základní",J99,0)</f>
        <v>0</v>
      </c>
      <c r="BF99" s="208">
        <f>IF(N99="snížená",J99,0)</f>
        <v>0</v>
      </c>
      <c r="BG99" s="208">
        <f>IF(N99="zákl. přenesená",J99,0)</f>
        <v>0</v>
      </c>
      <c r="BH99" s="208">
        <f>IF(N99="sníž. přenesená",J99,0)</f>
        <v>0</v>
      </c>
      <c r="BI99" s="208">
        <f>IF(N99="nulová",J99,0)</f>
        <v>0</v>
      </c>
      <c r="BJ99" s="19" t="s">
        <v>40</v>
      </c>
      <c r="BK99" s="208">
        <f>ROUND(I99*H99,2)</f>
        <v>0</v>
      </c>
      <c r="BL99" s="19" t="s">
        <v>161</v>
      </c>
      <c r="BM99" s="207" t="s">
        <v>1077</v>
      </c>
    </row>
    <row r="100" spans="1:65" s="2" customFormat="1" ht="201.6">
      <c r="A100" s="37"/>
      <c r="B100" s="38"/>
      <c r="C100" s="39"/>
      <c r="D100" s="209" t="s">
        <v>199</v>
      </c>
      <c r="E100" s="39"/>
      <c r="F100" s="210" t="s">
        <v>208</v>
      </c>
      <c r="G100" s="39"/>
      <c r="H100" s="39"/>
      <c r="I100" s="119"/>
      <c r="J100" s="39"/>
      <c r="K100" s="39"/>
      <c r="L100" s="42"/>
      <c r="M100" s="211"/>
      <c r="N100" s="212"/>
      <c r="O100" s="67"/>
      <c r="P100" s="67"/>
      <c r="Q100" s="67"/>
      <c r="R100" s="67"/>
      <c r="S100" s="67"/>
      <c r="T100" s="68"/>
      <c r="U100" s="37"/>
      <c r="V100" s="37"/>
      <c r="W100" s="37"/>
      <c r="X100" s="37"/>
      <c r="Y100" s="37"/>
      <c r="Z100" s="37"/>
      <c r="AA100" s="37"/>
      <c r="AB100" s="37"/>
      <c r="AC100" s="37"/>
      <c r="AD100" s="37"/>
      <c r="AE100" s="37"/>
      <c r="AT100" s="19" t="s">
        <v>199</v>
      </c>
      <c r="AU100" s="19" t="s">
        <v>90</v>
      </c>
    </row>
    <row r="101" spans="1:65" s="2" customFormat="1" ht="19.2">
      <c r="A101" s="37"/>
      <c r="B101" s="38"/>
      <c r="C101" s="39"/>
      <c r="D101" s="209" t="s">
        <v>209</v>
      </c>
      <c r="E101" s="39"/>
      <c r="F101" s="210" t="s">
        <v>1078</v>
      </c>
      <c r="G101" s="39"/>
      <c r="H101" s="39"/>
      <c r="I101" s="119"/>
      <c r="J101" s="39"/>
      <c r="K101" s="39"/>
      <c r="L101" s="42"/>
      <c r="M101" s="211"/>
      <c r="N101" s="212"/>
      <c r="O101" s="67"/>
      <c r="P101" s="67"/>
      <c r="Q101" s="67"/>
      <c r="R101" s="67"/>
      <c r="S101" s="67"/>
      <c r="T101" s="68"/>
      <c r="U101" s="37"/>
      <c r="V101" s="37"/>
      <c r="W101" s="37"/>
      <c r="X101" s="37"/>
      <c r="Y101" s="37"/>
      <c r="Z101" s="37"/>
      <c r="AA101" s="37"/>
      <c r="AB101" s="37"/>
      <c r="AC101" s="37"/>
      <c r="AD101" s="37"/>
      <c r="AE101" s="37"/>
      <c r="AT101" s="19" t="s">
        <v>209</v>
      </c>
      <c r="AU101" s="19" t="s">
        <v>90</v>
      </c>
    </row>
    <row r="102" spans="1:65" s="13" customFormat="1" ht="10.199999999999999">
      <c r="B102" s="213"/>
      <c r="C102" s="214"/>
      <c r="D102" s="209" t="s">
        <v>201</v>
      </c>
      <c r="E102" s="215" t="s">
        <v>32</v>
      </c>
      <c r="F102" s="216" t="s">
        <v>1075</v>
      </c>
      <c r="G102" s="214"/>
      <c r="H102" s="215" t="s">
        <v>32</v>
      </c>
      <c r="I102" s="217"/>
      <c r="J102" s="214"/>
      <c r="K102" s="214"/>
      <c r="L102" s="218"/>
      <c r="M102" s="219"/>
      <c r="N102" s="220"/>
      <c r="O102" s="220"/>
      <c r="P102" s="220"/>
      <c r="Q102" s="220"/>
      <c r="R102" s="220"/>
      <c r="S102" s="220"/>
      <c r="T102" s="221"/>
      <c r="AT102" s="222" t="s">
        <v>201</v>
      </c>
      <c r="AU102" s="222" t="s">
        <v>90</v>
      </c>
      <c r="AV102" s="13" t="s">
        <v>40</v>
      </c>
      <c r="AW102" s="13" t="s">
        <v>38</v>
      </c>
      <c r="AX102" s="13" t="s">
        <v>81</v>
      </c>
      <c r="AY102" s="222" t="s">
        <v>192</v>
      </c>
    </row>
    <row r="103" spans="1:65" s="14" customFormat="1" ht="10.199999999999999">
      <c r="B103" s="223"/>
      <c r="C103" s="224"/>
      <c r="D103" s="209" t="s">
        <v>201</v>
      </c>
      <c r="E103" s="225" t="s">
        <v>32</v>
      </c>
      <c r="F103" s="226" t="s">
        <v>1076</v>
      </c>
      <c r="G103" s="224"/>
      <c r="H103" s="227">
        <v>1582.54</v>
      </c>
      <c r="I103" s="228"/>
      <c r="J103" s="224"/>
      <c r="K103" s="224"/>
      <c r="L103" s="229"/>
      <c r="M103" s="230"/>
      <c r="N103" s="231"/>
      <c r="O103" s="231"/>
      <c r="P103" s="231"/>
      <c r="Q103" s="231"/>
      <c r="R103" s="231"/>
      <c r="S103" s="231"/>
      <c r="T103" s="232"/>
      <c r="AT103" s="233" t="s">
        <v>201</v>
      </c>
      <c r="AU103" s="233" t="s">
        <v>90</v>
      </c>
      <c r="AV103" s="14" t="s">
        <v>90</v>
      </c>
      <c r="AW103" s="14" t="s">
        <v>38</v>
      </c>
      <c r="AX103" s="14" t="s">
        <v>81</v>
      </c>
      <c r="AY103" s="233" t="s">
        <v>192</v>
      </c>
    </row>
    <row r="104" spans="1:65" s="15" customFormat="1" ht="10.199999999999999">
      <c r="B104" s="234"/>
      <c r="C104" s="235"/>
      <c r="D104" s="209" t="s">
        <v>201</v>
      </c>
      <c r="E104" s="236" t="s">
        <v>32</v>
      </c>
      <c r="F104" s="237" t="s">
        <v>204</v>
      </c>
      <c r="G104" s="235"/>
      <c r="H104" s="238">
        <v>1582.54</v>
      </c>
      <c r="I104" s="239"/>
      <c r="J104" s="235"/>
      <c r="K104" s="235"/>
      <c r="L104" s="240"/>
      <c r="M104" s="241"/>
      <c r="N104" s="242"/>
      <c r="O104" s="242"/>
      <c r="P104" s="242"/>
      <c r="Q104" s="242"/>
      <c r="R104" s="242"/>
      <c r="S104" s="242"/>
      <c r="T104" s="243"/>
      <c r="AT104" s="244" t="s">
        <v>201</v>
      </c>
      <c r="AU104" s="244" t="s">
        <v>90</v>
      </c>
      <c r="AV104" s="15" t="s">
        <v>161</v>
      </c>
      <c r="AW104" s="15" t="s">
        <v>38</v>
      </c>
      <c r="AX104" s="15" t="s">
        <v>40</v>
      </c>
      <c r="AY104" s="244" t="s">
        <v>192</v>
      </c>
    </row>
    <row r="105" spans="1:65" s="2" customFormat="1" ht="21.75" customHeight="1">
      <c r="A105" s="37"/>
      <c r="B105" s="38"/>
      <c r="C105" s="196" t="s">
        <v>111</v>
      </c>
      <c r="D105" s="196" t="s">
        <v>194</v>
      </c>
      <c r="E105" s="197" t="s">
        <v>221</v>
      </c>
      <c r="F105" s="198" t="s">
        <v>222</v>
      </c>
      <c r="G105" s="199" t="s">
        <v>124</v>
      </c>
      <c r="H105" s="200">
        <v>1582.54</v>
      </c>
      <c r="I105" s="201"/>
      <c r="J105" s="202">
        <f>ROUND(I105*H105,2)</f>
        <v>0</v>
      </c>
      <c r="K105" s="198" t="s">
        <v>197</v>
      </c>
      <c r="L105" s="42"/>
      <c r="M105" s="203" t="s">
        <v>32</v>
      </c>
      <c r="N105" s="204" t="s">
        <v>52</v>
      </c>
      <c r="O105" s="67"/>
      <c r="P105" s="205">
        <f>O105*H105</f>
        <v>0</v>
      </c>
      <c r="Q105" s="205">
        <v>0</v>
      </c>
      <c r="R105" s="205">
        <f>Q105*H105</f>
        <v>0</v>
      </c>
      <c r="S105" s="205">
        <v>0.45</v>
      </c>
      <c r="T105" s="206">
        <f>S105*H105</f>
        <v>712.14300000000003</v>
      </c>
      <c r="U105" s="37"/>
      <c r="V105" s="37"/>
      <c r="W105" s="37"/>
      <c r="X105" s="37"/>
      <c r="Y105" s="37"/>
      <c r="Z105" s="37"/>
      <c r="AA105" s="37"/>
      <c r="AB105" s="37"/>
      <c r="AC105" s="37"/>
      <c r="AD105" s="37"/>
      <c r="AE105" s="37"/>
      <c r="AR105" s="207" t="s">
        <v>161</v>
      </c>
      <c r="AT105" s="207" t="s">
        <v>194</v>
      </c>
      <c r="AU105" s="207" t="s">
        <v>90</v>
      </c>
      <c r="AY105" s="19" t="s">
        <v>192</v>
      </c>
      <c r="BE105" s="208">
        <f>IF(N105="základní",J105,0)</f>
        <v>0</v>
      </c>
      <c r="BF105" s="208">
        <f>IF(N105="snížená",J105,0)</f>
        <v>0</v>
      </c>
      <c r="BG105" s="208">
        <f>IF(N105="zákl. přenesená",J105,0)</f>
        <v>0</v>
      </c>
      <c r="BH105" s="208">
        <f>IF(N105="sníž. přenesená",J105,0)</f>
        <v>0</v>
      </c>
      <c r="BI105" s="208">
        <f>IF(N105="nulová",J105,0)</f>
        <v>0</v>
      </c>
      <c r="BJ105" s="19" t="s">
        <v>40</v>
      </c>
      <c r="BK105" s="208">
        <f>ROUND(I105*H105,2)</f>
        <v>0</v>
      </c>
      <c r="BL105" s="19" t="s">
        <v>161</v>
      </c>
      <c r="BM105" s="207" t="s">
        <v>1079</v>
      </c>
    </row>
    <row r="106" spans="1:65" s="2" customFormat="1" ht="201.6">
      <c r="A106" s="37"/>
      <c r="B106" s="38"/>
      <c r="C106" s="39"/>
      <c r="D106" s="209" t="s">
        <v>199</v>
      </c>
      <c r="E106" s="39"/>
      <c r="F106" s="210" t="s">
        <v>208</v>
      </c>
      <c r="G106" s="39"/>
      <c r="H106" s="39"/>
      <c r="I106" s="119"/>
      <c r="J106" s="39"/>
      <c r="K106" s="39"/>
      <c r="L106" s="42"/>
      <c r="M106" s="211"/>
      <c r="N106" s="212"/>
      <c r="O106" s="67"/>
      <c r="P106" s="67"/>
      <c r="Q106" s="67"/>
      <c r="R106" s="67"/>
      <c r="S106" s="67"/>
      <c r="T106" s="68"/>
      <c r="U106" s="37"/>
      <c r="V106" s="37"/>
      <c r="W106" s="37"/>
      <c r="X106" s="37"/>
      <c r="Y106" s="37"/>
      <c r="Z106" s="37"/>
      <c r="AA106" s="37"/>
      <c r="AB106" s="37"/>
      <c r="AC106" s="37"/>
      <c r="AD106" s="37"/>
      <c r="AE106" s="37"/>
      <c r="AT106" s="19" t="s">
        <v>199</v>
      </c>
      <c r="AU106" s="19" t="s">
        <v>90</v>
      </c>
    </row>
    <row r="107" spans="1:65" s="2" customFormat="1" ht="19.2">
      <c r="A107" s="37"/>
      <c r="B107" s="38"/>
      <c r="C107" s="39"/>
      <c r="D107" s="209" t="s">
        <v>209</v>
      </c>
      <c r="E107" s="39"/>
      <c r="F107" s="210" t="s">
        <v>1080</v>
      </c>
      <c r="G107" s="39"/>
      <c r="H107" s="39"/>
      <c r="I107" s="119"/>
      <c r="J107" s="39"/>
      <c r="K107" s="39"/>
      <c r="L107" s="42"/>
      <c r="M107" s="211"/>
      <c r="N107" s="212"/>
      <c r="O107" s="67"/>
      <c r="P107" s="67"/>
      <c r="Q107" s="67"/>
      <c r="R107" s="67"/>
      <c r="S107" s="67"/>
      <c r="T107" s="68"/>
      <c r="U107" s="37"/>
      <c r="V107" s="37"/>
      <c r="W107" s="37"/>
      <c r="X107" s="37"/>
      <c r="Y107" s="37"/>
      <c r="Z107" s="37"/>
      <c r="AA107" s="37"/>
      <c r="AB107" s="37"/>
      <c r="AC107" s="37"/>
      <c r="AD107" s="37"/>
      <c r="AE107" s="37"/>
      <c r="AT107" s="19" t="s">
        <v>209</v>
      </c>
      <c r="AU107" s="19" t="s">
        <v>90</v>
      </c>
    </row>
    <row r="108" spans="1:65" s="13" customFormat="1" ht="10.199999999999999">
      <c r="B108" s="213"/>
      <c r="C108" s="214"/>
      <c r="D108" s="209" t="s">
        <v>201</v>
      </c>
      <c r="E108" s="215" t="s">
        <v>32</v>
      </c>
      <c r="F108" s="216" t="s">
        <v>1075</v>
      </c>
      <c r="G108" s="214"/>
      <c r="H108" s="215" t="s">
        <v>32</v>
      </c>
      <c r="I108" s="217"/>
      <c r="J108" s="214"/>
      <c r="K108" s="214"/>
      <c r="L108" s="218"/>
      <c r="M108" s="219"/>
      <c r="N108" s="220"/>
      <c r="O108" s="220"/>
      <c r="P108" s="220"/>
      <c r="Q108" s="220"/>
      <c r="R108" s="220"/>
      <c r="S108" s="220"/>
      <c r="T108" s="221"/>
      <c r="AT108" s="222" t="s">
        <v>201</v>
      </c>
      <c r="AU108" s="222" t="s">
        <v>90</v>
      </c>
      <c r="AV108" s="13" t="s">
        <v>40</v>
      </c>
      <c r="AW108" s="13" t="s">
        <v>38</v>
      </c>
      <c r="AX108" s="13" t="s">
        <v>81</v>
      </c>
      <c r="AY108" s="222" t="s">
        <v>192</v>
      </c>
    </row>
    <row r="109" spans="1:65" s="14" customFormat="1" ht="10.199999999999999">
      <c r="B109" s="223"/>
      <c r="C109" s="224"/>
      <c r="D109" s="209" t="s">
        <v>201</v>
      </c>
      <c r="E109" s="225" t="s">
        <v>32</v>
      </c>
      <c r="F109" s="226" t="s">
        <v>1076</v>
      </c>
      <c r="G109" s="224"/>
      <c r="H109" s="227">
        <v>1582.54</v>
      </c>
      <c r="I109" s="228"/>
      <c r="J109" s="224"/>
      <c r="K109" s="224"/>
      <c r="L109" s="229"/>
      <c r="M109" s="230"/>
      <c r="N109" s="231"/>
      <c r="O109" s="231"/>
      <c r="P109" s="231"/>
      <c r="Q109" s="231"/>
      <c r="R109" s="231"/>
      <c r="S109" s="231"/>
      <c r="T109" s="232"/>
      <c r="AT109" s="233" t="s">
        <v>201</v>
      </c>
      <c r="AU109" s="233" t="s">
        <v>90</v>
      </c>
      <c r="AV109" s="14" t="s">
        <v>90</v>
      </c>
      <c r="AW109" s="14" t="s">
        <v>38</v>
      </c>
      <c r="AX109" s="14" t="s">
        <v>81</v>
      </c>
      <c r="AY109" s="233" t="s">
        <v>192</v>
      </c>
    </row>
    <row r="110" spans="1:65" s="15" customFormat="1" ht="10.199999999999999">
      <c r="B110" s="234"/>
      <c r="C110" s="235"/>
      <c r="D110" s="209" t="s">
        <v>201</v>
      </c>
      <c r="E110" s="236" t="s">
        <v>32</v>
      </c>
      <c r="F110" s="237" t="s">
        <v>204</v>
      </c>
      <c r="G110" s="235"/>
      <c r="H110" s="238">
        <v>1582.54</v>
      </c>
      <c r="I110" s="239"/>
      <c r="J110" s="235"/>
      <c r="K110" s="235"/>
      <c r="L110" s="240"/>
      <c r="M110" s="241"/>
      <c r="N110" s="242"/>
      <c r="O110" s="242"/>
      <c r="P110" s="242"/>
      <c r="Q110" s="242"/>
      <c r="R110" s="242"/>
      <c r="S110" s="242"/>
      <c r="T110" s="243"/>
      <c r="AT110" s="244" t="s">
        <v>201</v>
      </c>
      <c r="AU110" s="244" t="s">
        <v>90</v>
      </c>
      <c r="AV110" s="15" t="s">
        <v>161</v>
      </c>
      <c r="AW110" s="15" t="s">
        <v>38</v>
      </c>
      <c r="AX110" s="15" t="s">
        <v>40</v>
      </c>
      <c r="AY110" s="244" t="s">
        <v>192</v>
      </c>
    </row>
    <row r="111" spans="1:65" s="2" customFormat="1" ht="21.75" customHeight="1">
      <c r="A111" s="37"/>
      <c r="B111" s="38"/>
      <c r="C111" s="196" t="s">
        <v>161</v>
      </c>
      <c r="D111" s="196" t="s">
        <v>194</v>
      </c>
      <c r="E111" s="197" t="s">
        <v>239</v>
      </c>
      <c r="F111" s="198" t="s">
        <v>240</v>
      </c>
      <c r="G111" s="199" t="s">
        <v>241</v>
      </c>
      <c r="H111" s="200">
        <v>750.952</v>
      </c>
      <c r="I111" s="201"/>
      <c r="J111" s="202">
        <f>ROUND(I111*H111,2)</f>
        <v>0</v>
      </c>
      <c r="K111" s="198" t="s">
        <v>197</v>
      </c>
      <c r="L111" s="42"/>
      <c r="M111" s="203" t="s">
        <v>32</v>
      </c>
      <c r="N111" s="204" t="s">
        <v>52</v>
      </c>
      <c r="O111" s="67"/>
      <c r="P111" s="205">
        <f>O111*H111</f>
        <v>0</v>
      </c>
      <c r="Q111" s="205">
        <v>3.5400000000000001E-2</v>
      </c>
      <c r="R111" s="205">
        <f>Q111*H111</f>
        <v>26.583700799999999</v>
      </c>
      <c r="S111" s="205">
        <v>0</v>
      </c>
      <c r="T111" s="206">
        <f>S111*H111</f>
        <v>0</v>
      </c>
      <c r="U111" s="37"/>
      <c r="V111" s="37"/>
      <c r="W111" s="37"/>
      <c r="X111" s="37"/>
      <c r="Y111" s="37"/>
      <c r="Z111" s="37"/>
      <c r="AA111" s="37"/>
      <c r="AB111" s="37"/>
      <c r="AC111" s="37"/>
      <c r="AD111" s="37"/>
      <c r="AE111" s="37"/>
      <c r="AR111" s="207" t="s">
        <v>161</v>
      </c>
      <c r="AT111" s="207" t="s">
        <v>194</v>
      </c>
      <c r="AU111" s="207" t="s">
        <v>90</v>
      </c>
      <c r="AY111" s="19" t="s">
        <v>192</v>
      </c>
      <c r="BE111" s="208">
        <f>IF(N111="základní",J111,0)</f>
        <v>0</v>
      </c>
      <c r="BF111" s="208">
        <f>IF(N111="snížená",J111,0)</f>
        <v>0</v>
      </c>
      <c r="BG111" s="208">
        <f>IF(N111="zákl. přenesená",J111,0)</f>
        <v>0</v>
      </c>
      <c r="BH111" s="208">
        <f>IF(N111="sníž. přenesená",J111,0)</f>
        <v>0</v>
      </c>
      <c r="BI111" s="208">
        <f>IF(N111="nulová",J111,0)</f>
        <v>0</v>
      </c>
      <c r="BJ111" s="19" t="s">
        <v>40</v>
      </c>
      <c r="BK111" s="208">
        <f>ROUND(I111*H111,2)</f>
        <v>0</v>
      </c>
      <c r="BL111" s="19" t="s">
        <v>161</v>
      </c>
      <c r="BM111" s="207" t="s">
        <v>1081</v>
      </c>
    </row>
    <row r="112" spans="1:65" s="2" customFormat="1" ht="134.4">
      <c r="A112" s="37"/>
      <c r="B112" s="38"/>
      <c r="C112" s="39"/>
      <c r="D112" s="209" t="s">
        <v>199</v>
      </c>
      <c r="E112" s="39"/>
      <c r="F112" s="210" t="s">
        <v>243</v>
      </c>
      <c r="G112" s="39"/>
      <c r="H112" s="39"/>
      <c r="I112" s="119"/>
      <c r="J112" s="39"/>
      <c r="K112" s="39"/>
      <c r="L112" s="42"/>
      <c r="M112" s="211"/>
      <c r="N112" s="212"/>
      <c r="O112" s="67"/>
      <c r="P112" s="67"/>
      <c r="Q112" s="67"/>
      <c r="R112" s="67"/>
      <c r="S112" s="67"/>
      <c r="T112" s="68"/>
      <c r="U112" s="37"/>
      <c r="V112" s="37"/>
      <c r="W112" s="37"/>
      <c r="X112" s="37"/>
      <c r="Y112" s="37"/>
      <c r="Z112" s="37"/>
      <c r="AA112" s="37"/>
      <c r="AB112" s="37"/>
      <c r="AC112" s="37"/>
      <c r="AD112" s="37"/>
      <c r="AE112" s="37"/>
      <c r="AT112" s="19" t="s">
        <v>199</v>
      </c>
      <c r="AU112" s="19" t="s">
        <v>90</v>
      </c>
    </row>
    <row r="113" spans="1:65" s="14" customFormat="1" ht="10.199999999999999">
      <c r="B113" s="223"/>
      <c r="C113" s="224"/>
      <c r="D113" s="209" t="s">
        <v>201</v>
      </c>
      <c r="E113" s="225" t="s">
        <v>32</v>
      </c>
      <c r="F113" s="226" t="s">
        <v>1082</v>
      </c>
      <c r="G113" s="224"/>
      <c r="H113" s="227">
        <v>750.952</v>
      </c>
      <c r="I113" s="228"/>
      <c r="J113" s="224"/>
      <c r="K113" s="224"/>
      <c r="L113" s="229"/>
      <c r="M113" s="230"/>
      <c r="N113" s="231"/>
      <c r="O113" s="231"/>
      <c r="P113" s="231"/>
      <c r="Q113" s="231"/>
      <c r="R113" s="231"/>
      <c r="S113" s="231"/>
      <c r="T113" s="232"/>
      <c r="AT113" s="233" t="s">
        <v>201</v>
      </c>
      <c r="AU113" s="233" t="s">
        <v>90</v>
      </c>
      <c r="AV113" s="14" t="s">
        <v>90</v>
      </c>
      <c r="AW113" s="14" t="s">
        <v>38</v>
      </c>
      <c r="AX113" s="14" t="s">
        <v>81</v>
      </c>
      <c r="AY113" s="233" t="s">
        <v>192</v>
      </c>
    </row>
    <row r="114" spans="1:65" s="15" customFormat="1" ht="10.199999999999999">
      <c r="B114" s="234"/>
      <c r="C114" s="235"/>
      <c r="D114" s="209" t="s">
        <v>201</v>
      </c>
      <c r="E114" s="236" t="s">
        <v>32</v>
      </c>
      <c r="F114" s="237" t="s">
        <v>204</v>
      </c>
      <c r="G114" s="235"/>
      <c r="H114" s="238">
        <v>750.952</v>
      </c>
      <c r="I114" s="239"/>
      <c r="J114" s="235"/>
      <c r="K114" s="235"/>
      <c r="L114" s="240"/>
      <c r="M114" s="241"/>
      <c r="N114" s="242"/>
      <c r="O114" s="242"/>
      <c r="P114" s="242"/>
      <c r="Q114" s="242"/>
      <c r="R114" s="242"/>
      <c r="S114" s="242"/>
      <c r="T114" s="243"/>
      <c r="AT114" s="244" t="s">
        <v>201</v>
      </c>
      <c r="AU114" s="244" t="s">
        <v>90</v>
      </c>
      <c r="AV114" s="15" t="s">
        <v>161</v>
      </c>
      <c r="AW114" s="15" t="s">
        <v>38</v>
      </c>
      <c r="AX114" s="15" t="s">
        <v>40</v>
      </c>
      <c r="AY114" s="244" t="s">
        <v>192</v>
      </c>
    </row>
    <row r="115" spans="1:65" s="2" customFormat="1" ht="21.75" customHeight="1">
      <c r="A115" s="37"/>
      <c r="B115" s="38"/>
      <c r="C115" s="196" t="s">
        <v>220</v>
      </c>
      <c r="D115" s="196" t="s">
        <v>194</v>
      </c>
      <c r="E115" s="197" t="s">
        <v>1083</v>
      </c>
      <c r="F115" s="198" t="s">
        <v>1084</v>
      </c>
      <c r="G115" s="199" t="s">
        <v>241</v>
      </c>
      <c r="H115" s="200">
        <v>750.952</v>
      </c>
      <c r="I115" s="201"/>
      <c r="J115" s="202">
        <f>ROUND(I115*H115,2)</f>
        <v>0</v>
      </c>
      <c r="K115" s="198" t="s">
        <v>197</v>
      </c>
      <c r="L115" s="42"/>
      <c r="M115" s="203" t="s">
        <v>32</v>
      </c>
      <c r="N115" s="204" t="s">
        <v>52</v>
      </c>
      <c r="O115" s="67"/>
      <c r="P115" s="205">
        <f>O115*H115</f>
        <v>0</v>
      </c>
      <c r="Q115" s="205">
        <v>0</v>
      </c>
      <c r="R115" s="205">
        <f>Q115*H115</f>
        <v>0</v>
      </c>
      <c r="S115" s="205">
        <v>0</v>
      </c>
      <c r="T115" s="206">
        <f>S115*H115</f>
        <v>0</v>
      </c>
      <c r="U115" s="37"/>
      <c r="V115" s="37"/>
      <c r="W115" s="37"/>
      <c r="X115" s="37"/>
      <c r="Y115" s="37"/>
      <c r="Z115" s="37"/>
      <c r="AA115" s="37"/>
      <c r="AB115" s="37"/>
      <c r="AC115" s="37"/>
      <c r="AD115" s="37"/>
      <c r="AE115" s="37"/>
      <c r="AR115" s="207" t="s">
        <v>161</v>
      </c>
      <c r="AT115" s="207" t="s">
        <v>194</v>
      </c>
      <c r="AU115" s="207" t="s">
        <v>90</v>
      </c>
      <c r="AY115" s="19" t="s">
        <v>192</v>
      </c>
      <c r="BE115" s="208">
        <f>IF(N115="základní",J115,0)</f>
        <v>0</v>
      </c>
      <c r="BF115" s="208">
        <f>IF(N115="snížená",J115,0)</f>
        <v>0</v>
      </c>
      <c r="BG115" s="208">
        <f>IF(N115="zákl. přenesená",J115,0)</f>
        <v>0</v>
      </c>
      <c r="BH115" s="208">
        <f>IF(N115="sníž. přenesená",J115,0)</f>
        <v>0</v>
      </c>
      <c r="BI115" s="208">
        <f>IF(N115="nulová",J115,0)</f>
        <v>0</v>
      </c>
      <c r="BJ115" s="19" t="s">
        <v>40</v>
      </c>
      <c r="BK115" s="208">
        <f>ROUND(I115*H115,2)</f>
        <v>0</v>
      </c>
      <c r="BL115" s="19" t="s">
        <v>161</v>
      </c>
      <c r="BM115" s="207" t="s">
        <v>1085</v>
      </c>
    </row>
    <row r="116" spans="1:65" s="2" customFormat="1" ht="201.6">
      <c r="A116" s="37"/>
      <c r="B116" s="38"/>
      <c r="C116" s="39"/>
      <c r="D116" s="209" t="s">
        <v>199</v>
      </c>
      <c r="E116" s="39"/>
      <c r="F116" s="210" t="s">
        <v>249</v>
      </c>
      <c r="G116" s="39"/>
      <c r="H116" s="39"/>
      <c r="I116" s="119"/>
      <c r="J116" s="39"/>
      <c r="K116" s="39"/>
      <c r="L116" s="42"/>
      <c r="M116" s="211"/>
      <c r="N116" s="212"/>
      <c r="O116" s="67"/>
      <c r="P116" s="67"/>
      <c r="Q116" s="67"/>
      <c r="R116" s="67"/>
      <c r="S116" s="67"/>
      <c r="T116" s="68"/>
      <c r="U116" s="37"/>
      <c r="V116" s="37"/>
      <c r="W116" s="37"/>
      <c r="X116" s="37"/>
      <c r="Y116" s="37"/>
      <c r="Z116" s="37"/>
      <c r="AA116" s="37"/>
      <c r="AB116" s="37"/>
      <c r="AC116" s="37"/>
      <c r="AD116" s="37"/>
      <c r="AE116" s="37"/>
      <c r="AT116" s="19" t="s">
        <v>199</v>
      </c>
      <c r="AU116" s="19" t="s">
        <v>90</v>
      </c>
    </row>
    <row r="117" spans="1:65" s="13" customFormat="1" ht="10.199999999999999">
      <c r="B117" s="213"/>
      <c r="C117" s="214"/>
      <c r="D117" s="209" t="s">
        <v>201</v>
      </c>
      <c r="E117" s="215" t="s">
        <v>32</v>
      </c>
      <c r="F117" s="216" t="s">
        <v>1086</v>
      </c>
      <c r="G117" s="214"/>
      <c r="H117" s="215" t="s">
        <v>32</v>
      </c>
      <c r="I117" s="217"/>
      <c r="J117" s="214"/>
      <c r="K117" s="214"/>
      <c r="L117" s="218"/>
      <c r="M117" s="219"/>
      <c r="N117" s="220"/>
      <c r="O117" s="220"/>
      <c r="P117" s="220"/>
      <c r="Q117" s="220"/>
      <c r="R117" s="220"/>
      <c r="S117" s="220"/>
      <c r="T117" s="221"/>
      <c r="AT117" s="222" t="s">
        <v>201</v>
      </c>
      <c r="AU117" s="222" t="s">
        <v>90</v>
      </c>
      <c r="AV117" s="13" t="s">
        <v>40</v>
      </c>
      <c r="AW117" s="13" t="s">
        <v>38</v>
      </c>
      <c r="AX117" s="13" t="s">
        <v>81</v>
      </c>
      <c r="AY117" s="222" t="s">
        <v>192</v>
      </c>
    </row>
    <row r="118" spans="1:65" s="13" customFormat="1" ht="10.199999999999999">
      <c r="B118" s="213"/>
      <c r="C118" s="214"/>
      <c r="D118" s="209" t="s">
        <v>201</v>
      </c>
      <c r="E118" s="215" t="s">
        <v>32</v>
      </c>
      <c r="F118" s="216" t="s">
        <v>1087</v>
      </c>
      <c r="G118" s="214"/>
      <c r="H118" s="215" t="s">
        <v>32</v>
      </c>
      <c r="I118" s="217"/>
      <c r="J118" s="214"/>
      <c r="K118" s="214"/>
      <c r="L118" s="218"/>
      <c r="M118" s="219"/>
      <c r="N118" s="220"/>
      <c r="O118" s="220"/>
      <c r="P118" s="220"/>
      <c r="Q118" s="220"/>
      <c r="R118" s="220"/>
      <c r="S118" s="220"/>
      <c r="T118" s="221"/>
      <c r="AT118" s="222" t="s">
        <v>201</v>
      </c>
      <c r="AU118" s="222" t="s">
        <v>90</v>
      </c>
      <c r="AV118" s="13" t="s">
        <v>40</v>
      </c>
      <c r="AW118" s="13" t="s">
        <v>38</v>
      </c>
      <c r="AX118" s="13" t="s">
        <v>81</v>
      </c>
      <c r="AY118" s="222" t="s">
        <v>192</v>
      </c>
    </row>
    <row r="119" spans="1:65" s="13" customFormat="1" ht="10.199999999999999">
      <c r="B119" s="213"/>
      <c r="C119" s="214"/>
      <c r="D119" s="209" t="s">
        <v>201</v>
      </c>
      <c r="E119" s="215" t="s">
        <v>32</v>
      </c>
      <c r="F119" s="216" t="s">
        <v>1075</v>
      </c>
      <c r="G119" s="214"/>
      <c r="H119" s="215" t="s">
        <v>32</v>
      </c>
      <c r="I119" s="217"/>
      <c r="J119" s="214"/>
      <c r="K119" s="214"/>
      <c r="L119" s="218"/>
      <c r="M119" s="219"/>
      <c r="N119" s="220"/>
      <c r="O119" s="220"/>
      <c r="P119" s="220"/>
      <c r="Q119" s="220"/>
      <c r="R119" s="220"/>
      <c r="S119" s="220"/>
      <c r="T119" s="221"/>
      <c r="AT119" s="222" t="s">
        <v>201</v>
      </c>
      <c r="AU119" s="222" t="s">
        <v>90</v>
      </c>
      <c r="AV119" s="13" t="s">
        <v>40</v>
      </c>
      <c r="AW119" s="13" t="s">
        <v>38</v>
      </c>
      <c r="AX119" s="13" t="s">
        <v>81</v>
      </c>
      <c r="AY119" s="222" t="s">
        <v>192</v>
      </c>
    </row>
    <row r="120" spans="1:65" s="13" customFormat="1" ht="10.199999999999999">
      <c r="B120" s="213"/>
      <c r="C120" s="214"/>
      <c r="D120" s="209" t="s">
        <v>201</v>
      </c>
      <c r="E120" s="215" t="s">
        <v>32</v>
      </c>
      <c r="F120" s="216" t="s">
        <v>1088</v>
      </c>
      <c r="G120" s="214"/>
      <c r="H120" s="215" t="s">
        <v>32</v>
      </c>
      <c r="I120" s="217"/>
      <c r="J120" s="214"/>
      <c r="K120" s="214"/>
      <c r="L120" s="218"/>
      <c r="M120" s="219"/>
      <c r="N120" s="220"/>
      <c r="O120" s="220"/>
      <c r="P120" s="220"/>
      <c r="Q120" s="220"/>
      <c r="R120" s="220"/>
      <c r="S120" s="220"/>
      <c r="T120" s="221"/>
      <c r="AT120" s="222" t="s">
        <v>201</v>
      </c>
      <c r="AU120" s="222" t="s">
        <v>90</v>
      </c>
      <c r="AV120" s="13" t="s">
        <v>40</v>
      </c>
      <c r="AW120" s="13" t="s">
        <v>38</v>
      </c>
      <c r="AX120" s="13" t="s">
        <v>81</v>
      </c>
      <c r="AY120" s="222" t="s">
        <v>192</v>
      </c>
    </row>
    <row r="121" spans="1:65" s="13" customFormat="1" ht="10.199999999999999">
      <c r="B121" s="213"/>
      <c r="C121" s="214"/>
      <c r="D121" s="209" t="s">
        <v>201</v>
      </c>
      <c r="E121" s="215" t="s">
        <v>32</v>
      </c>
      <c r="F121" s="216" t="s">
        <v>1089</v>
      </c>
      <c r="G121" s="214"/>
      <c r="H121" s="215" t="s">
        <v>32</v>
      </c>
      <c r="I121" s="217"/>
      <c r="J121" s="214"/>
      <c r="K121" s="214"/>
      <c r="L121" s="218"/>
      <c r="M121" s="219"/>
      <c r="N121" s="220"/>
      <c r="O121" s="220"/>
      <c r="P121" s="220"/>
      <c r="Q121" s="220"/>
      <c r="R121" s="220"/>
      <c r="S121" s="220"/>
      <c r="T121" s="221"/>
      <c r="AT121" s="222" t="s">
        <v>201</v>
      </c>
      <c r="AU121" s="222" t="s">
        <v>90</v>
      </c>
      <c r="AV121" s="13" t="s">
        <v>40</v>
      </c>
      <c r="AW121" s="13" t="s">
        <v>38</v>
      </c>
      <c r="AX121" s="13" t="s">
        <v>81</v>
      </c>
      <c r="AY121" s="222" t="s">
        <v>192</v>
      </c>
    </row>
    <row r="122" spans="1:65" s="14" customFormat="1" ht="10.199999999999999">
      <c r="B122" s="223"/>
      <c r="C122" s="224"/>
      <c r="D122" s="209" t="s">
        <v>201</v>
      </c>
      <c r="E122" s="225" t="s">
        <v>32</v>
      </c>
      <c r="F122" s="226" t="s">
        <v>1090</v>
      </c>
      <c r="G122" s="224"/>
      <c r="H122" s="227">
        <v>750.952</v>
      </c>
      <c r="I122" s="228"/>
      <c r="J122" s="224"/>
      <c r="K122" s="224"/>
      <c r="L122" s="229"/>
      <c r="M122" s="230"/>
      <c r="N122" s="231"/>
      <c r="O122" s="231"/>
      <c r="P122" s="231"/>
      <c r="Q122" s="231"/>
      <c r="R122" s="231"/>
      <c r="S122" s="231"/>
      <c r="T122" s="232"/>
      <c r="AT122" s="233" t="s">
        <v>201</v>
      </c>
      <c r="AU122" s="233" t="s">
        <v>90</v>
      </c>
      <c r="AV122" s="14" t="s">
        <v>90</v>
      </c>
      <c r="AW122" s="14" t="s">
        <v>38</v>
      </c>
      <c r="AX122" s="14" t="s">
        <v>81</v>
      </c>
      <c r="AY122" s="233" t="s">
        <v>192</v>
      </c>
    </row>
    <row r="123" spans="1:65" s="15" customFormat="1" ht="10.199999999999999">
      <c r="B123" s="234"/>
      <c r="C123" s="235"/>
      <c r="D123" s="209" t="s">
        <v>201</v>
      </c>
      <c r="E123" s="236" t="s">
        <v>32</v>
      </c>
      <c r="F123" s="237" t="s">
        <v>204</v>
      </c>
      <c r="G123" s="235"/>
      <c r="H123" s="238">
        <v>750.952</v>
      </c>
      <c r="I123" s="239"/>
      <c r="J123" s="235"/>
      <c r="K123" s="235"/>
      <c r="L123" s="240"/>
      <c r="M123" s="241"/>
      <c r="N123" s="242"/>
      <c r="O123" s="242"/>
      <c r="P123" s="242"/>
      <c r="Q123" s="242"/>
      <c r="R123" s="242"/>
      <c r="S123" s="242"/>
      <c r="T123" s="243"/>
      <c r="AT123" s="244" t="s">
        <v>201</v>
      </c>
      <c r="AU123" s="244" t="s">
        <v>90</v>
      </c>
      <c r="AV123" s="15" t="s">
        <v>161</v>
      </c>
      <c r="AW123" s="15" t="s">
        <v>38</v>
      </c>
      <c r="AX123" s="15" t="s">
        <v>40</v>
      </c>
      <c r="AY123" s="244" t="s">
        <v>192</v>
      </c>
    </row>
    <row r="124" spans="1:65" s="2" customFormat="1" ht="21.75" customHeight="1">
      <c r="A124" s="37"/>
      <c r="B124" s="38"/>
      <c r="C124" s="196" t="s">
        <v>225</v>
      </c>
      <c r="D124" s="196" t="s">
        <v>194</v>
      </c>
      <c r="E124" s="197" t="s">
        <v>266</v>
      </c>
      <c r="F124" s="198" t="s">
        <v>267</v>
      </c>
      <c r="G124" s="199" t="s">
        <v>241</v>
      </c>
      <c r="H124" s="200">
        <v>225.286</v>
      </c>
      <c r="I124" s="201"/>
      <c r="J124" s="202">
        <f>ROUND(I124*H124,2)</f>
        <v>0</v>
      </c>
      <c r="K124" s="198" t="s">
        <v>197</v>
      </c>
      <c r="L124" s="42"/>
      <c r="M124" s="203" t="s">
        <v>32</v>
      </c>
      <c r="N124" s="204" t="s">
        <v>52</v>
      </c>
      <c r="O124" s="67"/>
      <c r="P124" s="205">
        <f>O124*H124</f>
        <v>0</v>
      </c>
      <c r="Q124" s="205">
        <v>0</v>
      </c>
      <c r="R124" s="205">
        <f>Q124*H124</f>
        <v>0</v>
      </c>
      <c r="S124" s="205">
        <v>0</v>
      </c>
      <c r="T124" s="206">
        <f>S124*H124</f>
        <v>0</v>
      </c>
      <c r="U124" s="37"/>
      <c r="V124" s="37"/>
      <c r="W124" s="37"/>
      <c r="X124" s="37"/>
      <c r="Y124" s="37"/>
      <c r="Z124" s="37"/>
      <c r="AA124" s="37"/>
      <c r="AB124" s="37"/>
      <c r="AC124" s="37"/>
      <c r="AD124" s="37"/>
      <c r="AE124" s="37"/>
      <c r="AR124" s="207" t="s">
        <v>161</v>
      </c>
      <c r="AT124" s="207" t="s">
        <v>194</v>
      </c>
      <c r="AU124" s="207" t="s">
        <v>90</v>
      </c>
      <c r="AY124" s="19" t="s">
        <v>192</v>
      </c>
      <c r="BE124" s="208">
        <f>IF(N124="základní",J124,0)</f>
        <v>0</v>
      </c>
      <c r="BF124" s="208">
        <f>IF(N124="snížená",J124,0)</f>
        <v>0</v>
      </c>
      <c r="BG124" s="208">
        <f>IF(N124="zákl. přenesená",J124,0)</f>
        <v>0</v>
      </c>
      <c r="BH124" s="208">
        <f>IF(N124="sníž. přenesená",J124,0)</f>
        <v>0</v>
      </c>
      <c r="BI124" s="208">
        <f>IF(N124="nulová",J124,0)</f>
        <v>0</v>
      </c>
      <c r="BJ124" s="19" t="s">
        <v>40</v>
      </c>
      <c r="BK124" s="208">
        <f>ROUND(I124*H124,2)</f>
        <v>0</v>
      </c>
      <c r="BL124" s="19" t="s">
        <v>161</v>
      </c>
      <c r="BM124" s="207" t="s">
        <v>1091</v>
      </c>
    </row>
    <row r="125" spans="1:65" s="2" customFormat="1" ht="201.6">
      <c r="A125" s="37"/>
      <c r="B125" s="38"/>
      <c r="C125" s="39"/>
      <c r="D125" s="209" t="s">
        <v>199</v>
      </c>
      <c r="E125" s="39"/>
      <c r="F125" s="210" t="s">
        <v>249</v>
      </c>
      <c r="G125" s="39"/>
      <c r="H125" s="39"/>
      <c r="I125" s="119"/>
      <c r="J125" s="39"/>
      <c r="K125" s="39"/>
      <c r="L125" s="42"/>
      <c r="M125" s="211"/>
      <c r="N125" s="212"/>
      <c r="O125" s="67"/>
      <c r="P125" s="67"/>
      <c r="Q125" s="67"/>
      <c r="R125" s="67"/>
      <c r="S125" s="67"/>
      <c r="T125" s="68"/>
      <c r="U125" s="37"/>
      <c r="V125" s="37"/>
      <c r="W125" s="37"/>
      <c r="X125" s="37"/>
      <c r="Y125" s="37"/>
      <c r="Z125" s="37"/>
      <c r="AA125" s="37"/>
      <c r="AB125" s="37"/>
      <c r="AC125" s="37"/>
      <c r="AD125" s="37"/>
      <c r="AE125" s="37"/>
      <c r="AT125" s="19" t="s">
        <v>199</v>
      </c>
      <c r="AU125" s="19" t="s">
        <v>90</v>
      </c>
    </row>
    <row r="126" spans="1:65" s="14" customFormat="1" ht="10.199999999999999">
      <c r="B126" s="223"/>
      <c r="C126" s="224"/>
      <c r="D126" s="209" t="s">
        <v>201</v>
      </c>
      <c r="E126" s="225" t="s">
        <v>32</v>
      </c>
      <c r="F126" s="226" t="s">
        <v>1092</v>
      </c>
      <c r="G126" s="224"/>
      <c r="H126" s="227">
        <v>225.286</v>
      </c>
      <c r="I126" s="228"/>
      <c r="J126" s="224"/>
      <c r="K126" s="224"/>
      <c r="L126" s="229"/>
      <c r="M126" s="230"/>
      <c r="N126" s="231"/>
      <c r="O126" s="231"/>
      <c r="P126" s="231"/>
      <c r="Q126" s="231"/>
      <c r="R126" s="231"/>
      <c r="S126" s="231"/>
      <c r="T126" s="232"/>
      <c r="AT126" s="233" t="s">
        <v>201</v>
      </c>
      <c r="AU126" s="233" t="s">
        <v>90</v>
      </c>
      <c r="AV126" s="14" t="s">
        <v>90</v>
      </c>
      <c r="AW126" s="14" t="s">
        <v>38</v>
      </c>
      <c r="AX126" s="14" t="s">
        <v>40</v>
      </c>
      <c r="AY126" s="233" t="s">
        <v>192</v>
      </c>
    </row>
    <row r="127" spans="1:65" s="2" customFormat="1" ht="21.75" customHeight="1">
      <c r="A127" s="37"/>
      <c r="B127" s="38"/>
      <c r="C127" s="196" t="s">
        <v>231</v>
      </c>
      <c r="D127" s="196" t="s">
        <v>194</v>
      </c>
      <c r="E127" s="197" t="s">
        <v>271</v>
      </c>
      <c r="F127" s="198" t="s">
        <v>272</v>
      </c>
      <c r="G127" s="199" t="s">
        <v>241</v>
      </c>
      <c r="H127" s="200">
        <v>33.883000000000003</v>
      </c>
      <c r="I127" s="201"/>
      <c r="J127" s="202">
        <f>ROUND(I127*H127,2)</f>
        <v>0</v>
      </c>
      <c r="K127" s="198" t="s">
        <v>197</v>
      </c>
      <c r="L127" s="42"/>
      <c r="M127" s="203" t="s">
        <v>32</v>
      </c>
      <c r="N127" s="204" t="s">
        <v>52</v>
      </c>
      <c r="O127" s="67"/>
      <c r="P127" s="205">
        <f>O127*H127</f>
        <v>0</v>
      </c>
      <c r="Q127" s="205">
        <v>0</v>
      </c>
      <c r="R127" s="205">
        <f>Q127*H127</f>
        <v>0</v>
      </c>
      <c r="S127" s="205">
        <v>0</v>
      </c>
      <c r="T127" s="206">
        <f>S127*H127</f>
        <v>0</v>
      </c>
      <c r="U127" s="37"/>
      <c r="V127" s="37"/>
      <c r="W127" s="37"/>
      <c r="X127" s="37"/>
      <c r="Y127" s="37"/>
      <c r="Z127" s="37"/>
      <c r="AA127" s="37"/>
      <c r="AB127" s="37"/>
      <c r="AC127" s="37"/>
      <c r="AD127" s="37"/>
      <c r="AE127" s="37"/>
      <c r="AR127" s="207" t="s">
        <v>161</v>
      </c>
      <c r="AT127" s="207" t="s">
        <v>194</v>
      </c>
      <c r="AU127" s="207" t="s">
        <v>90</v>
      </c>
      <c r="AY127" s="19" t="s">
        <v>192</v>
      </c>
      <c r="BE127" s="208">
        <f>IF(N127="základní",J127,0)</f>
        <v>0</v>
      </c>
      <c r="BF127" s="208">
        <f>IF(N127="snížená",J127,0)</f>
        <v>0</v>
      </c>
      <c r="BG127" s="208">
        <f>IF(N127="zákl. přenesená",J127,0)</f>
        <v>0</v>
      </c>
      <c r="BH127" s="208">
        <f>IF(N127="sníž. přenesená",J127,0)</f>
        <v>0</v>
      </c>
      <c r="BI127" s="208">
        <f>IF(N127="nulová",J127,0)</f>
        <v>0</v>
      </c>
      <c r="BJ127" s="19" t="s">
        <v>40</v>
      </c>
      <c r="BK127" s="208">
        <f>ROUND(I127*H127,2)</f>
        <v>0</v>
      </c>
      <c r="BL127" s="19" t="s">
        <v>161</v>
      </c>
      <c r="BM127" s="207" t="s">
        <v>1093</v>
      </c>
    </row>
    <row r="128" spans="1:65" s="2" customFormat="1" ht="105.6">
      <c r="A128" s="37"/>
      <c r="B128" s="38"/>
      <c r="C128" s="39"/>
      <c r="D128" s="209" t="s">
        <v>199</v>
      </c>
      <c r="E128" s="39"/>
      <c r="F128" s="210" t="s">
        <v>274</v>
      </c>
      <c r="G128" s="39"/>
      <c r="H128" s="39"/>
      <c r="I128" s="119"/>
      <c r="J128" s="39"/>
      <c r="K128" s="39"/>
      <c r="L128" s="42"/>
      <c r="M128" s="211"/>
      <c r="N128" s="212"/>
      <c r="O128" s="67"/>
      <c r="P128" s="67"/>
      <c r="Q128" s="67"/>
      <c r="R128" s="67"/>
      <c r="S128" s="67"/>
      <c r="T128" s="68"/>
      <c r="U128" s="37"/>
      <c r="V128" s="37"/>
      <c r="W128" s="37"/>
      <c r="X128" s="37"/>
      <c r="Y128" s="37"/>
      <c r="Z128" s="37"/>
      <c r="AA128" s="37"/>
      <c r="AB128" s="37"/>
      <c r="AC128" s="37"/>
      <c r="AD128" s="37"/>
      <c r="AE128" s="37"/>
      <c r="AT128" s="19" t="s">
        <v>199</v>
      </c>
      <c r="AU128" s="19" t="s">
        <v>90</v>
      </c>
    </row>
    <row r="129" spans="1:65" s="2" customFormat="1" ht="19.2">
      <c r="A129" s="37"/>
      <c r="B129" s="38"/>
      <c r="C129" s="39"/>
      <c r="D129" s="209" t="s">
        <v>209</v>
      </c>
      <c r="E129" s="39"/>
      <c r="F129" s="210" t="s">
        <v>1094</v>
      </c>
      <c r="G129" s="39"/>
      <c r="H129" s="39"/>
      <c r="I129" s="119"/>
      <c r="J129" s="39"/>
      <c r="K129" s="39"/>
      <c r="L129" s="42"/>
      <c r="M129" s="211"/>
      <c r="N129" s="212"/>
      <c r="O129" s="67"/>
      <c r="P129" s="67"/>
      <c r="Q129" s="67"/>
      <c r="R129" s="67"/>
      <c r="S129" s="67"/>
      <c r="T129" s="68"/>
      <c r="U129" s="37"/>
      <c r="V129" s="37"/>
      <c r="W129" s="37"/>
      <c r="X129" s="37"/>
      <c r="Y129" s="37"/>
      <c r="Z129" s="37"/>
      <c r="AA129" s="37"/>
      <c r="AB129" s="37"/>
      <c r="AC129" s="37"/>
      <c r="AD129" s="37"/>
      <c r="AE129" s="37"/>
      <c r="AT129" s="19" t="s">
        <v>209</v>
      </c>
      <c r="AU129" s="19" t="s">
        <v>90</v>
      </c>
    </row>
    <row r="130" spans="1:65" s="13" customFormat="1" ht="10.199999999999999">
      <c r="B130" s="213"/>
      <c r="C130" s="214"/>
      <c r="D130" s="209" t="s">
        <v>201</v>
      </c>
      <c r="E130" s="215" t="s">
        <v>32</v>
      </c>
      <c r="F130" s="216" t="s">
        <v>1095</v>
      </c>
      <c r="G130" s="214"/>
      <c r="H130" s="215" t="s">
        <v>32</v>
      </c>
      <c r="I130" s="217"/>
      <c r="J130" s="214"/>
      <c r="K130" s="214"/>
      <c r="L130" s="218"/>
      <c r="M130" s="219"/>
      <c r="N130" s="220"/>
      <c r="O130" s="220"/>
      <c r="P130" s="220"/>
      <c r="Q130" s="220"/>
      <c r="R130" s="220"/>
      <c r="S130" s="220"/>
      <c r="T130" s="221"/>
      <c r="AT130" s="222" t="s">
        <v>201</v>
      </c>
      <c r="AU130" s="222" t="s">
        <v>90</v>
      </c>
      <c r="AV130" s="13" t="s">
        <v>40</v>
      </c>
      <c r="AW130" s="13" t="s">
        <v>38</v>
      </c>
      <c r="AX130" s="13" t="s">
        <v>81</v>
      </c>
      <c r="AY130" s="222" t="s">
        <v>192</v>
      </c>
    </row>
    <row r="131" spans="1:65" s="13" customFormat="1" ht="10.199999999999999">
      <c r="B131" s="213"/>
      <c r="C131" s="214"/>
      <c r="D131" s="209" t="s">
        <v>201</v>
      </c>
      <c r="E131" s="215" t="s">
        <v>32</v>
      </c>
      <c r="F131" s="216" t="s">
        <v>1075</v>
      </c>
      <c r="G131" s="214"/>
      <c r="H131" s="215" t="s">
        <v>32</v>
      </c>
      <c r="I131" s="217"/>
      <c r="J131" s="214"/>
      <c r="K131" s="214"/>
      <c r="L131" s="218"/>
      <c r="M131" s="219"/>
      <c r="N131" s="220"/>
      <c r="O131" s="220"/>
      <c r="P131" s="220"/>
      <c r="Q131" s="220"/>
      <c r="R131" s="220"/>
      <c r="S131" s="220"/>
      <c r="T131" s="221"/>
      <c r="AT131" s="222" t="s">
        <v>201</v>
      </c>
      <c r="AU131" s="222" t="s">
        <v>90</v>
      </c>
      <c r="AV131" s="13" t="s">
        <v>40</v>
      </c>
      <c r="AW131" s="13" t="s">
        <v>38</v>
      </c>
      <c r="AX131" s="13" t="s">
        <v>81</v>
      </c>
      <c r="AY131" s="222" t="s">
        <v>192</v>
      </c>
    </row>
    <row r="132" spans="1:65" s="13" customFormat="1" ht="10.199999999999999">
      <c r="B132" s="213"/>
      <c r="C132" s="214"/>
      <c r="D132" s="209" t="s">
        <v>201</v>
      </c>
      <c r="E132" s="215" t="s">
        <v>32</v>
      </c>
      <c r="F132" s="216" t="s">
        <v>1088</v>
      </c>
      <c r="G132" s="214"/>
      <c r="H132" s="215" t="s">
        <v>32</v>
      </c>
      <c r="I132" s="217"/>
      <c r="J132" s="214"/>
      <c r="K132" s="214"/>
      <c r="L132" s="218"/>
      <c r="M132" s="219"/>
      <c r="N132" s="220"/>
      <c r="O132" s="220"/>
      <c r="P132" s="220"/>
      <c r="Q132" s="220"/>
      <c r="R132" s="220"/>
      <c r="S132" s="220"/>
      <c r="T132" s="221"/>
      <c r="AT132" s="222" t="s">
        <v>201</v>
      </c>
      <c r="AU132" s="222" t="s">
        <v>90</v>
      </c>
      <c r="AV132" s="13" t="s">
        <v>40</v>
      </c>
      <c r="AW132" s="13" t="s">
        <v>38</v>
      </c>
      <c r="AX132" s="13" t="s">
        <v>81</v>
      </c>
      <c r="AY132" s="222" t="s">
        <v>192</v>
      </c>
    </row>
    <row r="133" spans="1:65" s="14" customFormat="1" ht="10.199999999999999">
      <c r="B133" s="223"/>
      <c r="C133" s="224"/>
      <c r="D133" s="209" t="s">
        <v>201</v>
      </c>
      <c r="E133" s="225" t="s">
        <v>32</v>
      </c>
      <c r="F133" s="226" t="s">
        <v>1096</v>
      </c>
      <c r="G133" s="224"/>
      <c r="H133" s="227">
        <v>33.883000000000003</v>
      </c>
      <c r="I133" s="228"/>
      <c r="J133" s="224"/>
      <c r="K133" s="224"/>
      <c r="L133" s="229"/>
      <c r="M133" s="230"/>
      <c r="N133" s="231"/>
      <c r="O133" s="231"/>
      <c r="P133" s="231"/>
      <c r="Q133" s="231"/>
      <c r="R133" s="231"/>
      <c r="S133" s="231"/>
      <c r="T133" s="232"/>
      <c r="AT133" s="233" t="s">
        <v>201</v>
      </c>
      <c r="AU133" s="233" t="s">
        <v>90</v>
      </c>
      <c r="AV133" s="14" t="s">
        <v>90</v>
      </c>
      <c r="AW133" s="14" t="s">
        <v>38</v>
      </c>
      <c r="AX133" s="14" t="s">
        <v>81</v>
      </c>
      <c r="AY133" s="233" t="s">
        <v>192</v>
      </c>
    </row>
    <row r="134" spans="1:65" s="15" customFormat="1" ht="10.199999999999999">
      <c r="B134" s="234"/>
      <c r="C134" s="235"/>
      <c r="D134" s="209" t="s">
        <v>201</v>
      </c>
      <c r="E134" s="236" t="s">
        <v>32</v>
      </c>
      <c r="F134" s="237" t="s">
        <v>204</v>
      </c>
      <c r="G134" s="235"/>
      <c r="H134" s="238">
        <v>33.883000000000003</v>
      </c>
      <c r="I134" s="239"/>
      <c r="J134" s="235"/>
      <c r="K134" s="235"/>
      <c r="L134" s="240"/>
      <c r="M134" s="241"/>
      <c r="N134" s="242"/>
      <c r="O134" s="242"/>
      <c r="P134" s="242"/>
      <c r="Q134" s="242"/>
      <c r="R134" s="242"/>
      <c r="S134" s="242"/>
      <c r="T134" s="243"/>
      <c r="AT134" s="244" t="s">
        <v>201</v>
      </c>
      <c r="AU134" s="244" t="s">
        <v>90</v>
      </c>
      <c r="AV134" s="15" t="s">
        <v>161</v>
      </c>
      <c r="AW134" s="15" t="s">
        <v>38</v>
      </c>
      <c r="AX134" s="15" t="s">
        <v>40</v>
      </c>
      <c r="AY134" s="244" t="s">
        <v>192</v>
      </c>
    </row>
    <row r="135" spans="1:65" s="2" customFormat="1" ht="21.75" customHeight="1">
      <c r="A135" s="37"/>
      <c r="B135" s="38"/>
      <c r="C135" s="196" t="s">
        <v>238</v>
      </c>
      <c r="D135" s="196" t="s">
        <v>194</v>
      </c>
      <c r="E135" s="197" t="s">
        <v>281</v>
      </c>
      <c r="F135" s="198" t="s">
        <v>282</v>
      </c>
      <c r="G135" s="199" t="s">
        <v>241</v>
      </c>
      <c r="H135" s="200">
        <v>10.164999999999999</v>
      </c>
      <c r="I135" s="201"/>
      <c r="J135" s="202">
        <f>ROUND(I135*H135,2)</f>
        <v>0</v>
      </c>
      <c r="K135" s="198" t="s">
        <v>197</v>
      </c>
      <c r="L135" s="42"/>
      <c r="M135" s="203" t="s">
        <v>32</v>
      </c>
      <c r="N135" s="204" t="s">
        <v>52</v>
      </c>
      <c r="O135" s="67"/>
      <c r="P135" s="205">
        <f>O135*H135</f>
        <v>0</v>
      </c>
      <c r="Q135" s="205">
        <v>0</v>
      </c>
      <c r="R135" s="205">
        <f>Q135*H135</f>
        <v>0</v>
      </c>
      <c r="S135" s="205">
        <v>0</v>
      </c>
      <c r="T135" s="206">
        <f>S135*H135</f>
        <v>0</v>
      </c>
      <c r="U135" s="37"/>
      <c r="V135" s="37"/>
      <c r="W135" s="37"/>
      <c r="X135" s="37"/>
      <c r="Y135" s="37"/>
      <c r="Z135" s="37"/>
      <c r="AA135" s="37"/>
      <c r="AB135" s="37"/>
      <c r="AC135" s="37"/>
      <c r="AD135" s="37"/>
      <c r="AE135" s="37"/>
      <c r="AR135" s="207" t="s">
        <v>161</v>
      </c>
      <c r="AT135" s="207" t="s">
        <v>194</v>
      </c>
      <c r="AU135" s="207" t="s">
        <v>90</v>
      </c>
      <c r="AY135" s="19" t="s">
        <v>192</v>
      </c>
      <c r="BE135" s="208">
        <f>IF(N135="základní",J135,0)</f>
        <v>0</v>
      </c>
      <c r="BF135" s="208">
        <f>IF(N135="snížená",J135,0)</f>
        <v>0</v>
      </c>
      <c r="BG135" s="208">
        <f>IF(N135="zákl. přenesená",J135,0)</f>
        <v>0</v>
      </c>
      <c r="BH135" s="208">
        <f>IF(N135="sníž. přenesená",J135,0)</f>
        <v>0</v>
      </c>
      <c r="BI135" s="208">
        <f>IF(N135="nulová",J135,0)</f>
        <v>0</v>
      </c>
      <c r="BJ135" s="19" t="s">
        <v>40</v>
      </c>
      <c r="BK135" s="208">
        <f>ROUND(I135*H135,2)</f>
        <v>0</v>
      </c>
      <c r="BL135" s="19" t="s">
        <v>161</v>
      </c>
      <c r="BM135" s="207" t="s">
        <v>1097</v>
      </c>
    </row>
    <row r="136" spans="1:65" s="2" customFormat="1" ht="105.6">
      <c r="A136" s="37"/>
      <c r="B136" s="38"/>
      <c r="C136" s="39"/>
      <c r="D136" s="209" t="s">
        <v>199</v>
      </c>
      <c r="E136" s="39"/>
      <c r="F136" s="210" t="s">
        <v>274</v>
      </c>
      <c r="G136" s="39"/>
      <c r="H136" s="39"/>
      <c r="I136" s="119"/>
      <c r="J136" s="39"/>
      <c r="K136" s="39"/>
      <c r="L136" s="42"/>
      <c r="M136" s="211"/>
      <c r="N136" s="212"/>
      <c r="O136" s="67"/>
      <c r="P136" s="67"/>
      <c r="Q136" s="67"/>
      <c r="R136" s="67"/>
      <c r="S136" s="67"/>
      <c r="T136" s="68"/>
      <c r="U136" s="37"/>
      <c r="V136" s="37"/>
      <c r="W136" s="37"/>
      <c r="X136" s="37"/>
      <c r="Y136" s="37"/>
      <c r="Z136" s="37"/>
      <c r="AA136" s="37"/>
      <c r="AB136" s="37"/>
      <c r="AC136" s="37"/>
      <c r="AD136" s="37"/>
      <c r="AE136" s="37"/>
      <c r="AT136" s="19" t="s">
        <v>199</v>
      </c>
      <c r="AU136" s="19" t="s">
        <v>90</v>
      </c>
    </row>
    <row r="137" spans="1:65" s="14" customFormat="1" ht="10.199999999999999">
      <c r="B137" s="223"/>
      <c r="C137" s="224"/>
      <c r="D137" s="209" t="s">
        <v>201</v>
      </c>
      <c r="E137" s="225" t="s">
        <v>32</v>
      </c>
      <c r="F137" s="226" t="s">
        <v>1098</v>
      </c>
      <c r="G137" s="224"/>
      <c r="H137" s="227">
        <v>10.164999999999999</v>
      </c>
      <c r="I137" s="228"/>
      <c r="J137" s="224"/>
      <c r="K137" s="224"/>
      <c r="L137" s="229"/>
      <c r="M137" s="230"/>
      <c r="N137" s="231"/>
      <c r="O137" s="231"/>
      <c r="P137" s="231"/>
      <c r="Q137" s="231"/>
      <c r="R137" s="231"/>
      <c r="S137" s="231"/>
      <c r="T137" s="232"/>
      <c r="AT137" s="233" t="s">
        <v>201</v>
      </c>
      <c r="AU137" s="233" t="s">
        <v>90</v>
      </c>
      <c r="AV137" s="14" t="s">
        <v>90</v>
      </c>
      <c r="AW137" s="14" t="s">
        <v>38</v>
      </c>
      <c r="AX137" s="14" t="s">
        <v>40</v>
      </c>
      <c r="AY137" s="233" t="s">
        <v>192</v>
      </c>
    </row>
    <row r="138" spans="1:65" s="2" customFormat="1" ht="21.75" customHeight="1">
      <c r="A138" s="37"/>
      <c r="B138" s="38"/>
      <c r="C138" s="196" t="s">
        <v>245</v>
      </c>
      <c r="D138" s="196" t="s">
        <v>194</v>
      </c>
      <c r="E138" s="197" t="s">
        <v>1099</v>
      </c>
      <c r="F138" s="198" t="s">
        <v>1100</v>
      </c>
      <c r="G138" s="199" t="s">
        <v>241</v>
      </c>
      <c r="H138" s="200">
        <v>198.42</v>
      </c>
      <c r="I138" s="201"/>
      <c r="J138" s="202">
        <f>ROUND(I138*H138,2)</f>
        <v>0</v>
      </c>
      <c r="K138" s="198" t="s">
        <v>197</v>
      </c>
      <c r="L138" s="42"/>
      <c r="M138" s="203" t="s">
        <v>32</v>
      </c>
      <c r="N138" s="204" t="s">
        <v>52</v>
      </c>
      <c r="O138" s="67"/>
      <c r="P138" s="205">
        <f>O138*H138</f>
        <v>0</v>
      </c>
      <c r="Q138" s="205">
        <v>0</v>
      </c>
      <c r="R138" s="205">
        <f>Q138*H138</f>
        <v>0</v>
      </c>
      <c r="S138" s="205">
        <v>0</v>
      </c>
      <c r="T138" s="206">
        <f>S138*H138</f>
        <v>0</v>
      </c>
      <c r="U138" s="37"/>
      <c r="V138" s="37"/>
      <c r="W138" s="37"/>
      <c r="X138" s="37"/>
      <c r="Y138" s="37"/>
      <c r="Z138" s="37"/>
      <c r="AA138" s="37"/>
      <c r="AB138" s="37"/>
      <c r="AC138" s="37"/>
      <c r="AD138" s="37"/>
      <c r="AE138" s="37"/>
      <c r="AR138" s="207" t="s">
        <v>161</v>
      </c>
      <c r="AT138" s="207" t="s">
        <v>194</v>
      </c>
      <c r="AU138" s="207" t="s">
        <v>90</v>
      </c>
      <c r="AY138" s="19" t="s">
        <v>192</v>
      </c>
      <c r="BE138" s="208">
        <f>IF(N138="základní",J138,0)</f>
        <v>0</v>
      </c>
      <c r="BF138" s="208">
        <f>IF(N138="snížená",J138,0)</f>
        <v>0</v>
      </c>
      <c r="BG138" s="208">
        <f>IF(N138="zákl. přenesená",J138,0)</f>
        <v>0</v>
      </c>
      <c r="BH138" s="208">
        <f>IF(N138="sníž. přenesená",J138,0)</f>
        <v>0</v>
      </c>
      <c r="BI138" s="208">
        <f>IF(N138="nulová",J138,0)</f>
        <v>0</v>
      </c>
      <c r="BJ138" s="19" t="s">
        <v>40</v>
      </c>
      <c r="BK138" s="208">
        <f>ROUND(I138*H138,2)</f>
        <v>0</v>
      </c>
      <c r="BL138" s="19" t="s">
        <v>161</v>
      </c>
      <c r="BM138" s="207" t="s">
        <v>1101</v>
      </c>
    </row>
    <row r="139" spans="1:65" s="2" customFormat="1" ht="153.6">
      <c r="A139" s="37"/>
      <c r="B139" s="38"/>
      <c r="C139" s="39"/>
      <c r="D139" s="209" t="s">
        <v>199</v>
      </c>
      <c r="E139" s="39"/>
      <c r="F139" s="210" t="s">
        <v>289</v>
      </c>
      <c r="G139" s="39"/>
      <c r="H139" s="39"/>
      <c r="I139" s="119"/>
      <c r="J139" s="39"/>
      <c r="K139" s="39"/>
      <c r="L139" s="42"/>
      <c r="M139" s="211"/>
      <c r="N139" s="212"/>
      <c r="O139" s="67"/>
      <c r="P139" s="67"/>
      <c r="Q139" s="67"/>
      <c r="R139" s="67"/>
      <c r="S139" s="67"/>
      <c r="T139" s="68"/>
      <c r="U139" s="37"/>
      <c r="V139" s="37"/>
      <c r="W139" s="37"/>
      <c r="X139" s="37"/>
      <c r="Y139" s="37"/>
      <c r="Z139" s="37"/>
      <c r="AA139" s="37"/>
      <c r="AB139" s="37"/>
      <c r="AC139" s="37"/>
      <c r="AD139" s="37"/>
      <c r="AE139" s="37"/>
      <c r="AT139" s="19" t="s">
        <v>199</v>
      </c>
      <c r="AU139" s="19" t="s">
        <v>90</v>
      </c>
    </row>
    <row r="140" spans="1:65" s="2" customFormat="1" ht="19.2">
      <c r="A140" s="37"/>
      <c r="B140" s="38"/>
      <c r="C140" s="39"/>
      <c r="D140" s="209" t="s">
        <v>209</v>
      </c>
      <c r="E140" s="39"/>
      <c r="F140" s="210" t="s">
        <v>1094</v>
      </c>
      <c r="G140" s="39"/>
      <c r="H140" s="39"/>
      <c r="I140" s="119"/>
      <c r="J140" s="39"/>
      <c r="K140" s="39"/>
      <c r="L140" s="42"/>
      <c r="M140" s="211"/>
      <c r="N140" s="212"/>
      <c r="O140" s="67"/>
      <c r="P140" s="67"/>
      <c r="Q140" s="67"/>
      <c r="R140" s="67"/>
      <c r="S140" s="67"/>
      <c r="T140" s="68"/>
      <c r="U140" s="37"/>
      <c r="V140" s="37"/>
      <c r="W140" s="37"/>
      <c r="X140" s="37"/>
      <c r="Y140" s="37"/>
      <c r="Z140" s="37"/>
      <c r="AA140" s="37"/>
      <c r="AB140" s="37"/>
      <c r="AC140" s="37"/>
      <c r="AD140" s="37"/>
      <c r="AE140" s="37"/>
      <c r="AT140" s="19" t="s">
        <v>209</v>
      </c>
      <c r="AU140" s="19" t="s">
        <v>90</v>
      </c>
    </row>
    <row r="141" spans="1:65" s="13" customFormat="1" ht="10.199999999999999">
      <c r="B141" s="213"/>
      <c r="C141" s="214"/>
      <c r="D141" s="209" t="s">
        <v>201</v>
      </c>
      <c r="E141" s="215" t="s">
        <v>32</v>
      </c>
      <c r="F141" s="216" t="s">
        <v>1095</v>
      </c>
      <c r="G141" s="214"/>
      <c r="H141" s="215" t="s">
        <v>32</v>
      </c>
      <c r="I141" s="217"/>
      <c r="J141" s="214"/>
      <c r="K141" s="214"/>
      <c r="L141" s="218"/>
      <c r="M141" s="219"/>
      <c r="N141" s="220"/>
      <c r="O141" s="220"/>
      <c r="P141" s="220"/>
      <c r="Q141" s="220"/>
      <c r="R141" s="220"/>
      <c r="S141" s="220"/>
      <c r="T141" s="221"/>
      <c r="AT141" s="222" t="s">
        <v>201</v>
      </c>
      <c r="AU141" s="222" t="s">
        <v>90</v>
      </c>
      <c r="AV141" s="13" t="s">
        <v>40</v>
      </c>
      <c r="AW141" s="13" t="s">
        <v>38</v>
      </c>
      <c r="AX141" s="13" t="s">
        <v>81</v>
      </c>
      <c r="AY141" s="222" t="s">
        <v>192</v>
      </c>
    </row>
    <row r="142" spans="1:65" s="13" customFormat="1" ht="10.199999999999999">
      <c r="B142" s="213"/>
      <c r="C142" s="214"/>
      <c r="D142" s="209" t="s">
        <v>201</v>
      </c>
      <c r="E142" s="215" t="s">
        <v>32</v>
      </c>
      <c r="F142" s="216" t="s">
        <v>1075</v>
      </c>
      <c r="G142" s="214"/>
      <c r="H142" s="215" t="s">
        <v>32</v>
      </c>
      <c r="I142" s="217"/>
      <c r="J142" s="214"/>
      <c r="K142" s="214"/>
      <c r="L142" s="218"/>
      <c r="M142" s="219"/>
      <c r="N142" s="220"/>
      <c r="O142" s="220"/>
      <c r="P142" s="220"/>
      <c r="Q142" s="220"/>
      <c r="R142" s="220"/>
      <c r="S142" s="220"/>
      <c r="T142" s="221"/>
      <c r="AT142" s="222" t="s">
        <v>201</v>
      </c>
      <c r="AU142" s="222" t="s">
        <v>90</v>
      </c>
      <c r="AV142" s="13" t="s">
        <v>40</v>
      </c>
      <c r="AW142" s="13" t="s">
        <v>38</v>
      </c>
      <c r="AX142" s="13" t="s">
        <v>81</v>
      </c>
      <c r="AY142" s="222" t="s">
        <v>192</v>
      </c>
    </row>
    <row r="143" spans="1:65" s="13" customFormat="1" ht="10.199999999999999">
      <c r="B143" s="213"/>
      <c r="C143" s="214"/>
      <c r="D143" s="209" t="s">
        <v>201</v>
      </c>
      <c r="E143" s="215" t="s">
        <v>32</v>
      </c>
      <c r="F143" s="216" t="s">
        <v>1088</v>
      </c>
      <c r="G143" s="214"/>
      <c r="H143" s="215" t="s">
        <v>32</v>
      </c>
      <c r="I143" s="217"/>
      <c r="J143" s="214"/>
      <c r="K143" s="214"/>
      <c r="L143" s="218"/>
      <c r="M143" s="219"/>
      <c r="N143" s="220"/>
      <c r="O143" s="220"/>
      <c r="P143" s="220"/>
      <c r="Q143" s="220"/>
      <c r="R143" s="220"/>
      <c r="S143" s="220"/>
      <c r="T143" s="221"/>
      <c r="AT143" s="222" t="s">
        <v>201</v>
      </c>
      <c r="AU143" s="222" t="s">
        <v>90</v>
      </c>
      <c r="AV143" s="13" t="s">
        <v>40</v>
      </c>
      <c r="AW143" s="13" t="s">
        <v>38</v>
      </c>
      <c r="AX143" s="13" t="s">
        <v>81</v>
      </c>
      <c r="AY143" s="222" t="s">
        <v>192</v>
      </c>
    </row>
    <row r="144" spans="1:65" s="14" customFormat="1" ht="10.199999999999999">
      <c r="B144" s="223"/>
      <c r="C144" s="224"/>
      <c r="D144" s="209" t="s">
        <v>201</v>
      </c>
      <c r="E144" s="225" t="s">
        <v>32</v>
      </c>
      <c r="F144" s="226" t="s">
        <v>1102</v>
      </c>
      <c r="G144" s="224"/>
      <c r="H144" s="227">
        <v>198.42</v>
      </c>
      <c r="I144" s="228"/>
      <c r="J144" s="224"/>
      <c r="K144" s="224"/>
      <c r="L144" s="229"/>
      <c r="M144" s="230"/>
      <c r="N144" s="231"/>
      <c r="O144" s="231"/>
      <c r="P144" s="231"/>
      <c r="Q144" s="231"/>
      <c r="R144" s="231"/>
      <c r="S144" s="231"/>
      <c r="T144" s="232"/>
      <c r="AT144" s="233" t="s">
        <v>201</v>
      </c>
      <c r="AU144" s="233" t="s">
        <v>90</v>
      </c>
      <c r="AV144" s="14" t="s">
        <v>90</v>
      </c>
      <c r="AW144" s="14" t="s">
        <v>38</v>
      </c>
      <c r="AX144" s="14" t="s">
        <v>81</v>
      </c>
      <c r="AY144" s="233" t="s">
        <v>192</v>
      </c>
    </row>
    <row r="145" spans="1:65" s="15" customFormat="1" ht="10.199999999999999">
      <c r="B145" s="234"/>
      <c r="C145" s="235"/>
      <c r="D145" s="209" t="s">
        <v>201</v>
      </c>
      <c r="E145" s="236" t="s">
        <v>32</v>
      </c>
      <c r="F145" s="237" t="s">
        <v>204</v>
      </c>
      <c r="G145" s="235"/>
      <c r="H145" s="238">
        <v>198.42</v>
      </c>
      <c r="I145" s="239"/>
      <c r="J145" s="235"/>
      <c r="K145" s="235"/>
      <c r="L145" s="240"/>
      <c r="M145" s="241"/>
      <c r="N145" s="242"/>
      <c r="O145" s="242"/>
      <c r="P145" s="242"/>
      <c r="Q145" s="242"/>
      <c r="R145" s="242"/>
      <c r="S145" s="242"/>
      <c r="T145" s="243"/>
      <c r="AT145" s="244" t="s">
        <v>201</v>
      </c>
      <c r="AU145" s="244" t="s">
        <v>90</v>
      </c>
      <c r="AV145" s="15" t="s">
        <v>161</v>
      </c>
      <c r="AW145" s="15" t="s">
        <v>38</v>
      </c>
      <c r="AX145" s="15" t="s">
        <v>40</v>
      </c>
      <c r="AY145" s="244" t="s">
        <v>192</v>
      </c>
    </row>
    <row r="146" spans="1:65" s="2" customFormat="1" ht="21.75" customHeight="1">
      <c r="A146" s="37"/>
      <c r="B146" s="38"/>
      <c r="C146" s="196" t="s">
        <v>265</v>
      </c>
      <c r="D146" s="196" t="s">
        <v>194</v>
      </c>
      <c r="E146" s="197" t="s">
        <v>292</v>
      </c>
      <c r="F146" s="198" t="s">
        <v>293</v>
      </c>
      <c r="G146" s="199" t="s">
        <v>241</v>
      </c>
      <c r="H146" s="200">
        <v>59.526000000000003</v>
      </c>
      <c r="I146" s="201"/>
      <c r="J146" s="202">
        <f>ROUND(I146*H146,2)</f>
        <v>0</v>
      </c>
      <c r="K146" s="198" t="s">
        <v>197</v>
      </c>
      <c r="L146" s="42"/>
      <c r="M146" s="203" t="s">
        <v>32</v>
      </c>
      <c r="N146" s="204" t="s">
        <v>52</v>
      </c>
      <c r="O146" s="67"/>
      <c r="P146" s="205">
        <f>O146*H146</f>
        <v>0</v>
      </c>
      <c r="Q146" s="205">
        <v>0</v>
      </c>
      <c r="R146" s="205">
        <f>Q146*H146</f>
        <v>0</v>
      </c>
      <c r="S146" s="205">
        <v>0</v>
      </c>
      <c r="T146" s="206">
        <f>S146*H146</f>
        <v>0</v>
      </c>
      <c r="U146" s="37"/>
      <c r="V146" s="37"/>
      <c r="W146" s="37"/>
      <c r="X146" s="37"/>
      <c r="Y146" s="37"/>
      <c r="Z146" s="37"/>
      <c r="AA146" s="37"/>
      <c r="AB146" s="37"/>
      <c r="AC146" s="37"/>
      <c r="AD146" s="37"/>
      <c r="AE146" s="37"/>
      <c r="AR146" s="207" t="s">
        <v>161</v>
      </c>
      <c r="AT146" s="207" t="s">
        <v>194</v>
      </c>
      <c r="AU146" s="207" t="s">
        <v>90</v>
      </c>
      <c r="AY146" s="19" t="s">
        <v>192</v>
      </c>
      <c r="BE146" s="208">
        <f>IF(N146="základní",J146,0)</f>
        <v>0</v>
      </c>
      <c r="BF146" s="208">
        <f>IF(N146="snížená",J146,0)</f>
        <v>0</v>
      </c>
      <c r="BG146" s="208">
        <f>IF(N146="zákl. přenesená",J146,0)</f>
        <v>0</v>
      </c>
      <c r="BH146" s="208">
        <f>IF(N146="sníž. přenesená",J146,0)</f>
        <v>0</v>
      </c>
      <c r="BI146" s="208">
        <f>IF(N146="nulová",J146,0)</f>
        <v>0</v>
      </c>
      <c r="BJ146" s="19" t="s">
        <v>40</v>
      </c>
      <c r="BK146" s="208">
        <f>ROUND(I146*H146,2)</f>
        <v>0</v>
      </c>
      <c r="BL146" s="19" t="s">
        <v>161</v>
      </c>
      <c r="BM146" s="207" t="s">
        <v>1103</v>
      </c>
    </row>
    <row r="147" spans="1:65" s="2" customFormat="1" ht="153.6">
      <c r="A147" s="37"/>
      <c r="B147" s="38"/>
      <c r="C147" s="39"/>
      <c r="D147" s="209" t="s">
        <v>199</v>
      </c>
      <c r="E147" s="39"/>
      <c r="F147" s="210" t="s">
        <v>289</v>
      </c>
      <c r="G147" s="39"/>
      <c r="H147" s="39"/>
      <c r="I147" s="119"/>
      <c r="J147" s="39"/>
      <c r="K147" s="39"/>
      <c r="L147" s="42"/>
      <c r="M147" s="211"/>
      <c r="N147" s="212"/>
      <c r="O147" s="67"/>
      <c r="P147" s="67"/>
      <c r="Q147" s="67"/>
      <c r="R147" s="67"/>
      <c r="S147" s="67"/>
      <c r="T147" s="68"/>
      <c r="U147" s="37"/>
      <c r="V147" s="37"/>
      <c r="W147" s="37"/>
      <c r="X147" s="37"/>
      <c r="Y147" s="37"/>
      <c r="Z147" s="37"/>
      <c r="AA147" s="37"/>
      <c r="AB147" s="37"/>
      <c r="AC147" s="37"/>
      <c r="AD147" s="37"/>
      <c r="AE147" s="37"/>
      <c r="AT147" s="19" t="s">
        <v>199</v>
      </c>
      <c r="AU147" s="19" t="s">
        <v>90</v>
      </c>
    </row>
    <row r="148" spans="1:65" s="14" customFormat="1" ht="10.199999999999999">
      <c r="B148" s="223"/>
      <c r="C148" s="224"/>
      <c r="D148" s="209" t="s">
        <v>201</v>
      </c>
      <c r="E148" s="225" t="s">
        <v>32</v>
      </c>
      <c r="F148" s="226" t="s">
        <v>1104</v>
      </c>
      <c r="G148" s="224"/>
      <c r="H148" s="227">
        <v>59.526000000000003</v>
      </c>
      <c r="I148" s="228"/>
      <c r="J148" s="224"/>
      <c r="K148" s="224"/>
      <c r="L148" s="229"/>
      <c r="M148" s="230"/>
      <c r="N148" s="231"/>
      <c r="O148" s="231"/>
      <c r="P148" s="231"/>
      <c r="Q148" s="231"/>
      <c r="R148" s="231"/>
      <c r="S148" s="231"/>
      <c r="T148" s="232"/>
      <c r="AT148" s="233" t="s">
        <v>201</v>
      </c>
      <c r="AU148" s="233" t="s">
        <v>90</v>
      </c>
      <c r="AV148" s="14" t="s">
        <v>90</v>
      </c>
      <c r="AW148" s="14" t="s">
        <v>38</v>
      </c>
      <c r="AX148" s="14" t="s">
        <v>40</v>
      </c>
      <c r="AY148" s="233" t="s">
        <v>192</v>
      </c>
    </row>
    <row r="149" spans="1:65" s="2" customFormat="1" ht="21.75" customHeight="1">
      <c r="A149" s="37"/>
      <c r="B149" s="38"/>
      <c r="C149" s="196" t="s">
        <v>270</v>
      </c>
      <c r="D149" s="196" t="s">
        <v>194</v>
      </c>
      <c r="E149" s="197" t="s">
        <v>296</v>
      </c>
      <c r="F149" s="198" t="s">
        <v>297</v>
      </c>
      <c r="G149" s="199" t="s">
        <v>124</v>
      </c>
      <c r="H149" s="200">
        <v>396.84</v>
      </c>
      <c r="I149" s="201"/>
      <c r="J149" s="202">
        <f>ROUND(I149*H149,2)</f>
        <v>0</v>
      </c>
      <c r="K149" s="198" t="s">
        <v>197</v>
      </c>
      <c r="L149" s="42"/>
      <c r="M149" s="203" t="s">
        <v>32</v>
      </c>
      <c r="N149" s="204" t="s">
        <v>52</v>
      </c>
      <c r="O149" s="67"/>
      <c r="P149" s="205">
        <f>O149*H149</f>
        <v>0</v>
      </c>
      <c r="Q149" s="205">
        <v>5.8E-4</v>
      </c>
      <c r="R149" s="205">
        <f>Q149*H149</f>
        <v>0.23016719999999999</v>
      </c>
      <c r="S149" s="205">
        <v>0</v>
      </c>
      <c r="T149" s="206">
        <f>S149*H149</f>
        <v>0</v>
      </c>
      <c r="U149" s="37"/>
      <c r="V149" s="37"/>
      <c r="W149" s="37"/>
      <c r="X149" s="37"/>
      <c r="Y149" s="37"/>
      <c r="Z149" s="37"/>
      <c r="AA149" s="37"/>
      <c r="AB149" s="37"/>
      <c r="AC149" s="37"/>
      <c r="AD149" s="37"/>
      <c r="AE149" s="37"/>
      <c r="AR149" s="207" t="s">
        <v>161</v>
      </c>
      <c r="AT149" s="207" t="s">
        <v>194</v>
      </c>
      <c r="AU149" s="207" t="s">
        <v>90</v>
      </c>
      <c r="AY149" s="19" t="s">
        <v>192</v>
      </c>
      <c r="BE149" s="208">
        <f>IF(N149="základní",J149,0)</f>
        <v>0</v>
      </c>
      <c r="BF149" s="208">
        <f>IF(N149="snížená",J149,0)</f>
        <v>0</v>
      </c>
      <c r="BG149" s="208">
        <f>IF(N149="zákl. přenesená",J149,0)</f>
        <v>0</v>
      </c>
      <c r="BH149" s="208">
        <f>IF(N149="sníž. přenesená",J149,0)</f>
        <v>0</v>
      </c>
      <c r="BI149" s="208">
        <f>IF(N149="nulová",J149,0)</f>
        <v>0</v>
      </c>
      <c r="BJ149" s="19" t="s">
        <v>40</v>
      </c>
      <c r="BK149" s="208">
        <f>ROUND(I149*H149,2)</f>
        <v>0</v>
      </c>
      <c r="BL149" s="19" t="s">
        <v>161</v>
      </c>
      <c r="BM149" s="207" t="s">
        <v>1105</v>
      </c>
    </row>
    <row r="150" spans="1:65" s="2" customFormat="1" ht="28.8">
      <c r="A150" s="37"/>
      <c r="B150" s="38"/>
      <c r="C150" s="39"/>
      <c r="D150" s="209" t="s">
        <v>199</v>
      </c>
      <c r="E150" s="39"/>
      <c r="F150" s="210" t="s">
        <v>299</v>
      </c>
      <c r="G150" s="39"/>
      <c r="H150" s="39"/>
      <c r="I150" s="119"/>
      <c r="J150" s="39"/>
      <c r="K150" s="39"/>
      <c r="L150" s="42"/>
      <c r="M150" s="211"/>
      <c r="N150" s="212"/>
      <c r="O150" s="67"/>
      <c r="P150" s="67"/>
      <c r="Q150" s="67"/>
      <c r="R150" s="67"/>
      <c r="S150" s="67"/>
      <c r="T150" s="68"/>
      <c r="U150" s="37"/>
      <c r="V150" s="37"/>
      <c r="W150" s="37"/>
      <c r="X150" s="37"/>
      <c r="Y150" s="37"/>
      <c r="Z150" s="37"/>
      <c r="AA150" s="37"/>
      <c r="AB150" s="37"/>
      <c r="AC150" s="37"/>
      <c r="AD150" s="37"/>
      <c r="AE150" s="37"/>
      <c r="AT150" s="19" t="s">
        <v>199</v>
      </c>
      <c r="AU150" s="19" t="s">
        <v>90</v>
      </c>
    </row>
    <row r="151" spans="1:65" s="13" customFormat="1" ht="10.199999999999999">
      <c r="B151" s="213"/>
      <c r="C151" s="214"/>
      <c r="D151" s="209" t="s">
        <v>201</v>
      </c>
      <c r="E151" s="215" t="s">
        <v>32</v>
      </c>
      <c r="F151" s="216" t="s">
        <v>1095</v>
      </c>
      <c r="G151" s="214"/>
      <c r="H151" s="215" t="s">
        <v>32</v>
      </c>
      <c r="I151" s="217"/>
      <c r="J151" s="214"/>
      <c r="K151" s="214"/>
      <c r="L151" s="218"/>
      <c r="M151" s="219"/>
      <c r="N151" s="220"/>
      <c r="O151" s="220"/>
      <c r="P151" s="220"/>
      <c r="Q151" s="220"/>
      <c r="R151" s="220"/>
      <c r="S151" s="220"/>
      <c r="T151" s="221"/>
      <c r="AT151" s="222" t="s">
        <v>201</v>
      </c>
      <c r="AU151" s="222" t="s">
        <v>90</v>
      </c>
      <c r="AV151" s="13" t="s">
        <v>40</v>
      </c>
      <c r="AW151" s="13" t="s">
        <v>38</v>
      </c>
      <c r="AX151" s="13" t="s">
        <v>81</v>
      </c>
      <c r="AY151" s="222" t="s">
        <v>192</v>
      </c>
    </row>
    <row r="152" spans="1:65" s="13" customFormat="1" ht="10.199999999999999">
      <c r="B152" s="213"/>
      <c r="C152" s="214"/>
      <c r="D152" s="209" t="s">
        <v>201</v>
      </c>
      <c r="E152" s="215" t="s">
        <v>32</v>
      </c>
      <c r="F152" s="216" t="s">
        <v>1075</v>
      </c>
      <c r="G152" s="214"/>
      <c r="H152" s="215" t="s">
        <v>32</v>
      </c>
      <c r="I152" s="217"/>
      <c r="J152" s="214"/>
      <c r="K152" s="214"/>
      <c r="L152" s="218"/>
      <c r="M152" s="219"/>
      <c r="N152" s="220"/>
      <c r="O152" s="220"/>
      <c r="P152" s="220"/>
      <c r="Q152" s="220"/>
      <c r="R152" s="220"/>
      <c r="S152" s="220"/>
      <c r="T152" s="221"/>
      <c r="AT152" s="222" t="s">
        <v>201</v>
      </c>
      <c r="AU152" s="222" t="s">
        <v>90</v>
      </c>
      <c r="AV152" s="13" t="s">
        <v>40</v>
      </c>
      <c r="AW152" s="13" t="s">
        <v>38</v>
      </c>
      <c r="AX152" s="13" t="s">
        <v>81</v>
      </c>
      <c r="AY152" s="222" t="s">
        <v>192</v>
      </c>
    </row>
    <row r="153" spans="1:65" s="13" customFormat="1" ht="10.199999999999999">
      <c r="B153" s="213"/>
      <c r="C153" s="214"/>
      <c r="D153" s="209" t="s">
        <v>201</v>
      </c>
      <c r="E153" s="215" t="s">
        <v>32</v>
      </c>
      <c r="F153" s="216" t="s">
        <v>1088</v>
      </c>
      <c r="G153" s="214"/>
      <c r="H153" s="215" t="s">
        <v>32</v>
      </c>
      <c r="I153" s="217"/>
      <c r="J153" s="214"/>
      <c r="K153" s="214"/>
      <c r="L153" s="218"/>
      <c r="M153" s="219"/>
      <c r="N153" s="220"/>
      <c r="O153" s="220"/>
      <c r="P153" s="220"/>
      <c r="Q153" s="220"/>
      <c r="R153" s="220"/>
      <c r="S153" s="220"/>
      <c r="T153" s="221"/>
      <c r="AT153" s="222" t="s">
        <v>201</v>
      </c>
      <c r="AU153" s="222" t="s">
        <v>90</v>
      </c>
      <c r="AV153" s="13" t="s">
        <v>40</v>
      </c>
      <c r="AW153" s="13" t="s">
        <v>38</v>
      </c>
      <c r="AX153" s="13" t="s">
        <v>81</v>
      </c>
      <c r="AY153" s="222" t="s">
        <v>192</v>
      </c>
    </row>
    <row r="154" spans="1:65" s="14" customFormat="1" ht="10.199999999999999">
      <c r="B154" s="223"/>
      <c r="C154" s="224"/>
      <c r="D154" s="209" t="s">
        <v>201</v>
      </c>
      <c r="E154" s="225" t="s">
        <v>32</v>
      </c>
      <c r="F154" s="226" t="s">
        <v>1106</v>
      </c>
      <c r="G154" s="224"/>
      <c r="H154" s="227">
        <v>396.84</v>
      </c>
      <c r="I154" s="228"/>
      <c r="J154" s="224"/>
      <c r="K154" s="224"/>
      <c r="L154" s="229"/>
      <c r="M154" s="230"/>
      <c r="N154" s="231"/>
      <c r="O154" s="231"/>
      <c r="P154" s="231"/>
      <c r="Q154" s="231"/>
      <c r="R154" s="231"/>
      <c r="S154" s="231"/>
      <c r="T154" s="232"/>
      <c r="AT154" s="233" t="s">
        <v>201</v>
      </c>
      <c r="AU154" s="233" t="s">
        <v>90</v>
      </c>
      <c r="AV154" s="14" t="s">
        <v>90</v>
      </c>
      <c r="AW154" s="14" t="s">
        <v>38</v>
      </c>
      <c r="AX154" s="14" t="s">
        <v>81</v>
      </c>
      <c r="AY154" s="233" t="s">
        <v>192</v>
      </c>
    </row>
    <row r="155" spans="1:65" s="15" customFormat="1" ht="10.199999999999999">
      <c r="B155" s="234"/>
      <c r="C155" s="235"/>
      <c r="D155" s="209" t="s">
        <v>201</v>
      </c>
      <c r="E155" s="236" t="s">
        <v>32</v>
      </c>
      <c r="F155" s="237" t="s">
        <v>204</v>
      </c>
      <c r="G155" s="235"/>
      <c r="H155" s="238">
        <v>396.84</v>
      </c>
      <c r="I155" s="239"/>
      <c r="J155" s="235"/>
      <c r="K155" s="235"/>
      <c r="L155" s="240"/>
      <c r="M155" s="241"/>
      <c r="N155" s="242"/>
      <c r="O155" s="242"/>
      <c r="P155" s="242"/>
      <c r="Q155" s="242"/>
      <c r="R155" s="242"/>
      <c r="S155" s="242"/>
      <c r="T155" s="243"/>
      <c r="AT155" s="244" t="s">
        <v>201</v>
      </c>
      <c r="AU155" s="244" t="s">
        <v>90</v>
      </c>
      <c r="AV155" s="15" t="s">
        <v>161</v>
      </c>
      <c r="AW155" s="15" t="s">
        <v>38</v>
      </c>
      <c r="AX155" s="15" t="s">
        <v>40</v>
      </c>
      <c r="AY155" s="244" t="s">
        <v>192</v>
      </c>
    </row>
    <row r="156" spans="1:65" s="2" customFormat="1" ht="21.75" customHeight="1">
      <c r="A156" s="37"/>
      <c r="B156" s="38"/>
      <c r="C156" s="196" t="s">
        <v>280</v>
      </c>
      <c r="D156" s="196" t="s">
        <v>194</v>
      </c>
      <c r="E156" s="197" t="s">
        <v>302</v>
      </c>
      <c r="F156" s="198" t="s">
        <v>303</v>
      </c>
      <c r="G156" s="199" t="s">
        <v>124</v>
      </c>
      <c r="H156" s="200">
        <v>396.84</v>
      </c>
      <c r="I156" s="201"/>
      <c r="J156" s="202">
        <f>ROUND(I156*H156,2)</f>
        <v>0</v>
      </c>
      <c r="K156" s="198" t="s">
        <v>197</v>
      </c>
      <c r="L156" s="42"/>
      <c r="M156" s="203" t="s">
        <v>32</v>
      </c>
      <c r="N156" s="204" t="s">
        <v>52</v>
      </c>
      <c r="O156" s="67"/>
      <c r="P156" s="205">
        <f>O156*H156</f>
        <v>0</v>
      </c>
      <c r="Q156" s="205">
        <v>0</v>
      </c>
      <c r="R156" s="205">
        <f>Q156*H156</f>
        <v>0</v>
      </c>
      <c r="S156" s="205">
        <v>0</v>
      </c>
      <c r="T156" s="206">
        <f>S156*H156</f>
        <v>0</v>
      </c>
      <c r="U156" s="37"/>
      <c r="V156" s="37"/>
      <c r="W156" s="37"/>
      <c r="X156" s="37"/>
      <c r="Y156" s="37"/>
      <c r="Z156" s="37"/>
      <c r="AA156" s="37"/>
      <c r="AB156" s="37"/>
      <c r="AC156" s="37"/>
      <c r="AD156" s="37"/>
      <c r="AE156" s="37"/>
      <c r="AR156" s="207" t="s">
        <v>161</v>
      </c>
      <c r="AT156" s="207" t="s">
        <v>194</v>
      </c>
      <c r="AU156" s="207" t="s">
        <v>90</v>
      </c>
      <c r="AY156" s="19" t="s">
        <v>192</v>
      </c>
      <c r="BE156" s="208">
        <f>IF(N156="základní",J156,0)</f>
        <v>0</v>
      </c>
      <c r="BF156" s="208">
        <f>IF(N156="snížená",J156,0)</f>
        <v>0</v>
      </c>
      <c r="BG156" s="208">
        <f>IF(N156="zákl. přenesená",J156,0)</f>
        <v>0</v>
      </c>
      <c r="BH156" s="208">
        <f>IF(N156="sníž. přenesená",J156,0)</f>
        <v>0</v>
      </c>
      <c r="BI156" s="208">
        <f>IF(N156="nulová",J156,0)</f>
        <v>0</v>
      </c>
      <c r="BJ156" s="19" t="s">
        <v>40</v>
      </c>
      <c r="BK156" s="208">
        <f>ROUND(I156*H156,2)</f>
        <v>0</v>
      </c>
      <c r="BL156" s="19" t="s">
        <v>161</v>
      </c>
      <c r="BM156" s="207" t="s">
        <v>1107</v>
      </c>
    </row>
    <row r="157" spans="1:65" s="2" customFormat="1" ht="21.75" customHeight="1">
      <c r="A157" s="37"/>
      <c r="B157" s="38"/>
      <c r="C157" s="196" t="s">
        <v>285</v>
      </c>
      <c r="D157" s="196" t="s">
        <v>194</v>
      </c>
      <c r="E157" s="197" t="s">
        <v>1108</v>
      </c>
      <c r="F157" s="198" t="s">
        <v>1109</v>
      </c>
      <c r="G157" s="199" t="s">
        <v>241</v>
      </c>
      <c r="H157" s="200">
        <v>99.21</v>
      </c>
      <c r="I157" s="201"/>
      <c r="J157" s="202">
        <f>ROUND(I157*H157,2)</f>
        <v>0</v>
      </c>
      <c r="K157" s="198" t="s">
        <v>197</v>
      </c>
      <c r="L157" s="42"/>
      <c r="M157" s="203" t="s">
        <v>32</v>
      </c>
      <c r="N157" s="204" t="s">
        <v>52</v>
      </c>
      <c r="O157" s="67"/>
      <c r="P157" s="205">
        <f>O157*H157</f>
        <v>0</v>
      </c>
      <c r="Q157" s="205">
        <v>0</v>
      </c>
      <c r="R157" s="205">
        <f>Q157*H157</f>
        <v>0</v>
      </c>
      <c r="S157" s="205">
        <v>0</v>
      </c>
      <c r="T157" s="206">
        <f>S157*H157</f>
        <v>0</v>
      </c>
      <c r="U157" s="37"/>
      <c r="V157" s="37"/>
      <c r="W157" s="37"/>
      <c r="X157" s="37"/>
      <c r="Y157" s="37"/>
      <c r="Z157" s="37"/>
      <c r="AA157" s="37"/>
      <c r="AB157" s="37"/>
      <c r="AC157" s="37"/>
      <c r="AD157" s="37"/>
      <c r="AE157" s="37"/>
      <c r="AR157" s="207" t="s">
        <v>161</v>
      </c>
      <c r="AT157" s="207" t="s">
        <v>194</v>
      </c>
      <c r="AU157" s="207" t="s">
        <v>90</v>
      </c>
      <c r="AY157" s="19" t="s">
        <v>192</v>
      </c>
      <c r="BE157" s="208">
        <f>IF(N157="základní",J157,0)</f>
        <v>0</v>
      </c>
      <c r="BF157" s="208">
        <f>IF(N157="snížená",J157,0)</f>
        <v>0</v>
      </c>
      <c r="BG157" s="208">
        <f>IF(N157="zákl. přenesená",J157,0)</f>
        <v>0</v>
      </c>
      <c r="BH157" s="208">
        <f>IF(N157="sníž. přenesená",J157,0)</f>
        <v>0</v>
      </c>
      <c r="BI157" s="208">
        <f>IF(N157="nulová",J157,0)</f>
        <v>0</v>
      </c>
      <c r="BJ157" s="19" t="s">
        <v>40</v>
      </c>
      <c r="BK157" s="208">
        <f>ROUND(I157*H157,2)</f>
        <v>0</v>
      </c>
      <c r="BL157" s="19" t="s">
        <v>161</v>
      </c>
      <c r="BM157" s="207" t="s">
        <v>1110</v>
      </c>
    </row>
    <row r="158" spans="1:65" s="2" customFormat="1" ht="86.4">
      <c r="A158" s="37"/>
      <c r="B158" s="38"/>
      <c r="C158" s="39"/>
      <c r="D158" s="209" t="s">
        <v>199</v>
      </c>
      <c r="E158" s="39"/>
      <c r="F158" s="210" t="s">
        <v>1111</v>
      </c>
      <c r="G158" s="39"/>
      <c r="H158" s="39"/>
      <c r="I158" s="119"/>
      <c r="J158" s="39"/>
      <c r="K158" s="39"/>
      <c r="L158" s="42"/>
      <c r="M158" s="211"/>
      <c r="N158" s="212"/>
      <c r="O158" s="67"/>
      <c r="P158" s="67"/>
      <c r="Q158" s="67"/>
      <c r="R158" s="67"/>
      <c r="S158" s="67"/>
      <c r="T158" s="68"/>
      <c r="U158" s="37"/>
      <c r="V158" s="37"/>
      <c r="W158" s="37"/>
      <c r="X158" s="37"/>
      <c r="Y158" s="37"/>
      <c r="Z158" s="37"/>
      <c r="AA158" s="37"/>
      <c r="AB158" s="37"/>
      <c r="AC158" s="37"/>
      <c r="AD158" s="37"/>
      <c r="AE158" s="37"/>
      <c r="AT158" s="19" t="s">
        <v>199</v>
      </c>
      <c r="AU158" s="19" t="s">
        <v>90</v>
      </c>
    </row>
    <row r="159" spans="1:65" s="2" customFormat="1" ht="19.2">
      <c r="A159" s="37"/>
      <c r="B159" s="38"/>
      <c r="C159" s="39"/>
      <c r="D159" s="209" t="s">
        <v>209</v>
      </c>
      <c r="E159" s="39"/>
      <c r="F159" s="210" t="s">
        <v>1112</v>
      </c>
      <c r="G159" s="39"/>
      <c r="H159" s="39"/>
      <c r="I159" s="119"/>
      <c r="J159" s="39"/>
      <c r="K159" s="39"/>
      <c r="L159" s="42"/>
      <c r="M159" s="211"/>
      <c r="N159" s="212"/>
      <c r="O159" s="67"/>
      <c r="P159" s="67"/>
      <c r="Q159" s="67"/>
      <c r="R159" s="67"/>
      <c r="S159" s="67"/>
      <c r="T159" s="68"/>
      <c r="U159" s="37"/>
      <c r="V159" s="37"/>
      <c r="W159" s="37"/>
      <c r="X159" s="37"/>
      <c r="Y159" s="37"/>
      <c r="Z159" s="37"/>
      <c r="AA159" s="37"/>
      <c r="AB159" s="37"/>
      <c r="AC159" s="37"/>
      <c r="AD159" s="37"/>
      <c r="AE159" s="37"/>
      <c r="AT159" s="19" t="s">
        <v>209</v>
      </c>
      <c r="AU159" s="19" t="s">
        <v>90</v>
      </c>
    </row>
    <row r="160" spans="1:65" s="14" customFormat="1" ht="10.199999999999999">
      <c r="B160" s="223"/>
      <c r="C160" s="224"/>
      <c r="D160" s="209" t="s">
        <v>201</v>
      </c>
      <c r="E160" s="225" t="s">
        <v>32</v>
      </c>
      <c r="F160" s="226" t="s">
        <v>1113</v>
      </c>
      <c r="G160" s="224"/>
      <c r="H160" s="227">
        <v>99.21</v>
      </c>
      <c r="I160" s="228"/>
      <c r="J160" s="224"/>
      <c r="K160" s="224"/>
      <c r="L160" s="229"/>
      <c r="M160" s="230"/>
      <c r="N160" s="231"/>
      <c r="O160" s="231"/>
      <c r="P160" s="231"/>
      <c r="Q160" s="231"/>
      <c r="R160" s="231"/>
      <c r="S160" s="231"/>
      <c r="T160" s="232"/>
      <c r="AT160" s="233" t="s">
        <v>201</v>
      </c>
      <c r="AU160" s="233" t="s">
        <v>90</v>
      </c>
      <c r="AV160" s="14" t="s">
        <v>90</v>
      </c>
      <c r="AW160" s="14" t="s">
        <v>38</v>
      </c>
      <c r="AX160" s="14" t="s">
        <v>40</v>
      </c>
      <c r="AY160" s="233" t="s">
        <v>192</v>
      </c>
    </row>
    <row r="161" spans="1:65" s="2" customFormat="1" ht="21.75" customHeight="1">
      <c r="A161" s="37"/>
      <c r="B161" s="38"/>
      <c r="C161" s="196" t="s">
        <v>291</v>
      </c>
      <c r="D161" s="196" t="s">
        <v>194</v>
      </c>
      <c r="E161" s="197" t="s">
        <v>306</v>
      </c>
      <c r="F161" s="198" t="s">
        <v>307</v>
      </c>
      <c r="G161" s="199" t="s">
        <v>241</v>
      </c>
      <c r="H161" s="200">
        <v>983.255</v>
      </c>
      <c r="I161" s="201"/>
      <c r="J161" s="202">
        <f>ROUND(I161*H161,2)</f>
        <v>0</v>
      </c>
      <c r="K161" s="198" t="s">
        <v>197</v>
      </c>
      <c r="L161" s="42"/>
      <c r="M161" s="203" t="s">
        <v>32</v>
      </c>
      <c r="N161" s="204" t="s">
        <v>52</v>
      </c>
      <c r="O161" s="67"/>
      <c r="P161" s="205">
        <f>O161*H161</f>
        <v>0</v>
      </c>
      <c r="Q161" s="205">
        <v>0</v>
      </c>
      <c r="R161" s="205">
        <f>Q161*H161</f>
        <v>0</v>
      </c>
      <c r="S161" s="205">
        <v>0</v>
      </c>
      <c r="T161" s="206">
        <f>S161*H161</f>
        <v>0</v>
      </c>
      <c r="U161" s="37"/>
      <c r="V161" s="37"/>
      <c r="W161" s="37"/>
      <c r="X161" s="37"/>
      <c r="Y161" s="37"/>
      <c r="Z161" s="37"/>
      <c r="AA161" s="37"/>
      <c r="AB161" s="37"/>
      <c r="AC161" s="37"/>
      <c r="AD161" s="37"/>
      <c r="AE161" s="37"/>
      <c r="AR161" s="207" t="s">
        <v>161</v>
      </c>
      <c r="AT161" s="207" t="s">
        <v>194</v>
      </c>
      <c r="AU161" s="207" t="s">
        <v>90</v>
      </c>
      <c r="AY161" s="19" t="s">
        <v>192</v>
      </c>
      <c r="BE161" s="208">
        <f>IF(N161="základní",J161,0)</f>
        <v>0</v>
      </c>
      <c r="BF161" s="208">
        <f>IF(N161="snížená",J161,0)</f>
        <v>0</v>
      </c>
      <c r="BG161" s="208">
        <f>IF(N161="zákl. přenesená",J161,0)</f>
        <v>0</v>
      </c>
      <c r="BH161" s="208">
        <f>IF(N161="sníž. přenesená",J161,0)</f>
        <v>0</v>
      </c>
      <c r="BI161" s="208">
        <f>IF(N161="nulová",J161,0)</f>
        <v>0</v>
      </c>
      <c r="BJ161" s="19" t="s">
        <v>40</v>
      </c>
      <c r="BK161" s="208">
        <f>ROUND(I161*H161,2)</f>
        <v>0</v>
      </c>
      <c r="BL161" s="19" t="s">
        <v>161</v>
      </c>
      <c r="BM161" s="207" t="s">
        <v>1114</v>
      </c>
    </row>
    <row r="162" spans="1:65" s="2" customFormat="1" ht="144">
      <c r="A162" s="37"/>
      <c r="B162" s="38"/>
      <c r="C162" s="39"/>
      <c r="D162" s="209" t="s">
        <v>199</v>
      </c>
      <c r="E162" s="39"/>
      <c r="F162" s="210" t="s">
        <v>309</v>
      </c>
      <c r="G162" s="39"/>
      <c r="H162" s="39"/>
      <c r="I162" s="119"/>
      <c r="J162" s="39"/>
      <c r="K162" s="39"/>
      <c r="L162" s="42"/>
      <c r="M162" s="211"/>
      <c r="N162" s="212"/>
      <c r="O162" s="67"/>
      <c r="P162" s="67"/>
      <c r="Q162" s="67"/>
      <c r="R162" s="67"/>
      <c r="S162" s="67"/>
      <c r="T162" s="68"/>
      <c r="U162" s="37"/>
      <c r="V162" s="37"/>
      <c r="W162" s="37"/>
      <c r="X162" s="37"/>
      <c r="Y162" s="37"/>
      <c r="Z162" s="37"/>
      <c r="AA162" s="37"/>
      <c r="AB162" s="37"/>
      <c r="AC162" s="37"/>
      <c r="AD162" s="37"/>
      <c r="AE162" s="37"/>
      <c r="AT162" s="19" t="s">
        <v>199</v>
      </c>
      <c r="AU162" s="19" t="s">
        <v>90</v>
      </c>
    </row>
    <row r="163" spans="1:65" s="13" customFormat="1" ht="10.199999999999999">
      <c r="B163" s="213"/>
      <c r="C163" s="214"/>
      <c r="D163" s="209" t="s">
        <v>201</v>
      </c>
      <c r="E163" s="215" t="s">
        <v>32</v>
      </c>
      <c r="F163" s="216" t="s">
        <v>1115</v>
      </c>
      <c r="G163" s="214"/>
      <c r="H163" s="215" t="s">
        <v>32</v>
      </c>
      <c r="I163" s="217"/>
      <c r="J163" s="214"/>
      <c r="K163" s="214"/>
      <c r="L163" s="218"/>
      <c r="M163" s="219"/>
      <c r="N163" s="220"/>
      <c r="O163" s="220"/>
      <c r="P163" s="220"/>
      <c r="Q163" s="220"/>
      <c r="R163" s="220"/>
      <c r="S163" s="220"/>
      <c r="T163" s="221"/>
      <c r="AT163" s="222" t="s">
        <v>201</v>
      </c>
      <c r="AU163" s="222" t="s">
        <v>90</v>
      </c>
      <c r="AV163" s="13" t="s">
        <v>40</v>
      </c>
      <c r="AW163" s="13" t="s">
        <v>38</v>
      </c>
      <c r="AX163" s="13" t="s">
        <v>81</v>
      </c>
      <c r="AY163" s="222" t="s">
        <v>192</v>
      </c>
    </row>
    <row r="164" spans="1:65" s="14" customFormat="1" ht="10.199999999999999">
      <c r="B164" s="223"/>
      <c r="C164" s="224"/>
      <c r="D164" s="209" t="s">
        <v>201</v>
      </c>
      <c r="E164" s="225" t="s">
        <v>32</v>
      </c>
      <c r="F164" s="226" t="s">
        <v>1116</v>
      </c>
      <c r="G164" s="224"/>
      <c r="H164" s="227">
        <v>750.952</v>
      </c>
      <c r="I164" s="228"/>
      <c r="J164" s="224"/>
      <c r="K164" s="224"/>
      <c r="L164" s="229"/>
      <c r="M164" s="230"/>
      <c r="N164" s="231"/>
      <c r="O164" s="231"/>
      <c r="P164" s="231"/>
      <c r="Q164" s="231"/>
      <c r="R164" s="231"/>
      <c r="S164" s="231"/>
      <c r="T164" s="232"/>
      <c r="AT164" s="233" t="s">
        <v>201</v>
      </c>
      <c r="AU164" s="233" t="s">
        <v>90</v>
      </c>
      <c r="AV164" s="14" t="s">
        <v>90</v>
      </c>
      <c r="AW164" s="14" t="s">
        <v>38</v>
      </c>
      <c r="AX164" s="14" t="s">
        <v>81</v>
      </c>
      <c r="AY164" s="233" t="s">
        <v>192</v>
      </c>
    </row>
    <row r="165" spans="1:65" s="14" customFormat="1" ht="10.199999999999999">
      <c r="B165" s="223"/>
      <c r="C165" s="224"/>
      <c r="D165" s="209" t="s">
        <v>201</v>
      </c>
      <c r="E165" s="225" t="s">
        <v>32</v>
      </c>
      <c r="F165" s="226" t="s">
        <v>1117</v>
      </c>
      <c r="G165" s="224"/>
      <c r="H165" s="227">
        <v>33.883000000000003</v>
      </c>
      <c r="I165" s="228"/>
      <c r="J165" s="224"/>
      <c r="K165" s="224"/>
      <c r="L165" s="229"/>
      <c r="M165" s="230"/>
      <c r="N165" s="231"/>
      <c r="O165" s="231"/>
      <c r="P165" s="231"/>
      <c r="Q165" s="231"/>
      <c r="R165" s="231"/>
      <c r="S165" s="231"/>
      <c r="T165" s="232"/>
      <c r="AT165" s="233" t="s">
        <v>201</v>
      </c>
      <c r="AU165" s="233" t="s">
        <v>90</v>
      </c>
      <c r="AV165" s="14" t="s">
        <v>90</v>
      </c>
      <c r="AW165" s="14" t="s">
        <v>38</v>
      </c>
      <c r="AX165" s="14" t="s">
        <v>81</v>
      </c>
      <c r="AY165" s="233" t="s">
        <v>192</v>
      </c>
    </row>
    <row r="166" spans="1:65" s="14" customFormat="1" ht="10.199999999999999">
      <c r="B166" s="223"/>
      <c r="C166" s="224"/>
      <c r="D166" s="209" t="s">
        <v>201</v>
      </c>
      <c r="E166" s="225" t="s">
        <v>32</v>
      </c>
      <c r="F166" s="226" t="s">
        <v>1118</v>
      </c>
      <c r="G166" s="224"/>
      <c r="H166" s="227">
        <v>198.42</v>
      </c>
      <c r="I166" s="228"/>
      <c r="J166" s="224"/>
      <c r="K166" s="224"/>
      <c r="L166" s="229"/>
      <c r="M166" s="230"/>
      <c r="N166" s="231"/>
      <c r="O166" s="231"/>
      <c r="P166" s="231"/>
      <c r="Q166" s="231"/>
      <c r="R166" s="231"/>
      <c r="S166" s="231"/>
      <c r="T166" s="232"/>
      <c r="AT166" s="233" t="s">
        <v>201</v>
      </c>
      <c r="AU166" s="233" t="s">
        <v>90</v>
      </c>
      <c r="AV166" s="14" t="s">
        <v>90</v>
      </c>
      <c r="AW166" s="14" t="s">
        <v>38</v>
      </c>
      <c r="AX166" s="14" t="s">
        <v>81</v>
      </c>
      <c r="AY166" s="233" t="s">
        <v>192</v>
      </c>
    </row>
    <row r="167" spans="1:65" s="16" customFormat="1" ht="10.199999999999999">
      <c r="B167" s="245"/>
      <c r="C167" s="246"/>
      <c r="D167" s="209" t="s">
        <v>201</v>
      </c>
      <c r="E167" s="247" t="s">
        <v>32</v>
      </c>
      <c r="F167" s="248" t="s">
        <v>1119</v>
      </c>
      <c r="G167" s="246"/>
      <c r="H167" s="249">
        <v>983.255</v>
      </c>
      <c r="I167" s="250"/>
      <c r="J167" s="246"/>
      <c r="K167" s="246"/>
      <c r="L167" s="251"/>
      <c r="M167" s="252"/>
      <c r="N167" s="253"/>
      <c r="O167" s="253"/>
      <c r="P167" s="253"/>
      <c r="Q167" s="253"/>
      <c r="R167" s="253"/>
      <c r="S167" s="253"/>
      <c r="T167" s="254"/>
      <c r="AT167" s="255" t="s">
        <v>201</v>
      </c>
      <c r="AU167" s="255" t="s">
        <v>90</v>
      </c>
      <c r="AV167" s="16" t="s">
        <v>111</v>
      </c>
      <c r="AW167" s="16" t="s">
        <v>38</v>
      </c>
      <c r="AX167" s="16" t="s">
        <v>81</v>
      </c>
      <c r="AY167" s="255" t="s">
        <v>192</v>
      </c>
    </row>
    <row r="168" spans="1:65" s="15" customFormat="1" ht="10.199999999999999">
      <c r="B168" s="234"/>
      <c r="C168" s="235"/>
      <c r="D168" s="209" t="s">
        <v>201</v>
      </c>
      <c r="E168" s="236" t="s">
        <v>32</v>
      </c>
      <c r="F168" s="237" t="s">
        <v>204</v>
      </c>
      <c r="G168" s="235"/>
      <c r="H168" s="238">
        <v>983.255</v>
      </c>
      <c r="I168" s="239"/>
      <c r="J168" s="235"/>
      <c r="K168" s="235"/>
      <c r="L168" s="240"/>
      <c r="M168" s="241"/>
      <c r="N168" s="242"/>
      <c r="O168" s="242"/>
      <c r="P168" s="242"/>
      <c r="Q168" s="242"/>
      <c r="R168" s="242"/>
      <c r="S168" s="242"/>
      <c r="T168" s="243"/>
      <c r="AT168" s="244" t="s">
        <v>201</v>
      </c>
      <c r="AU168" s="244" t="s">
        <v>90</v>
      </c>
      <c r="AV168" s="15" t="s">
        <v>161</v>
      </c>
      <c r="AW168" s="15" t="s">
        <v>38</v>
      </c>
      <c r="AX168" s="15" t="s">
        <v>40</v>
      </c>
      <c r="AY168" s="244" t="s">
        <v>192</v>
      </c>
    </row>
    <row r="169" spans="1:65" s="2" customFormat="1" ht="21.75" customHeight="1">
      <c r="A169" s="37"/>
      <c r="B169" s="38"/>
      <c r="C169" s="196" t="s">
        <v>8</v>
      </c>
      <c r="D169" s="196" t="s">
        <v>194</v>
      </c>
      <c r="E169" s="197" t="s">
        <v>314</v>
      </c>
      <c r="F169" s="198" t="s">
        <v>315</v>
      </c>
      <c r="G169" s="199" t="s">
        <v>241</v>
      </c>
      <c r="H169" s="200">
        <v>47.89</v>
      </c>
      <c r="I169" s="201"/>
      <c r="J169" s="202">
        <f>ROUND(I169*H169,2)</f>
        <v>0</v>
      </c>
      <c r="K169" s="198" t="s">
        <v>197</v>
      </c>
      <c r="L169" s="42"/>
      <c r="M169" s="203" t="s">
        <v>32</v>
      </c>
      <c r="N169" s="204" t="s">
        <v>52</v>
      </c>
      <c r="O169" s="67"/>
      <c r="P169" s="205">
        <f>O169*H169</f>
        <v>0</v>
      </c>
      <c r="Q169" s="205">
        <v>0</v>
      </c>
      <c r="R169" s="205">
        <f>Q169*H169</f>
        <v>0</v>
      </c>
      <c r="S169" s="205">
        <v>0</v>
      </c>
      <c r="T169" s="206">
        <f>S169*H169</f>
        <v>0</v>
      </c>
      <c r="U169" s="37"/>
      <c r="V169" s="37"/>
      <c r="W169" s="37"/>
      <c r="X169" s="37"/>
      <c r="Y169" s="37"/>
      <c r="Z169" s="37"/>
      <c r="AA169" s="37"/>
      <c r="AB169" s="37"/>
      <c r="AC169" s="37"/>
      <c r="AD169" s="37"/>
      <c r="AE169" s="37"/>
      <c r="AR169" s="207" t="s">
        <v>161</v>
      </c>
      <c r="AT169" s="207" t="s">
        <v>194</v>
      </c>
      <c r="AU169" s="207" t="s">
        <v>90</v>
      </c>
      <c r="AY169" s="19" t="s">
        <v>192</v>
      </c>
      <c r="BE169" s="208">
        <f>IF(N169="základní",J169,0)</f>
        <v>0</v>
      </c>
      <c r="BF169" s="208">
        <f>IF(N169="snížená",J169,0)</f>
        <v>0</v>
      </c>
      <c r="BG169" s="208">
        <f>IF(N169="zákl. přenesená",J169,0)</f>
        <v>0</v>
      </c>
      <c r="BH169" s="208">
        <f>IF(N169="sníž. přenesená",J169,0)</f>
        <v>0</v>
      </c>
      <c r="BI169" s="208">
        <f>IF(N169="nulová",J169,0)</f>
        <v>0</v>
      </c>
      <c r="BJ169" s="19" t="s">
        <v>40</v>
      </c>
      <c r="BK169" s="208">
        <f>ROUND(I169*H169,2)</f>
        <v>0</v>
      </c>
      <c r="BL169" s="19" t="s">
        <v>161</v>
      </c>
      <c r="BM169" s="207" t="s">
        <v>1120</v>
      </c>
    </row>
    <row r="170" spans="1:65" s="2" customFormat="1" ht="105.6">
      <c r="A170" s="37"/>
      <c r="B170" s="38"/>
      <c r="C170" s="39"/>
      <c r="D170" s="209" t="s">
        <v>199</v>
      </c>
      <c r="E170" s="39"/>
      <c r="F170" s="210" t="s">
        <v>317</v>
      </c>
      <c r="G170" s="39"/>
      <c r="H170" s="39"/>
      <c r="I170" s="119"/>
      <c r="J170" s="39"/>
      <c r="K170" s="39"/>
      <c r="L170" s="42"/>
      <c r="M170" s="211"/>
      <c r="N170" s="212"/>
      <c r="O170" s="67"/>
      <c r="P170" s="67"/>
      <c r="Q170" s="67"/>
      <c r="R170" s="67"/>
      <c r="S170" s="67"/>
      <c r="T170" s="68"/>
      <c r="U170" s="37"/>
      <c r="V170" s="37"/>
      <c r="W170" s="37"/>
      <c r="X170" s="37"/>
      <c r="Y170" s="37"/>
      <c r="Z170" s="37"/>
      <c r="AA170" s="37"/>
      <c r="AB170" s="37"/>
      <c r="AC170" s="37"/>
      <c r="AD170" s="37"/>
      <c r="AE170" s="37"/>
      <c r="AT170" s="19" t="s">
        <v>199</v>
      </c>
      <c r="AU170" s="19" t="s">
        <v>90</v>
      </c>
    </row>
    <row r="171" spans="1:65" s="14" customFormat="1" ht="10.199999999999999">
      <c r="B171" s="223"/>
      <c r="C171" s="224"/>
      <c r="D171" s="209" t="s">
        <v>201</v>
      </c>
      <c r="E171" s="225" t="s">
        <v>32</v>
      </c>
      <c r="F171" s="226" t="s">
        <v>1121</v>
      </c>
      <c r="G171" s="224"/>
      <c r="H171" s="227">
        <v>47.89</v>
      </c>
      <c r="I171" s="228"/>
      <c r="J171" s="224"/>
      <c r="K171" s="224"/>
      <c r="L171" s="229"/>
      <c r="M171" s="230"/>
      <c r="N171" s="231"/>
      <c r="O171" s="231"/>
      <c r="P171" s="231"/>
      <c r="Q171" s="231"/>
      <c r="R171" s="231"/>
      <c r="S171" s="231"/>
      <c r="T171" s="232"/>
      <c r="AT171" s="233" t="s">
        <v>201</v>
      </c>
      <c r="AU171" s="233" t="s">
        <v>90</v>
      </c>
      <c r="AV171" s="14" t="s">
        <v>90</v>
      </c>
      <c r="AW171" s="14" t="s">
        <v>38</v>
      </c>
      <c r="AX171" s="14" t="s">
        <v>81</v>
      </c>
      <c r="AY171" s="233" t="s">
        <v>192</v>
      </c>
    </row>
    <row r="172" spans="1:65" s="15" customFormat="1" ht="10.199999999999999">
      <c r="B172" s="234"/>
      <c r="C172" s="235"/>
      <c r="D172" s="209" t="s">
        <v>201</v>
      </c>
      <c r="E172" s="236" t="s">
        <v>32</v>
      </c>
      <c r="F172" s="237" t="s">
        <v>204</v>
      </c>
      <c r="G172" s="235"/>
      <c r="H172" s="238">
        <v>47.89</v>
      </c>
      <c r="I172" s="239"/>
      <c r="J172" s="235"/>
      <c r="K172" s="235"/>
      <c r="L172" s="240"/>
      <c r="M172" s="241"/>
      <c r="N172" s="242"/>
      <c r="O172" s="242"/>
      <c r="P172" s="242"/>
      <c r="Q172" s="242"/>
      <c r="R172" s="242"/>
      <c r="S172" s="242"/>
      <c r="T172" s="243"/>
      <c r="AT172" s="244" t="s">
        <v>201</v>
      </c>
      <c r="AU172" s="244" t="s">
        <v>90</v>
      </c>
      <c r="AV172" s="15" t="s">
        <v>161</v>
      </c>
      <c r="AW172" s="15" t="s">
        <v>38</v>
      </c>
      <c r="AX172" s="15" t="s">
        <v>40</v>
      </c>
      <c r="AY172" s="244" t="s">
        <v>192</v>
      </c>
    </row>
    <row r="173" spans="1:65" s="2" customFormat="1" ht="16.5" customHeight="1">
      <c r="A173" s="37"/>
      <c r="B173" s="38"/>
      <c r="C173" s="256" t="s">
        <v>301</v>
      </c>
      <c r="D173" s="256" t="s">
        <v>322</v>
      </c>
      <c r="E173" s="257" t="s">
        <v>323</v>
      </c>
      <c r="F173" s="258" t="s">
        <v>324</v>
      </c>
      <c r="G173" s="259" t="s">
        <v>325</v>
      </c>
      <c r="H173" s="260">
        <v>76.623999999999995</v>
      </c>
      <c r="I173" s="261"/>
      <c r="J173" s="262">
        <f>ROUND(I173*H173,2)</f>
        <v>0</v>
      </c>
      <c r="K173" s="258" t="s">
        <v>197</v>
      </c>
      <c r="L173" s="263"/>
      <c r="M173" s="264" t="s">
        <v>32</v>
      </c>
      <c r="N173" s="265" t="s">
        <v>52</v>
      </c>
      <c r="O173" s="67"/>
      <c r="P173" s="205">
        <f>O173*H173</f>
        <v>0</v>
      </c>
      <c r="Q173" s="205">
        <v>0</v>
      </c>
      <c r="R173" s="205">
        <f>Q173*H173</f>
        <v>0</v>
      </c>
      <c r="S173" s="205">
        <v>0</v>
      </c>
      <c r="T173" s="206">
        <f>S173*H173</f>
        <v>0</v>
      </c>
      <c r="U173" s="37"/>
      <c r="V173" s="37"/>
      <c r="W173" s="37"/>
      <c r="X173" s="37"/>
      <c r="Y173" s="37"/>
      <c r="Z173" s="37"/>
      <c r="AA173" s="37"/>
      <c r="AB173" s="37"/>
      <c r="AC173" s="37"/>
      <c r="AD173" s="37"/>
      <c r="AE173" s="37"/>
      <c r="AR173" s="207" t="s">
        <v>238</v>
      </c>
      <c r="AT173" s="207" t="s">
        <v>322</v>
      </c>
      <c r="AU173" s="207" t="s">
        <v>90</v>
      </c>
      <c r="AY173" s="19" t="s">
        <v>192</v>
      </c>
      <c r="BE173" s="208">
        <f>IF(N173="základní",J173,0)</f>
        <v>0</v>
      </c>
      <c r="BF173" s="208">
        <f>IF(N173="snížená",J173,0)</f>
        <v>0</v>
      </c>
      <c r="BG173" s="208">
        <f>IF(N173="zákl. přenesená",J173,0)</f>
        <v>0</v>
      </c>
      <c r="BH173" s="208">
        <f>IF(N173="sníž. přenesená",J173,0)</f>
        <v>0</v>
      </c>
      <c r="BI173" s="208">
        <f>IF(N173="nulová",J173,0)</f>
        <v>0</v>
      </c>
      <c r="BJ173" s="19" t="s">
        <v>40</v>
      </c>
      <c r="BK173" s="208">
        <f>ROUND(I173*H173,2)</f>
        <v>0</v>
      </c>
      <c r="BL173" s="19" t="s">
        <v>161</v>
      </c>
      <c r="BM173" s="207" t="s">
        <v>1122</v>
      </c>
    </row>
    <row r="174" spans="1:65" s="2" customFormat="1" ht="28.8">
      <c r="A174" s="37"/>
      <c r="B174" s="38"/>
      <c r="C174" s="39"/>
      <c r="D174" s="209" t="s">
        <v>209</v>
      </c>
      <c r="E174" s="39"/>
      <c r="F174" s="210" t="s">
        <v>1123</v>
      </c>
      <c r="G174" s="39"/>
      <c r="H174" s="39"/>
      <c r="I174" s="119"/>
      <c r="J174" s="39"/>
      <c r="K174" s="39"/>
      <c r="L174" s="42"/>
      <c r="M174" s="211"/>
      <c r="N174" s="212"/>
      <c r="O174" s="67"/>
      <c r="P174" s="67"/>
      <c r="Q174" s="67"/>
      <c r="R174" s="67"/>
      <c r="S174" s="67"/>
      <c r="T174" s="68"/>
      <c r="U174" s="37"/>
      <c r="V174" s="37"/>
      <c r="W174" s="37"/>
      <c r="X174" s="37"/>
      <c r="Y174" s="37"/>
      <c r="Z174" s="37"/>
      <c r="AA174" s="37"/>
      <c r="AB174" s="37"/>
      <c r="AC174" s="37"/>
      <c r="AD174" s="37"/>
      <c r="AE174" s="37"/>
      <c r="AT174" s="19" t="s">
        <v>209</v>
      </c>
      <c r="AU174" s="19" t="s">
        <v>90</v>
      </c>
    </row>
    <row r="175" spans="1:65" s="14" customFormat="1" ht="10.199999999999999">
      <c r="B175" s="223"/>
      <c r="C175" s="224"/>
      <c r="D175" s="209" t="s">
        <v>201</v>
      </c>
      <c r="E175" s="225" t="s">
        <v>32</v>
      </c>
      <c r="F175" s="226" t="s">
        <v>1124</v>
      </c>
      <c r="G175" s="224"/>
      <c r="H175" s="227">
        <v>76.623999999999995</v>
      </c>
      <c r="I175" s="228"/>
      <c r="J175" s="224"/>
      <c r="K175" s="224"/>
      <c r="L175" s="229"/>
      <c r="M175" s="230"/>
      <c r="N175" s="231"/>
      <c r="O175" s="231"/>
      <c r="P175" s="231"/>
      <c r="Q175" s="231"/>
      <c r="R175" s="231"/>
      <c r="S175" s="231"/>
      <c r="T175" s="232"/>
      <c r="AT175" s="233" t="s">
        <v>201</v>
      </c>
      <c r="AU175" s="233" t="s">
        <v>90</v>
      </c>
      <c r="AV175" s="14" t="s">
        <v>90</v>
      </c>
      <c r="AW175" s="14" t="s">
        <v>38</v>
      </c>
      <c r="AX175" s="14" t="s">
        <v>40</v>
      </c>
      <c r="AY175" s="233" t="s">
        <v>192</v>
      </c>
    </row>
    <row r="176" spans="1:65" s="2" customFormat="1" ht="21.75" customHeight="1">
      <c r="A176" s="37"/>
      <c r="B176" s="38"/>
      <c r="C176" s="196" t="s">
        <v>305</v>
      </c>
      <c r="D176" s="196" t="s">
        <v>194</v>
      </c>
      <c r="E176" s="197" t="s">
        <v>335</v>
      </c>
      <c r="F176" s="198" t="s">
        <v>336</v>
      </c>
      <c r="G176" s="199" t="s">
        <v>241</v>
      </c>
      <c r="H176" s="200">
        <v>887.07100000000003</v>
      </c>
      <c r="I176" s="201"/>
      <c r="J176" s="202">
        <f>ROUND(I176*H176,2)</f>
        <v>0</v>
      </c>
      <c r="K176" s="198" t="s">
        <v>197</v>
      </c>
      <c r="L176" s="42"/>
      <c r="M176" s="203" t="s">
        <v>32</v>
      </c>
      <c r="N176" s="204" t="s">
        <v>52</v>
      </c>
      <c r="O176" s="67"/>
      <c r="P176" s="205">
        <f>O176*H176</f>
        <v>0</v>
      </c>
      <c r="Q176" s="205">
        <v>0</v>
      </c>
      <c r="R176" s="205">
        <f>Q176*H176</f>
        <v>0</v>
      </c>
      <c r="S176" s="205">
        <v>0</v>
      </c>
      <c r="T176" s="206">
        <f>S176*H176</f>
        <v>0</v>
      </c>
      <c r="U176" s="37"/>
      <c r="V176" s="37"/>
      <c r="W176" s="37"/>
      <c r="X176" s="37"/>
      <c r="Y176" s="37"/>
      <c r="Z176" s="37"/>
      <c r="AA176" s="37"/>
      <c r="AB176" s="37"/>
      <c r="AC176" s="37"/>
      <c r="AD176" s="37"/>
      <c r="AE176" s="37"/>
      <c r="AR176" s="207" t="s">
        <v>161</v>
      </c>
      <c r="AT176" s="207" t="s">
        <v>194</v>
      </c>
      <c r="AU176" s="207" t="s">
        <v>90</v>
      </c>
      <c r="AY176" s="19" t="s">
        <v>192</v>
      </c>
      <c r="BE176" s="208">
        <f>IF(N176="základní",J176,0)</f>
        <v>0</v>
      </c>
      <c r="BF176" s="208">
        <f>IF(N176="snížená",J176,0)</f>
        <v>0</v>
      </c>
      <c r="BG176" s="208">
        <f>IF(N176="zákl. přenesená",J176,0)</f>
        <v>0</v>
      </c>
      <c r="BH176" s="208">
        <f>IF(N176="sníž. přenesená",J176,0)</f>
        <v>0</v>
      </c>
      <c r="BI176" s="208">
        <f>IF(N176="nulová",J176,0)</f>
        <v>0</v>
      </c>
      <c r="BJ176" s="19" t="s">
        <v>40</v>
      </c>
      <c r="BK176" s="208">
        <f>ROUND(I176*H176,2)</f>
        <v>0</v>
      </c>
      <c r="BL176" s="19" t="s">
        <v>161</v>
      </c>
      <c r="BM176" s="207" t="s">
        <v>1125</v>
      </c>
    </row>
    <row r="177" spans="1:65" s="2" customFormat="1" ht="105.6">
      <c r="A177" s="37"/>
      <c r="B177" s="38"/>
      <c r="C177" s="39"/>
      <c r="D177" s="209" t="s">
        <v>199</v>
      </c>
      <c r="E177" s="39"/>
      <c r="F177" s="210" t="s">
        <v>317</v>
      </c>
      <c r="G177" s="39"/>
      <c r="H177" s="39"/>
      <c r="I177" s="119"/>
      <c r="J177" s="39"/>
      <c r="K177" s="39"/>
      <c r="L177" s="42"/>
      <c r="M177" s="211"/>
      <c r="N177" s="212"/>
      <c r="O177" s="67"/>
      <c r="P177" s="67"/>
      <c r="Q177" s="67"/>
      <c r="R177" s="67"/>
      <c r="S177" s="67"/>
      <c r="T177" s="68"/>
      <c r="U177" s="37"/>
      <c r="V177" s="37"/>
      <c r="W177" s="37"/>
      <c r="X177" s="37"/>
      <c r="Y177" s="37"/>
      <c r="Z177" s="37"/>
      <c r="AA177" s="37"/>
      <c r="AB177" s="37"/>
      <c r="AC177" s="37"/>
      <c r="AD177" s="37"/>
      <c r="AE177" s="37"/>
      <c r="AT177" s="19" t="s">
        <v>199</v>
      </c>
      <c r="AU177" s="19" t="s">
        <v>90</v>
      </c>
    </row>
    <row r="178" spans="1:65" s="14" customFormat="1" ht="10.199999999999999">
      <c r="B178" s="223"/>
      <c r="C178" s="224"/>
      <c r="D178" s="209" t="s">
        <v>201</v>
      </c>
      <c r="E178" s="225" t="s">
        <v>32</v>
      </c>
      <c r="F178" s="226" t="s">
        <v>1126</v>
      </c>
      <c r="G178" s="224"/>
      <c r="H178" s="227">
        <v>136.119</v>
      </c>
      <c r="I178" s="228"/>
      <c r="J178" s="224"/>
      <c r="K178" s="224"/>
      <c r="L178" s="229"/>
      <c r="M178" s="230"/>
      <c r="N178" s="231"/>
      <c r="O178" s="231"/>
      <c r="P178" s="231"/>
      <c r="Q178" s="231"/>
      <c r="R178" s="231"/>
      <c r="S178" s="231"/>
      <c r="T178" s="232"/>
      <c r="AT178" s="233" t="s">
        <v>201</v>
      </c>
      <c r="AU178" s="233" t="s">
        <v>90</v>
      </c>
      <c r="AV178" s="14" t="s">
        <v>90</v>
      </c>
      <c r="AW178" s="14" t="s">
        <v>38</v>
      </c>
      <c r="AX178" s="14" t="s">
        <v>81</v>
      </c>
      <c r="AY178" s="233" t="s">
        <v>192</v>
      </c>
    </row>
    <row r="179" spans="1:65" s="14" customFormat="1" ht="10.199999999999999">
      <c r="B179" s="223"/>
      <c r="C179" s="224"/>
      <c r="D179" s="209" t="s">
        <v>201</v>
      </c>
      <c r="E179" s="225" t="s">
        <v>32</v>
      </c>
      <c r="F179" s="226" t="s">
        <v>1127</v>
      </c>
      <c r="G179" s="224"/>
      <c r="H179" s="227">
        <v>750.952</v>
      </c>
      <c r="I179" s="228"/>
      <c r="J179" s="224"/>
      <c r="K179" s="224"/>
      <c r="L179" s="229"/>
      <c r="M179" s="230"/>
      <c r="N179" s="231"/>
      <c r="O179" s="231"/>
      <c r="P179" s="231"/>
      <c r="Q179" s="231"/>
      <c r="R179" s="231"/>
      <c r="S179" s="231"/>
      <c r="T179" s="232"/>
      <c r="AT179" s="233" t="s">
        <v>201</v>
      </c>
      <c r="AU179" s="233" t="s">
        <v>90</v>
      </c>
      <c r="AV179" s="14" t="s">
        <v>90</v>
      </c>
      <c r="AW179" s="14" t="s">
        <v>38</v>
      </c>
      <c r="AX179" s="14" t="s">
        <v>81</v>
      </c>
      <c r="AY179" s="233" t="s">
        <v>192</v>
      </c>
    </row>
    <row r="180" spans="1:65" s="15" customFormat="1" ht="10.199999999999999">
      <c r="B180" s="234"/>
      <c r="C180" s="235"/>
      <c r="D180" s="209" t="s">
        <v>201</v>
      </c>
      <c r="E180" s="236" t="s">
        <v>32</v>
      </c>
      <c r="F180" s="237" t="s">
        <v>204</v>
      </c>
      <c r="G180" s="235"/>
      <c r="H180" s="238">
        <v>887.07100000000003</v>
      </c>
      <c r="I180" s="239"/>
      <c r="J180" s="235"/>
      <c r="K180" s="235"/>
      <c r="L180" s="240"/>
      <c r="M180" s="241"/>
      <c r="N180" s="242"/>
      <c r="O180" s="242"/>
      <c r="P180" s="242"/>
      <c r="Q180" s="242"/>
      <c r="R180" s="242"/>
      <c r="S180" s="242"/>
      <c r="T180" s="243"/>
      <c r="AT180" s="244" t="s">
        <v>201</v>
      </c>
      <c r="AU180" s="244" t="s">
        <v>90</v>
      </c>
      <c r="AV180" s="15" t="s">
        <v>161</v>
      </c>
      <c r="AW180" s="15" t="s">
        <v>38</v>
      </c>
      <c r="AX180" s="15" t="s">
        <v>40</v>
      </c>
      <c r="AY180" s="244" t="s">
        <v>192</v>
      </c>
    </row>
    <row r="181" spans="1:65" s="2" customFormat="1" ht="16.5" customHeight="1">
      <c r="A181" s="37"/>
      <c r="B181" s="38"/>
      <c r="C181" s="256" t="s">
        <v>313</v>
      </c>
      <c r="D181" s="256" t="s">
        <v>322</v>
      </c>
      <c r="E181" s="257" t="s">
        <v>330</v>
      </c>
      <c r="F181" s="258" t="s">
        <v>331</v>
      </c>
      <c r="G181" s="259" t="s">
        <v>325</v>
      </c>
      <c r="H181" s="260">
        <v>238.208</v>
      </c>
      <c r="I181" s="261"/>
      <c r="J181" s="262">
        <f>ROUND(I181*H181,2)</f>
        <v>0</v>
      </c>
      <c r="K181" s="258" t="s">
        <v>197</v>
      </c>
      <c r="L181" s="263"/>
      <c r="M181" s="264" t="s">
        <v>32</v>
      </c>
      <c r="N181" s="265" t="s">
        <v>52</v>
      </c>
      <c r="O181" s="67"/>
      <c r="P181" s="205">
        <f>O181*H181</f>
        <v>0</v>
      </c>
      <c r="Q181" s="205">
        <v>0</v>
      </c>
      <c r="R181" s="205">
        <f>Q181*H181</f>
        <v>0</v>
      </c>
      <c r="S181" s="205">
        <v>0</v>
      </c>
      <c r="T181" s="206">
        <f>S181*H181</f>
        <v>0</v>
      </c>
      <c r="U181" s="37"/>
      <c r="V181" s="37"/>
      <c r="W181" s="37"/>
      <c r="X181" s="37"/>
      <c r="Y181" s="37"/>
      <c r="Z181" s="37"/>
      <c r="AA181" s="37"/>
      <c r="AB181" s="37"/>
      <c r="AC181" s="37"/>
      <c r="AD181" s="37"/>
      <c r="AE181" s="37"/>
      <c r="AR181" s="207" t="s">
        <v>238</v>
      </c>
      <c r="AT181" s="207" t="s">
        <v>322</v>
      </c>
      <c r="AU181" s="207" t="s">
        <v>90</v>
      </c>
      <c r="AY181" s="19" t="s">
        <v>192</v>
      </c>
      <c r="BE181" s="208">
        <f>IF(N181="základní",J181,0)</f>
        <v>0</v>
      </c>
      <c r="BF181" s="208">
        <f>IF(N181="snížená",J181,0)</f>
        <v>0</v>
      </c>
      <c r="BG181" s="208">
        <f>IF(N181="zákl. přenesená",J181,0)</f>
        <v>0</v>
      </c>
      <c r="BH181" s="208">
        <f>IF(N181="sníž. přenesená",J181,0)</f>
        <v>0</v>
      </c>
      <c r="BI181" s="208">
        <f>IF(N181="nulová",J181,0)</f>
        <v>0</v>
      </c>
      <c r="BJ181" s="19" t="s">
        <v>40</v>
      </c>
      <c r="BK181" s="208">
        <f>ROUND(I181*H181,2)</f>
        <v>0</v>
      </c>
      <c r="BL181" s="19" t="s">
        <v>161</v>
      </c>
      <c r="BM181" s="207" t="s">
        <v>1128</v>
      </c>
    </row>
    <row r="182" spans="1:65" s="2" customFormat="1" ht="28.8">
      <c r="A182" s="37"/>
      <c r="B182" s="38"/>
      <c r="C182" s="39"/>
      <c r="D182" s="209" t="s">
        <v>209</v>
      </c>
      <c r="E182" s="39"/>
      <c r="F182" s="210" t="s">
        <v>1129</v>
      </c>
      <c r="G182" s="39"/>
      <c r="H182" s="39"/>
      <c r="I182" s="119"/>
      <c r="J182" s="39"/>
      <c r="K182" s="39"/>
      <c r="L182" s="42"/>
      <c r="M182" s="211"/>
      <c r="N182" s="212"/>
      <c r="O182" s="67"/>
      <c r="P182" s="67"/>
      <c r="Q182" s="67"/>
      <c r="R182" s="67"/>
      <c r="S182" s="67"/>
      <c r="T182" s="68"/>
      <c r="U182" s="37"/>
      <c r="V182" s="37"/>
      <c r="W182" s="37"/>
      <c r="X182" s="37"/>
      <c r="Y182" s="37"/>
      <c r="Z182" s="37"/>
      <c r="AA182" s="37"/>
      <c r="AB182" s="37"/>
      <c r="AC182" s="37"/>
      <c r="AD182" s="37"/>
      <c r="AE182" s="37"/>
      <c r="AT182" s="19" t="s">
        <v>209</v>
      </c>
      <c r="AU182" s="19" t="s">
        <v>90</v>
      </c>
    </row>
    <row r="183" spans="1:65" s="14" customFormat="1" ht="10.199999999999999">
      <c r="B183" s="223"/>
      <c r="C183" s="224"/>
      <c r="D183" s="209" t="s">
        <v>201</v>
      </c>
      <c r="E183" s="225" t="s">
        <v>32</v>
      </c>
      <c r="F183" s="226" t="s">
        <v>1130</v>
      </c>
      <c r="G183" s="224"/>
      <c r="H183" s="227">
        <v>238.208</v>
      </c>
      <c r="I183" s="228"/>
      <c r="J183" s="224"/>
      <c r="K183" s="224"/>
      <c r="L183" s="229"/>
      <c r="M183" s="230"/>
      <c r="N183" s="231"/>
      <c r="O183" s="231"/>
      <c r="P183" s="231"/>
      <c r="Q183" s="231"/>
      <c r="R183" s="231"/>
      <c r="S183" s="231"/>
      <c r="T183" s="232"/>
      <c r="AT183" s="233" t="s">
        <v>201</v>
      </c>
      <c r="AU183" s="233" t="s">
        <v>90</v>
      </c>
      <c r="AV183" s="14" t="s">
        <v>90</v>
      </c>
      <c r="AW183" s="14" t="s">
        <v>38</v>
      </c>
      <c r="AX183" s="14" t="s">
        <v>40</v>
      </c>
      <c r="AY183" s="233" t="s">
        <v>192</v>
      </c>
    </row>
    <row r="184" spans="1:65" s="2" customFormat="1" ht="16.5" customHeight="1">
      <c r="A184" s="37"/>
      <c r="B184" s="38"/>
      <c r="C184" s="256" t="s">
        <v>321</v>
      </c>
      <c r="D184" s="256" t="s">
        <v>322</v>
      </c>
      <c r="E184" s="257" t="s">
        <v>339</v>
      </c>
      <c r="F184" s="258" t="s">
        <v>340</v>
      </c>
      <c r="G184" s="259" t="s">
        <v>325</v>
      </c>
      <c r="H184" s="260">
        <v>1354.7170000000001</v>
      </c>
      <c r="I184" s="261"/>
      <c r="J184" s="262">
        <f>ROUND(I184*H184,2)</f>
        <v>0</v>
      </c>
      <c r="K184" s="258" t="s">
        <v>32</v>
      </c>
      <c r="L184" s="263"/>
      <c r="M184" s="264" t="s">
        <v>32</v>
      </c>
      <c r="N184" s="265" t="s">
        <v>52</v>
      </c>
      <c r="O184" s="67"/>
      <c r="P184" s="205">
        <f>O184*H184</f>
        <v>0</v>
      </c>
      <c r="Q184" s="205">
        <v>0</v>
      </c>
      <c r="R184" s="205">
        <f>Q184*H184</f>
        <v>0</v>
      </c>
      <c r="S184" s="205">
        <v>0</v>
      </c>
      <c r="T184" s="206">
        <f>S184*H184</f>
        <v>0</v>
      </c>
      <c r="U184" s="37"/>
      <c r="V184" s="37"/>
      <c r="W184" s="37"/>
      <c r="X184" s="37"/>
      <c r="Y184" s="37"/>
      <c r="Z184" s="37"/>
      <c r="AA184" s="37"/>
      <c r="AB184" s="37"/>
      <c r="AC184" s="37"/>
      <c r="AD184" s="37"/>
      <c r="AE184" s="37"/>
      <c r="AR184" s="207" t="s">
        <v>238</v>
      </c>
      <c r="AT184" s="207" t="s">
        <v>322</v>
      </c>
      <c r="AU184" s="207" t="s">
        <v>90</v>
      </c>
      <c r="AY184" s="19" t="s">
        <v>192</v>
      </c>
      <c r="BE184" s="208">
        <f>IF(N184="základní",J184,0)</f>
        <v>0</v>
      </c>
      <c r="BF184" s="208">
        <f>IF(N184="snížená",J184,0)</f>
        <v>0</v>
      </c>
      <c r="BG184" s="208">
        <f>IF(N184="zákl. přenesená",J184,0)</f>
        <v>0</v>
      </c>
      <c r="BH184" s="208">
        <f>IF(N184="sníž. přenesená",J184,0)</f>
        <v>0</v>
      </c>
      <c r="BI184" s="208">
        <f>IF(N184="nulová",J184,0)</f>
        <v>0</v>
      </c>
      <c r="BJ184" s="19" t="s">
        <v>40</v>
      </c>
      <c r="BK184" s="208">
        <f>ROUND(I184*H184,2)</f>
        <v>0</v>
      </c>
      <c r="BL184" s="19" t="s">
        <v>161</v>
      </c>
      <c r="BM184" s="207" t="s">
        <v>1131</v>
      </c>
    </row>
    <row r="185" spans="1:65" s="2" customFormat="1" ht="28.8">
      <c r="A185" s="37"/>
      <c r="B185" s="38"/>
      <c r="C185" s="39"/>
      <c r="D185" s="209" t="s">
        <v>209</v>
      </c>
      <c r="E185" s="39"/>
      <c r="F185" s="210" t="s">
        <v>1132</v>
      </c>
      <c r="G185" s="39"/>
      <c r="H185" s="39"/>
      <c r="I185" s="119"/>
      <c r="J185" s="39"/>
      <c r="K185" s="39"/>
      <c r="L185" s="42"/>
      <c r="M185" s="211"/>
      <c r="N185" s="212"/>
      <c r="O185" s="67"/>
      <c r="P185" s="67"/>
      <c r="Q185" s="67"/>
      <c r="R185" s="67"/>
      <c r="S185" s="67"/>
      <c r="T185" s="68"/>
      <c r="U185" s="37"/>
      <c r="V185" s="37"/>
      <c r="W185" s="37"/>
      <c r="X185" s="37"/>
      <c r="Y185" s="37"/>
      <c r="Z185" s="37"/>
      <c r="AA185" s="37"/>
      <c r="AB185" s="37"/>
      <c r="AC185" s="37"/>
      <c r="AD185" s="37"/>
      <c r="AE185" s="37"/>
      <c r="AT185" s="19" t="s">
        <v>209</v>
      </c>
      <c r="AU185" s="19" t="s">
        <v>90</v>
      </c>
    </row>
    <row r="186" spans="1:65" s="14" customFormat="1" ht="10.199999999999999">
      <c r="B186" s="223"/>
      <c r="C186" s="224"/>
      <c r="D186" s="209" t="s">
        <v>201</v>
      </c>
      <c r="E186" s="225" t="s">
        <v>32</v>
      </c>
      <c r="F186" s="226" t="s">
        <v>1133</v>
      </c>
      <c r="G186" s="224"/>
      <c r="H186" s="227">
        <v>1354.7170000000001</v>
      </c>
      <c r="I186" s="228"/>
      <c r="J186" s="224"/>
      <c r="K186" s="224"/>
      <c r="L186" s="229"/>
      <c r="M186" s="230"/>
      <c r="N186" s="231"/>
      <c r="O186" s="231"/>
      <c r="P186" s="231"/>
      <c r="Q186" s="231"/>
      <c r="R186" s="231"/>
      <c r="S186" s="231"/>
      <c r="T186" s="232"/>
      <c r="AT186" s="233" t="s">
        <v>201</v>
      </c>
      <c r="AU186" s="233" t="s">
        <v>90</v>
      </c>
      <c r="AV186" s="14" t="s">
        <v>90</v>
      </c>
      <c r="AW186" s="14" t="s">
        <v>38</v>
      </c>
      <c r="AX186" s="14" t="s">
        <v>40</v>
      </c>
      <c r="AY186" s="233" t="s">
        <v>192</v>
      </c>
    </row>
    <row r="187" spans="1:65" s="2" customFormat="1" ht="21.75" customHeight="1">
      <c r="A187" s="37"/>
      <c r="B187" s="38"/>
      <c r="C187" s="196" t="s">
        <v>329</v>
      </c>
      <c r="D187" s="196" t="s">
        <v>194</v>
      </c>
      <c r="E187" s="197" t="s">
        <v>345</v>
      </c>
      <c r="F187" s="198" t="s">
        <v>346</v>
      </c>
      <c r="G187" s="199" t="s">
        <v>241</v>
      </c>
      <c r="H187" s="200">
        <v>750.952</v>
      </c>
      <c r="I187" s="201"/>
      <c r="J187" s="202">
        <f>ROUND(I187*H187,2)</f>
        <v>0</v>
      </c>
      <c r="K187" s="198" t="s">
        <v>197</v>
      </c>
      <c r="L187" s="42"/>
      <c r="M187" s="203" t="s">
        <v>32</v>
      </c>
      <c r="N187" s="204" t="s">
        <v>52</v>
      </c>
      <c r="O187" s="67"/>
      <c r="P187" s="205">
        <f>O187*H187</f>
        <v>0</v>
      </c>
      <c r="Q187" s="205">
        <v>0</v>
      </c>
      <c r="R187" s="205">
        <f>Q187*H187</f>
        <v>0</v>
      </c>
      <c r="S187" s="205">
        <v>0</v>
      </c>
      <c r="T187" s="206">
        <f>S187*H187</f>
        <v>0</v>
      </c>
      <c r="U187" s="37"/>
      <c r="V187" s="37"/>
      <c r="W187" s="37"/>
      <c r="X187" s="37"/>
      <c r="Y187" s="37"/>
      <c r="Z187" s="37"/>
      <c r="AA187" s="37"/>
      <c r="AB187" s="37"/>
      <c r="AC187" s="37"/>
      <c r="AD187" s="37"/>
      <c r="AE187" s="37"/>
      <c r="AR187" s="207" t="s">
        <v>161</v>
      </c>
      <c r="AT187" s="207" t="s">
        <v>194</v>
      </c>
      <c r="AU187" s="207" t="s">
        <v>90</v>
      </c>
      <c r="AY187" s="19" t="s">
        <v>192</v>
      </c>
      <c r="BE187" s="208">
        <f>IF(N187="základní",J187,0)</f>
        <v>0</v>
      </c>
      <c r="BF187" s="208">
        <f>IF(N187="snížená",J187,0)</f>
        <v>0</v>
      </c>
      <c r="BG187" s="208">
        <f>IF(N187="zákl. přenesená",J187,0)</f>
        <v>0</v>
      </c>
      <c r="BH187" s="208">
        <f>IF(N187="sníž. přenesená",J187,0)</f>
        <v>0</v>
      </c>
      <c r="BI187" s="208">
        <f>IF(N187="nulová",J187,0)</f>
        <v>0</v>
      </c>
      <c r="BJ187" s="19" t="s">
        <v>40</v>
      </c>
      <c r="BK187" s="208">
        <f>ROUND(I187*H187,2)</f>
        <v>0</v>
      </c>
      <c r="BL187" s="19" t="s">
        <v>161</v>
      </c>
      <c r="BM187" s="207" t="s">
        <v>1134</v>
      </c>
    </row>
    <row r="188" spans="1:65" s="2" customFormat="1" ht="374.4">
      <c r="A188" s="37"/>
      <c r="B188" s="38"/>
      <c r="C188" s="39"/>
      <c r="D188" s="209" t="s">
        <v>199</v>
      </c>
      <c r="E188" s="39"/>
      <c r="F188" s="210" t="s">
        <v>348</v>
      </c>
      <c r="G188" s="39"/>
      <c r="H188" s="39"/>
      <c r="I188" s="119"/>
      <c r="J188" s="39"/>
      <c r="K188" s="39"/>
      <c r="L188" s="42"/>
      <c r="M188" s="211"/>
      <c r="N188" s="212"/>
      <c r="O188" s="67"/>
      <c r="P188" s="67"/>
      <c r="Q188" s="67"/>
      <c r="R188" s="67"/>
      <c r="S188" s="67"/>
      <c r="T188" s="68"/>
      <c r="U188" s="37"/>
      <c r="V188" s="37"/>
      <c r="W188" s="37"/>
      <c r="X188" s="37"/>
      <c r="Y188" s="37"/>
      <c r="Z188" s="37"/>
      <c r="AA188" s="37"/>
      <c r="AB188" s="37"/>
      <c r="AC188" s="37"/>
      <c r="AD188" s="37"/>
      <c r="AE188" s="37"/>
      <c r="AT188" s="19" t="s">
        <v>199</v>
      </c>
      <c r="AU188" s="19" t="s">
        <v>90</v>
      </c>
    </row>
    <row r="189" spans="1:65" s="13" customFormat="1" ht="10.199999999999999">
      <c r="B189" s="213"/>
      <c r="C189" s="214"/>
      <c r="D189" s="209" t="s">
        <v>201</v>
      </c>
      <c r="E189" s="215" t="s">
        <v>32</v>
      </c>
      <c r="F189" s="216" t="s">
        <v>1086</v>
      </c>
      <c r="G189" s="214"/>
      <c r="H189" s="215" t="s">
        <v>32</v>
      </c>
      <c r="I189" s="217"/>
      <c r="J189" s="214"/>
      <c r="K189" s="214"/>
      <c r="L189" s="218"/>
      <c r="M189" s="219"/>
      <c r="N189" s="220"/>
      <c r="O189" s="220"/>
      <c r="P189" s="220"/>
      <c r="Q189" s="220"/>
      <c r="R189" s="220"/>
      <c r="S189" s="220"/>
      <c r="T189" s="221"/>
      <c r="AT189" s="222" t="s">
        <v>201</v>
      </c>
      <c r="AU189" s="222" t="s">
        <v>90</v>
      </c>
      <c r="AV189" s="13" t="s">
        <v>40</v>
      </c>
      <c r="AW189" s="13" t="s">
        <v>38</v>
      </c>
      <c r="AX189" s="13" t="s">
        <v>81</v>
      </c>
      <c r="AY189" s="222" t="s">
        <v>192</v>
      </c>
    </row>
    <row r="190" spans="1:65" s="13" customFormat="1" ht="10.199999999999999">
      <c r="B190" s="213"/>
      <c r="C190" s="214"/>
      <c r="D190" s="209" t="s">
        <v>201</v>
      </c>
      <c r="E190" s="215" t="s">
        <v>32</v>
      </c>
      <c r="F190" s="216" t="s">
        <v>1087</v>
      </c>
      <c r="G190" s="214"/>
      <c r="H190" s="215" t="s">
        <v>32</v>
      </c>
      <c r="I190" s="217"/>
      <c r="J190" s="214"/>
      <c r="K190" s="214"/>
      <c r="L190" s="218"/>
      <c r="M190" s="219"/>
      <c r="N190" s="220"/>
      <c r="O190" s="220"/>
      <c r="P190" s="220"/>
      <c r="Q190" s="220"/>
      <c r="R190" s="220"/>
      <c r="S190" s="220"/>
      <c r="T190" s="221"/>
      <c r="AT190" s="222" t="s">
        <v>201</v>
      </c>
      <c r="AU190" s="222" t="s">
        <v>90</v>
      </c>
      <c r="AV190" s="13" t="s">
        <v>40</v>
      </c>
      <c r="AW190" s="13" t="s">
        <v>38</v>
      </c>
      <c r="AX190" s="13" t="s">
        <v>81</v>
      </c>
      <c r="AY190" s="222" t="s">
        <v>192</v>
      </c>
    </row>
    <row r="191" spans="1:65" s="13" customFormat="1" ht="10.199999999999999">
      <c r="B191" s="213"/>
      <c r="C191" s="214"/>
      <c r="D191" s="209" t="s">
        <v>201</v>
      </c>
      <c r="E191" s="215" t="s">
        <v>32</v>
      </c>
      <c r="F191" s="216" t="s">
        <v>1075</v>
      </c>
      <c r="G191" s="214"/>
      <c r="H191" s="215" t="s">
        <v>32</v>
      </c>
      <c r="I191" s="217"/>
      <c r="J191" s="214"/>
      <c r="K191" s="214"/>
      <c r="L191" s="218"/>
      <c r="M191" s="219"/>
      <c r="N191" s="220"/>
      <c r="O191" s="220"/>
      <c r="P191" s="220"/>
      <c r="Q191" s="220"/>
      <c r="R191" s="220"/>
      <c r="S191" s="220"/>
      <c r="T191" s="221"/>
      <c r="AT191" s="222" t="s">
        <v>201</v>
      </c>
      <c r="AU191" s="222" t="s">
        <v>90</v>
      </c>
      <c r="AV191" s="13" t="s">
        <v>40</v>
      </c>
      <c r="AW191" s="13" t="s">
        <v>38</v>
      </c>
      <c r="AX191" s="13" t="s">
        <v>81</v>
      </c>
      <c r="AY191" s="222" t="s">
        <v>192</v>
      </c>
    </row>
    <row r="192" spans="1:65" s="13" customFormat="1" ht="10.199999999999999">
      <c r="B192" s="213"/>
      <c r="C192" s="214"/>
      <c r="D192" s="209" t="s">
        <v>201</v>
      </c>
      <c r="E192" s="215" t="s">
        <v>32</v>
      </c>
      <c r="F192" s="216" t="s">
        <v>1088</v>
      </c>
      <c r="G192" s="214"/>
      <c r="H192" s="215" t="s">
        <v>32</v>
      </c>
      <c r="I192" s="217"/>
      <c r="J192" s="214"/>
      <c r="K192" s="214"/>
      <c r="L192" s="218"/>
      <c r="M192" s="219"/>
      <c r="N192" s="220"/>
      <c r="O192" s="220"/>
      <c r="P192" s="220"/>
      <c r="Q192" s="220"/>
      <c r="R192" s="220"/>
      <c r="S192" s="220"/>
      <c r="T192" s="221"/>
      <c r="AT192" s="222" t="s">
        <v>201</v>
      </c>
      <c r="AU192" s="222" t="s">
        <v>90</v>
      </c>
      <c r="AV192" s="13" t="s">
        <v>40</v>
      </c>
      <c r="AW192" s="13" t="s">
        <v>38</v>
      </c>
      <c r="AX192" s="13" t="s">
        <v>81</v>
      </c>
      <c r="AY192" s="222" t="s">
        <v>192</v>
      </c>
    </row>
    <row r="193" spans="1:65" s="13" customFormat="1" ht="10.199999999999999">
      <c r="B193" s="213"/>
      <c r="C193" s="214"/>
      <c r="D193" s="209" t="s">
        <v>201</v>
      </c>
      <c r="E193" s="215" t="s">
        <v>32</v>
      </c>
      <c r="F193" s="216" t="s">
        <v>1089</v>
      </c>
      <c r="G193" s="214"/>
      <c r="H193" s="215" t="s">
        <v>32</v>
      </c>
      <c r="I193" s="217"/>
      <c r="J193" s="214"/>
      <c r="K193" s="214"/>
      <c r="L193" s="218"/>
      <c r="M193" s="219"/>
      <c r="N193" s="220"/>
      <c r="O193" s="220"/>
      <c r="P193" s="220"/>
      <c r="Q193" s="220"/>
      <c r="R193" s="220"/>
      <c r="S193" s="220"/>
      <c r="T193" s="221"/>
      <c r="AT193" s="222" t="s">
        <v>201</v>
      </c>
      <c r="AU193" s="222" t="s">
        <v>90</v>
      </c>
      <c r="AV193" s="13" t="s">
        <v>40</v>
      </c>
      <c r="AW193" s="13" t="s">
        <v>38</v>
      </c>
      <c r="AX193" s="13" t="s">
        <v>81</v>
      </c>
      <c r="AY193" s="222" t="s">
        <v>192</v>
      </c>
    </row>
    <row r="194" spans="1:65" s="14" customFormat="1" ht="10.199999999999999">
      <c r="B194" s="223"/>
      <c r="C194" s="224"/>
      <c r="D194" s="209" t="s">
        <v>201</v>
      </c>
      <c r="E194" s="225" t="s">
        <v>32</v>
      </c>
      <c r="F194" s="226" t="s">
        <v>1090</v>
      </c>
      <c r="G194" s="224"/>
      <c r="H194" s="227">
        <v>750.952</v>
      </c>
      <c r="I194" s="228"/>
      <c r="J194" s="224"/>
      <c r="K194" s="224"/>
      <c r="L194" s="229"/>
      <c r="M194" s="230"/>
      <c r="N194" s="231"/>
      <c r="O194" s="231"/>
      <c r="P194" s="231"/>
      <c r="Q194" s="231"/>
      <c r="R194" s="231"/>
      <c r="S194" s="231"/>
      <c r="T194" s="232"/>
      <c r="AT194" s="233" t="s">
        <v>201</v>
      </c>
      <c r="AU194" s="233" t="s">
        <v>90</v>
      </c>
      <c r="AV194" s="14" t="s">
        <v>90</v>
      </c>
      <c r="AW194" s="14" t="s">
        <v>38</v>
      </c>
      <c r="AX194" s="14" t="s">
        <v>81</v>
      </c>
      <c r="AY194" s="233" t="s">
        <v>192</v>
      </c>
    </row>
    <row r="195" spans="1:65" s="15" customFormat="1" ht="10.199999999999999">
      <c r="B195" s="234"/>
      <c r="C195" s="235"/>
      <c r="D195" s="209" t="s">
        <v>201</v>
      </c>
      <c r="E195" s="236" t="s">
        <v>32</v>
      </c>
      <c r="F195" s="237" t="s">
        <v>204</v>
      </c>
      <c r="G195" s="235"/>
      <c r="H195" s="238">
        <v>750.952</v>
      </c>
      <c r="I195" s="239"/>
      <c r="J195" s="235"/>
      <c r="K195" s="235"/>
      <c r="L195" s="240"/>
      <c r="M195" s="241"/>
      <c r="N195" s="242"/>
      <c r="O195" s="242"/>
      <c r="P195" s="242"/>
      <c r="Q195" s="242"/>
      <c r="R195" s="242"/>
      <c r="S195" s="242"/>
      <c r="T195" s="243"/>
      <c r="AT195" s="244" t="s">
        <v>201</v>
      </c>
      <c r="AU195" s="244" t="s">
        <v>90</v>
      </c>
      <c r="AV195" s="15" t="s">
        <v>161</v>
      </c>
      <c r="AW195" s="15" t="s">
        <v>38</v>
      </c>
      <c r="AX195" s="15" t="s">
        <v>40</v>
      </c>
      <c r="AY195" s="244" t="s">
        <v>192</v>
      </c>
    </row>
    <row r="196" spans="1:65" s="2" customFormat="1" ht="16.5" customHeight="1">
      <c r="A196" s="37"/>
      <c r="B196" s="38"/>
      <c r="C196" s="196" t="s">
        <v>7</v>
      </c>
      <c r="D196" s="196" t="s">
        <v>194</v>
      </c>
      <c r="E196" s="197" t="s">
        <v>351</v>
      </c>
      <c r="F196" s="198" t="s">
        <v>352</v>
      </c>
      <c r="G196" s="199" t="s">
        <v>241</v>
      </c>
      <c r="H196" s="200">
        <v>983.255</v>
      </c>
      <c r="I196" s="201"/>
      <c r="J196" s="202">
        <f>ROUND(I196*H196,2)</f>
        <v>0</v>
      </c>
      <c r="K196" s="198" t="s">
        <v>197</v>
      </c>
      <c r="L196" s="42"/>
      <c r="M196" s="203" t="s">
        <v>32</v>
      </c>
      <c r="N196" s="204" t="s">
        <v>52</v>
      </c>
      <c r="O196" s="67"/>
      <c r="P196" s="205">
        <f>O196*H196</f>
        <v>0</v>
      </c>
      <c r="Q196" s="205">
        <v>0</v>
      </c>
      <c r="R196" s="205">
        <f>Q196*H196</f>
        <v>0</v>
      </c>
      <c r="S196" s="205">
        <v>0</v>
      </c>
      <c r="T196" s="206">
        <f>S196*H196</f>
        <v>0</v>
      </c>
      <c r="U196" s="37"/>
      <c r="V196" s="37"/>
      <c r="W196" s="37"/>
      <c r="X196" s="37"/>
      <c r="Y196" s="37"/>
      <c r="Z196" s="37"/>
      <c r="AA196" s="37"/>
      <c r="AB196" s="37"/>
      <c r="AC196" s="37"/>
      <c r="AD196" s="37"/>
      <c r="AE196" s="37"/>
      <c r="AR196" s="207" t="s">
        <v>161</v>
      </c>
      <c r="AT196" s="207" t="s">
        <v>194</v>
      </c>
      <c r="AU196" s="207" t="s">
        <v>90</v>
      </c>
      <c r="AY196" s="19" t="s">
        <v>192</v>
      </c>
      <c r="BE196" s="208">
        <f>IF(N196="základní",J196,0)</f>
        <v>0</v>
      </c>
      <c r="BF196" s="208">
        <f>IF(N196="snížená",J196,0)</f>
        <v>0</v>
      </c>
      <c r="BG196" s="208">
        <f>IF(N196="zákl. přenesená",J196,0)</f>
        <v>0</v>
      </c>
      <c r="BH196" s="208">
        <f>IF(N196="sníž. přenesená",J196,0)</f>
        <v>0</v>
      </c>
      <c r="BI196" s="208">
        <f>IF(N196="nulová",J196,0)</f>
        <v>0</v>
      </c>
      <c r="BJ196" s="19" t="s">
        <v>40</v>
      </c>
      <c r="BK196" s="208">
        <f>ROUND(I196*H196,2)</f>
        <v>0</v>
      </c>
      <c r="BL196" s="19" t="s">
        <v>161</v>
      </c>
      <c r="BM196" s="207" t="s">
        <v>1135</v>
      </c>
    </row>
    <row r="197" spans="1:65" s="2" customFormat="1" ht="230.4">
      <c r="A197" s="37"/>
      <c r="B197" s="38"/>
      <c r="C197" s="39"/>
      <c r="D197" s="209" t="s">
        <v>199</v>
      </c>
      <c r="E197" s="39"/>
      <c r="F197" s="210" t="s">
        <v>354</v>
      </c>
      <c r="G197" s="39"/>
      <c r="H197" s="39"/>
      <c r="I197" s="119"/>
      <c r="J197" s="39"/>
      <c r="K197" s="39"/>
      <c r="L197" s="42"/>
      <c r="M197" s="211"/>
      <c r="N197" s="212"/>
      <c r="O197" s="67"/>
      <c r="P197" s="67"/>
      <c r="Q197" s="67"/>
      <c r="R197" s="67"/>
      <c r="S197" s="67"/>
      <c r="T197" s="68"/>
      <c r="U197" s="37"/>
      <c r="V197" s="37"/>
      <c r="W197" s="37"/>
      <c r="X197" s="37"/>
      <c r="Y197" s="37"/>
      <c r="Z197" s="37"/>
      <c r="AA197" s="37"/>
      <c r="AB197" s="37"/>
      <c r="AC197" s="37"/>
      <c r="AD197" s="37"/>
      <c r="AE197" s="37"/>
      <c r="AT197" s="19" t="s">
        <v>199</v>
      </c>
      <c r="AU197" s="19" t="s">
        <v>90</v>
      </c>
    </row>
    <row r="198" spans="1:65" s="13" customFormat="1" ht="10.199999999999999">
      <c r="B198" s="213"/>
      <c r="C198" s="214"/>
      <c r="D198" s="209" t="s">
        <v>201</v>
      </c>
      <c r="E198" s="215" t="s">
        <v>32</v>
      </c>
      <c r="F198" s="216" t="s">
        <v>1115</v>
      </c>
      <c r="G198" s="214"/>
      <c r="H198" s="215" t="s">
        <v>32</v>
      </c>
      <c r="I198" s="217"/>
      <c r="J198" s="214"/>
      <c r="K198" s="214"/>
      <c r="L198" s="218"/>
      <c r="M198" s="219"/>
      <c r="N198" s="220"/>
      <c r="O198" s="220"/>
      <c r="P198" s="220"/>
      <c r="Q198" s="220"/>
      <c r="R198" s="220"/>
      <c r="S198" s="220"/>
      <c r="T198" s="221"/>
      <c r="AT198" s="222" t="s">
        <v>201</v>
      </c>
      <c r="AU198" s="222" t="s">
        <v>90</v>
      </c>
      <c r="AV198" s="13" t="s">
        <v>40</v>
      </c>
      <c r="AW198" s="13" t="s">
        <v>38</v>
      </c>
      <c r="AX198" s="13" t="s">
        <v>81</v>
      </c>
      <c r="AY198" s="222" t="s">
        <v>192</v>
      </c>
    </row>
    <row r="199" spans="1:65" s="14" customFormat="1" ht="10.199999999999999">
      <c r="B199" s="223"/>
      <c r="C199" s="224"/>
      <c r="D199" s="209" t="s">
        <v>201</v>
      </c>
      <c r="E199" s="225" t="s">
        <v>32</v>
      </c>
      <c r="F199" s="226" t="s">
        <v>1116</v>
      </c>
      <c r="G199" s="224"/>
      <c r="H199" s="227">
        <v>750.952</v>
      </c>
      <c r="I199" s="228"/>
      <c r="J199" s="224"/>
      <c r="K199" s="224"/>
      <c r="L199" s="229"/>
      <c r="M199" s="230"/>
      <c r="N199" s="231"/>
      <c r="O199" s="231"/>
      <c r="P199" s="231"/>
      <c r="Q199" s="231"/>
      <c r="R199" s="231"/>
      <c r="S199" s="231"/>
      <c r="T199" s="232"/>
      <c r="AT199" s="233" t="s">
        <v>201</v>
      </c>
      <c r="AU199" s="233" t="s">
        <v>90</v>
      </c>
      <c r="AV199" s="14" t="s">
        <v>90</v>
      </c>
      <c r="AW199" s="14" t="s">
        <v>38</v>
      </c>
      <c r="AX199" s="14" t="s">
        <v>81</v>
      </c>
      <c r="AY199" s="233" t="s">
        <v>192</v>
      </c>
    </row>
    <row r="200" spans="1:65" s="14" customFormat="1" ht="10.199999999999999">
      <c r="B200" s="223"/>
      <c r="C200" s="224"/>
      <c r="D200" s="209" t="s">
        <v>201</v>
      </c>
      <c r="E200" s="225" t="s">
        <v>32</v>
      </c>
      <c r="F200" s="226" t="s">
        <v>1117</v>
      </c>
      <c r="G200" s="224"/>
      <c r="H200" s="227">
        <v>33.883000000000003</v>
      </c>
      <c r="I200" s="228"/>
      <c r="J200" s="224"/>
      <c r="K200" s="224"/>
      <c r="L200" s="229"/>
      <c r="M200" s="230"/>
      <c r="N200" s="231"/>
      <c r="O200" s="231"/>
      <c r="P200" s="231"/>
      <c r="Q200" s="231"/>
      <c r="R200" s="231"/>
      <c r="S200" s="231"/>
      <c r="T200" s="232"/>
      <c r="AT200" s="233" t="s">
        <v>201</v>
      </c>
      <c r="AU200" s="233" t="s">
        <v>90</v>
      </c>
      <c r="AV200" s="14" t="s">
        <v>90</v>
      </c>
      <c r="AW200" s="14" t="s">
        <v>38</v>
      </c>
      <c r="AX200" s="14" t="s">
        <v>81</v>
      </c>
      <c r="AY200" s="233" t="s">
        <v>192</v>
      </c>
    </row>
    <row r="201" spans="1:65" s="14" customFormat="1" ht="10.199999999999999">
      <c r="B201" s="223"/>
      <c r="C201" s="224"/>
      <c r="D201" s="209" t="s">
        <v>201</v>
      </c>
      <c r="E201" s="225" t="s">
        <v>32</v>
      </c>
      <c r="F201" s="226" t="s">
        <v>1118</v>
      </c>
      <c r="G201" s="224"/>
      <c r="H201" s="227">
        <v>198.42</v>
      </c>
      <c r="I201" s="228"/>
      <c r="J201" s="224"/>
      <c r="K201" s="224"/>
      <c r="L201" s="229"/>
      <c r="M201" s="230"/>
      <c r="N201" s="231"/>
      <c r="O201" s="231"/>
      <c r="P201" s="231"/>
      <c r="Q201" s="231"/>
      <c r="R201" s="231"/>
      <c r="S201" s="231"/>
      <c r="T201" s="232"/>
      <c r="AT201" s="233" t="s">
        <v>201</v>
      </c>
      <c r="AU201" s="233" t="s">
        <v>90</v>
      </c>
      <c r="AV201" s="14" t="s">
        <v>90</v>
      </c>
      <c r="AW201" s="14" t="s">
        <v>38</v>
      </c>
      <c r="AX201" s="14" t="s">
        <v>81</v>
      </c>
      <c r="AY201" s="233" t="s">
        <v>192</v>
      </c>
    </row>
    <row r="202" spans="1:65" s="16" customFormat="1" ht="10.199999999999999">
      <c r="B202" s="245"/>
      <c r="C202" s="246"/>
      <c r="D202" s="209" t="s">
        <v>201</v>
      </c>
      <c r="E202" s="247" t="s">
        <v>32</v>
      </c>
      <c r="F202" s="248" t="s">
        <v>1119</v>
      </c>
      <c r="G202" s="246"/>
      <c r="H202" s="249">
        <v>983.255</v>
      </c>
      <c r="I202" s="250"/>
      <c r="J202" s="246"/>
      <c r="K202" s="246"/>
      <c r="L202" s="251"/>
      <c r="M202" s="252"/>
      <c r="N202" s="253"/>
      <c r="O202" s="253"/>
      <c r="P202" s="253"/>
      <c r="Q202" s="253"/>
      <c r="R202" s="253"/>
      <c r="S202" s="253"/>
      <c r="T202" s="254"/>
      <c r="AT202" s="255" t="s">
        <v>201</v>
      </c>
      <c r="AU202" s="255" t="s">
        <v>90</v>
      </c>
      <c r="AV202" s="16" t="s">
        <v>111</v>
      </c>
      <c r="AW202" s="16" t="s">
        <v>38</v>
      </c>
      <c r="AX202" s="16" t="s">
        <v>81</v>
      </c>
      <c r="AY202" s="255" t="s">
        <v>192</v>
      </c>
    </row>
    <row r="203" spans="1:65" s="15" customFormat="1" ht="10.199999999999999">
      <c r="B203" s="234"/>
      <c r="C203" s="235"/>
      <c r="D203" s="209" t="s">
        <v>201</v>
      </c>
      <c r="E203" s="236" t="s">
        <v>32</v>
      </c>
      <c r="F203" s="237" t="s">
        <v>204</v>
      </c>
      <c r="G203" s="235"/>
      <c r="H203" s="238">
        <v>983.255</v>
      </c>
      <c r="I203" s="239"/>
      <c r="J203" s="235"/>
      <c r="K203" s="235"/>
      <c r="L203" s="240"/>
      <c r="M203" s="241"/>
      <c r="N203" s="242"/>
      <c r="O203" s="242"/>
      <c r="P203" s="242"/>
      <c r="Q203" s="242"/>
      <c r="R203" s="242"/>
      <c r="S203" s="242"/>
      <c r="T203" s="243"/>
      <c r="AT203" s="244" t="s">
        <v>201</v>
      </c>
      <c r="AU203" s="244" t="s">
        <v>90</v>
      </c>
      <c r="AV203" s="15" t="s">
        <v>161</v>
      </c>
      <c r="AW203" s="15" t="s">
        <v>38</v>
      </c>
      <c r="AX203" s="15" t="s">
        <v>40</v>
      </c>
      <c r="AY203" s="244" t="s">
        <v>192</v>
      </c>
    </row>
    <row r="204" spans="1:65" s="2" customFormat="1" ht="21.75" customHeight="1">
      <c r="A204" s="37"/>
      <c r="B204" s="38"/>
      <c r="C204" s="196" t="s">
        <v>338</v>
      </c>
      <c r="D204" s="196" t="s">
        <v>194</v>
      </c>
      <c r="E204" s="197" t="s">
        <v>356</v>
      </c>
      <c r="F204" s="198" t="s">
        <v>357</v>
      </c>
      <c r="G204" s="199" t="s">
        <v>325</v>
      </c>
      <c r="H204" s="200">
        <v>1720.6959999999999</v>
      </c>
      <c r="I204" s="201"/>
      <c r="J204" s="202">
        <f>ROUND(I204*H204,2)</f>
        <v>0</v>
      </c>
      <c r="K204" s="198" t="s">
        <v>197</v>
      </c>
      <c r="L204" s="42"/>
      <c r="M204" s="203" t="s">
        <v>32</v>
      </c>
      <c r="N204" s="204" t="s">
        <v>52</v>
      </c>
      <c r="O204" s="67"/>
      <c r="P204" s="205">
        <f>O204*H204</f>
        <v>0</v>
      </c>
      <c r="Q204" s="205">
        <v>0</v>
      </c>
      <c r="R204" s="205">
        <f>Q204*H204</f>
        <v>0</v>
      </c>
      <c r="S204" s="205">
        <v>0</v>
      </c>
      <c r="T204" s="206">
        <f>S204*H204</f>
        <v>0</v>
      </c>
      <c r="U204" s="37"/>
      <c r="V204" s="37"/>
      <c r="W204" s="37"/>
      <c r="X204" s="37"/>
      <c r="Y204" s="37"/>
      <c r="Z204" s="37"/>
      <c r="AA204" s="37"/>
      <c r="AB204" s="37"/>
      <c r="AC204" s="37"/>
      <c r="AD204" s="37"/>
      <c r="AE204" s="37"/>
      <c r="AR204" s="207" t="s">
        <v>161</v>
      </c>
      <c r="AT204" s="207" t="s">
        <v>194</v>
      </c>
      <c r="AU204" s="207" t="s">
        <v>90</v>
      </c>
      <c r="AY204" s="19" t="s">
        <v>192</v>
      </c>
      <c r="BE204" s="208">
        <f>IF(N204="základní",J204,0)</f>
        <v>0</v>
      </c>
      <c r="BF204" s="208">
        <f>IF(N204="snížená",J204,0)</f>
        <v>0</v>
      </c>
      <c r="BG204" s="208">
        <f>IF(N204="zákl. přenesená",J204,0)</f>
        <v>0</v>
      </c>
      <c r="BH204" s="208">
        <f>IF(N204="sníž. přenesená",J204,0)</f>
        <v>0</v>
      </c>
      <c r="BI204" s="208">
        <f>IF(N204="nulová",J204,0)</f>
        <v>0</v>
      </c>
      <c r="BJ204" s="19" t="s">
        <v>40</v>
      </c>
      <c r="BK204" s="208">
        <f>ROUND(I204*H204,2)</f>
        <v>0</v>
      </c>
      <c r="BL204" s="19" t="s">
        <v>161</v>
      </c>
      <c r="BM204" s="207" t="s">
        <v>1136</v>
      </c>
    </row>
    <row r="205" spans="1:65" s="2" customFormat="1" ht="28.8">
      <c r="A205" s="37"/>
      <c r="B205" s="38"/>
      <c r="C205" s="39"/>
      <c r="D205" s="209" t="s">
        <v>199</v>
      </c>
      <c r="E205" s="39"/>
      <c r="F205" s="210" t="s">
        <v>359</v>
      </c>
      <c r="G205" s="39"/>
      <c r="H205" s="39"/>
      <c r="I205" s="119"/>
      <c r="J205" s="39"/>
      <c r="K205" s="39"/>
      <c r="L205" s="42"/>
      <c r="M205" s="211"/>
      <c r="N205" s="212"/>
      <c r="O205" s="67"/>
      <c r="P205" s="67"/>
      <c r="Q205" s="67"/>
      <c r="R205" s="67"/>
      <c r="S205" s="67"/>
      <c r="T205" s="68"/>
      <c r="U205" s="37"/>
      <c r="V205" s="37"/>
      <c r="W205" s="37"/>
      <c r="X205" s="37"/>
      <c r="Y205" s="37"/>
      <c r="Z205" s="37"/>
      <c r="AA205" s="37"/>
      <c r="AB205" s="37"/>
      <c r="AC205" s="37"/>
      <c r="AD205" s="37"/>
      <c r="AE205" s="37"/>
      <c r="AT205" s="19" t="s">
        <v>199</v>
      </c>
      <c r="AU205" s="19" t="s">
        <v>90</v>
      </c>
    </row>
    <row r="206" spans="1:65" s="2" customFormat="1" ht="19.2">
      <c r="A206" s="37"/>
      <c r="B206" s="38"/>
      <c r="C206" s="39"/>
      <c r="D206" s="209" t="s">
        <v>209</v>
      </c>
      <c r="E206" s="39"/>
      <c r="F206" s="210" t="s">
        <v>360</v>
      </c>
      <c r="G206" s="39"/>
      <c r="H206" s="39"/>
      <c r="I206" s="119"/>
      <c r="J206" s="39"/>
      <c r="K206" s="39"/>
      <c r="L206" s="42"/>
      <c r="M206" s="211"/>
      <c r="N206" s="212"/>
      <c r="O206" s="67"/>
      <c r="P206" s="67"/>
      <c r="Q206" s="67"/>
      <c r="R206" s="67"/>
      <c r="S206" s="67"/>
      <c r="T206" s="68"/>
      <c r="U206" s="37"/>
      <c r="V206" s="37"/>
      <c r="W206" s="37"/>
      <c r="X206" s="37"/>
      <c r="Y206" s="37"/>
      <c r="Z206" s="37"/>
      <c r="AA206" s="37"/>
      <c r="AB206" s="37"/>
      <c r="AC206" s="37"/>
      <c r="AD206" s="37"/>
      <c r="AE206" s="37"/>
      <c r="AT206" s="19" t="s">
        <v>209</v>
      </c>
      <c r="AU206" s="19" t="s">
        <v>90</v>
      </c>
    </row>
    <row r="207" spans="1:65" s="13" customFormat="1" ht="10.199999999999999">
      <c r="B207" s="213"/>
      <c r="C207" s="214"/>
      <c r="D207" s="209" t="s">
        <v>201</v>
      </c>
      <c r="E207" s="215" t="s">
        <v>32</v>
      </c>
      <c r="F207" s="216" t="s">
        <v>1115</v>
      </c>
      <c r="G207" s="214"/>
      <c r="H207" s="215" t="s">
        <v>32</v>
      </c>
      <c r="I207" s="217"/>
      <c r="J207" s="214"/>
      <c r="K207" s="214"/>
      <c r="L207" s="218"/>
      <c r="M207" s="219"/>
      <c r="N207" s="220"/>
      <c r="O207" s="220"/>
      <c r="P207" s="220"/>
      <c r="Q207" s="220"/>
      <c r="R207" s="220"/>
      <c r="S207" s="220"/>
      <c r="T207" s="221"/>
      <c r="AT207" s="222" t="s">
        <v>201</v>
      </c>
      <c r="AU207" s="222" t="s">
        <v>90</v>
      </c>
      <c r="AV207" s="13" t="s">
        <v>40</v>
      </c>
      <c r="AW207" s="13" t="s">
        <v>38</v>
      </c>
      <c r="AX207" s="13" t="s">
        <v>81</v>
      </c>
      <c r="AY207" s="222" t="s">
        <v>192</v>
      </c>
    </row>
    <row r="208" spans="1:65" s="14" customFormat="1" ht="10.199999999999999">
      <c r="B208" s="223"/>
      <c r="C208" s="224"/>
      <c r="D208" s="209" t="s">
        <v>201</v>
      </c>
      <c r="E208" s="225" t="s">
        <v>32</v>
      </c>
      <c r="F208" s="226" t="s">
        <v>1137</v>
      </c>
      <c r="G208" s="224"/>
      <c r="H208" s="227">
        <v>1314.1659999999999</v>
      </c>
      <c r="I208" s="228"/>
      <c r="J208" s="224"/>
      <c r="K208" s="224"/>
      <c r="L208" s="229"/>
      <c r="M208" s="230"/>
      <c r="N208" s="231"/>
      <c r="O208" s="231"/>
      <c r="P208" s="231"/>
      <c r="Q208" s="231"/>
      <c r="R208" s="231"/>
      <c r="S208" s="231"/>
      <c r="T208" s="232"/>
      <c r="AT208" s="233" t="s">
        <v>201</v>
      </c>
      <c r="AU208" s="233" t="s">
        <v>90</v>
      </c>
      <c r="AV208" s="14" t="s">
        <v>90</v>
      </c>
      <c r="AW208" s="14" t="s">
        <v>38</v>
      </c>
      <c r="AX208" s="14" t="s">
        <v>81</v>
      </c>
      <c r="AY208" s="233" t="s">
        <v>192</v>
      </c>
    </row>
    <row r="209" spans="1:65" s="14" customFormat="1" ht="10.199999999999999">
      <c r="B209" s="223"/>
      <c r="C209" s="224"/>
      <c r="D209" s="209" t="s">
        <v>201</v>
      </c>
      <c r="E209" s="225" t="s">
        <v>32</v>
      </c>
      <c r="F209" s="226" t="s">
        <v>1138</v>
      </c>
      <c r="G209" s="224"/>
      <c r="H209" s="227">
        <v>59.295000000000002</v>
      </c>
      <c r="I209" s="228"/>
      <c r="J209" s="224"/>
      <c r="K209" s="224"/>
      <c r="L209" s="229"/>
      <c r="M209" s="230"/>
      <c r="N209" s="231"/>
      <c r="O209" s="231"/>
      <c r="P209" s="231"/>
      <c r="Q209" s="231"/>
      <c r="R209" s="231"/>
      <c r="S209" s="231"/>
      <c r="T209" s="232"/>
      <c r="AT209" s="233" t="s">
        <v>201</v>
      </c>
      <c r="AU209" s="233" t="s">
        <v>90</v>
      </c>
      <c r="AV209" s="14" t="s">
        <v>90</v>
      </c>
      <c r="AW209" s="14" t="s">
        <v>38</v>
      </c>
      <c r="AX209" s="14" t="s">
        <v>81</v>
      </c>
      <c r="AY209" s="233" t="s">
        <v>192</v>
      </c>
    </row>
    <row r="210" spans="1:65" s="14" customFormat="1" ht="10.199999999999999">
      <c r="B210" s="223"/>
      <c r="C210" s="224"/>
      <c r="D210" s="209" t="s">
        <v>201</v>
      </c>
      <c r="E210" s="225" t="s">
        <v>32</v>
      </c>
      <c r="F210" s="226" t="s">
        <v>1139</v>
      </c>
      <c r="G210" s="224"/>
      <c r="H210" s="227">
        <v>347.23500000000001</v>
      </c>
      <c r="I210" s="228"/>
      <c r="J210" s="224"/>
      <c r="K210" s="224"/>
      <c r="L210" s="229"/>
      <c r="M210" s="230"/>
      <c r="N210" s="231"/>
      <c r="O210" s="231"/>
      <c r="P210" s="231"/>
      <c r="Q210" s="231"/>
      <c r="R210" s="231"/>
      <c r="S210" s="231"/>
      <c r="T210" s="232"/>
      <c r="AT210" s="233" t="s">
        <v>201</v>
      </c>
      <c r="AU210" s="233" t="s">
        <v>90</v>
      </c>
      <c r="AV210" s="14" t="s">
        <v>90</v>
      </c>
      <c r="AW210" s="14" t="s">
        <v>38</v>
      </c>
      <c r="AX210" s="14" t="s">
        <v>81</v>
      </c>
      <c r="AY210" s="233" t="s">
        <v>192</v>
      </c>
    </row>
    <row r="211" spans="1:65" s="16" customFormat="1" ht="10.199999999999999">
      <c r="B211" s="245"/>
      <c r="C211" s="246"/>
      <c r="D211" s="209" t="s">
        <v>201</v>
      </c>
      <c r="E211" s="247" t="s">
        <v>32</v>
      </c>
      <c r="F211" s="248" t="s">
        <v>1119</v>
      </c>
      <c r="G211" s="246"/>
      <c r="H211" s="249">
        <v>1720.6959999999999</v>
      </c>
      <c r="I211" s="250"/>
      <c r="J211" s="246"/>
      <c r="K211" s="246"/>
      <c r="L211" s="251"/>
      <c r="M211" s="252"/>
      <c r="N211" s="253"/>
      <c r="O211" s="253"/>
      <c r="P211" s="253"/>
      <c r="Q211" s="253"/>
      <c r="R211" s="253"/>
      <c r="S211" s="253"/>
      <c r="T211" s="254"/>
      <c r="AT211" s="255" t="s">
        <v>201</v>
      </c>
      <c r="AU211" s="255" t="s">
        <v>90</v>
      </c>
      <c r="AV211" s="16" t="s">
        <v>111</v>
      </c>
      <c r="AW211" s="16" t="s">
        <v>38</v>
      </c>
      <c r="AX211" s="16" t="s">
        <v>81</v>
      </c>
      <c r="AY211" s="255" t="s">
        <v>192</v>
      </c>
    </row>
    <row r="212" spans="1:65" s="15" customFormat="1" ht="10.199999999999999">
      <c r="B212" s="234"/>
      <c r="C212" s="235"/>
      <c r="D212" s="209" t="s">
        <v>201</v>
      </c>
      <c r="E212" s="236" t="s">
        <v>32</v>
      </c>
      <c r="F212" s="237" t="s">
        <v>204</v>
      </c>
      <c r="G212" s="235"/>
      <c r="H212" s="238">
        <v>1720.6959999999999</v>
      </c>
      <c r="I212" s="239"/>
      <c r="J212" s="235"/>
      <c r="K212" s="235"/>
      <c r="L212" s="240"/>
      <c r="M212" s="241"/>
      <c r="N212" s="242"/>
      <c r="O212" s="242"/>
      <c r="P212" s="242"/>
      <c r="Q212" s="242"/>
      <c r="R212" s="242"/>
      <c r="S212" s="242"/>
      <c r="T212" s="243"/>
      <c r="AT212" s="244" t="s">
        <v>201</v>
      </c>
      <c r="AU212" s="244" t="s">
        <v>90</v>
      </c>
      <c r="AV212" s="15" t="s">
        <v>161</v>
      </c>
      <c r="AW212" s="15" t="s">
        <v>38</v>
      </c>
      <c r="AX212" s="15" t="s">
        <v>40</v>
      </c>
      <c r="AY212" s="244" t="s">
        <v>192</v>
      </c>
    </row>
    <row r="213" spans="1:65" s="2" customFormat="1" ht="16.5" customHeight="1">
      <c r="A213" s="37"/>
      <c r="B213" s="38"/>
      <c r="C213" s="196" t="s">
        <v>344</v>
      </c>
      <c r="D213" s="196" t="s">
        <v>194</v>
      </c>
      <c r="E213" s="197" t="s">
        <v>363</v>
      </c>
      <c r="F213" s="198" t="s">
        <v>364</v>
      </c>
      <c r="G213" s="199" t="s">
        <v>241</v>
      </c>
      <c r="H213" s="200">
        <v>136.119</v>
      </c>
      <c r="I213" s="201"/>
      <c r="J213" s="202">
        <f>ROUND(I213*H213,2)</f>
        <v>0</v>
      </c>
      <c r="K213" s="198" t="s">
        <v>197</v>
      </c>
      <c r="L213" s="42"/>
      <c r="M213" s="203" t="s">
        <v>32</v>
      </c>
      <c r="N213" s="204" t="s">
        <v>52</v>
      </c>
      <c r="O213" s="67"/>
      <c r="P213" s="205">
        <f>O213*H213</f>
        <v>0</v>
      </c>
      <c r="Q213" s="205">
        <v>0</v>
      </c>
      <c r="R213" s="205">
        <f>Q213*H213</f>
        <v>0</v>
      </c>
      <c r="S213" s="205">
        <v>0</v>
      </c>
      <c r="T213" s="206">
        <f>S213*H213</f>
        <v>0</v>
      </c>
      <c r="U213" s="37"/>
      <c r="V213" s="37"/>
      <c r="W213" s="37"/>
      <c r="X213" s="37"/>
      <c r="Y213" s="37"/>
      <c r="Z213" s="37"/>
      <c r="AA213" s="37"/>
      <c r="AB213" s="37"/>
      <c r="AC213" s="37"/>
      <c r="AD213" s="37"/>
      <c r="AE213" s="37"/>
      <c r="AR213" s="207" t="s">
        <v>161</v>
      </c>
      <c r="AT213" s="207" t="s">
        <v>194</v>
      </c>
      <c r="AU213" s="207" t="s">
        <v>90</v>
      </c>
      <c r="AY213" s="19" t="s">
        <v>192</v>
      </c>
      <c r="BE213" s="208">
        <f>IF(N213="základní",J213,0)</f>
        <v>0</v>
      </c>
      <c r="BF213" s="208">
        <f>IF(N213="snížená",J213,0)</f>
        <v>0</v>
      </c>
      <c r="BG213" s="208">
        <f>IF(N213="zákl. přenesená",J213,0)</f>
        <v>0</v>
      </c>
      <c r="BH213" s="208">
        <f>IF(N213="sníž. přenesená",J213,0)</f>
        <v>0</v>
      </c>
      <c r="BI213" s="208">
        <f>IF(N213="nulová",J213,0)</f>
        <v>0</v>
      </c>
      <c r="BJ213" s="19" t="s">
        <v>40</v>
      </c>
      <c r="BK213" s="208">
        <f>ROUND(I213*H213,2)</f>
        <v>0</v>
      </c>
      <c r="BL213" s="19" t="s">
        <v>161</v>
      </c>
      <c r="BM213" s="207" t="s">
        <v>1140</v>
      </c>
    </row>
    <row r="214" spans="1:65" s="2" customFormat="1" ht="57.6">
      <c r="A214" s="37"/>
      <c r="B214" s="38"/>
      <c r="C214" s="39"/>
      <c r="D214" s="209" t="s">
        <v>199</v>
      </c>
      <c r="E214" s="39"/>
      <c r="F214" s="210" t="s">
        <v>366</v>
      </c>
      <c r="G214" s="39"/>
      <c r="H214" s="39"/>
      <c r="I214" s="119"/>
      <c r="J214" s="39"/>
      <c r="K214" s="39"/>
      <c r="L214" s="42"/>
      <c r="M214" s="211"/>
      <c r="N214" s="212"/>
      <c r="O214" s="67"/>
      <c r="P214" s="67"/>
      <c r="Q214" s="67"/>
      <c r="R214" s="67"/>
      <c r="S214" s="67"/>
      <c r="T214" s="68"/>
      <c r="U214" s="37"/>
      <c r="V214" s="37"/>
      <c r="W214" s="37"/>
      <c r="X214" s="37"/>
      <c r="Y214" s="37"/>
      <c r="Z214" s="37"/>
      <c r="AA214" s="37"/>
      <c r="AB214" s="37"/>
      <c r="AC214" s="37"/>
      <c r="AD214" s="37"/>
      <c r="AE214" s="37"/>
      <c r="AT214" s="19" t="s">
        <v>199</v>
      </c>
      <c r="AU214" s="19" t="s">
        <v>90</v>
      </c>
    </row>
    <row r="215" spans="1:65" s="13" customFormat="1" ht="10.199999999999999">
      <c r="B215" s="213"/>
      <c r="C215" s="214"/>
      <c r="D215" s="209" t="s">
        <v>201</v>
      </c>
      <c r="E215" s="215" t="s">
        <v>32</v>
      </c>
      <c r="F215" s="216" t="s">
        <v>1075</v>
      </c>
      <c r="G215" s="214"/>
      <c r="H215" s="215" t="s">
        <v>32</v>
      </c>
      <c r="I215" s="217"/>
      <c r="J215" s="214"/>
      <c r="K215" s="214"/>
      <c r="L215" s="218"/>
      <c r="M215" s="219"/>
      <c r="N215" s="220"/>
      <c r="O215" s="220"/>
      <c r="P215" s="220"/>
      <c r="Q215" s="220"/>
      <c r="R215" s="220"/>
      <c r="S215" s="220"/>
      <c r="T215" s="221"/>
      <c r="AT215" s="222" t="s">
        <v>201</v>
      </c>
      <c r="AU215" s="222" t="s">
        <v>90</v>
      </c>
      <c r="AV215" s="13" t="s">
        <v>40</v>
      </c>
      <c r="AW215" s="13" t="s">
        <v>38</v>
      </c>
      <c r="AX215" s="13" t="s">
        <v>81</v>
      </c>
      <c r="AY215" s="222" t="s">
        <v>192</v>
      </c>
    </row>
    <row r="216" spans="1:65" s="13" customFormat="1" ht="10.199999999999999">
      <c r="B216" s="213"/>
      <c r="C216" s="214"/>
      <c r="D216" s="209" t="s">
        <v>201</v>
      </c>
      <c r="E216" s="215" t="s">
        <v>32</v>
      </c>
      <c r="F216" s="216" t="s">
        <v>1141</v>
      </c>
      <c r="G216" s="214"/>
      <c r="H216" s="215" t="s">
        <v>32</v>
      </c>
      <c r="I216" s="217"/>
      <c r="J216" s="214"/>
      <c r="K216" s="214"/>
      <c r="L216" s="218"/>
      <c r="M216" s="219"/>
      <c r="N216" s="220"/>
      <c r="O216" s="220"/>
      <c r="P216" s="220"/>
      <c r="Q216" s="220"/>
      <c r="R216" s="220"/>
      <c r="S216" s="220"/>
      <c r="T216" s="221"/>
      <c r="AT216" s="222" t="s">
        <v>201</v>
      </c>
      <c r="AU216" s="222" t="s">
        <v>90</v>
      </c>
      <c r="AV216" s="13" t="s">
        <v>40</v>
      </c>
      <c r="AW216" s="13" t="s">
        <v>38</v>
      </c>
      <c r="AX216" s="13" t="s">
        <v>81</v>
      </c>
      <c r="AY216" s="222" t="s">
        <v>192</v>
      </c>
    </row>
    <row r="217" spans="1:65" s="14" customFormat="1" ht="10.199999999999999">
      <c r="B217" s="223"/>
      <c r="C217" s="224"/>
      <c r="D217" s="209" t="s">
        <v>201</v>
      </c>
      <c r="E217" s="225" t="s">
        <v>32</v>
      </c>
      <c r="F217" s="226" t="s">
        <v>1142</v>
      </c>
      <c r="G217" s="224"/>
      <c r="H217" s="227">
        <v>136.119</v>
      </c>
      <c r="I217" s="228"/>
      <c r="J217" s="224"/>
      <c r="K217" s="224"/>
      <c r="L217" s="229"/>
      <c r="M217" s="230"/>
      <c r="N217" s="231"/>
      <c r="O217" s="231"/>
      <c r="P217" s="231"/>
      <c r="Q217" s="231"/>
      <c r="R217" s="231"/>
      <c r="S217" s="231"/>
      <c r="T217" s="232"/>
      <c r="AT217" s="233" t="s">
        <v>201</v>
      </c>
      <c r="AU217" s="233" t="s">
        <v>90</v>
      </c>
      <c r="AV217" s="14" t="s">
        <v>90</v>
      </c>
      <c r="AW217" s="14" t="s">
        <v>38</v>
      </c>
      <c r="AX217" s="14" t="s">
        <v>81</v>
      </c>
      <c r="AY217" s="233" t="s">
        <v>192</v>
      </c>
    </row>
    <row r="218" spans="1:65" s="15" customFormat="1" ht="10.199999999999999">
      <c r="B218" s="234"/>
      <c r="C218" s="235"/>
      <c r="D218" s="209" t="s">
        <v>201</v>
      </c>
      <c r="E218" s="236" t="s">
        <v>32</v>
      </c>
      <c r="F218" s="237" t="s">
        <v>204</v>
      </c>
      <c r="G218" s="235"/>
      <c r="H218" s="238">
        <v>136.119</v>
      </c>
      <c r="I218" s="239"/>
      <c r="J218" s="235"/>
      <c r="K218" s="235"/>
      <c r="L218" s="240"/>
      <c r="M218" s="241"/>
      <c r="N218" s="242"/>
      <c r="O218" s="242"/>
      <c r="P218" s="242"/>
      <c r="Q218" s="242"/>
      <c r="R218" s="242"/>
      <c r="S218" s="242"/>
      <c r="T218" s="243"/>
      <c r="AT218" s="244" t="s">
        <v>201</v>
      </c>
      <c r="AU218" s="244" t="s">
        <v>90</v>
      </c>
      <c r="AV218" s="15" t="s">
        <v>161</v>
      </c>
      <c r="AW218" s="15" t="s">
        <v>38</v>
      </c>
      <c r="AX218" s="15" t="s">
        <v>40</v>
      </c>
      <c r="AY218" s="244" t="s">
        <v>192</v>
      </c>
    </row>
    <row r="219" spans="1:65" s="2" customFormat="1" ht="21.75" customHeight="1">
      <c r="A219" s="37"/>
      <c r="B219" s="38"/>
      <c r="C219" s="196" t="s">
        <v>350</v>
      </c>
      <c r="D219" s="196" t="s">
        <v>194</v>
      </c>
      <c r="E219" s="197" t="s">
        <v>368</v>
      </c>
      <c r="F219" s="198" t="s">
        <v>369</v>
      </c>
      <c r="G219" s="199" t="s">
        <v>241</v>
      </c>
      <c r="H219" s="200">
        <v>132.27699999999999</v>
      </c>
      <c r="I219" s="201"/>
      <c r="J219" s="202">
        <f>ROUND(I219*H219,2)</f>
        <v>0</v>
      </c>
      <c r="K219" s="198" t="s">
        <v>197</v>
      </c>
      <c r="L219" s="42"/>
      <c r="M219" s="203" t="s">
        <v>32</v>
      </c>
      <c r="N219" s="204" t="s">
        <v>52</v>
      </c>
      <c r="O219" s="67"/>
      <c r="P219" s="205">
        <f>O219*H219</f>
        <v>0</v>
      </c>
      <c r="Q219" s="205">
        <v>0</v>
      </c>
      <c r="R219" s="205">
        <f>Q219*H219</f>
        <v>0</v>
      </c>
      <c r="S219" s="205">
        <v>0</v>
      </c>
      <c r="T219" s="206">
        <f>S219*H219</f>
        <v>0</v>
      </c>
      <c r="U219" s="37"/>
      <c r="V219" s="37"/>
      <c r="W219" s="37"/>
      <c r="X219" s="37"/>
      <c r="Y219" s="37"/>
      <c r="Z219" s="37"/>
      <c r="AA219" s="37"/>
      <c r="AB219" s="37"/>
      <c r="AC219" s="37"/>
      <c r="AD219" s="37"/>
      <c r="AE219" s="37"/>
      <c r="AR219" s="207" t="s">
        <v>161</v>
      </c>
      <c r="AT219" s="207" t="s">
        <v>194</v>
      </c>
      <c r="AU219" s="207" t="s">
        <v>90</v>
      </c>
      <c r="AY219" s="19" t="s">
        <v>192</v>
      </c>
      <c r="BE219" s="208">
        <f>IF(N219="základní",J219,0)</f>
        <v>0</v>
      </c>
      <c r="BF219" s="208">
        <f>IF(N219="snížená",J219,0)</f>
        <v>0</v>
      </c>
      <c r="BG219" s="208">
        <f>IF(N219="zákl. přenesená",J219,0)</f>
        <v>0</v>
      </c>
      <c r="BH219" s="208">
        <f>IF(N219="sníž. přenesená",J219,0)</f>
        <v>0</v>
      </c>
      <c r="BI219" s="208">
        <f>IF(N219="nulová",J219,0)</f>
        <v>0</v>
      </c>
      <c r="BJ219" s="19" t="s">
        <v>40</v>
      </c>
      <c r="BK219" s="208">
        <f>ROUND(I219*H219,2)</f>
        <v>0</v>
      </c>
      <c r="BL219" s="19" t="s">
        <v>161</v>
      </c>
      <c r="BM219" s="207" t="s">
        <v>1143</v>
      </c>
    </row>
    <row r="220" spans="1:65" s="2" customFormat="1" ht="345.6">
      <c r="A220" s="37"/>
      <c r="B220" s="38"/>
      <c r="C220" s="39"/>
      <c r="D220" s="209" t="s">
        <v>199</v>
      </c>
      <c r="E220" s="39"/>
      <c r="F220" s="210" t="s">
        <v>371</v>
      </c>
      <c r="G220" s="39"/>
      <c r="H220" s="39"/>
      <c r="I220" s="119"/>
      <c r="J220" s="39"/>
      <c r="K220" s="39"/>
      <c r="L220" s="42"/>
      <c r="M220" s="211"/>
      <c r="N220" s="212"/>
      <c r="O220" s="67"/>
      <c r="P220" s="67"/>
      <c r="Q220" s="67"/>
      <c r="R220" s="67"/>
      <c r="S220" s="67"/>
      <c r="T220" s="68"/>
      <c r="U220" s="37"/>
      <c r="V220" s="37"/>
      <c r="W220" s="37"/>
      <c r="X220" s="37"/>
      <c r="Y220" s="37"/>
      <c r="Z220" s="37"/>
      <c r="AA220" s="37"/>
      <c r="AB220" s="37"/>
      <c r="AC220" s="37"/>
      <c r="AD220" s="37"/>
      <c r="AE220" s="37"/>
      <c r="AT220" s="19" t="s">
        <v>199</v>
      </c>
      <c r="AU220" s="19" t="s">
        <v>90</v>
      </c>
    </row>
    <row r="221" spans="1:65" s="2" customFormat="1" ht="19.2">
      <c r="A221" s="37"/>
      <c r="B221" s="38"/>
      <c r="C221" s="39"/>
      <c r="D221" s="209" t="s">
        <v>209</v>
      </c>
      <c r="E221" s="39"/>
      <c r="F221" s="210" t="s">
        <v>1144</v>
      </c>
      <c r="G221" s="39"/>
      <c r="H221" s="39"/>
      <c r="I221" s="119"/>
      <c r="J221" s="39"/>
      <c r="K221" s="39"/>
      <c r="L221" s="42"/>
      <c r="M221" s="211"/>
      <c r="N221" s="212"/>
      <c r="O221" s="67"/>
      <c r="P221" s="67"/>
      <c r="Q221" s="67"/>
      <c r="R221" s="67"/>
      <c r="S221" s="67"/>
      <c r="T221" s="68"/>
      <c r="U221" s="37"/>
      <c r="V221" s="37"/>
      <c r="W221" s="37"/>
      <c r="X221" s="37"/>
      <c r="Y221" s="37"/>
      <c r="Z221" s="37"/>
      <c r="AA221" s="37"/>
      <c r="AB221" s="37"/>
      <c r="AC221" s="37"/>
      <c r="AD221" s="37"/>
      <c r="AE221" s="37"/>
      <c r="AT221" s="19" t="s">
        <v>209</v>
      </c>
      <c r="AU221" s="19" t="s">
        <v>90</v>
      </c>
    </row>
    <row r="222" spans="1:65" s="13" customFormat="1" ht="10.199999999999999">
      <c r="B222" s="213"/>
      <c r="C222" s="214"/>
      <c r="D222" s="209" t="s">
        <v>201</v>
      </c>
      <c r="E222" s="215" t="s">
        <v>32</v>
      </c>
      <c r="F222" s="216" t="s">
        <v>1095</v>
      </c>
      <c r="G222" s="214"/>
      <c r="H222" s="215" t="s">
        <v>32</v>
      </c>
      <c r="I222" s="217"/>
      <c r="J222" s="214"/>
      <c r="K222" s="214"/>
      <c r="L222" s="218"/>
      <c r="M222" s="219"/>
      <c r="N222" s="220"/>
      <c r="O222" s="220"/>
      <c r="P222" s="220"/>
      <c r="Q222" s="220"/>
      <c r="R222" s="220"/>
      <c r="S222" s="220"/>
      <c r="T222" s="221"/>
      <c r="AT222" s="222" t="s">
        <v>201</v>
      </c>
      <c r="AU222" s="222" t="s">
        <v>90</v>
      </c>
      <c r="AV222" s="13" t="s">
        <v>40</v>
      </c>
      <c r="AW222" s="13" t="s">
        <v>38</v>
      </c>
      <c r="AX222" s="13" t="s">
        <v>81</v>
      </c>
      <c r="AY222" s="222" t="s">
        <v>192</v>
      </c>
    </row>
    <row r="223" spans="1:65" s="13" customFormat="1" ht="10.199999999999999">
      <c r="B223" s="213"/>
      <c r="C223" s="214"/>
      <c r="D223" s="209" t="s">
        <v>201</v>
      </c>
      <c r="E223" s="215" t="s">
        <v>32</v>
      </c>
      <c r="F223" s="216" t="s">
        <v>1075</v>
      </c>
      <c r="G223" s="214"/>
      <c r="H223" s="215" t="s">
        <v>32</v>
      </c>
      <c r="I223" s="217"/>
      <c r="J223" s="214"/>
      <c r="K223" s="214"/>
      <c r="L223" s="218"/>
      <c r="M223" s="219"/>
      <c r="N223" s="220"/>
      <c r="O223" s="220"/>
      <c r="P223" s="220"/>
      <c r="Q223" s="220"/>
      <c r="R223" s="220"/>
      <c r="S223" s="220"/>
      <c r="T223" s="221"/>
      <c r="AT223" s="222" t="s">
        <v>201</v>
      </c>
      <c r="AU223" s="222" t="s">
        <v>90</v>
      </c>
      <c r="AV223" s="13" t="s">
        <v>40</v>
      </c>
      <c r="AW223" s="13" t="s">
        <v>38</v>
      </c>
      <c r="AX223" s="13" t="s">
        <v>81</v>
      </c>
      <c r="AY223" s="222" t="s">
        <v>192</v>
      </c>
    </row>
    <row r="224" spans="1:65" s="13" customFormat="1" ht="10.199999999999999">
      <c r="B224" s="213"/>
      <c r="C224" s="214"/>
      <c r="D224" s="209" t="s">
        <v>201</v>
      </c>
      <c r="E224" s="215" t="s">
        <v>32</v>
      </c>
      <c r="F224" s="216" t="s">
        <v>1088</v>
      </c>
      <c r="G224" s="214"/>
      <c r="H224" s="215" t="s">
        <v>32</v>
      </c>
      <c r="I224" s="217"/>
      <c r="J224" s="214"/>
      <c r="K224" s="214"/>
      <c r="L224" s="218"/>
      <c r="M224" s="219"/>
      <c r="N224" s="220"/>
      <c r="O224" s="220"/>
      <c r="P224" s="220"/>
      <c r="Q224" s="220"/>
      <c r="R224" s="220"/>
      <c r="S224" s="220"/>
      <c r="T224" s="221"/>
      <c r="AT224" s="222" t="s">
        <v>201</v>
      </c>
      <c r="AU224" s="222" t="s">
        <v>90</v>
      </c>
      <c r="AV224" s="13" t="s">
        <v>40</v>
      </c>
      <c r="AW224" s="13" t="s">
        <v>38</v>
      </c>
      <c r="AX224" s="13" t="s">
        <v>81</v>
      </c>
      <c r="AY224" s="222" t="s">
        <v>192</v>
      </c>
    </row>
    <row r="225" spans="1:65" s="14" customFormat="1" ht="10.199999999999999">
      <c r="B225" s="223"/>
      <c r="C225" s="224"/>
      <c r="D225" s="209" t="s">
        <v>201</v>
      </c>
      <c r="E225" s="225" t="s">
        <v>32</v>
      </c>
      <c r="F225" s="226" t="s">
        <v>1102</v>
      </c>
      <c r="G225" s="224"/>
      <c r="H225" s="227">
        <v>198.42</v>
      </c>
      <c r="I225" s="228"/>
      <c r="J225" s="224"/>
      <c r="K225" s="224"/>
      <c r="L225" s="229"/>
      <c r="M225" s="230"/>
      <c r="N225" s="231"/>
      <c r="O225" s="231"/>
      <c r="P225" s="231"/>
      <c r="Q225" s="231"/>
      <c r="R225" s="231"/>
      <c r="S225" s="231"/>
      <c r="T225" s="232"/>
      <c r="AT225" s="233" t="s">
        <v>201</v>
      </c>
      <c r="AU225" s="233" t="s">
        <v>90</v>
      </c>
      <c r="AV225" s="14" t="s">
        <v>90</v>
      </c>
      <c r="AW225" s="14" t="s">
        <v>38</v>
      </c>
      <c r="AX225" s="14" t="s">
        <v>81</v>
      </c>
      <c r="AY225" s="233" t="s">
        <v>192</v>
      </c>
    </row>
    <row r="226" spans="1:65" s="14" customFormat="1" ht="10.199999999999999">
      <c r="B226" s="223"/>
      <c r="C226" s="224"/>
      <c r="D226" s="209" t="s">
        <v>201</v>
      </c>
      <c r="E226" s="225" t="s">
        <v>32</v>
      </c>
      <c r="F226" s="226" t="s">
        <v>374</v>
      </c>
      <c r="G226" s="224"/>
      <c r="H226" s="227">
        <v>-9.9209999999999994</v>
      </c>
      <c r="I226" s="228"/>
      <c r="J226" s="224"/>
      <c r="K226" s="224"/>
      <c r="L226" s="229"/>
      <c r="M226" s="230"/>
      <c r="N226" s="231"/>
      <c r="O226" s="231"/>
      <c r="P226" s="231"/>
      <c r="Q226" s="231"/>
      <c r="R226" s="231"/>
      <c r="S226" s="231"/>
      <c r="T226" s="232"/>
      <c r="AT226" s="233" t="s">
        <v>201</v>
      </c>
      <c r="AU226" s="233" t="s">
        <v>90</v>
      </c>
      <c r="AV226" s="14" t="s">
        <v>90</v>
      </c>
      <c r="AW226" s="14" t="s">
        <v>38</v>
      </c>
      <c r="AX226" s="14" t="s">
        <v>81</v>
      </c>
      <c r="AY226" s="233" t="s">
        <v>192</v>
      </c>
    </row>
    <row r="227" spans="1:65" s="14" customFormat="1" ht="10.199999999999999">
      <c r="B227" s="223"/>
      <c r="C227" s="224"/>
      <c r="D227" s="209" t="s">
        <v>201</v>
      </c>
      <c r="E227" s="225" t="s">
        <v>32</v>
      </c>
      <c r="F227" s="226" t="s">
        <v>375</v>
      </c>
      <c r="G227" s="224"/>
      <c r="H227" s="227">
        <v>-49.604999999999997</v>
      </c>
      <c r="I227" s="228"/>
      <c r="J227" s="224"/>
      <c r="K227" s="224"/>
      <c r="L227" s="229"/>
      <c r="M227" s="230"/>
      <c r="N227" s="231"/>
      <c r="O227" s="231"/>
      <c r="P227" s="231"/>
      <c r="Q227" s="231"/>
      <c r="R227" s="231"/>
      <c r="S227" s="231"/>
      <c r="T227" s="232"/>
      <c r="AT227" s="233" t="s">
        <v>201</v>
      </c>
      <c r="AU227" s="233" t="s">
        <v>90</v>
      </c>
      <c r="AV227" s="14" t="s">
        <v>90</v>
      </c>
      <c r="AW227" s="14" t="s">
        <v>38</v>
      </c>
      <c r="AX227" s="14" t="s">
        <v>81</v>
      </c>
      <c r="AY227" s="233" t="s">
        <v>192</v>
      </c>
    </row>
    <row r="228" spans="1:65" s="14" customFormat="1" ht="10.199999999999999">
      <c r="B228" s="223"/>
      <c r="C228" s="224"/>
      <c r="D228" s="209" t="s">
        <v>201</v>
      </c>
      <c r="E228" s="225" t="s">
        <v>32</v>
      </c>
      <c r="F228" s="226" t="s">
        <v>1145</v>
      </c>
      <c r="G228" s="224"/>
      <c r="H228" s="227">
        <v>-1.786</v>
      </c>
      <c r="I228" s="228"/>
      <c r="J228" s="224"/>
      <c r="K228" s="224"/>
      <c r="L228" s="229"/>
      <c r="M228" s="230"/>
      <c r="N228" s="231"/>
      <c r="O228" s="231"/>
      <c r="P228" s="231"/>
      <c r="Q228" s="231"/>
      <c r="R228" s="231"/>
      <c r="S228" s="231"/>
      <c r="T228" s="232"/>
      <c r="AT228" s="233" t="s">
        <v>201</v>
      </c>
      <c r="AU228" s="233" t="s">
        <v>90</v>
      </c>
      <c r="AV228" s="14" t="s">
        <v>90</v>
      </c>
      <c r="AW228" s="14" t="s">
        <v>38</v>
      </c>
      <c r="AX228" s="14" t="s">
        <v>81</v>
      </c>
      <c r="AY228" s="233" t="s">
        <v>192</v>
      </c>
    </row>
    <row r="229" spans="1:65" s="14" customFormat="1" ht="10.199999999999999">
      <c r="B229" s="223"/>
      <c r="C229" s="224"/>
      <c r="D229" s="209" t="s">
        <v>201</v>
      </c>
      <c r="E229" s="225" t="s">
        <v>32</v>
      </c>
      <c r="F229" s="226" t="s">
        <v>1146</v>
      </c>
      <c r="G229" s="224"/>
      <c r="H229" s="227">
        <v>-4.8310000000000004</v>
      </c>
      <c r="I229" s="228"/>
      <c r="J229" s="224"/>
      <c r="K229" s="224"/>
      <c r="L229" s="229"/>
      <c r="M229" s="230"/>
      <c r="N229" s="231"/>
      <c r="O229" s="231"/>
      <c r="P229" s="231"/>
      <c r="Q229" s="231"/>
      <c r="R229" s="231"/>
      <c r="S229" s="231"/>
      <c r="T229" s="232"/>
      <c r="AT229" s="233" t="s">
        <v>201</v>
      </c>
      <c r="AU229" s="233" t="s">
        <v>90</v>
      </c>
      <c r="AV229" s="14" t="s">
        <v>90</v>
      </c>
      <c r="AW229" s="14" t="s">
        <v>38</v>
      </c>
      <c r="AX229" s="14" t="s">
        <v>81</v>
      </c>
      <c r="AY229" s="233" t="s">
        <v>192</v>
      </c>
    </row>
    <row r="230" spans="1:65" s="15" customFormat="1" ht="10.199999999999999">
      <c r="B230" s="234"/>
      <c r="C230" s="235"/>
      <c r="D230" s="209" t="s">
        <v>201</v>
      </c>
      <c r="E230" s="236" t="s">
        <v>32</v>
      </c>
      <c r="F230" s="237" t="s">
        <v>204</v>
      </c>
      <c r="G230" s="235"/>
      <c r="H230" s="238">
        <v>132.27699999999999</v>
      </c>
      <c r="I230" s="239"/>
      <c r="J230" s="235"/>
      <c r="K230" s="235"/>
      <c r="L230" s="240"/>
      <c r="M230" s="241"/>
      <c r="N230" s="242"/>
      <c r="O230" s="242"/>
      <c r="P230" s="242"/>
      <c r="Q230" s="242"/>
      <c r="R230" s="242"/>
      <c r="S230" s="242"/>
      <c r="T230" s="243"/>
      <c r="AT230" s="244" t="s">
        <v>201</v>
      </c>
      <c r="AU230" s="244" t="s">
        <v>90</v>
      </c>
      <c r="AV230" s="15" t="s">
        <v>161</v>
      </c>
      <c r="AW230" s="15" t="s">
        <v>38</v>
      </c>
      <c r="AX230" s="15" t="s">
        <v>40</v>
      </c>
      <c r="AY230" s="244" t="s">
        <v>192</v>
      </c>
    </row>
    <row r="231" spans="1:65" s="2" customFormat="1" ht="16.5" customHeight="1">
      <c r="A231" s="37"/>
      <c r="B231" s="38"/>
      <c r="C231" s="256" t="s">
        <v>355</v>
      </c>
      <c r="D231" s="256" t="s">
        <v>322</v>
      </c>
      <c r="E231" s="257" t="s">
        <v>377</v>
      </c>
      <c r="F231" s="258" t="s">
        <v>378</v>
      </c>
      <c r="G231" s="259" t="s">
        <v>325</v>
      </c>
      <c r="H231" s="260">
        <v>264.55399999999997</v>
      </c>
      <c r="I231" s="261"/>
      <c r="J231" s="262">
        <f>ROUND(I231*H231,2)</f>
        <v>0</v>
      </c>
      <c r="K231" s="258" t="s">
        <v>197</v>
      </c>
      <c r="L231" s="263"/>
      <c r="M231" s="264" t="s">
        <v>32</v>
      </c>
      <c r="N231" s="265" t="s">
        <v>52</v>
      </c>
      <c r="O231" s="67"/>
      <c r="P231" s="205">
        <f>O231*H231</f>
        <v>0</v>
      </c>
      <c r="Q231" s="205">
        <v>1</v>
      </c>
      <c r="R231" s="205">
        <f>Q231*H231</f>
        <v>264.55399999999997</v>
      </c>
      <c r="S231" s="205">
        <v>0</v>
      </c>
      <c r="T231" s="206">
        <f>S231*H231</f>
        <v>0</v>
      </c>
      <c r="U231" s="37"/>
      <c r="V231" s="37"/>
      <c r="W231" s="37"/>
      <c r="X231" s="37"/>
      <c r="Y231" s="37"/>
      <c r="Z231" s="37"/>
      <c r="AA231" s="37"/>
      <c r="AB231" s="37"/>
      <c r="AC231" s="37"/>
      <c r="AD231" s="37"/>
      <c r="AE231" s="37"/>
      <c r="AR231" s="207" t="s">
        <v>238</v>
      </c>
      <c r="AT231" s="207" t="s">
        <v>322</v>
      </c>
      <c r="AU231" s="207" t="s">
        <v>90</v>
      </c>
      <c r="AY231" s="19" t="s">
        <v>192</v>
      </c>
      <c r="BE231" s="208">
        <f>IF(N231="základní",J231,0)</f>
        <v>0</v>
      </c>
      <c r="BF231" s="208">
        <f>IF(N231="snížená",J231,0)</f>
        <v>0</v>
      </c>
      <c r="BG231" s="208">
        <f>IF(N231="zákl. přenesená",J231,0)</f>
        <v>0</v>
      </c>
      <c r="BH231" s="208">
        <f>IF(N231="sníž. přenesená",J231,0)</f>
        <v>0</v>
      </c>
      <c r="BI231" s="208">
        <f>IF(N231="nulová",J231,0)</f>
        <v>0</v>
      </c>
      <c r="BJ231" s="19" t="s">
        <v>40</v>
      </c>
      <c r="BK231" s="208">
        <f>ROUND(I231*H231,2)</f>
        <v>0</v>
      </c>
      <c r="BL231" s="19" t="s">
        <v>161</v>
      </c>
      <c r="BM231" s="207" t="s">
        <v>1147</v>
      </c>
    </row>
    <row r="232" spans="1:65" s="14" customFormat="1" ht="10.199999999999999">
      <c r="B232" s="223"/>
      <c r="C232" s="224"/>
      <c r="D232" s="209" t="s">
        <v>201</v>
      </c>
      <c r="E232" s="224"/>
      <c r="F232" s="226" t="s">
        <v>1148</v>
      </c>
      <c r="G232" s="224"/>
      <c r="H232" s="227">
        <v>264.55399999999997</v>
      </c>
      <c r="I232" s="228"/>
      <c r="J232" s="224"/>
      <c r="K232" s="224"/>
      <c r="L232" s="229"/>
      <c r="M232" s="230"/>
      <c r="N232" s="231"/>
      <c r="O232" s="231"/>
      <c r="P232" s="231"/>
      <c r="Q232" s="231"/>
      <c r="R232" s="231"/>
      <c r="S232" s="231"/>
      <c r="T232" s="232"/>
      <c r="AT232" s="233" t="s">
        <v>201</v>
      </c>
      <c r="AU232" s="233" t="s">
        <v>90</v>
      </c>
      <c r="AV232" s="14" t="s">
        <v>90</v>
      </c>
      <c r="AW232" s="14" t="s">
        <v>4</v>
      </c>
      <c r="AX232" s="14" t="s">
        <v>40</v>
      </c>
      <c r="AY232" s="233" t="s">
        <v>192</v>
      </c>
    </row>
    <row r="233" spans="1:65" s="2" customFormat="1" ht="21.75" customHeight="1">
      <c r="A233" s="37"/>
      <c r="B233" s="38"/>
      <c r="C233" s="196" t="s">
        <v>362</v>
      </c>
      <c r="D233" s="196" t="s">
        <v>194</v>
      </c>
      <c r="E233" s="197" t="s">
        <v>382</v>
      </c>
      <c r="F233" s="198" t="s">
        <v>383</v>
      </c>
      <c r="G233" s="199" t="s">
        <v>241</v>
      </c>
      <c r="H233" s="200">
        <v>46.488</v>
      </c>
      <c r="I233" s="201"/>
      <c r="J233" s="202">
        <f>ROUND(I233*H233,2)</f>
        <v>0</v>
      </c>
      <c r="K233" s="198" t="s">
        <v>197</v>
      </c>
      <c r="L233" s="42"/>
      <c r="M233" s="203" t="s">
        <v>32</v>
      </c>
      <c r="N233" s="204" t="s">
        <v>52</v>
      </c>
      <c r="O233" s="67"/>
      <c r="P233" s="205">
        <f>O233*H233</f>
        <v>0</v>
      </c>
      <c r="Q233" s="205">
        <v>0</v>
      </c>
      <c r="R233" s="205">
        <f>Q233*H233</f>
        <v>0</v>
      </c>
      <c r="S233" s="205">
        <v>0</v>
      </c>
      <c r="T233" s="206">
        <f>S233*H233</f>
        <v>0</v>
      </c>
      <c r="U233" s="37"/>
      <c r="V233" s="37"/>
      <c r="W233" s="37"/>
      <c r="X233" s="37"/>
      <c r="Y233" s="37"/>
      <c r="Z233" s="37"/>
      <c r="AA233" s="37"/>
      <c r="AB233" s="37"/>
      <c r="AC233" s="37"/>
      <c r="AD233" s="37"/>
      <c r="AE233" s="37"/>
      <c r="AR233" s="207" t="s">
        <v>161</v>
      </c>
      <c r="AT233" s="207" t="s">
        <v>194</v>
      </c>
      <c r="AU233" s="207" t="s">
        <v>90</v>
      </c>
      <c r="AY233" s="19" t="s">
        <v>192</v>
      </c>
      <c r="BE233" s="208">
        <f>IF(N233="základní",J233,0)</f>
        <v>0</v>
      </c>
      <c r="BF233" s="208">
        <f>IF(N233="snížená",J233,0)</f>
        <v>0</v>
      </c>
      <c r="BG233" s="208">
        <f>IF(N233="zákl. přenesená",J233,0)</f>
        <v>0</v>
      </c>
      <c r="BH233" s="208">
        <f>IF(N233="sníž. přenesená",J233,0)</f>
        <v>0</v>
      </c>
      <c r="BI233" s="208">
        <f>IF(N233="nulová",J233,0)</f>
        <v>0</v>
      </c>
      <c r="BJ233" s="19" t="s">
        <v>40</v>
      </c>
      <c r="BK233" s="208">
        <f>ROUND(I233*H233,2)</f>
        <v>0</v>
      </c>
      <c r="BL233" s="19" t="s">
        <v>161</v>
      </c>
      <c r="BM233" s="207" t="s">
        <v>1149</v>
      </c>
    </row>
    <row r="234" spans="1:65" s="2" customFormat="1" ht="76.8">
      <c r="A234" s="37"/>
      <c r="B234" s="38"/>
      <c r="C234" s="39"/>
      <c r="D234" s="209" t="s">
        <v>199</v>
      </c>
      <c r="E234" s="39"/>
      <c r="F234" s="210" t="s">
        <v>385</v>
      </c>
      <c r="G234" s="39"/>
      <c r="H234" s="39"/>
      <c r="I234" s="119"/>
      <c r="J234" s="39"/>
      <c r="K234" s="39"/>
      <c r="L234" s="42"/>
      <c r="M234" s="211"/>
      <c r="N234" s="212"/>
      <c r="O234" s="67"/>
      <c r="P234" s="67"/>
      <c r="Q234" s="67"/>
      <c r="R234" s="67"/>
      <c r="S234" s="67"/>
      <c r="T234" s="68"/>
      <c r="U234" s="37"/>
      <c r="V234" s="37"/>
      <c r="W234" s="37"/>
      <c r="X234" s="37"/>
      <c r="Y234" s="37"/>
      <c r="Z234" s="37"/>
      <c r="AA234" s="37"/>
      <c r="AB234" s="37"/>
      <c r="AC234" s="37"/>
      <c r="AD234" s="37"/>
      <c r="AE234" s="37"/>
      <c r="AT234" s="19" t="s">
        <v>199</v>
      </c>
      <c r="AU234" s="19" t="s">
        <v>90</v>
      </c>
    </row>
    <row r="235" spans="1:65" s="2" customFormat="1" ht="19.2">
      <c r="A235" s="37"/>
      <c r="B235" s="38"/>
      <c r="C235" s="39"/>
      <c r="D235" s="209" t="s">
        <v>209</v>
      </c>
      <c r="E235" s="39"/>
      <c r="F235" s="210" t="s">
        <v>1150</v>
      </c>
      <c r="G235" s="39"/>
      <c r="H235" s="39"/>
      <c r="I235" s="119"/>
      <c r="J235" s="39"/>
      <c r="K235" s="39"/>
      <c r="L235" s="42"/>
      <c r="M235" s="211"/>
      <c r="N235" s="212"/>
      <c r="O235" s="67"/>
      <c r="P235" s="67"/>
      <c r="Q235" s="67"/>
      <c r="R235" s="67"/>
      <c r="S235" s="67"/>
      <c r="T235" s="68"/>
      <c r="U235" s="37"/>
      <c r="V235" s="37"/>
      <c r="W235" s="37"/>
      <c r="X235" s="37"/>
      <c r="Y235" s="37"/>
      <c r="Z235" s="37"/>
      <c r="AA235" s="37"/>
      <c r="AB235" s="37"/>
      <c r="AC235" s="37"/>
      <c r="AD235" s="37"/>
      <c r="AE235" s="37"/>
      <c r="AT235" s="19" t="s">
        <v>209</v>
      </c>
      <c r="AU235" s="19" t="s">
        <v>90</v>
      </c>
    </row>
    <row r="236" spans="1:65" s="13" customFormat="1" ht="10.199999999999999">
      <c r="B236" s="213"/>
      <c r="C236" s="214"/>
      <c r="D236" s="209" t="s">
        <v>201</v>
      </c>
      <c r="E236" s="215" t="s">
        <v>32</v>
      </c>
      <c r="F236" s="216" t="s">
        <v>1095</v>
      </c>
      <c r="G236" s="214"/>
      <c r="H236" s="215" t="s">
        <v>32</v>
      </c>
      <c r="I236" s="217"/>
      <c r="J236" s="214"/>
      <c r="K236" s="214"/>
      <c r="L236" s="218"/>
      <c r="M236" s="219"/>
      <c r="N236" s="220"/>
      <c r="O236" s="220"/>
      <c r="P236" s="220"/>
      <c r="Q236" s="220"/>
      <c r="R236" s="220"/>
      <c r="S236" s="220"/>
      <c r="T236" s="221"/>
      <c r="AT236" s="222" t="s">
        <v>201</v>
      </c>
      <c r="AU236" s="222" t="s">
        <v>90</v>
      </c>
      <c r="AV236" s="13" t="s">
        <v>40</v>
      </c>
      <c r="AW236" s="13" t="s">
        <v>38</v>
      </c>
      <c r="AX236" s="13" t="s">
        <v>81</v>
      </c>
      <c r="AY236" s="222" t="s">
        <v>192</v>
      </c>
    </row>
    <row r="237" spans="1:65" s="13" customFormat="1" ht="10.199999999999999">
      <c r="B237" s="213"/>
      <c r="C237" s="214"/>
      <c r="D237" s="209" t="s">
        <v>201</v>
      </c>
      <c r="E237" s="215" t="s">
        <v>32</v>
      </c>
      <c r="F237" s="216" t="s">
        <v>1075</v>
      </c>
      <c r="G237" s="214"/>
      <c r="H237" s="215" t="s">
        <v>32</v>
      </c>
      <c r="I237" s="217"/>
      <c r="J237" s="214"/>
      <c r="K237" s="214"/>
      <c r="L237" s="218"/>
      <c r="M237" s="219"/>
      <c r="N237" s="220"/>
      <c r="O237" s="220"/>
      <c r="P237" s="220"/>
      <c r="Q237" s="220"/>
      <c r="R237" s="220"/>
      <c r="S237" s="220"/>
      <c r="T237" s="221"/>
      <c r="AT237" s="222" t="s">
        <v>201</v>
      </c>
      <c r="AU237" s="222" t="s">
        <v>90</v>
      </c>
      <c r="AV237" s="13" t="s">
        <v>40</v>
      </c>
      <c r="AW237" s="13" t="s">
        <v>38</v>
      </c>
      <c r="AX237" s="13" t="s">
        <v>81</v>
      </c>
      <c r="AY237" s="222" t="s">
        <v>192</v>
      </c>
    </row>
    <row r="238" spans="1:65" s="13" customFormat="1" ht="10.199999999999999">
      <c r="B238" s="213"/>
      <c r="C238" s="214"/>
      <c r="D238" s="209" t="s">
        <v>201</v>
      </c>
      <c r="E238" s="215" t="s">
        <v>32</v>
      </c>
      <c r="F238" s="216" t="s">
        <v>1088</v>
      </c>
      <c r="G238" s="214"/>
      <c r="H238" s="215" t="s">
        <v>32</v>
      </c>
      <c r="I238" s="217"/>
      <c r="J238" s="214"/>
      <c r="K238" s="214"/>
      <c r="L238" s="218"/>
      <c r="M238" s="219"/>
      <c r="N238" s="220"/>
      <c r="O238" s="220"/>
      <c r="P238" s="220"/>
      <c r="Q238" s="220"/>
      <c r="R238" s="220"/>
      <c r="S238" s="220"/>
      <c r="T238" s="221"/>
      <c r="AT238" s="222" t="s">
        <v>201</v>
      </c>
      <c r="AU238" s="222" t="s">
        <v>90</v>
      </c>
      <c r="AV238" s="13" t="s">
        <v>40</v>
      </c>
      <c r="AW238" s="13" t="s">
        <v>38</v>
      </c>
      <c r="AX238" s="13" t="s">
        <v>81</v>
      </c>
      <c r="AY238" s="222" t="s">
        <v>192</v>
      </c>
    </row>
    <row r="239" spans="1:65" s="14" customFormat="1" ht="10.199999999999999">
      <c r="B239" s="223"/>
      <c r="C239" s="224"/>
      <c r="D239" s="209" t="s">
        <v>201</v>
      </c>
      <c r="E239" s="225" t="s">
        <v>32</v>
      </c>
      <c r="F239" s="226" t="s">
        <v>1151</v>
      </c>
      <c r="G239" s="224"/>
      <c r="H239" s="227">
        <v>49.604999999999997</v>
      </c>
      <c r="I239" s="228"/>
      <c r="J239" s="224"/>
      <c r="K239" s="224"/>
      <c r="L239" s="229"/>
      <c r="M239" s="230"/>
      <c r="N239" s="231"/>
      <c r="O239" s="231"/>
      <c r="P239" s="231"/>
      <c r="Q239" s="231"/>
      <c r="R239" s="231"/>
      <c r="S239" s="231"/>
      <c r="T239" s="232"/>
      <c r="AT239" s="233" t="s">
        <v>201</v>
      </c>
      <c r="AU239" s="233" t="s">
        <v>90</v>
      </c>
      <c r="AV239" s="14" t="s">
        <v>90</v>
      </c>
      <c r="AW239" s="14" t="s">
        <v>38</v>
      </c>
      <c r="AX239" s="14" t="s">
        <v>81</v>
      </c>
      <c r="AY239" s="233" t="s">
        <v>192</v>
      </c>
    </row>
    <row r="240" spans="1:65" s="14" customFormat="1" ht="10.199999999999999">
      <c r="B240" s="223"/>
      <c r="C240" s="224"/>
      <c r="D240" s="209" t="s">
        <v>201</v>
      </c>
      <c r="E240" s="225" t="s">
        <v>32</v>
      </c>
      <c r="F240" s="226" t="s">
        <v>1152</v>
      </c>
      <c r="G240" s="224"/>
      <c r="H240" s="227">
        <v>-3.117</v>
      </c>
      <c r="I240" s="228"/>
      <c r="J240" s="224"/>
      <c r="K240" s="224"/>
      <c r="L240" s="229"/>
      <c r="M240" s="230"/>
      <c r="N240" s="231"/>
      <c r="O240" s="231"/>
      <c r="P240" s="231"/>
      <c r="Q240" s="231"/>
      <c r="R240" s="231"/>
      <c r="S240" s="231"/>
      <c r="T240" s="232"/>
      <c r="AT240" s="233" t="s">
        <v>201</v>
      </c>
      <c r="AU240" s="233" t="s">
        <v>90</v>
      </c>
      <c r="AV240" s="14" t="s">
        <v>90</v>
      </c>
      <c r="AW240" s="14" t="s">
        <v>38</v>
      </c>
      <c r="AX240" s="14" t="s">
        <v>81</v>
      </c>
      <c r="AY240" s="233" t="s">
        <v>192</v>
      </c>
    </row>
    <row r="241" spans="1:65" s="15" customFormat="1" ht="10.199999999999999">
      <c r="B241" s="234"/>
      <c r="C241" s="235"/>
      <c r="D241" s="209" t="s">
        <v>201</v>
      </c>
      <c r="E241" s="236" t="s">
        <v>32</v>
      </c>
      <c r="F241" s="237" t="s">
        <v>204</v>
      </c>
      <c r="G241" s="235"/>
      <c r="H241" s="238">
        <v>46.488</v>
      </c>
      <c r="I241" s="239"/>
      <c r="J241" s="235"/>
      <c r="K241" s="235"/>
      <c r="L241" s="240"/>
      <c r="M241" s="241"/>
      <c r="N241" s="242"/>
      <c r="O241" s="242"/>
      <c r="P241" s="242"/>
      <c r="Q241" s="242"/>
      <c r="R241" s="242"/>
      <c r="S241" s="242"/>
      <c r="T241" s="243"/>
      <c r="AT241" s="244" t="s">
        <v>201</v>
      </c>
      <c r="AU241" s="244" t="s">
        <v>90</v>
      </c>
      <c r="AV241" s="15" t="s">
        <v>161</v>
      </c>
      <c r="AW241" s="15" t="s">
        <v>38</v>
      </c>
      <c r="AX241" s="15" t="s">
        <v>40</v>
      </c>
      <c r="AY241" s="244" t="s">
        <v>192</v>
      </c>
    </row>
    <row r="242" spans="1:65" s="2" customFormat="1" ht="16.5" customHeight="1">
      <c r="A242" s="37"/>
      <c r="B242" s="38"/>
      <c r="C242" s="256" t="s">
        <v>367</v>
      </c>
      <c r="D242" s="256" t="s">
        <v>322</v>
      </c>
      <c r="E242" s="257" t="s">
        <v>389</v>
      </c>
      <c r="F242" s="258" t="s">
        <v>390</v>
      </c>
      <c r="G242" s="259" t="s">
        <v>325</v>
      </c>
      <c r="H242" s="260">
        <v>92.975999999999999</v>
      </c>
      <c r="I242" s="261"/>
      <c r="J242" s="262">
        <f>ROUND(I242*H242,2)</f>
        <v>0</v>
      </c>
      <c r="K242" s="258" t="s">
        <v>197</v>
      </c>
      <c r="L242" s="263"/>
      <c r="M242" s="264" t="s">
        <v>32</v>
      </c>
      <c r="N242" s="265" t="s">
        <v>52</v>
      </c>
      <c r="O242" s="67"/>
      <c r="P242" s="205">
        <f>O242*H242</f>
        <v>0</v>
      </c>
      <c r="Q242" s="205">
        <v>1</v>
      </c>
      <c r="R242" s="205">
        <f>Q242*H242</f>
        <v>92.975999999999999</v>
      </c>
      <c r="S242" s="205">
        <v>0</v>
      </c>
      <c r="T242" s="206">
        <f>S242*H242</f>
        <v>0</v>
      </c>
      <c r="U242" s="37"/>
      <c r="V242" s="37"/>
      <c r="W242" s="37"/>
      <c r="X242" s="37"/>
      <c r="Y242" s="37"/>
      <c r="Z242" s="37"/>
      <c r="AA242" s="37"/>
      <c r="AB242" s="37"/>
      <c r="AC242" s="37"/>
      <c r="AD242" s="37"/>
      <c r="AE242" s="37"/>
      <c r="AR242" s="207" t="s">
        <v>238</v>
      </c>
      <c r="AT242" s="207" t="s">
        <v>322</v>
      </c>
      <c r="AU242" s="207" t="s">
        <v>90</v>
      </c>
      <c r="AY242" s="19" t="s">
        <v>192</v>
      </c>
      <c r="BE242" s="208">
        <f>IF(N242="základní",J242,0)</f>
        <v>0</v>
      </c>
      <c r="BF242" s="208">
        <f>IF(N242="snížená",J242,0)</f>
        <v>0</v>
      </c>
      <c r="BG242" s="208">
        <f>IF(N242="zákl. přenesená",J242,0)</f>
        <v>0</v>
      </c>
      <c r="BH242" s="208">
        <f>IF(N242="sníž. přenesená",J242,0)</f>
        <v>0</v>
      </c>
      <c r="BI242" s="208">
        <f>IF(N242="nulová",J242,0)</f>
        <v>0</v>
      </c>
      <c r="BJ242" s="19" t="s">
        <v>40</v>
      </c>
      <c r="BK242" s="208">
        <f>ROUND(I242*H242,2)</f>
        <v>0</v>
      </c>
      <c r="BL242" s="19" t="s">
        <v>161</v>
      </c>
      <c r="BM242" s="207" t="s">
        <v>1153</v>
      </c>
    </row>
    <row r="243" spans="1:65" s="14" customFormat="1" ht="10.199999999999999">
      <c r="B243" s="223"/>
      <c r="C243" s="224"/>
      <c r="D243" s="209" t="s">
        <v>201</v>
      </c>
      <c r="E243" s="224"/>
      <c r="F243" s="226" t="s">
        <v>1154</v>
      </c>
      <c r="G243" s="224"/>
      <c r="H243" s="227">
        <v>92.975999999999999</v>
      </c>
      <c r="I243" s="228"/>
      <c r="J243" s="224"/>
      <c r="K243" s="224"/>
      <c r="L243" s="229"/>
      <c r="M243" s="230"/>
      <c r="N243" s="231"/>
      <c r="O243" s="231"/>
      <c r="P243" s="231"/>
      <c r="Q243" s="231"/>
      <c r="R243" s="231"/>
      <c r="S243" s="231"/>
      <c r="T243" s="232"/>
      <c r="AT243" s="233" t="s">
        <v>201</v>
      </c>
      <c r="AU243" s="233" t="s">
        <v>90</v>
      </c>
      <c r="AV243" s="14" t="s">
        <v>90</v>
      </c>
      <c r="AW243" s="14" t="s">
        <v>4</v>
      </c>
      <c r="AX243" s="14" t="s">
        <v>40</v>
      </c>
      <c r="AY243" s="233" t="s">
        <v>192</v>
      </c>
    </row>
    <row r="244" spans="1:65" s="2" customFormat="1" ht="21.75" customHeight="1">
      <c r="A244" s="37"/>
      <c r="B244" s="38"/>
      <c r="C244" s="196" t="s">
        <v>376</v>
      </c>
      <c r="D244" s="196" t="s">
        <v>194</v>
      </c>
      <c r="E244" s="197" t="s">
        <v>394</v>
      </c>
      <c r="F244" s="198" t="s">
        <v>395</v>
      </c>
      <c r="G244" s="199" t="s">
        <v>124</v>
      </c>
      <c r="H244" s="200">
        <v>239.45</v>
      </c>
      <c r="I244" s="201"/>
      <c r="J244" s="202">
        <f>ROUND(I244*H244,2)</f>
        <v>0</v>
      </c>
      <c r="K244" s="198" t="s">
        <v>197</v>
      </c>
      <c r="L244" s="42"/>
      <c r="M244" s="203" t="s">
        <v>32</v>
      </c>
      <c r="N244" s="204" t="s">
        <v>52</v>
      </c>
      <c r="O244" s="67"/>
      <c r="P244" s="205">
        <f>O244*H244</f>
        <v>0</v>
      </c>
      <c r="Q244" s="205">
        <v>0</v>
      </c>
      <c r="R244" s="205">
        <f>Q244*H244</f>
        <v>0</v>
      </c>
      <c r="S244" s="205">
        <v>0</v>
      </c>
      <c r="T244" s="206">
        <f>S244*H244</f>
        <v>0</v>
      </c>
      <c r="U244" s="37"/>
      <c r="V244" s="37"/>
      <c r="W244" s="37"/>
      <c r="X244" s="37"/>
      <c r="Y244" s="37"/>
      <c r="Z244" s="37"/>
      <c r="AA244" s="37"/>
      <c r="AB244" s="37"/>
      <c r="AC244" s="37"/>
      <c r="AD244" s="37"/>
      <c r="AE244" s="37"/>
      <c r="AR244" s="207" t="s">
        <v>161</v>
      </c>
      <c r="AT244" s="207" t="s">
        <v>194</v>
      </c>
      <c r="AU244" s="207" t="s">
        <v>90</v>
      </c>
      <c r="AY244" s="19" t="s">
        <v>192</v>
      </c>
      <c r="BE244" s="208">
        <f>IF(N244="základní",J244,0)</f>
        <v>0</v>
      </c>
      <c r="BF244" s="208">
        <f>IF(N244="snížená",J244,0)</f>
        <v>0</v>
      </c>
      <c r="BG244" s="208">
        <f>IF(N244="zákl. přenesená",J244,0)</f>
        <v>0</v>
      </c>
      <c r="BH244" s="208">
        <f>IF(N244="sníž. přenesená",J244,0)</f>
        <v>0</v>
      </c>
      <c r="BI244" s="208">
        <f>IF(N244="nulová",J244,0)</f>
        <v>0</v>
      </c>
      <c r="BJ244" s="19" t="s">
        <v>40</v>
      </c>
      <c r="BK244" s="208">
        <f>ROUND(I244*H244,2)</f>
        <v>0</v>
      </c>
      <c r="BL244" s="19" t="s">
        <v>161</v>
      </c>
      <c r="BM244" s="207" t="s">
        <v>1155</v>
      </c>
    </row>
    <row r="245" spans="1:65" s="2" customFormat="1" ht="76.8">
      <c r="A245" s="37"/>
      <c r="B245" s="38"/>
      <c r="C245" s="39"/>
      <c r="D245" s="209" t="s">
        <v>199</v>
      </c>
      <c r="E245" s="39"/>
      <c r="F245" s="210" t="s">
        <v>397</v>
      </c>
      <c r="G245" s="39"/>
      <c r="H245" s="39"/>
      <c r="I245" s="119"/>
      <c r="J245" s="39"/>
      <c r="K245" s="39"/>
      <c r="L245" s="42"/>
      <c r="M245" s="211"/>
      <c r="N245" s="212"/>
      <c r="O245" s="67"/>
      <c r="P245" s="67"/>
      <c r="Q245" s="67"/>
      <c r="R245" s="67"/>
      <c r="S245" s="67"/>
      <c r="T245" s="68"/>
      <c r="U245" s="37"/>
      <c r="V245" s="37"/>
      <c r="W245" s="37"/>
      <c r="X245" s="37"/>
      <c r="Y245" s="37"/>
      <c r="Z245" s="37"/>
      <c r="AA245" s="37"/>
      <c r="AB245" s="37"/>
      <c r="AC245" s="37"/>
      <c r="AD245" s="37"/>
      <c r="AE245" s="37"/>
      <c r="AT245" s="19" t="s">
        <v>199</v>
      </c>
      <c r="AU245" s="19" t="s">
        <v>90</v>
      </c>
    </row>
    <row r="246" spans="1:65" s="13" customFormat="1" ht="10.199999999999999">
      <c r="B246" s="213"/>
      <c r="C246" s="214"/>
      <c r="D246" s="209" t="s">
        <v>201</v>
      </c>
      <c r="E246" s="215" t="s">
        <v>32</v>
      </c>
      <c r="F246" s="216" t="s">
        <v>1075</v>
      </c>
      <c r="G246" s="214"/>
      <c r="H246" s="215" t="s">
        <v>32</v>
      </c>
      <c r="I246" s="217"/>
      <c r="J246" s="214"/>
      <c r="K246" s="214"/>
      <c r="L246" s="218"/>
      <c r="M246" s="219"/>
      <c r="N246" s="220"/>
      <c r="O246" s="220"/>
      <c r="P246" s="220"/>
      <c r="Q246" s="220"/>
      <c r="R246" s="220"/>
      <c r="S246" s="220"/>
      <c r="T246" s="221"/>
      <c r="AT246" s="222" t="s">
        <v>201</v>
      </c>
      <c r="AU246" s="222" t="s">
        <v>90</v>
      </c>
      <c r="AV246" s="13" t="s">
        <v>40</v>
      </c>
      <c r="AW246" s="13" t="s">
        <v>38</v>
      </c>
      <c r="AX246" s="13" t="s">
        <v>81</v>
      </c>
      <c r="AY246" s="222" t="s">
        <v>192</v>
      </c>
    </row>
    <row r="247" spans="1:65" s="13" customFormat="1" ht="10.199999999999999">
      <c r="B247" s="213"/>
      <c r="C247" s="214"/>
      <c r="D247" s="209" t="s">
        <v>201</v>
      </c>
      <c r="E247" s="215" t="s">
        <v>32</v>
      </c>
      <c r="F247" s="216" t="s">
        <v>1088</v>
      </c>
      <c r="G247" s="214"/>
      <c r="H247" s="215" t="s">
        <v>32</v>
      </c>
      <c r="I247" s="217"/>
      <c r="J247" s="214"/>
      <c r="K247" s="214"/>
      <c r="L247" s="218"/>
      <c r="M247" s="219"/>
      <c r="N247" s="220"/>
      <c r="O247" s="220"/>
      <c r="P247" s="220"/>
      <c r="Q247" s="220"/>
      <c r="R247" s="220"/>
      <c r="S247" s="220"/>
      <c r="T247" s="221"/>
      <c r="AT247" s="222" t="s">
        <v>201</v>
      </c>
      <c r="AU247" s="222" t="s">
        <v>90</v>
      </c>
      <c r="AV247" s="13" t="s">
        <v>40</v>
      </c>
      <c r="AW247" s="13" t="s">
        <v>38</v>
      </c>
      <c r="AX247" s="13" t="s">
        <v>81</v>
      </c>
      <c r="AY247" s="222" t="s">
        <v>192</v>
      </c>
    </row>
    <row r="248" spans="1:65" s="14" customFormat="1" ht="10.199999999999999">
      <c r="B248" s="223"/>
      <c r="C248" s="224"/>
      <c r="D248" s="209" t="s">
        <v>201</v>
      </c>
      <c r="E248" s="225" t="s">
        <v>32</v>
      </c>
      <c r="F248" s="226" t="s">
        <v>1156</v>
      </c>
      <c r="G248" s="224"/>
      <c r="H248" s="227">
        <v>239.45</v>
      </c>
      <c r="I248" s="228"/>
      <c r="J248" s="224"/>
      <c r="K248" s="224"/>
      <c r="L248" s="229"/>
      <c r="M248" s="230"/>
      <c r="N248" s="231"/>
      <c r="O248" s="231"/>
      <c r="P248" s="231"/>
      <c r="Q248" s="231"/>
      <c r="R248" s="231"/>
      <c r="S248" s="231"/>
      <c r="T248" s="232"/>
      <c r="AT248" s="233" t="s">
        <v>201</v>
      </c>
      <c r="AU248" s="233" t="s">
        <v>90</v>
      </c>
      <c r="AV248" s="14" t="s">
        <v>90</v>
      </c>
      <c r="AW248" s="14" t="s">
        <v>38</v>
      </c>
      <c r="AX248" s="14" t="s">
        <v>81</v>
      </c>
      <c r="AY248" s="233" t="s">
        <v>192</v>
      </c>
    </row>
    <row r="249" spans="1:65" s="15" customFormat="1" ht="10.199999999999999">
      <c r="B249" s="234"/>
      <c r="C249" s="235"/>
      <c r="D249" s="209" t="s">
        <v>201</v>
      </c>
      <c r="E249" s="236" t="s">
        <v>32</v>
      </c>
      <c r="F249" s="237" t="s">
        <v>204</v>
      </c>
      <c r="G249" s="235"/>
      <c r="H249" s="238">
        <v>239.45</v>
      </c>
      <c r="I249" s="239"/>
      <c r="J249" s="235"/>
      <c r="K249" s="235"/>
      <c r="L249" s="240"/>
      <c r="M249" s="241"/>
      <c r="N249" s="242"/>
      <c r="O249" s="242"/>
      <c r="P249" s="242"/>
      <c r="Q249" s="242"/>
      <c r="R249" s="242"/>
      <c r="S249" s="242"/>
      <c r="T249" s="243"/>
      <c r="AT249" s="244" t="s">
        <v>201</v>
      </c>
      <c r="AU249" s="244" t="s">
        <v>90</v>
      </c>
      <c r="AV249" s="15" t="s">
        <v>161</v>
      </c>
      <c r="AW249" s="15" t="s">
        <v>38</v>
      </c>
      <c r="AX249" s="15" t="s">
        <v>40</v>
      </c>
      <c r="AY249" s="244" t="s">
        <v>192</v>
      </c>
    </row>
    <row r="250" spans="1:65" s="2" customFormat="1" ht="21.75" customHeight="1">
      <c r="A250" s="37"/>
      <c r="B250" s="38"/>
      <c r="C250" s="196" t="s">
        <v>381</v>
      </c>
      <c r="D250" s="196" t="s">
        <v>194</v>
      </c>
      <c r="E250" s="197" t="s">
        <v>400</v>
      </c>
      <c r="F250" s="198" t="s">
        <v>401</v>
      </c>
      <c r="G250" s="199" t="s">
        <v>124</v>
      </c>
      <c r="H250" s="200">
        <v>239.45</v>
      </c>
      <c r="I250" s="201"/>
      <c r="J250" s="202">
        <f>ROUND(I250*H250,2)</f>
        <v>0</v>
      </c>
      <c r="K250" s="198" t="s">
        <v>197</v>
      </c>
      <c r="L250" s="42"/>
      <c r="M250" s="203" t="s">
        <v>32</v>
      </c>
      <c r="N250" s="204" t="s">
        <v>52</v>
      </c>
      <c r="O250" s="67"/>
      <c r="P250" s="205">
        <f>O250*H250</f>
        <v>0</v>
      </c>
      <c r="Q250" s="205">
        <v>0</v>
      </c>
      <c r="R250" s="205">
        <f>Q250*H250</f>
        <v>0</v>
      </c>
      <c r="S250" s="205">
        <v>0</v>
      </c>
      <c r="T250" s="206">
        <f>S250*H250</f>
        <v>0</v>
      </c>
      <c r="U250" s="37"/>
      <c r="V250" s="37"/>
      <c r="W250" s="37"/>
      <c r="X250" s="37"/>
      <c r="Y250" s="37"/>
      <c r="Z250" s="37"/>
      <c r="AA250" s="37"/>
      <c r="AB250" s="37"/>
      <c r="AC250" s="37"/>
      <c r="AD250" s="37"/>
      <c r="AE250" s="37"/>
      <c r="AR250" s="207" t="s">
        <v>161</v>
      </c>
      <c r="AT250" s="207" t="s">
        <v>194</v>
      </c>
      <c r="AU250" s="207" t="s">
        <v>90</v>
      </c>
      <c r="AY250" s="19" t="s">
        <v>192</v>
      </c>
      <c r="BE250" s="208">
        <f>IF(N250="základní",J250,0)</f>
        <v>0</v>
      </c>
      <c r="BF250" s="208">
        <f>IF(N250="snížená",J250,0)</f>
        <v>0</v>
      </c>
      <c r="BG250" s="208">
        <f>IF(N250="zákl. přenesená",J250,0)</f>
        <v>0</v>
      </c>
      <c r="BH250" s="208">
        <f>IF(N250="sníž. přenesená",J250,0)</f>
        <v>0</v>
      </c>
      <c r="BI250" s="208">
        <f>IF(N250="nulová",J250,0)</f>
        <v>0</v>
      </c>
      <c r="BJ250" s="19" t="s">
        <v>40</v>
      </c>
      <c r="BK250" s="208">
        <f>ROUND(I250*H250,2)</f>
        <v>0</v>
      </c>
      <c r="BL250" s="19" t="s">
        <v>161</v>
      </c>
      <c r="BM250" s="207" t="s">
        <v>1157</v>
      </c>
    </row>
    <row r="251" spans="1:65" s="2" customFormat="1" ht="105.6">
      <c r="A251" s="37"/>
      <c r="B251" s="38"/>
      <c r="C251" s="39"/>
      <c r="D251" s="209" t="s">
        <v>199</v>
      </c>
      <c r="E251" s="39"/>
      <c r="F251" s="210" t="s">
        <v>403</v>
      </c>
      <c r="G251" s="39"/>
      <c r="H251" s="39"/>
      <c r="I251" s="119"/>
      <c r="J251" s="39"/>
      <c r="K251" s="39"/>
      <c r="L251" s="42"/>
      <c r="M251" s="211"/>
      <c r="N251" s="212"/>
      <c r="O251" s="67"/>
      <c r="P251" s="67"/>
      <c r="Q251" s="67"/>
      <c r="R251" s="67"/>
      <c r="S251" s="67"/>
      <c r="T251" s="68"/>
      <c r="U251" s="37"/>
      <c r="V251" s="37"/>
      <c r="W251" s="37"/>
      <c r="X251" s="37"/>
      <c r="Y251" s="37"/>
      <c r="Z251" s="37"/>
      <c r="AA251" s="37"/>
      <c r="AB251" s="37"/>
      <c r="AC251" s="37"/>
      <c r="AD251" s="37"/>
      <c r="AE251" s="37"/>
      <c r="AT251" s="19" t="s">
        <v>199</v>
      </c>
      <c r="AU251" s="19" t="s">
        <v>90</v>
      </c>
    </row>
    <row r="252" spans="1:65" s="13" customFormat="1" ht="10.199999999999999">
      <c r="B252" s="213"/>
      <c r="C252" s="214"/>
      <c r="D252" s="209" t="s">
        <v>201</v>
      </c>
      <c r="E252" s="215" t="s">
        <v>32</v>
      </c>
      <c r="F252" s="216" t="s">
        <v>1075</v>
      </c>
      <c r="G252" s="214"/>
      <c r="H252" s="215" t="s">
        <v>32</v>
      </c>
      <c r="I252" s="217"/>
      <c r="J252" s="214"/>
      <c r="K252" s="214"/>
      <c r="L252" s="218"/>
      <c r="M252" s="219"/>
      <c r="N252" s="220"/>
      <c r="O252" s="220"/>
      <c r="P252" s="220"/>
      <c r="Q252" s="220"/>
      <c r="R252" s="220"/>
      <c r="S252" s="220"/>
      <c r="T252" s="221"/>
      <c r="AT252" s="222" t="s">
        <v>201</v>
      </c>
      <c r="AU252" s="222" t="s">
        <v>90</v>
      </c>
      <c r="AV252" s="13" t="s">
        <v>40</v>
      </c>
      <c r="AW252" s="13" t="s">
        <v>38</v>
      </c>
      <c r="AX252" s="13" t="s">
        <v>81</v>
      </c>
      <c r="AY252" s="222" t="s">
        <v>192</v>
      </c>
    </row>
    <row r="253" spans="1:65" s="13" customFormat="1" ht="10.199999999999999">
      <c r="B253" s="213"/>
      <c r="C253" s="214"/>
      <c r="D253" s="209" t="s">
        <v>201</v>
      </c>
      <c r="E253" s="215" t="s">
        <v>32</v>
      </c>
      <c r="F253" s="216" t="s">
        <v>1088</v>
      </c>
      <c r="G253" s="214"/>
      <c r="H253" s="215" t="s">
        <v>32</v>
      </c>
      <c r="I253" s="217"/>
      <c r="J253" s="214"/>
      <c r="K253" s="214"/>
      <c r="L253" s="218"/>
      <c r="M253" s="219"/>
      <c r="N253" s="220"/>
      <c r="O253" s="220"/>
      <c r="P253" s="220"/>
      <c r="Q253" s="220"/>
      <c r="R253" s="220"/>
      <c r="S253" s="220"/>
      <c r="T253" s="221"/>
      <c r="AT253" s="222" t="s">
        <v>201</v>
      </c>
      <c r="AU253" s="222" t="s">
        <v>90</v>
      </c>
      <c r="AV253" s="13" t="s">
        <v>40</v>
      </c>
      <c r="AW253" s="13" t="s">
        <v>38</v>
      </c>
      <c r="AX253" s="13" t="s">
        <v>81</v>
      </c>
      <c r="AY253" s="222" t="s">
        <v>192</v>
      </c>
    </row>
    <row r="254" spans="1:65" s="14" customFormat="1" ht="10.199999999999999">
      <c r="B254" s="223"/>
      <c r="C254" s="224"/>
      <c r="D254" s="209" t="s">
        <v>201</v>
      </c>
      <c r="E254" s="225" t="s">
        <v>32</v>
      </c>
      <c r="F254" s="226" t="s">
        <v>1158</v>
      </c>
      <c r="G254" s="224"/>
      <c r="H254" s="227">
        <v>239.45</v>
      </c>
      <c r="I254" s="228"/>
      <c r="J254" s="224"/>
      <c r="K254" s="224"/>
      <c r="L254" s="229"/>
      <c r="M254" s="230"/>
      <c r="N254" s="231"/>
      <c r="O254" s="231"/>
      <c r="P254" s="231"/>
      <c r="Q254" s="231"/>
      <c r="R254" s="231"/>
      <c r="S254" s="231"/>
      <c r="T254" s="232"/>
      <c r="AT254" s="233" t="s">
        <v>201</v>
      </c>
      <c r="AU254" s="233" t="s">
        <v>90</v>
      </c>
      <c r="AV254" s="14" t="s">
        <v>90</v>
      </c>
      <c r="AW254" s="14" t="s">
        <v>38</v>
      </c>
      <c r="AX254" s="14" t="s">
        <v>81</v>
      </c>
      <c r="AY254" s="233" t="s">
        <v>192</v>
      </c>
    </row>
    <row r="255" spans="1:65" s="15" customFormat="1" ht="10.199999999999999">
      <c r="B255" s="234"/>
      <c r="C255" s="235"/>
      <c r="D255" s="209" t="s">
        <v>201</v>
      </c>
      <c r="E255" s="236" t="s">
        <v>32</v>
      </c>
      <c r="F255" s="237" t="s">
        <v>204</v>
      </c>
      <c r="G255" s="235"/>
      <c r="H255" s="238">
        <v>239.45</v>
      </c>
      <c r="I255" s="239"/>
      <c r="J255" s="235"/>
      <c r="K255" s="235"/>
      <c r="L255" s="240"/>
      <c r="M255" s="241"/>
      <c r="N255" s="242"/>
      <c r="O255" s="242"/>
      <c r="P255" s="242"/>
      <c r="Q255" s="242"/>
      <c r="R255" s="242"/>
      <c r="S255" s="242"/>
      <c r="T255" s="243"/>
      <c r="AT255" s="244" t="s">
        <v>201</v>
      </c>
      <c r="AU255" s="244" t="s">
        <v>90</v>
      </c>
      <c r="AV255" s="15" t="s">
        <v>161</v>
      </c>
      <c r="AW255" s="15" t="s">
        <v>38</v>
      </c>
      <c r="AX255" s="15" t="s">
        <v>40</v>
      </c>
      <c r="AY255" s="244" t="s">
        <v>192</v>
      </c>
    </row>
    <row r="256" spans="1:65" s="2" customFormat="1" ht="21.75" customHeight="1">
      <c r="A256" s="37"/>
      <c r="B256" s="38"/>
      <c r="C256" s="196" t="s">
        <v>388</v>
      </c>
      <c r="D256" s="196" t="s">
        <v>194</v>
      </c>
      <c r="E256" s="197" t="s">
        <v>405</v>
      </c>
      <c r="F256" s="198" t="s">
        <v>406</v>
      </c>
      <c r="G256" s="199" t="s">
        <v>124</v>
      </c>
      <c r="H256" s="200">
        <v>239.45</v>
      </c>
      <c r="I256" s="201"/>
      <c r="J256" s="202">
        <f>ROUND(I256*H256,2)</f>
        <v>0</v>
      </c>
      <c r="K256" s="198" t="s">
        <v>197</v>
      </c>
      <c r="L256" s="42"/>
      <c r="M256" s="203" t="s">
        <v>32</v>
      </c>
      <c r="N256" s="204" t="s">
        <v>52</v>
      </c>
      <c r="O256" s="67"/>
      <c r="P256" s="205">
        <f>O256*H256</f>
        <v>0</v>
      </c>
      <c r="Q256" s="205">
        <v>0</v>
      </c>
      <c r="R256" s="205">
        <f>Q256*H256</f>
        <v>0</v>
      </c>
      <c r="S256" s="205">
        <v>0</v>
      </c>
      <c r="T256" s="206">
        <f>S256*H256</f>
        <v>0</v>
      </c>
      <c r="U256" s="37"/>
      <c r="V256" s="37"/>
      <c r="W256" s="37"/>
      <c r="X256" s="37"/>
      <c r="Y256" s="37"/>
      <c r="Z256" s="37"/>
      <c r="AA256" s="37"/>
      <c r="AB256" s="37"/>
      <c r="AC256" s="37"/>
      <c r="AD256" s="37"/>
      <c r="AE256" s="37"/>
      <c r="AR256" s="207" t="s">
        <v>161</v>
      </c>
      <c r="AT256" s="207" t="s">
        <v>194</v>
      </c>
      <c r="AU256" s="207" t="s">
        <v>90</v>
      </c>
      <c r="AY256" s="19" t="s">
        <v>192</v>
      </c>
      <c r="BE256" s="208">
        <f>IF(N256="základní",J256,0)</f>
        <v>0</v>
      </c>
      <c r="BF256" s="208">
        <f>IF(N256="snížená",J256,0)</f>
        <v>0</v>
      </c>
      <c r="BG256" s="208">
        <f>IF(N256="zákl. přenesená",J256,0)</f>
        <v>0</v>
      </c>
      <c r="BH256" s="208">
        <f>IF(N256="sníž. přenesená",J256,0)</f>
        <v>0</v>
      </c>
      <c r="BI256" s="208">
        <f>IF(N256="nulová",J256,0)</f>
        <v>0</v>
      </c>
      <c r="BJ256" s="19" t="s">
        <v>40</v>
      </c>
      <c r="BK256" s="208">
        <f>ROUND(I256*H256,2)</f>
        <v>0</v>
      </c>
      <c r="BL256" s="19" t="s">
        <v>161</v>
      </c>
      <c r="BM256" s="207" t="s">
        <v>1159</v>
      </c>
    </row>
    <row r="257" spans="1:65" s="2" customFormat="1" ht="105.6">
      <c r="A257" s="37"/>
      <c r="B257" s="38"/>
      <c r="C257" s="39"/>
      <c r="D257" s="209" t="s">
        <v>199</v>
      </c>
      <c r="E257" s="39"/>
      <c r="F257" s="210" t="s">
        <v>408</v>
      </c>
      <c r="G257" s="39"/>
      <c r="H257" s="39"/>
      <c r="I257" s="119"/>
      <c r="J257" s="39"/>
      <c r="K257" s="39"/>
      <c r="L257" s="42"/>
      <c r="M257" s="211"/>
      <c r="N257" s="212"/>
      <c r="O257" s="67"/>
      <c r="P257" s="67"/>
      <c r="Q257" s="67"/>
      <c r="R257" s="67"/>
      <c r="S257" s="67"/>
      <c r="T257" s="68"/>
      <c r="U257" s="37"/>
      <c r="V257" s="37"/>
      <c r="W257" s="37"/>
      <c r="X257" s="37"/>
      <c r="Y257" s="37"/>
      <c r="Z257" s="37"/>
      <c r="AA257" s="37"/>
      <c r="AB257" s="37"/>
      <c r="AC257" s="37"/>
      <c r="AD257" s="37"/>
      <c r="AE257" s="37"/>
      <c r="AT257" s="19" t="s">
        <v>199</v>
      </c>
      <c r="AU257" s="19" t="s">
        <v>90</v>
      </c>
    </row>
    <row r="258" spans="1:65" s="13" customFormat="1" ht="10.199999999999999">
      <c r="B258" s="213"/>
      <c r="C258" s="214"/>
      <c r="D258" s="209" t="s">
        <v>201</v>
      </c>
      <c r="E258" s="215" t="s">
        <v>32</v>
      </c>
      <c r="F258" s="216" t="s">
        <v>1075</v>
      </c>
      <c r="G258" s="214"/>
      <c r="H258" s="215" t="s">
        <v>32</v>
      </c>
      <c r="I258" s="217"/>
      <c r="J258" s="214"/>
      <c r="K258" s="214"/>
      <c r="L258" s="218"/>
      <c r="M258" s="219"/>
      <c r="N258" s="220"/>
      <c r="O258" s="220"/>
      <c r="P258" s="220"/>
      <c r="Q258" s="220"/>
      <c r="R258" s="220"/>
      <c r="S258" s="220"/>
      <c r="T258" s="221"/>
      <c r="AT258" s="222" t="s">
        <v>201</v>
      </c>
      <c r="AU258" s="222" t="s">
        <v>90</v>
      </c>
      <c r="AV258" s="13" t="s">
        <v>40</v>
      </c>
      <c r="AW258" s="13" t="s">
        <v>38</v>
      </c>
      <c r="AX258" s="13" t="s">
        <v>81</v>
      </c>
      <c r="AY258" s="222" t="s">
        <v>192</v>
      </c>
    </row>
    <row r="259" spans="1:65" s="13" customFormat="1" ht="10.199999999999999">
      <c r="B259" s="213"/>
      <c r="C259" s="214"/>
      <c r="D259" s="209" t="s">
        <v>201</v>
      </c>
      <c r="E259" s="215" t="s">
        <v>32</v>
      </c>
      <c r="F259" s="216" t="s">
        <v>1088</v>
      </c>
      <c r="G259" s="214"/>
      <c r="H259" s="215" t="s">
        <v>32</v>
      </c>
      <c r="I259" s="217"/>
      <c r="J259" s="214"/>
      <c r="K259" s="214"/>
      <c r="L259" s="218"/>
      <c r="M259" s="219"/>
      <c r="N259" s="220"/>
      <c r="O259" s="220"/>
      <c r="P259" s="220"/>
      <c r="Q259" s="220"/>
      <c r="R259" s="220"/>
      <c r="S259" s="220"/>
      <c r="T259" s="221"/>
      <c r="AT259" s="222" t="s">
        <v>201</v>
      </c>
      <c r="AU259" s="222" t="s">
        <v>90</v>
      </c>
      <c r="AV259" s="13" t="s">
        <v>40</v>
      </c>
      <c r="AW259" s="13" t="s">
        <v>38</v>
      </c>
      <c r="AX259" s="13" t="s">
        <v>81</v>
      </c>
      <c r="AY259" s="222" t="s">
        <v>192</v>
      </c>
    </row>
    <row r="260" spans="1:65" s="14" customFormat="1" ht="10.199999999999999">
      <c r="B260" s="223"/>
      <c r="C260" s="224"/>
      <c r="D260" s="209" t="s">
        <v>201</v>
      </c>
      <c r="E260" s="225" t="s">
        <v>32</v>
      </c>
      <c r="F260" s="226" t="s">
        <v>1158</v>
      </c>
      <c r="G260" s="224"/>
      <c r="H260" s="227">
        <v>239.45</v>
      </c>
      <c r="I260" s="228"/>
      <c r="J260" s="224"/>
      <c r="K260" s="224"/>
      <c r="L260" s="229"/>
      <c r="M260" s="230"/>
      <c r="N260" s="231"/>
      <c r="O260" s="231"/>
      <c r="P260" s="231"/>
      <c r="Q260" s="231"/>
      <c r="R260" s="231"/>
      <c r="S260" s="231"/>
      <c r="T260" s="232"/>
      <c r="AT260" s="233" t="s">
        <v>201</v>
      </c>
      <c r="AU260" s="233" t="s">
        <v>90</v>
      </c>
      <c r="AV260" s="14" t="s">
        <v>90</v>
      </c>
      <c r="AW260" s="14" t="s">
        <v>38</v>
      </c>
      <c r="AX260" s="14" t="s">
        <v>81</v>
      </c>
      <c r="AY260" s="233" t="s">
        <v>192</v>
      </c>
    </row>
    <row r="261" spans="1:65" s="15" customFormat="1" ht="10.199999999999999">
      <c r="B261" s="234"/>
      <c r="C261" s="235"/>
      <c r="D261" s="209" t="s">
        <v>201</v>
      </c>
      <c r="E261" s="236" t="s">
        <v>32</v>
      </c>
      <c r="F261" s="237" t="s">
        <v>204</v>
      </c>
      <c r="G261" s="235"/>
      <c r="H261" s="238">
        <v>239.45</v>
      </c>
      <c r="I261" s="239"/>
      <c r="J261" s="235"/>
      <c r="K261" s="235"/>
      <c r="L261" s="240"/>
      <c r="M261" s="241"/>
      <c r="N261" s="242"/>
      <c r="O261" s="242"/>
      <c r="P261" s="242"/>
      <c r="Q261" s="242"/>
      <c r="R261" s="242"/>
      <c r="S261" s="242"/>
      <c r="T261" s="243"/>
      <c r="AT261" s="244" t="s">
        <v>201</v>
      </c>
      <c r="AU261" s="244" t="s">
        <v>90</v>
      </c>
      <c r="AV261" s="15" t="s">
        <v>161</v>
      </c>
      <c r="AW261" s="15" t="s">
        <v>38</v>
      </c>
      <c r="AX261" s="15" t="s">
        <v>40</v>
      </c>
      <c r="AY261" s="244" t="s">
        <v>192</v>
      </c>
    </row>
    <row r="262" spans="1:65" s="2" customFormat="1" ht="16.5" customHeight="1">
      <c r="A262" s="37"/>
      <c r="B262" s="38"/>
      <c r="C262" s="256" t="s">
        <v>393</v>
      </c>
      <c r="D262" s="256" t="s">
        <v>322</v>
      </c>
      <c r="E262" s="257" t="s">
        <v>410</v>
      </c>
      <c r="F262" s="258" t="s">
        <v>411</v>
      </c>
      <c r="G262" s="259" t="s">
        <v>412</v>
      </c>
      <c r="H262" s="260">
        <v>8.3810000000000002</v>
      </c>
      <c r="I262" s="261"/>
      <c r="J262" s="262">
        <f>ROUND(I262*H262,2)</f>
        <v>0</v>
      </c>
      <c r="K262" s="258" t="s">
        <v>197</v>
      </c>
      <c r="L262" s="263"/>
      <c r="M262" s="264" t="s">
        <v>32</v>
      </c>
      <c r="N262" s="265" t="s">
        <v>52</v>
      </c>
      <c r="O262" s="67"/>
      <c r="P262" s="205">
        <f>O262*H262</f>
        <v>0</v>
      </c>
      <c r="Q262" s="205">
        <v>1E-3</v>
      </c>
      <c r="R262" s="205">
        <f>Q262*H262</f>
        <v>8.3809999999999996E-3</v>
      </c>
      <c r="S262" s="205">
        <v>0</v>
      </c>
      <c r="T262" s="206">
        <f>S262*H262</f>
        <v>0</v>
      </c>
      <c r="U262" s="37"/>
      <c r="V262" s="37"/>
      <c r="W262" s="37"/>
      <c r="X262" s="37"/>
      <c r="Y262" s="37"/>
      <c r="Z262" s="37"/>
      <c r="AA262" s="37"/>
      <c r="AB262" s="37"/>
      <c r="AC262" s="37"/>
      <c r="AD262" s="37"/>
      <c r="AE262" s="37"/>
      <c r="AR262" s="207" t="s">
        <v>238</v>
      </c>
      <c r="AT262" s="207" t="s">
        <v>322</v>
      </c>
      <c r="AU262" s="207" t="s">
        <v>90</v>
      </c>
      <c r="AY262" s="19" t="s">
        <v>192</v>
      </c>
      <c r="BE262" s="208">
        <f>IF(N262="základní",J262,0)</f>
        <v>0</v>
      </c>
      <c r="BF262" s="208">
        <f>IF(N262="snížená",J262,0)</f>
        <v>0</v>
      </c>
      <c r="BG262" s="208">
        <f>IF(N262="zákl. přenesená",J262,0)</f>
        <v>0</v>
      </c>
      <c r="BH262" s="208">
        <f>IF(N262="sníž. přenesená",J262,0)</f>
        <v>0</v>
      </c>
      <c r="BI262" s="208">
        <f>IF(N262="nulová",J262,0)</f>
        <v>0</v>
      </c>
      <c r="BJ262" s="19" t="s">
        <v>40</v>
      </c>
      <c r="BK262" s="208">
        <f>ROUND(I262*H262,2)</f>
        <v>0</v>
      </c>
      <c r="BL262" s="19" t="s">
        <v>161</v>
      </c>
      <c r="BM262" s="207" t="s">
        <v>1160</v>
      </c>
    </row>
    <row r="263" spans="1:65" s="2" customFormat="1" ht="19.2">
      <c r="A263" s="37"/>
      <c r="B263" s="38"/>
      <c r="C263" s="39"/>
      <c r="D263" s="209" t="s">
        <v>209</v>
      </c>
      <c r="E263" s="39"/>
      <c r="F263" s="210" t="s">
        <v>1161</v>
      </c>
      <c r="G263" s="39"/>
      <c r="H263" s="39"/>
      <c r="I263" s="119"/>
      <c r="J263" s="39"/>
      <c r="K263" s="39"/>
      <c r="L263" s="42"/>
      <c r="M263" s="211"/>
      <c r="N263" s="212"/>
      <c r="O263" s="67"/>
      <c r="P263" s="67"/>
      <c r="Q263" s="67"/>
      <c r="R263" s="67"/>
      <c r="S263" s="67"/>
      <c r="T263" s="68"/>
      <c r="U263" s="37"/>
      <c r="V263" s="37"/>
      <c r="W263" s="37"/>
      <c r="X263" s="37"/>
      <c r="Y263" s="37"/>
      <c r="Z263" s="37"/>
      <c r="AA263" s="37"/>
      <c r="AB263" s="37"/>
      <c r="AC263" s="37"/>
      <c r="AD263" s="37"/>
      <c r="AE263" s="37"/>
      <c r="AT263" s="19" t="s">
        <v>209</v>
      </c>
      <c r="AU263" s="19" t="s">
        <v>90</v>
      </c>
    </row>
    <row r="264" spans="1:65" s="14" customFormat="1" ht="10.199999999999999">
      <c r="B264" s="223"/>
      <c r="C264" s="224"/>
      <c r="D264" s="209" t="s">
        <v>201</v>
      </c>
      <c r="E264" s="224"/>
      <c r="F264" s="226" t="s">
        <v>1162</v>
      </c>
      <c r="G264" s="224"/>
      <c r="H264" s="227">
        <v>8.3810000000000002</v>
      </c>
      <c r="I264" s="228"/>
      <c r="J264" s="224"/>
      <c r="K264" s="224"/>
      <c r="L264" s="229"/>
      <c r="M264" s="230"/>
      <c r="N264" s="231"/>
      <c r="O264" s="231"/>
      <c r="P264" s="231"/>
      <c r="Q264" s="231"/>
      <c r="R264" s="231"/>
      <c r="S264" s="231"/>
      <c r="T264" s="232"/>
      <c r="AT264" s="233" t="s">
        <v>201</v>
      </c>
      <c r="AU264" s="233" t="s">
        <v>90</v>
      </c>
      <c r="AV264" s="14" t="s">
        <v>90</v>
      </c>
      <c r="AW264" s="14" t="s">
        <v>4</v>
      </c>
      <c r="AX264" s="14" t="s">
        <v>40</v>
      </c>
      <c r="AY264" s="233" t="s">
        <v>192</v>
      </c>
    </row>
    <row r="265" spans="1:65" s="2" customFormat="1" ht="16.5" customHeight="1">
      <c r="A265" s="37"/>
      <c r="B265" s="38"/>
      <c r="C265" s="196" t="s">
        <v>399</v>
      </c>
      <c r="D265" s="196" t="s">
        <v>194</v>
      </c>
      <c r="E265" s="197" t="s">
        <v>417</v>
      </c>
      <c r="F265" s="198" t="s">
        <v>418</v>
      </c>
      <c r="G265" s="199" t="s">
        <v>124</v>
      </c>
      <c r="H265" s="200">
        <v>2310.62</v>
      </c>
      <c r="I265" s="201"/>
      <c r="J265" s="202">
        <f>ROUND(I265*H265,2)</f>
        <v>0</v>
      </c>
      <c r="K265" s="198" t="s">
        <v>197</v>
      </c>
      <c r="L265" s="42"/>
      <c r="M265" s="203" t="s">
        <v>32</v>
      </c>
      <c r="N265" s="204" t="s">
        <v>52</v>
      </c>
      <c r="O265" s="67"/>
      <c r="P265" s="205">
        <f>O265*H265</f>
        <v>0</v>
      </c>
      <c r="Q265" s="205">
        <v>0</v>
      </c>
      <c r="R265" s="205">
        <f>Q265*H265</f>
        <v>0</v>
      </c>
      <c r="S265" s="205">
        <v>0</v>
      </c>
      <c r="T265" s="206">
        <f>S265*H265</f>
        <v>0</v>
      </c>
      <c r="U265" s="37"/>
      <c r="V265" s="37"/>
      <c r="W265" s="37"/>
      <c r="X265" s="37"/>
      <c r="Y265" s="37"/>
      <c r="Z265" s="37"/>
      <c r="AA265" s="37"/>
      <c r="AB265" s="37"/>
      <c r="AC265" s="37"/>
      <c r="AD265" s="37"/>
      <c r="AE265" s="37"/>
      <c r="AR265" s="207" t="s">
        <v>161</v>
      </c>
      <c r="AT265" s="207" t="s">
        <v>194</v>
      </c>
      <c r="AU265" s="207" t="s">
        <v>90</v>
      </c>
      <c r="AY265" s="19" t="s">
        <v>192</v>
      </c>
      <c r="BE265" s="208">
        <f>IF(N265="základní",J265,0)</f>
        <v>0</v>
      </c>
      <c r="BF265" s="208">
        <f>IF(N265="snížená",J265,0)</f>
        <v>0</v>
      </c>
      <c r="BG265" s="208">
        <f>IF(N265="zákl. přenesená",J265,0)</f>
        <v>0</v>
      </c>
      <c r="BH265" s="208">
        <f>IF(N265="sníž. přenesená",J265,0)</f>
        <v>0</v>
      </c>
      <c r="BI265" s="208">
        <f>IF(N265="nulová",J265,0)</f>
        <v>0</v>
      </c>
      <c r="BJ265" s="19" t="s">
        <v>40</v>
      </c>
      <c r="BK265" s="208">
        <f>ROUND(I265*H265,2)</f>
        <v>0</v>
      </c>
      <c r="BL265" s="19" t="s">
        <v>161</v>
      </c>
      <c r="BM265" s="207" t="s">
        <v>1163</v>
      </c>
    </row>
    <row r="266" spans="1:65" s="2" customFormat="1" ht="115.2">
      <c r="A266" s="37"/>
      <c r="B266" s="38"/>
      <c r="C266" s="39"/>
      <c r="D266" s="209" t="s">
        <v>199</v>
      </c>
      <c r="E266" s="39"/>
      <c r="F266" s="210" t="s">
        <v>420</v>
      </c>
      <c r="G266" s="39"/>
      <c r="H266" s="39"/>
      <c r="I266" s="119"/>
      <c r="J266" s="39"/>
      <c r="K266" s="39"/>
      <c r="L266" s="42"/>
      <c r="M266" s="211"/>
      <c r="N266" s="212"/>
      <c r="O266" s="67"/>
      <c r="P266" s="67"/>
      <c r="Q266" s="67"/>
      <c r="R266" s="67"/>
      <c r="S266" s="67"/>
      <c r="T266" s="68"/>
      <c r="U266" s="37"/>
      <c r="V266" s="37"/>
      <c r="W266" s="37"/>
      <c r="X266" s="37"/>
      <c r="Y266" s="37"/>
      <c r="Z266" s="37"/>
      <c r="AA266" s="37"/>
      <c r="AB266" s="37"/>
      <c r="AC266" s="37"/>
      <c r="AD266" s="37"/>
      <c r="AE266" s="37"/>
      <c r="AT266" s="19" t="s">
        <v>199</v>
      </c>
      <c r="AU266" s="19" t="s">
        <v>90</v>
      </c>
    </row>
    <row r="267" spans="1:65" s="13" customFormat="1" ht="10.199999999999999">
      <c r="B267" s="213"/>
      <c r="C267" s="214"/>
      <c r="D267" s="209" t="s">
        <v>201</v>
      </c>
      <c r="E267" s="215" t="s">
        <v>32</v>
      </c>
      <c r="F267" s="216" t="s">
        <v>1086</v>
      </c>
      <c r="G267" s="214"/>
      <c r="H267" s="215" t="s">
        <v>32</v>
      </c>
      <c r="I267" s="217"/>
      <c r="J267" s="214"/>
      <c r="K267" s="214"/>
      <c r="L267" s="218"/>
      <c r="M267" s="219"/>
      <c r="N267" s="220"/>
      <c r="O267" s="220"/>
      <c r="P267" s="220"/>
      <c r="Q267" s="220"/>
      <c r="R267" s="220"/>
      <c r="S267" s="220"/>
      <c r="T267" s="221"/>
      <c r="AT267" s="222" t="s">
        <v>201</v>
      </c>
      <c r="AU267" s="222" t="s">
        <v>90</v>
      </c>
      <c r="AV267" s="13" t="s">
        <v>40</v>
      </c>
      <c r="AW267" s="13" t="s">
        <v>38</v>
      </c>
      <c r="AX267" s="13" t="s">
        <v>81</v>
      </c>
      <c r="AY267" s="222" t="s">
        <v>192</v>
      </c>
    </row>
    <row r="268" spans="1:65" s="13" customFormat="1" ht="10.199999999999999">
      <c r="B268" s="213"/>
      <c r="C268" s="214"/>
      <c r="D268" s="209" t="s">
        <v>201</v>
      </c>
      <c r="E268" s="215" t="s">
        <v>32</v>
      </c>
      <c r="F268" s="216" t="s">
        <v>1075</v>
      </c>
      <c r="G268" s="214"/>
      <c r="H268" s="215" t="s">
        <v>32</v>
      </c>
      <c r="I268" s="217"/>
      <c r="J268" s="214"/>
      <c r="K268" s="214"/>
      <c r="L268" s="218"/>
      <c r="M268" s="219"/>
      <c r="N268" s="220"/>
      <c r="O268" s="220"/>
      <c r="P268" s="220"/>
      <c r="Q268" s="220"/>
      <c r="R268" s="220"/>
      <c r="S268" s="220"/>
      <c r="T268" s="221"/>
      <c r="AT268" s="222" t="s">
        <v>201</v>
      </c>
      <c r="AU268" s="222" t="s">
        <v>90</v>
      </c>
      <c r="AV268" s="13" t="s">
        <v>40</v>
      </c>
      <c r="AW268" s="13" t="s">
        <v>38</v>
      </c>
      <c r="AX268" s="13" t="s">
        <v>81</v>
      </c>
      <c r="AY268" s="222" t="s">
        <v>192</v>
      </c>
    </row>
    <row r="269" spans="1:65" s="13" customFormat="1" ht="10.199999999999999">
      <c r="B269" s="213"/>
      <c r="C269" s="214"/>
      <c r="D269" s="209" t="s">
        <v>201</v>
      </c>
      <c r="E269" s="215" t="s">
        <v>32</v>
      </c>
      <c r="F269" s="216" t="s">
        <v>1088</v>
      </c>
      <c r="G269" s="214"/>
      <c r="H269" s="215" t="s">
        <v>32</v>
      </c>
      <c r="I269" s="217"/>
      <c r="J269" s="214"/>
      <c r="K269" s="214"/>
      <c r="L269" s="218"/>
      <c r="M269" s="219"/>
      <c r="N269" s="220"/>
      <c r="O269" s="220"/>
      <c r="P269" s="220"/>
      <c r="Q269" s="220"/>
      <c r="R269" s="220"/>
      <c r="S269" s="220"/>
      <c r="T269" s="221"/>
      <c r="AT269" s="222" t="s">
        <v>201</v>
      </c>
      <c r="AU269" s="222" t="s">
        <v>90</v>
      </c>
      <c r="AV269" s="13" t="s">
        <v>40</v>
      </c>
      <c r="AW269" s="13" t="s">
        <v>38</v>
      </c>
      <c r="AX269" s="13" t="s">
        <v>81</v>
      </c>
      <c r="AY269" s="222" t="s">
        <v>192</v>
      </c>
    </row>
    <row r="270" spans="1:65" s="14" customFormat="1" ht="10.199999999999999">
      <c r="B270" s="223"/>
      <c r="C270" s="224"/>
      <c r="D270" s="209" t="s">
        <v>201</v>
      </c>
      <c r="E270" s="225" t="s">
        <v>32</v>
      </c>
      <c r="F270" s="226" t="s">
        <v>1164</v>
      </c>
      <c r="G270" s="224"/>
      <c r="H270" s="227">
        <v>1155.31</v>
      </c>
      <c r="I270" s="228"/>
      <c r="J270" s="224"/>
      <c r="K270" s="224"/>
      <c r="L270" s="229"/>
      <c r="M270" s="230"/>
      <c r="N270" s="231"/>
      <c r="O270" s="231"/>
      <c r="P270" s="231"/>
      <c r="Q270" s="231"/>
      <c r="R270" s="231"/>
      <c r="S270" s="231"/>
      <c r="T270" s="232"/>
      <c r="AT270" s="233" t="s">
        <v>201</v>
      </c>
      <c r="AU270" s="233" t="s">
        <v>90</v>
      </c>
      <c r="AV270" s="14" t="s">
        <v>90</v>
      </c>
      <c r="AW270" s="14" t="s">
        <v>38</v>
      </c>
      <c r="AX270" s="14" t="s">
        <v>81</v>
      </c>
      <c r="AY270" s="233" t="s">
        <v>192</v>
      </c>
    </row>
    <row r="271" spans="1:65" s="16" customFormat="1" ht="10.199999999999999">
      <c r="B271" s="245"/>
      <c r="C271" s="246"/>
      <c r="D271" s="209" t="s">
        <v>201</v>
      </c>
      <c r="E271" s="247" t="s">
        <v>32</v>
      </c>
      <c r="F271" s="248" t="s">
        <v>1165</v>
      </c>
      <c r="G271" s="246"/>
      <c r="H271" s="249">
        <v>1155.31</v>
      </c>
      <c r="I271" s="250"/>
      <c r="J271" s="246"/>
      <c r="K271" s="246"/>
      <c r="L271" s="251"/>
      <c r="M271" s="252"/>
      <c r="N271" s="253"/>
      <c r="O271" s="253"/>
      <c r="P271" s="253"/>
      <c r="Q271" s="253"/>
      <c r="R271" s="253"/>
      <c r="S271" s="253"/>
      <c r="T271" s="254"/>
      <c r="AT271" s="255" t="s">
        <v>201</v>
      </c>
      <c r="AU271" s="255" t="s">
        <v>90</v>
      </c>
      <c r="AV271" s="16" t="s">
        <v>111</v>
      </c>
      <c r="AW271" s="16" t="s">
        <v>38</v>
      </c>
      <c r="AX271" s="16" t="s">
        <v>81</v>
      </c>
      <c r="AY271" s="255" t="s">
        <v>192</v>
      </c>
    </row>
    <row r="272" spans="1:65" s="14" customFormat="1" ht="10.199999999999999">
      <c r="B272" s="223"/>
      <c r="C272" s="224"/>
      <c r="D272" s="209" t="s">
        <v>201</v>
      </c>
      <c r="E272" s="225" t="s">
        <v>32</v>
      </c>
      <c r="F272" s="226" t="s">
        <v>1164</v>
      </c>
      <c r="G272" s="224"/>
      <c r="H272" s="227">
        <v>1155.31</v>
      </c>
      <c r="I272" s="228"/>
      <c r="J272" s="224"/>
      <c r="K272" s="224"/>
      <c r="L272" s="229"/>
      <c r="M272" s="230"/>
      <c r="N272" s="231"/>
      <c r="O272" s="231"/>
      <c r="P272" s="231"/>
      <c r="Q272" s="231"/>
      <c r="R272" s="231"/>
      <c r="S272" s="231"/>
      <c r="T272" s="232"/>
      <c r="AT272" s="233" t="s">
        <v>201</v>
      </c>
      <c r="AU272" s="233" t="s">
        <v>90</v>
      </c>
      <c r="AV272" s="14" t="s">
        <v>90</v>
      </c>
      <c r="AW272" s="14" t="s">
        <v>38</v>
      </c>
      <c r="AX272" s="14" t="s">
        <v>81</v>
      </c>
      <c r="AY272" s="233" t="s">
        <v>192</v>
      </c>
    </row>
    <row r="273" spans="1:65" s="16" customFormat="1" ht="10.199999999999999">
      <c r="B273" s="245"/>
      <c r="C273" s="246"/>
      <c r="D273" s="209" t="s">
        <v>201</v>
      </c>
      <c r="E273" s="247" t="s">
        <v>32</v>
      </c>
      <c r="F273" s="248" t="s">
        <v>1166</v>
      </c>
      <c r="G273" s="246"/>
      <c r="H273" s="249">
        <v>1155.31</v>
      </c>
      <c r="I273" s="250"/>
      <c r="J273" s="246"/>
      <c r="K273" s="246"/>
      <c r="L273" s="251"/>
      <c r="M273" s="252"/>
      <c r="N273" s="253"/>
      <c r="O273" s="253"/>
      <c r="P273" s="253"/>
      <c r="Q273" s="253"/>
      <c r="R273" s="253"/>
      <c r="S273" s="253"/>
      <c r="T273" s="254"/>
      <c r="AT273" s="255" t="s">
        <v>201</v>
      </c>
      <c r="AU273" s="255" t="s">
        <v>90</v>
      </c>
      <c r="AV273" s="16" t="s">
        <v>111</v>
      </c>
      <c r="AW273" s="16" t="s">
        <v>38</v>
      </c>
      <c r="AX273" s="16" t="s">
        <v>81</v>
      </c>
      <c r="AY273" s="255" t="s">
        <v>192</v>
      </c>
    </row>
    <row r="274" spans="1:65" s="15" customFormat="1" ht="10.199999999999999">
      <c r="B274" s="234"/>
      <c r="C274" s="235"/>
      <c r="D274" s="209" t="s">
        <v>201</v>
      </c>
      <c r="E274" s="236" t="s">
        <v>32</v>
      </c>
      <c r="F274" s="237" t="s">
        <v>204</v>
      </c>
      <c r="G274" s="235"/>
      <c r="H274" s="238">
        <v>2310.62</v>
      </c>
      <c r="I274" s="239"/>
      <c r="J274" s="235"/>
      <c r="K274" s="235"/>
      <c r="L274" s="240"/>
      <c r="M274" s="241"/>
      <c r="N274" s="242"/>
      <c r="O274" s="242"/>
      <c r="P274" s="242"/>
      <c r="Q274" s="242"/>
      <c r="R274" s="242"/>
      <c r="S274" s="242"/>
      <c r="T274" s="243"/>
      <c r="AT274" s="244" t="s">
        <v>201</v>
      </c>
      <c r="AU274" s="244" t="s">
        <v>90</v>
      </c>
      <c r="AV274" s="15" t="s">
        <v>161</v>
      </c>
      <c r="AW274" s="15" t="s">
        <v>38</v>
      </c>
      <c r="AX274" s="15" t="s">
        <v>40</v>
      </c>
      <c r="AY274" s="244" t="s">
        <v>192</v>
      </c>
    </row>
    <row r="275" spans="1:65" s="2" customFormat="1" ht="16.5" customHeight="1">
      <c r="A275" s="37"/>
      <c r="B275" s="38"/>
      <c r="C275" s="196" t="s">
        <v>404</v>
      </c>
      <c r="D275" s="196" t="s">
        <v>194</v>
      </c>
      <c r="E275" s="197" t="s">
        <v>434</v>
      </c>
      <c r="F275" s="198" t="s">
        <v>435</v>
      </c>
      <c r="G275" s="199" t="s">
        <v>124</v>
      </c>
      <c r="H275" s="200">
        <v>957.8</v>
      </c>
      <c r="I275" s="201"/>
      <c r="J275" s="202">
        <f>ROUND(I275*H275,2)</f>
        <v>0</v>
      </c>
      <c r="K275" s="198" t="s">
        <v>197</v>
      </c>
      <c r="L275" s="42"/>
      <c r="M275" s="203" t="s">
        <v>32</v>
      </c>
      <c r="N275" s="204" t="s">
        <v>52</v>
      </c>
      <c r="O275" s="67"/>
      <c r="P275" s="205">
        <f>O275*H275</f>
        <v>0</v>
      </c>
      <c r="Q275" s="205">
        <v>0</v>
      </c>
      <c r="R275" s="205">
        <f>Q275*H275</f>
        <v>0</v>
      </c>
      <c r="S275" s="205">
        <v>0</v>
      </c>
      <c r="T275" s="206">
        <f>S275*H275</f>
        <v>0</v>
      </c>
      <c r="U275" s="37"/>
      <c r="V275" s="37"/>
      <c r="W275" s="37"/>
      <c r="X275" s="37"/>
      <c r="Y275" s="37"/>
      <c r="Z275" s="37"/>
      <c r="AA275" s="37"/>
      <c r="AB275" s="37"/>
      <c r="AC275" s="37"/>
      <c r="AD275" s="37"/>
      <c r="AE275" s="37"/>
      <c r="AR275" s="207" t="s">
        <v>161</v>
      </c>
      <c r="AT275" s="207" t="s">
        <v>194</v>
      </c>
      <c r="AU275" s="207" t="s">
        <v>90</v>
      </c>
      <c r="AY275" s="19" t="s">
        <v>192</v>
      </c>
      <c r="BE275" s="208">
        <f>IF(N275="základní",J275,0)</f>
        <v>0</v>
      </c>
      <c r="BF275" s="208">
        <f>IF(N275="snížená",J275,0)</f>
        <v>0</v>
      </c>
      <c r="BG275" s="208">
        <f>IF(N275="zákl. přenesená",J275,0)</f>
        <v>0</v>
      </c>
      <c r="BH275" s="208">
        <f>IF(N275="sníž. přenesená",J275,0)</f>
        <v>0</v>
      </c>
      <c r="BI275" s="208">
        <f>IF(N275="nulová",J275,0)</f>
        <v>0</v>
      </c>
      <c r="BJ275" s="19" t="s">
        <v>40</v>
      </c>
      <c r="BK275" s="208">
        <f>ROUND(I275*H275,2)</f>
        <v>0</v>
      </c>
      <c r="BL275" s="19" t="s">
        <v>161</v>
      </c>
      <c r="BM275" s="207" t="s">
        <v>1167</v>
      </c>
    </row>
    <row r="276" spans="1:65" s="2" customFormat="1" ht="38.4">
      <c r="A276" s="37"/>
      <c r="B276" s="38"/>
      <c r="C276" s="39"/>
      <c r="D276" s="209" t="s">
        <v>199</v>
      </c>
      <c r="E276" s="39"/>
      <c r="F276" s="210" t="s">
        <v>437</v>
      </c>
      <c r="G276" s="39"/>
      <c r="H276" s="39"/>
      <c r="I276" s="119"/>
      <c r="J276" s="39"/>
      <c r="K276" s="39"/>
      <c r="L276" s="42"/>
      <c r="M276" s="211"/>
      <c r="N276" s="212"/>
      <c r="O276" s="67"/>
      <c r="P276" s="67"/>
      <c r="Q276" s="67"/>
      <c r="R276" s="67"/>
      <c r="S276" s="67"/>
      <c r="T276" s="68"/>
      <c r="U276" s="37"/>
      <c r="V276" s="37"/>
      <c r="W276" s="37"/>
      <c r="X276" s="37"/>
      <c r="Y276" s="37"/>
      <c r="Z276" s="37"/>
      <c r="AA276" s="37"/>
      <c r="AB276" s="37"/>
      <c r="AC276" s="37"/>
      <c r="AD276" s="37"/>
      <c r="AE276" s="37"/>
      <c r="AT276" s="19" t="s">
        <v>199</v>
      </c>
      <c r="AU276" s="19" t="s">
        <v>90</v>
      </c>
    </row>
    <row r="277" spans="1:65" s="13" customFormat="1" ht="10.199999999999999">
      <c r="B277" s="213"/>
      <c r="C277" s="214"/>
      <c r="D277" s="209" t="s">
        <v>201</v>
      </c>
      <c r="E277" s="215" t="s">
        <v>32</v>
      </c>
      <c r="F277" s="216" t="s">
        <v>1075</v>
      </c>
      <c r="G277" s="214"/>
      <c r="H277" s="215" t="s">
        <v>32</v>
      </c>
      <c r="I277" s="217"/>
      <c r="J277" s="214"/>
      <c r="K277" s="214"/>
      <c r="L277" s="218"/>
      <c r="M277" s="219"/>
      <c r="N277" s="220"/>
      <c r="O277" s="220"/>
      <c r="P277" s="220"/>
      <c r="Q277" s="220"/>
      <c r="R277" s="220"/>
      <c r="S277" s="220"/>
      <c r="T277" s="221"/>
      <c r="AT277" s="222" t="s">
        <v>201</v>
      </c>
      <c r="AU277" s="222" t="s">
        <v>90</v>
      </c>
      <c r="AV277" s="13" t="s">
        <v>40</v>
      </c>
      <c r="AW277" s="13" t="s">
        <v>38</v>
      </c>
      <c r="AX277" s="13" t="s">
        <v>81</v>
      </c>
      <c r="AY277" s="222" t="s">
        <v>192</v>
      </c>
    </row>
    <row r="278" spans="1:65" s="13" customFormat="1" ht="10.199999999999999">
      <c r="B278" s="213"/>
      <c r="C278" s="214"/>
      <c r="D278" s="209" t="s">
        <v>201</v>
      </c>
      <c r="E278" s="215" t="s">
        <v>32</v>
      </c>
      <c r="F278" s="216" t="s">
        <v>1088</v>
      </c>
      <c r="G278" s="214"/>
      <c r="H278" s="215" t="s">
        <v>32</v>
      </c>
      <c r="I278" s="217"/>
      <c r="J278" s="214"/>
      <c r="K278" s="214"/>
      <c r="L278" s="218"/>
      <c r="M278" s="219"/>
      <c r="N278" s="220"/>
      <c r="O278" s="220"/>
      <c r="P278" s="220"/>
      <c r="Q278" s="220"/>
      <c r="R278" s="220"/>
      <c r="S278" s="220"/>
      <c r="T278" s="221"/>
      <c r="AT278" s="222" t="s">
        <v>201</v>
      </c>
      <c r="AU278" s="222" t="s">
        <v>90</v>
      </c>
      <c r="AV278" s="13" t="s">
        <v>40</v>
      </c>
      <c r="AW278" s="13" t="s">
        <v>38</v>
      </c>
      <c r="AX278" s="13" t="s">
        <v>81</v>
      </c>
      <c r="AY278" s="222" t="s">
        <v>192</v>
      </c>
    </row>
    <row r="279" spans="1:65" s="14" customFormat="1" ht="10.199999999999999">
      <c r="B279" s="223"/>
      <c r="C279" s="224"/>
      <c r="D279" s="209" t="s">
        <v>201</v>
      </c>
      <c r="E279" s="225" t="s">
        <v>32</v>
      </c>
      <c r="F279" s="226" t="s">
        <v>1168</v>
      </c>
      <c r="G279" s="224"/>
      <c r="H279" s="227">
        <v>478.9</v>
      </c>
      <c r="I279" s="228"/>
      <c r="J279" s="224"/>
      <c r="K279" s="224"/>
      <c r="L279" s="229"/>
      <c r="M279" s="230"/>
      <c r="N279" s="231"/>
      <c r="O279" s="231"/>
      <c r="P279" s="231"/>
      <c r="Q279" s="231"/>
      <c r="R279" s="231"/>
      <c r="S279" s="231"/>
      <c r="T279" s="232"/>
      <c r="AT279" s="233" t="s">
        <v>201</v>
      </c>
      <c r="AU279" s="233" t="s">
        <v>90</v>
      </c>
      <c r="AV279" s="14" t="s">
        <v>90</v>
      </c>
      <c r="AW279" s="14" t="s">
        <v>38</v>
      </c>
      <c r="AX279" s="14" t="s">
        <v>81</v>
      </c>
      <c r="AY279" s="233" t="s">
        <v>192</v>
      </c>
    </row>
    <row r="280" spans="1:65" s="14" customFormat="1" ht="10.199999999999999">
      <c r="B280" s="223"/>
      <c r="C280" s="224"/>
      <c r="D280" s="209" t="s">
        <v>201</v>
      </c>
      <c r="E280" s="225" t="s">
        <v>32</v>
      </c>
      <c r="F280" s="226" t="s">
        <v>1169</v>
      </c>
      <c r="G280" s="224"/>
      <c r="H280" s="227">
        <v>478.9</v>
      </c>
      <c r="I280" s="228"/>
      <c r="J280" s="224"/>
      <c r="K280" s="224"/>
      <c r="L280" s="229"/>
      <c r="M280" s="230"/>
      <c r="N280" s="231"/>
      <c r="O280" s="231"/>
      <c r="P280" s="231"/>
      <c r="Q280" s="231"/>
      <c r="R280" s="231"/>
      <c r="S280" s="231"/>
      <c r="T280" s="232"/>
      <c r="AT280" s="233" t="s">
        <v>201</v>
      </c>
      <c r="AU280" s="233" t="s">
        <v>90</v>
      </c>
      <c r="AV280" s="14" t="s">
        <v>90</v>
      </c>
      <c r="AW280" s="14" t="s">
        <v>38</v>
      </c>
      <c r="AX280" s="14" t="s">
        <v>81</v>
      </c>
      <c r="AY280" s="233" t="s">
        <v>192</v>
      </c>
    </row>
    <row r="281" spans="1:65" s="15" customFormat="1" ht="10.199999999999999">
      <c r="B281" s="234"/>
      <c r="C281" s="235"/>
      <c r="D281" s="209" t="s">
        <v>201</v>
      </c>
      <c r="E281" s="236" t="s">
        <v>32</v>
      </c>
      <c r="F281" s="237" t="s">
        <v>204</v>
      </c>
      <c r="G281" s="235"/>
      <c r="H281" s="238">
        <v>957.8</v>
      </c>
      <c r="I281" s="239"/>
      <c r="J281" s="235"/>
      <c r="K281" s="235"/>
      <c r="L281" s="240"/>
      <c r="M281" s="241"/>
      <c r="N281" s="242"/>
      <c r="O281" s="242"/>
      <c r="P281" s="242"/>
      <c r="Q281" s="242"/>
      <c r="R281" s="242"/>
      <c r="S281" s="242"/>
      <c r="T281" s="243"/>
      <c r="AT281" s="244" t="s">
        <v>201</v>
      </c>
      <c r="AU281" s="244" t="s">
        <v>90</v>
      </c>
      <c r="AV281" s="15" t="s">
        <v>161</v>
      </c>
      <c r="AW281" s="15" t="s">
        <v>38</v>
      </c>
      <c r="AX281" s="15" t="s">
        <v>40</v>
      </c>
      <c r="AY281" s="244" t="s">
        <v>192</v>
      </c>
    </row>
    <row r="282" spans="1:65" s="2" customFormat="1" ht="16.5" customHeight="1">
      <c r="A282" s="37"/>
      <c r="B282" s="38"/>
      <c r="C282" s="196" t="s">
        <v>409</v>
      </c>
      <c r="D282" s="196" t="s">
        <v>194</v>
      </c>
      <c r="E282" s="197" t="s">
        <v>443</v>
      </c>
      <c r="F282" s="198" t="s">
        <v>444</v>
      </c>
      <c r="G282" s="199" t="s">
        <v>124</v>
      </c>
      <c r="H282" s="200">
        <v>1436.7</v>
      </c>
      <c r="I282" s="201"/>
      <c r="J282" s="202">
        <f>ROUND(I282*H282,2)</f>
        <v>0</v>
      </c>
      <c r="K282" s="198" t="s">
        <v>197</v>
      </c>
      <c r="L282" s="42"/>
      <c r="M282" s="203" t="s">
        <v>32</v>
      </c>
      <c r="N282" s="204" t="s">
        <v>52</v>
      </c>
      <c r="O282" s="67"/>
      <c r="P282" s="205">
        <f>O282*H282</f>
        <v>0</v>
      </c>
      <c r="Q282" s="205">
        <v>0</v>
      </c>
      <c r="R282" s="205">
        <f>Q282*H282</f>
        <v>0</v>
      </c>
      <c r="S282" s="205">
        <v>0</v>
      </c>
      <c r="T282" s="206">
        <f>S282*H282</f>
        <v>0</v>
      </c>
      <c r="U282" s="37"/>
      <c r="V282" s="37"/>
      <c r="W282" s="37"/>
      <c r="X282" s="37"/>
      <c r="Y282" s="37"/>
      <c r="Z282" s="37"/>
      <c r="AA282" s="37"/>
      <c r="AB282" s="37"/>
      <c r="AC282" s="37"/>
      <c r="AD282" s="37"/>
      <c r="AE282" s="37"/>
      <c r="AR282" s="207" t="s">
        <v>161</v>
      </c>
      <c r="AT282" s="207" t="s">
        <v>194</v>
      </c>
      <c r="AU282" s="207" t="s">
        <v>90</v>
      </c>
      <c r="AY282" s="19" t="s">
        <v>192</v>
      </c>
      <c r="BE282" s="208">
        <f>IF(N282="základní",J282,0)</f>
        <v>0</v>
      </c>
      <c r="BF282" s="208">
        <f>IF(N282="snížená",J282,0)</f>
        <v>0</v>
      </c>
      <c r="BG282" s="208">
        <f>IF(N282="zákl. přenesená",J282,0)</f>
        <v>0</v>
      </c>
      <c r="BH282" s="208">
        <f>IF(N282="sníž. přenesená",J282,0)</f>
        <v>0</v>
      </c>
      <c r="BI282" s="208">
        <f>IF(N282="nulová",J282,0)</f>
        <v>0</v>
      </c>
      <c r="BJ282" s="19" t="s">
        <v>40</v>
      </c>
      <c r="BK282" s="208">
        <f>ROUND(I282*H282,2)</f>
        <v>0</v>
      </c>
      <c r="BL282" s="19" t="s">
        <v>161</v>
      </c>
      <c r="BM282" s="207" t="s">
        <v>1170</v>
      </c>
    </row>
    <row r="283" spans="1:65" s="2" customFormat="1" ht="38.4">
      <c r="A283" s="37"/>
      <c r="B283" s="38"/>
      <c r="C283" s="39"/>
      <c r="D283" s="209" t="s">
        <v>199</v>
      </c>
      <c r="E283" s="39"/>
      <c r="F283" s="210" t="s">
        <v>437</v>
      </c>
      <c r="G283" s="39"/>
      <c r="H283" s="39"/>
      <c r="I283" s="119"/>
      <c r="J283" s="39"/>
      <c r="K283" s="39"/>
      <c r="L283" s="42"/>
      <c r="M283" s="211"/>
      <c r="N283" s="212"/>
      <c r="O283" s="67"/>
      <c r="P283" s="67"/>
      <c r="Q283" s="67"/>
      <c r="R283" s="67"/>
      <c r="S283" s="67"/>
      <c r="T283" s="68"/>
      <c r="U283" s="37"/>
      <c r="V283" s="37"/>
      <c r="W283" s="37"/>
      <c r="X283" s="37"/>
      <c r="Y283" s="37"/>
      <c r="Z283" s="37"/>
      <c r="AA283" s="37"/>
      <c r="AB283" s="37"/>
      <c r="AC283" s="37"/>
      <c r="AD283" s="37"/>
      <c r="AE283" s="37"/>
      <c r="AT283" s="19" t="s">
        <v>199</v>
      </c>
      <c r="AU283" s="19" t="s">
        <v>90</v>
      </c>
    </row>
    <row r="284" spans="1:65" s="13" customFormat="1" ht="10.199999999999999">
      <c r="B284" s="213"/>
      <c r="C284" s="214"/>
      <c r="D284" s="209" t="s">
        <v>201</v>
      </c>
      <c r="E284" s="215" t="s">
        <v>32</v>
      </c>
      <c r="F284" s="216" t="s">
        <v>1075</v>
      </c>
      <c r="G284" s="214"/>
      <c r="H284" s="215" t="s">
        <v>32</v>
      </c>
      <c r="I284" s="217"/>
      <c r="J284" s="214"/>
      <c r="K284" s="214"/>
      <c r="L284" s="218"/>
      <c r="M284" s="219"/>
      <c r="N284" s="220"/>
      <c r="O284" s="220"/>
      <c r="P284" s="220"/>
      <c r="Q284" s="220"/>
      <c r="R284" s="220"/>
      <c r="S284" s="220"/>
      <c r="T284" s="221"/>
      <c r="AT284" s="222" t="s">
        <v>201</v>
      </c>
      <c r="AU284" s="222" t="s">
        <v>90</v>
      </c>
      <c r="AV284" s="13" t="s">
        <v>40</v>
      </c>
      <c r="AW284" s="13" t="s">
        <v>38</v>
      </c>
      <c r="AX284" s="13" t="s">
        <v>81</v>
      </c>
      <c r="AY284" s="222" t="s">
        <v>192</v>
      </c>
    </row>
    <row r="285" spans="1:65" s="13" customFormat="1" ht="10.199999999999999">
      <c r="B285" s="213"/>
      <c r="C285" s="214"/>
      <c r="D285" s="209" t="s">
        <v>201</v>
      </c>
      <c r="E285" s="215" t="s">
        <v>32</v>
      </c>
      <c r="F285" s="216" t="s">
        <v>1088</v>
      </c>
      <c r="G285" s="214"/>
      <c r="H285" s="215" t="s">
        <v>32</v>
      </c>
      <c r="I285" s="217"/>
      <c r="J285" s="214"/>
      <c r="K285" s="214"/>
      <c r="L285" s="218"/>
      <c r="M285" s="219"/>
      <c r="N285" s="220"/>
      <c r="O285" s="220"/>
      <c r="P285" s="220"/>
      <c r="Q285" s="220"/>
      <c r="R285" s="220"/>
      <c r="S285" s="220"/>
      <c r="T285" s="221"/>
      <c r="AT285" s="222" t="s">
        <v>201</v>
      </c>
      <c r="AU285" s="222" t="s">
        <v>90</v>
      </c>
      <c r="AV285" s="13" t="s">
        <v>40</v>
      </c>
      <c r="AW285" s="13" t="s">
        <v>38</v>
      </c>
      <c r="AX285" s="13" t="s">
        <v>81</v>
      </c>
      <c r="AY285" s="222" t="s">
        <v>192</v>
      </c>
    </row>
    <row r="286" spans="1:65" s="14" customFormat="1" ht="10.199999999999999">
      <c r="B286" s="223"/>
      <c r="C286" s="224"/>
      <c r="D286" s="209" t="s">
        <v>201</v>
      </c>
      <c r="E286" s="225" t="s">
        <v>32</v>
      </c>
      <c r="F286" s="226" t="s">
        <v>1171</v>
      </c>
      <c r="G286" s="224"/>
      <c r="H286" s="227">
        <v>718.35</v>
      </c>
      <c r="I286" s="228"/>
      <c r="J286" s="224"/>
      <c r="K286" s="224"/>
      <c r="L286" s="229"/>
      <c r="M286" s="230"/>
      <c r="N286" s="231"/>
      <c r="O286" s="231"/>
      <c r="P286" s="231"/>
      <c r="Q286" s="231"/>
      <c r="R286" s="231"/>
      <c r="S286" s="231"/>
      <c r="T286" s="232"/>
      <c r="AT286" s="233" t="s">
        <v>201</v>
      </c>
      <c r="AU286" s="233" t="s">
        <v>90</v>
      </c>
      <c r="AV286" s="14" t="s">
        <v>90</v>
      </c>
      <c r="AW286" s="14" t="s">
        <v>38</v>
      </c>
      <c r="AX286" s="14" t="s">
        <v>81</v>
      </c>
      <c r="AY286" s="233" t="s">
        <v>192</v>
      </c>
    </row>
    <row r="287" spans="1:65" s="14" customFormat="1" ht="10.199999999999999">
      <c r="B287" s="223"/>
      <c r="C287" s="224"/>
      <c r="D287" s="209" t="s">
        <v>201</v>
      </c>
      <c r="E287" s="225" t="s">
        <v>32</v>
      </c>
      <c r="F287" s="226" t="s">
        <v>1172</v>
      </c>
      <c r="G287" s="224"/>
      <c r="H287" s="227">
        <v>718.35</v>
      </c>
      <c r="I287" s="228"/>
      <c r="J287" s="224"/>
      <c r="K287" s="224"/>
      <c r="L287" s="229"/>
      <c r="M287" s="230"/>
      <c r="N287" s="231"/>
      <c r="O287" s="231"/>
      <c r="P287" s="231"/>
      <c r="Q287" s="231"/>
      <c r="R287" s="231"/>
      <c r="S287" s="231"/>
      <c r="T287" s="232"/>
      <c r="AT287" s="233" t="s">
        <v>201</v>
      </c>
      <c r="AU287" s="233" t="s">
        <v>90</v>
      </c>
      <c r="AV287" s="14" t="s">
        <v>90</v>
      </c>
      <c r="AW287" s="14" t="s">
        <v>38</v>
      </c>
      <c r="AX287" s="14" t="s">
        <v>81</v>
      </c>
      <c r="AY287" s="233" t="s">
        <v>192</v>
      </c>
    </row>
    <row r="288" spans="1:65" s="15" customFormat="1" ht="10.199999999999999">
      <c r="B288" s="234"/>
      <c r="C288" s="235"/>
      <c r="D288" s="209" t="s">
        <v>201</v>
      </c>
      <c r="E288" s="236" t="s">
        <v>32</v>
      </c>
      <c r="F288" s="237" t="s">
        <v>204</v>
      </c>
      <c r="G288" s="235"/>
      <c r="H288" s="238">
        <v>1436.7</v>
      </c>
      <c r="I288" s="239"/>
      <c r="J288" s="235"/>
      <c r="K288" s="235"/>
      <c r="L288" s="240"/>
      <c r="M288" s="241"/>
      <c r="N288" s="242"/>
      <c r="O288" s="242"/>
      <c r="P288" s="242"/>
      <c r="Q288" s="242"/>
      <c r="R288" s="242"/>
      <c r="S288" s="242"/>
      <c r="T288" s="243"/>
      <c r="AT288" s="244" t="s">
        <v>201</v>
      </c>
      <c r="AU288" s="244" t="s">
        <v>90</v>
      </c>
      <c r="AV288" s="15" t="s">
        <v>161</v>
      </c>
      <c r="AW288" s="15" t="s">
        <v>38</v>
      </c>
      <c r="AX288" s="15" t="s">
        <v>40</v>
      </c>
      <c r="AY288" s="244" t="s">
        <v>192</v>
      </c>
    </row>
    <row r="289" spans="1:65" s="2" customFormat="1" ht="21.75" customHeight="1">
      <c r="A289" s="37"/>
      <c r="B289" s="38"/>
      <c r="C289" s="196" t="s">
        <v>416</v>
      </c>
      <c r="D289" s="196" t="s">
        <v>194</v>
      </c>
      <c r="E289" s="197" t="s">
        <v>1173</v>
      </c>
      <c r="F289" s="198" t="s">
        <v>1174</v>
      </c>
      <c r="G289" s="199" t="s">
        <v>124</v>
      </c>
      <c r="H289" s="200">
        <v>239.45</v>
      </c>
      <c r="I289" s="201"/>
      <c r="J289" s="202">
        <f>ROUND(I289*H289,2)</f>
        <v>0</v>
      </c>
      <c r="K289" s="198" t="s">
        <v>197</v>
      </c>
      <c r="L289" s="42"/>
      <c r="M289" s="203" t="s">
        <v>32</v>
      </c>
      <c r="N289" s="204" t="s">
        <v>52</v>
      </c>
      <c r="O289" s="67"/>
      <c r="P289" s="205">
        <f>O289*H289</f>
        <v>0</v>
      </c>
      <c r="Q289" s="205">
        <v>0</v>
      </c>
      <c r="R289" s="205">
        <f>Q289*H289</f>
        <v>0</v>
      </c>
      <c r="S289" s="205">
        <v>0</v>
      </c>
      <c r="T289" s="206">
        <f>S289*H289</f>
        <v>0</v>
      </c>
      <c r="U289" s="37"/>
      <c r="V289" s="37"/>
      <c r="W289" s="37"/>
      <c r="X289" s="37"/>
      <c r="Y289" s="37"/>
      <c r="Z289" s="37"/>
      <c r="AA289" s="37"/>
      <c r="AB289" s="37"/>
      <c r="AC289" s="37"/>
      <c r="AD289" s="37"/>
      <c r="AE289" s="37"/>
      <c r="AR289" s="207" t="s">
        <v>161</v>
      </c>
      <c r="AT289" s="207" t="s">
        <v>194</v>
      </c>
      <c r="AU289" s="207" t="s">
        <v>90</v>
      </c>
      <c r="AY289" s="19" t="s">
        <v>192</v>
      </c>
      <c r="BE289" s="208">
        <f>IF(N289="základní",J289,0)</f>
        <v>0</v>
      </c>
      <c r="BF289" s="208">
        <f>IF(N289="snížená",J289,0)</f>
        <v>0</v>
      </c>
      <c r="BG289" s="208">
        <f>IF(N289="zákl. přenesená",J289,0)</f>
        <v>0</v>
      </c>
      <c r="BH289" s="208">
        <f>IF(N289="sníž. přenesená",J289,0)</f>
        <v>0</v>
      </c>
      <c r="BI289" s="208">
        <f>IF(N289="nulová",J289,0)</f>
        <v>0</v>
      </c>
      <c r="BJ289" s="19" t="s">
        <v>40</v>
      </c>
      <c r="BK289" s="208">
        <f>ROUND(I289*H289,2)</f>
        <v>0</v>
      </c>
      <c r="BL289" s="19" t="s">
        <v>161</v>
      </c>
      <c r="BM289" s="207" t="s">
        <v>1175</v>
      </c>
    </row>
    <row r="290" spans="1:65" s="2" customFormat="1" ht="124.8">
      <c r="A290" s="37"/>
      <c r="B290" s="38"/>
      <c r="C290" s="39"/>
      <c r="D290" s="209" t="s">
        <v>199</v>
      </c>
      <c r="E290" s="39"/>
      <c r="F290" s="210" t="s">
        <v>1176</v>
      </c>
      <c r="G290" s="39"/>
      <c r="H290" s="39"/>
      <c r="I290" s="119"/>
      <c r="J290" s="39"/>
      <c r="K290" s="39"/>
      <c r="L290" s="42"/>
      <c r="M290" s="211"/>
      <c r="N290" s="212"/>
      <c r="O290" s="67"/>
      <c r="P290" s="67"/>
      <c r="Q290" s="67"/>
      <c r="R290" s="67"/>
      <c r="S290" s="67"/>
      <c r="T290" s="68"/>
      <c r="U290" s="37"/>
      <c r="V290" s="37"/>
      <c r="W290" s="37"/>
      <c r="X290" s="37"/>
      <c r="Y290" s="37"/>
      <c r="Z290" s="37"/>
      <c r="AA290" s="37"/>
      <c r="AB290" s="37"/>
      <c r="AC290" s="37"/>
      <c r="AD290" s="37"/>
      <c r="AE290" s="37"/>
      <c r="AT290" s="19" t="s">
        <v>199</v>
      </c>
      <c r="AU290" s="19" t="s">
        <v>90</v>
      </c>
    </row>
    <row r="291" spans="1:65" s="13" customFormat="1" ht="10.199999999999999">
      <c r="B291" s="213"/>
      <c r="C291" s="214"/>
      <c r="D291" s="209" t="s">
        <v>201</v>
      </c>
      <c r="E291" s="215" t="s">
        <v>32</v>
      </c>
      <c r="F291" s="216" t="s">
        <v>1075</v>
      </c>
      <c r="G291" s="214"/>
      <c r="H291" s="215" t="s">
        <v>32</v>
      </c>
      <c r="I291" s="217"/>
      <c r="J291" s="214"/>
      <c r="K291" s="214"/>
      <c r="L291" s="218"/>
      <c r="M291" s="219"/>
      <c r="N291" s="220"/>
      <c r="O291" s="220"/>
      <c r="P291" s="220"/>
      <c r="Q291" s="220"/>
      <c r="R291" s="220"/>
      <c r="S291" s="220"/>
      <c r="T291" s="221"/>
      <c r="AT291" s="222" t="s">
        <v>201</v>
      </c>
      <c r="AU291" s="222" t="s">
        <v>90</v>
      </c>
      <c r="AV291" s="13" t="s">
        <v>40</v>
      </c>
      <c r="AW291" s="13" t="s">
        <v>38</v>
      </c>
      <c r="AX291" s="13" t="s">
        <v>81</v>
      </c>
      <c r="AY291" s="222" t="s">
        <v>192</v>
      </c>
    </row>
    <row r="292" spans="1:65" s="13" customFormat="1" ht="10.199999999999999">
      <c r="B292" s="213"/>
      <c r="C292" s="214"/>
      <c r="D292" s="209" t="s">
        <v>201</v>
      </c>
      <c r="E292" s="215" t="s">
        <v>32</v>
      </c>
      <c r="F292" s="216" t="s">
        <v>1088</v>
      </c>
      <c r="G292" s="214"/>
      <c r="H292" s="215" t="s">
        <v>32</v>
      </c>
      <c r="I292" s="217"/>
      <c r="J292" s="214"/>
      <c r="K292" s="214"/>
      <c r="L292" s="218"/>
      <c r="M292" s="219"/>
      <c r="N292" s="220"/>
      <c r="O292" s="220"/>
      <c r="P292" s="220"/>
      <c r="Q292" s="220"/>
      <c r="R292" s="220"/>
      <c r="S292" s="220"/>
      <c r="T292" s="221"/>
      <c r="AT292" s="222" t="s">
        <v>201</v>
      </c>
      <c r="AU292" s="222" t="s">
        <v>90</v>
      </c>
      <c r="AV292" s="13" t="s">
        <v>40</v>
      </c>
      <c r="AW292" s="13" t="s">
        <v>38</v>
      </c>
      <c r="AX292" s="13" t="s">
        <v>81</v>
      </c>
      <c r="AY292" s="222" t="s">
        <v>192</v>
      </c>
    </row>
    <row r="293" spans="1:65" s="14" customFormat="1" ht="10.199999999999999">
      <c r="B293" s="223"/>
      <c r="C293" s="224"/>
      <c r="D293" s="209" t="s">
        <v>201</v>
      </c>
      <c r="E293" s="225" t="s">
        <v>32</v>
      </c>
      <c r="F293" s="226" t="s">
        <v>1158</v>
      </c>
      <c r="G293" s="224"/>
      <c r="H293" s="227">
        <v>239.45</v>
      </c>
      <c r="I293" s="228"/>
      <c r="J293" s="224"/>
      <c r="K293" s="224"/>
      <c r="L293" s="229"/>
      <c r="M293" s="230"/>
      <c r="N293" s="231"/>
      <c r="O293" s="231"/>
      <c r="P293" s="231"/>
      <c r="Q293" s="231"/>
      <c r="R293" s="231"/>
      <c r="S293" s="231"/>
      <c r="T293" s="232"/>
      <c r="AT293" s="233" t="s">
        <v>201</v>
      </c>
      <c r="AU293" s="233" t="s">
        <v>90</v>
      </c>
      <c r="AV293" s="14" t="s">
        <v>90</v>
      </c>
      <c r="AW293" s="14" t="s">
        <v>38</v>
      </c>
      <c r="AX293" s="14" t="s">
        <v>81</v>
      </c>
      <c r="AY293" s="233" t="s">
        <v>192</v>
      </c>
    </row>
    <row r="294" spans="1:65" s="15" customFormat="1" ht="10.199999999999999">
      <c r="B294" s="234"/>
      <c r="C294" s="235"/>
      <c r="D294" s="209" t="s">
        <v>201</v>
      </c>
      <c r="E294" s="236" t="s">
        <v>32</v>
      </c>
      <c r="F294" s="237" t="s">
        <v>204</v>
      </c>
      <c r="G294" s="235"/>
      <c r="H294" s="238">
        <v>239.45</v>
      </c>
      <c r="I294" s="239"/>
      <c r="J294" s="235"/>
      <c r="K294" s="235"/>
      <c r="L294" s="240"/>
      <c r="M294" s="241"/>
      <c r="N294" s="242"/>
      <c r="O294" s="242"/>
      <c r="P294" s="242"/>
      <c r="Q294" s="242"/>
      <c r="R294" s="242"/>
      <c r="S294" s="242"/>
      <c r="T294" s="243"/>
      <c r="AT294" s="244" t="s">
        <v>201</v>
      </c>
      <c r="AU294" s="244" t="s">
        <v>90</v>
      </c>
      <c r="AV294" s="15" t="s">
        <v>161</v>
      </c>
      <c r="AW294" s="15" t="s">
        <v>38</v>
      </c>
      <c r="AX294" s="15" t="s">
        <v>40</v>
      </c>
      <c r="AY294" s="244" t="s">
        <v>192</v>
      </c>
    </row>
    <row r="295" spans="1:65" s="2" customFormat="1" ht="16.5" customHeight="1">
      <c r="A295" s="37"/>
      <c r="B295" s="38"/>
      <c r="C295" s="196" t="s">
        <v>433</v>
      </c>
      <c r="D295" s="196" t="s">
        <v>194</v>
      </c>
      <c r="E295" s="197" t="s">
        <v>449</v>
      </c>
      <c r="F295" s="198" t="s">
        <v>450</v>
      </c>
      <c r="G295" s="199" t="s">
        <v>124</v>
      </c>
      <c r="H295" s="200">
        <v>239.45</v>
      </c>
      <c r="I295" s="201"/>
      <c r="J295" s="202">
        <f>ROUND(I295*H295,2)</f>
        <v>0</v>
      </c>
      <c r="K295" s="198" t="s">
        <v>197</v>
      </c>
      <c r="L295" s="42"/>
      <c r="M295" s="203" t="s">
        <v>32</v>
      </c>
      <c r="N295" s="204" t="s">
        <v>52</v>
      </c>
      <c r="O295" s="67"/>
      <c r="P295" s="205">
        <f>O295*H295</f>
        <v>0</v>
      </c>
      <c r="Q295" s="205">
        <v>0</v>
      </c>
      <c r="R295" s="205">
        <f>Q295*H295</f>
        <v>0</v>
      </c>
      <c r="S295" s="205">
        <v>0</v>
      </c>
      <c r="T295" s="206">
        <f>S295*H295</f>
        <v>0</v>
      </c>
      <c r="U295" s="37"/>
      <c r="V295" s="37"/>
      <c r="W295" s="37"/>
      <c r="X295" s="37"/>
      <c r="Y295" s="37"/>
      <c r="Z295" s="37"/>
      <c r="AA295" s="37"/>
      <c r="AB295" s="37"/>
      <c r="AC295" s="37"/>
      <c r="AD295" s="37"/>
      <c r="AE295" s="37"/>
      <c r="AR295" s="207" t="s">
        <v>161</v>
      </c>
      <c r="AT295" s="207" t="s">
        <v>194</v>
      </c>
      <c r="AU295" s="207" t="s">
        <v>90</v>
      </c>
      <c r="AY295" s="19" t="s">
        <v>192</v>
      </c>
      <c r="BE295" s="208">
        <f>IF(N295="základní",J295,0)</f>
        <v>0</v>
      </c>
      <c r="BF295" s="208">
        <f>IF(N295="snížená",J295,0)</f>
        <v>0</v>
      </c>
      <c r="BG295" s="208">
        <f>IF(N295="zákl. přenesená",J295,0)</f>
        <v>0</v>
      </c>
      <c r="BH295" s="208">
        <f>IF(N295="sníž. přenesená",J295,0)</f>
        <v>0</v>
      </c>
      <c r="BI295" s="208">
        <f>IF(N295="nulová",J295,0)</f>
        <v>0</v>
      </c>
      <c r="BJ295" s="19" t="s">
        <v>40</v>
      </c>
      <c r="BK295" s="208">
        <f>ROUND(I295*H295,2)</f>
        <v>0</v>
      </c>
      <c r="BL295" s="19" t="s">
        <v>161</v>
      </c>
      <c r="BM295" s="207" t="s">
        <v>1177</v>
      </c>
    </row>
    <row r="296" spans="1:65" s="2" customFormat="1" ht="96">
      <c r="A296" s="37"/>
      <c r="B296" s="38"/>
      <c r="C296" s="39"/>
      <c r="D296" s="209" t="s">
        <v>199</v>
      </c>
      <c r="E296" s="39"/>
      <c r="F296" s="210" t="s">
        <v>452</v>
      </c>
      <c r="G296" s="39"/>
      <c r="H296" s="39"/>
      <c r="I296" s="119"/>
      <c r="J296" s="39"/>
      <c r="K296" s="39"/>
      <c r="L296" s="42"/>
      <c r="M296" s="211"/>
      <c r="N296" s="212"/>
      <c r="O296" s="67"/>
      <c r="P296" s="67"/>
      <c r="Q296" s="67"/>
      <c r="R296" s="67"/>
      <c r="S296" s="67"/>
      <c r="T296" s="68"/>
      <c r="U296" s="37"/>
      <c r="V296" s="37"/>
      <c r="W296" s="37"/>
      <c r="X296" s="37"/>
      <c r="Y296" s="37"/>
      <c r="Z296" s="37"/>
      <c r="AA296" s="37"/>
      <c r="AB296" s="37"/>
      <c r="AC296" s="37"/>
      <c r="AD296" s="37"/>
      <c r="AE296" s="37"/>
      <c r="AT296" s="19" t="s">
        <v>199</v>
      </c>
      <c r="AU296" s="19" t="s">
        <v>90</v>
      </c>
    </row>
    <row r="297" spans="1:65" s="2" customFormat="1" ht="16.5" customHeight="1">
      <c r="A297" s="37"/>
      <c r="B297" s="38"/>
      <c r="C297" s="196" t="s">
        <v>442</v>
      </c>
      <c r="D297" s="196" t="s">
        <v>194</v>
      </c>
      <c r="E297" s="197" t="s">
        <v>454</v>
      </c>
      <c r="F297" s="198" t="s">
        <v>455</v>
      </c>
      <c r="G297" s="199" t="s">
        <v>124</v>
      </c>
      <c r="H297" s="200">
        <v>239.45</v>
      </c>
      <c r="I297" s="201"/>
      <c r="J297" s="202">
        <f>ROUND(I297*H297,2)</f>
        <v>0</v>
      </c>
      <c r="K297" s="198" t="s">
        <v>197</v>
      </c>
      <c r="L297" s="42"/>
      <c r="M297" s="203" t="s">
        <v>32</v>
      </c>
      <c r="N297" s="204" t="s">
        <v>52</v>
      </c>
      <c r="O297" s="67"/>
      <c r="P297" s="205">
        <f>O297*H297</f>
        <v>0</v>
      </c>
      <c r="Q297" s="205">
        <v>0</v>
      </c>
      <c r="R297" s="205">
        <f>Q297*H297</f>
        <v>0</v>
      </c>
      <c r="S297" s="205">
        <v>0</v>
      </c>
      <c r="T297" s="206">
        <f>S297*H297</f>
        <v>0</v>
      </c>
      <c r="U297" s="37"/>
      <c r="V297" s="37"/>
      <c r="W297" s="37"/>
      <c r="X297" s="37"/>
      <c r="Y297" s="37"/>
      <c r="Z297" s="37"/>
      <c r="AA297" s="37"/>
      <c r="AB297" s="37"/>
      <c r="AC297" s="37"/>
      <c r="AD297" s="37"/>
      <c r="AE297" s="37"/>
      <c r="AR297" s="207" t="s">
        <v>161</v>
      </c>
      <c r="AT297" s="207" t="s">
        <v>194</v>
      </c>
      <c r="AU297" s="207" t="s">
        <v>90</v>
      </c>
      <c r="AY297" s="19" t="s">
        <v>192</v>
      </c>
      <c r="BE297" s="208">
        <f>IF(N297="základní",J297,0)</f>
        <v>0</v>
      </c>
      <c r="BF297" s="208">
        <f>IF(N297="snížená",J297,0)</f>
        <v>0</v>
      </c>
      <c r="BG297" s="208">
        <f>IF(N297="zákl. přenesená",J297,0)</f>
        <v>0</v>
      </c>
      <c r="BH297" s="208">
        <f>IF(N297="sníž. přenesená",J297,0)</f>
        <v>0</v>
      </c>
      <c r="BI297" s="208">
        <f>IF(N297="nulová",J297,0)</f>
        <v>0</v>
      </c>
      <c r="BJ297" s="19" t="s">
        <v>40</v>
      </c>
      <c r="BK297" s="208">
        <f>ROUND(I297*H297,2)</f>
        <v>0</v>
      </c>
      <c r="BL297" s="19" t="s">
        <v>161</v>
      </c>
      <c r="BM297" s="207" t="s">
        <v>1178</v>
      </c>
    </row>
    <row r="298" spans="1:65" s="2" customFormat="1" ht="115.2">
      <c r="A298" s="37"/>
      <c r="B298" s="38"/>
      <c r="C298" s="39"/>
      <c r="D298" s="209" t="s">
        <v>199</v>
      </c>
      <c r="E298" s="39"/>
      <c r="F298" s="210" t="s">
        <v>457</v>
      </c>
      <c r="G298" s="39"/>
      <c r="H298" s="39"/>
      <c r="I298" s="119"/>
      <c r="J298" s="39"/>
      <c r="K298" s="39"/>
      <c r="L298" s="42"/>
      <c r="M298" s="211"/>
      <c r="N298" s="212"/>
      <c r="O298" s="67"/>
      <c r="P298" s="67"/>
      <c r="Q298" s="67"/>
      <c r="R298" s="67"/>
      <c r="S298" s="67"/>
      <c r="T298" s="68"/>
      <c r="U298" s="37"/>
      <c r="V298" s="37"/>
      <c r="W298" s="37"/>
      <c r="X298" s="37"/>
      <c r="Y298" s="37"/>
      <c r="Z298" s="37"/>
      <c r="AA298" s="37"/>
      <c r="AB298" s="37"/>
      <c r="AC298" s="37"/>
      <c r="AD298" s="37"/>
      <c r="AE298" s="37"/>
      <c r="AT298" s="19" t="s">
        <v>199</v>
      </c>
      <c r="AU298" s="19" t="s">
        <v>90</v>
      </c>
    </row>
    <row r="299" spans="1:65" s="13" customFormat="1" ht="10.199999999999999">
      <c r="B299" s="213"/>
      <c r="C299" s="214"/>
      <c r="D299" s="209" t="s">
        <v>201</v>
      </c>
      <c r="E299" s="215" t="s">
        <v>32</v>
      </c>
      <c r="F299" s="216" t="s">
        <v>1075</v>
      </c>
      <c r="G299" s="214"/>
      <c r="H299" s="215" t="s">
        <v>32</v>
      </c>
      <c r="I299" s="217"/>
      <c r="J299" s="214"/>
      <c r="K299" s="214"/>
      <c r="L299" s="218"/>
      <c r="M299" s="219"/>
      <c r="N299" s="220"/>
      <c r="O299" s="220"/>
      <c r="P299" s="220"/>
      <c r="Q299" s="220"/>
      <c r="R299" s="220"/>
      <c r="S299" s="220"/>
      <c r="T299" s="221"/>
      <c r="AT299" s="222" t="s">
        <v>201</v>
      </c>
      <c r="AU299" s="222" t="s">
        <v>90</v>
      </c>
      <c r="AV299" s="13" t="s">
        <v>40</v>
      </c>
      <c r="AW299" s="13" t="s">
        <v>38</v>
      </c>
      <c r="AX299" s="13" t="s">
        <v>81</v>
      </c>
      <c r="AY299" s="222" t="s">
        <v>192</v>
      </c>
    </row>
    <row r="300" spans="1:65" s="13" customFormat="1" ht="10.199999999999999">
      <c r="B300" s="213"/>
      <c r="C300" s="214"/>
      <c r="D300" s="209" t="s">
        <v>201</v>
      </c>
      <c r="E300" s="215" t="s">
        <v>32</v>
      </c>
      <c r="F300" s="216" t="s">
        <v>1088</v>
      </c>
      <c r="G300" s="214"/>
      <c r="H300" s="215" t="s">
        <v>32</v>
      </c>
      <c r="I300" s="217"/>
      <c r="J300" s="214"/>
      <c r="K300" s="214"/>
      <c r="L300" s="218"/>
      <c r="M300" s="219"/>
      <c r="N300" s="220"/>
      <c r="O300" s="220"/>
      <c r="P300" s="220"/>
      <c r="Q300" s="220"/>
      <c r="R300" s="220"/>
      <c r="S300" s="220"/>
      <c r="T300" s="221"/>
      <c r="AT300" s="222" t="s">
        <v>201</v>
      </c>
      <c r="AU300" s="222" t="s">
        <v>90</v>
      </c>
      <c r="AV300" s="13" t="s">
        <v>40</v>
      </c>
      <c r="AW300" s="13" t="s">
        <v>38</v>
      </c>
      <c r="AX300" s="13" t="s">
        <v>81</v>
      </c>
      <c r="AY300" s="222" t="s">
        <v>192</v>
      </c>
    </row>
    <row r="301" spans="1:65" s="14" customFormat="1" ht="10.199999999999999">
      <c r="B301" s="223"/>
      <c r="C301" s="224"/>
      <c r="D301" s="209" t="s">
        <v>201</v>
      </c>
      <c r="E301" s="225" t="s">
        <v>32</v>
      </c>
      <c r="F301" s="226" t="s">
        <v>1179</v>
      </c>
      <c r="G301" s="224"/>
      <c r="H301" s="227">
        <v>239.45</v>
      </c>
      <c r="I301" s="228"/>
      <c r="J301" s="224"/>
      <c r="K301" s="224"/>
      <c r="L301" s="229"/>
      <c r="M301" s="230"/>
      <c r="N301" s="231"/>
      <c r="O301" s="231"/>
      <c r="P301" s="231"/>
      <c r="Q301" s="231"/>
      <c r="R301" s="231"/>
      <c r="S301" s="231"/>
      <c r="T301" s="232"/>
      <c r="AT301" s="233" t="s">
        <v>201</v>
      </c>
      <c r="AU301" s="233" t="s">
        <v>90</v>
      </c>
      <c r="AV301" s="14" t="s">
        <v>90</v>
      </c>
      <c r="AW301" s="14" t="s">
        <v>38</v>
      </c>
      <c r="AX301" s="14" t="s">
        <v>81</v>
      </c>
      <c r="AY301" s="233" t="s">
        <v>192</v>
      </c>
    </row>
    <row r="302" spans="1:65" s="15" customFormat="1" ht="10.199999999999999">
      <c r="B302" s="234"/>
      <c r="C302" s="235"/>
      <c r="D302" s="209" t="s">
        <v>201</v>
      </c>
      <c r="E302" s="236" t="s">
        <v>32</v>
      </c>
      <c r="F302" s="237" t="s">
        <v>204</v>
      </c>
      <c r="G302" s="235"/>
      <c r="H302" s="238">
        <v>239.45</v>
      </c>
      <c r="I302" s="239"/>
      <c r="J302" s="235"/>
      <c r="K302" s="235"/>
      <c r="L302" s="240"/>
      <c r="M302" s="241"/>
      <c r="N302" s="242"/>
      <c r="O302" s="242"/>
      <c r="P302" s="242"/>
      <c r="Q302" s="242"/>
      <c r="R302" s="242"/>
      <c r="S302" s="242"/>
      <c r="T302" s="243"/>
      <c r="AT302" s="244" t="s">
        <v>201</v>
      </c>
      <c r="AU302" s="244" t="s">
        <v>90</v>
      </c>
      <c r="AV302" s="15" t="s">
        <v>161</v>
      </c>
      <c r="AW302" s="15" t="s">
        <v>38</v>
      </c>
      <c r="AX302" s="15" t="s">
        <v>40</v>
      </c>
      <c r="AY302" s="244" t="s">
        <v>192</v>
      </c>
    </row>
    <row r="303" spans="1:65" s="2" customFormat="1" ht="16.5" customHeight="1">
      <c r="A303" s="37"/>
      <c r="B303" s="38"/>
      <c r="C303" s="196" t="s">
        <v>448</v>
      </c>
      <c r="D303" s="196" t="s">
        <v>194</v>
      </c>
      <c r="E303" s="197" t="s">
        <v>1180</v>
      </c>
      <c r="F303" s="198" t="s">
        <v>1181</v>
      </c>
      <c r="G303" s="199" t="s">
        <v>241</v>
      </c>
      <c r="H303" s="200">
        <v>3.5920000000000001</v>
      </c>
      <c r="I303" s="201"/>
      <c r="J303" s="202">
        <f>ROUND(I303*H303,2)</f>
        <v>0</v>
      </c>
      <c r="K303" s="198" t="s">
        <v>197</v>
      </c>
      <c r="L303" s="42"/>
      <c r="M303" s="203" t="s">
        <v>32</v>
      </c>
      <c r="N303" s="204" t="s">
        <v>52</v>
      </c>
      <c r="O303" s="67"/>
      <c r="P303" s="205">
        <f>O303*H303</f>
        <v>0</v>
      </c>
      <c r="Q303" s="205">
        <v>0</v>
      </c>
      <c r="R303" s="205">
        <f>Q303*H303</f>
        <v>0</v>
      </c>
      <c r="S303" s="205">
        <v>0</v>
      </c>
      <c r="T303" s="206">
        <f>S303*H303</f>
        <v>0</v>
      </c>
      <c r="U303" s="37"/>
      <c r="V303" s="37"/>
      <c r="W303" s="37"/>
      <c r="X303" s="37"/>
      <c r="Y303" s="37"/>
      <c r="Z303" s="37"/>
      <c r="AA303" s="37"/>
      <c r="AB303" s="37"/>
      <c r="AC303" s="37"/>
      <c r="AD303" s="37"/>
      <c r="AE303" s="37"/>
      <c r="AR303" s="207" t="s">
        <v>161</v>
      </c>
      <c r="AT303" s="207" t="s">
        <v>194</v>
      </c>
      <c r="AU303" s="207" t="s">
        <v>90</v>
      </c>
      <c r="AY303" s="19" t="s">
        <v>192</v>
      </c>
      <c r="BE303" s="208">
        <f>IF(N303="základní",J303,0)</f>
        <v>0</v>
      </c>
      <c r="BF303" s="208">
        <f>IF(N303="snížená",J303,0)</f>
        <v>0</v>
      </c>
      <c r="BG303" s="208">
        <f>IF(N303="zákl. přenesená",J303,0)</f>
        <v>0</v>
      </c>
      <c r="BH303" s="208">
        <f>IF(N303="sníž. přenesená",J303,0)</f>
        <v>0</v>
      </c>
      <c r="BI303" s="208">
        <f>IF(N303="nulová",J303,0)</f>
        <v>0</v>
      </c>
      <c r="BJ303" s="19" t="s">
        <v>40</v>
      </c>
      <c r="BK303" s="208">
        <f>ROUND(I303*H303,2)</f>
        <v>0</v>
      </c>
      <c r="BL303" s="19" t="s">
        <v>161</v>
      </c>
      <c r="BM303" s="207" t="s">
        <v>1182</v>
      </c>
    </row>
    <row r="304" spans="1:65" s="13" customFormat="1" ht="10.199999999999999">
      <c r="B304" s="213"/>
      <c r="C304" s="214"/>
      <c r="D304" s="209" t="s">
        <v>201</v>
      </c>
      <c r="E304" s="215" t="s">
        <v>32</v>
      </c>
      <c r="F304" s="216" t="s">
        <v>1075</v>
      </c>
      <c r="G304" s="214"/>
      <c r="H304" s="215" t="s">
        <v>32</v>
      </c>
      <c r="I304" s="217"/>
      <c r="J304" s="214"/>
      <c r="K304" s="214"/>
      <c r="L304" s="218"/>
      <c r="M304" s="219"/>
      <c r="N304" s="220"/>
      <c r="O304" s="220"/>
      <c r="P304" s="220"/>
      <c r="Q304" s="220"/>
      <c r="R304" s="220"/>
      <c r="S304" s="220"/>
      <c r="T304" s="221"/>
      <c r="AT304" s="222" t="s">
        <v>201</v>
      </c>
      <c r="AU304" s="222" t="s">
        <v>90</v>
      </c>
      <c r="AV304" s="13" t="s">
        <v>40</v>
      </c>
      <c r="AW304" s="13" t="s">
        <v>38</v>
      </c>
      <c r="AX304" s="13" t="s">
        <v>81</v>
      </c>
      <c r="AY304" s="222" t="s">
        <v>192</v>
      </c>
    </row>
    <row r="305" spans="1:65" s="13" customFormat="1" ht="10.199999999999999">
      <c r="B305" s="213"/>
      <c r="C305" s="214"/>
      <c r="D305" s="209" t="s">
        <v>201</v>
      </c>
      <c r="E305" s="215" t="s">
        <v>32</v>
      </c>
      <c r="F305" s="216" t="s">
        <v>1088</v>
      </c>
      <c r="G305" s="214"/>
      <c r="H305" s="215" t="s">
        <v>32</v>
      </c>
      <c r="I305" s="217"/>
      <c r="J305" s="214"/>
      <c r="K305" s="214"/>
      <c r="L305" s="218"/>
      <c r="M305" s="219"/>
      <c r="N305" s="220"/>
      <c r="O305" s="220"/>
      <c r="P305" s="220"/>
      <c r="Q305" s="220"/>
      <c r="R305" s="220"/>
      <c r="S305" s="220"/>
      <c r="T305" s="221"/>
      <c r="AT305" s="222" t="s">
        <v>201</v>
      </c>
      <c r="AU305" s="222" t="s">
        <v>90</v>
      </c>
      <c r="AV305" s="13" t="s">
        <v>40</v>
      </c>
      <c r="AW305" s="13" t="s">
        <v>38</v>
      </c>
      <c r="AX305" s="13" t="s">
        <v>81</v>
      </c>
      <c r="AY305" s="222" t="s">
        <v>192</v>
      </c>
    </row>
    <row r="306" spans="1:65" s="14" customFormat="1" ht="10.199999999999999">
      <c r="B306" s="223"/>
      <c r="C306" s="224"/>
      <c r="D306" s="209" t="s">
        <v>201</v>
      </c>
      <c r="E306" s="225" t="s">
        <v>32</v>
      </c>
      <c r="F306" s="226" t="s">
        <v>1183</v>
      </c>
      <c r="G306" s="224"/>
      <c r="H306" s="227">
        <v>3.5920000000000001</v>
      </c>
      <c r="I306" s="228"/>
      <c r="J306" s="224"/>
      <c r="K306" s="224"/>
      <c r="L306" s="229"/>
      <c r="M306" s="230"/>
      <c r="N306" s="231"/>
      <c r="O306" s="231"/>
      <c r="P306" s="231"/>
      <c r="Q306" s="231"/>
      <c r="R306" s="231"/>
      <c r="S306" s="231"/>
      <c r="T306" s="232"/>
      <c r="AT306" s="233" t="s">
        <v>201</v>
      </c>
      <c r="AU306" s="233" t="s">
        <v>90</v>
      </c>
      <c r="AV306" s="14" t="s">
        <v>90</v>
      </c>
      <c r="AW306" s="14" t="s">
        <v>38</v>
      </c>
      <c r="AX306" s="14" t="s">
        <v>81</v>
      </c>
      <c r="AY306" s="233" t="s">
        <v>192</v>
      </c>
    </row>
    <row r="307" spans="1:65" s="15" customFormat="1" ht="10.199999999999999">
      <c r="B307" s="234"/>
      <c r="C307" s="235"/>
      <c r="D307" s="209" t="s">
        <v>201</v>
      </c>
      <c r="E307" s="236" t="s">
        <v>32</v>
      </c>
      <c r="F307" s="237" t="s">
        <v>204</v>
      </c>
      <c r="G307" s="235"/>
      <c r="H307" s="238">
        <v>3.5920000000000001</v>
      </c>
      <c r="I307" s="239"/>
      <c r="J307" s="235"/>
      <c r="K307" s="235"/>
      <c r="L307" s="240"/>
      <c r="M307" s="241"/>
      <c r="N307" s="242"/>
      <c r="O307" s="242"/>
      <c r="P307" s="242"/>
      <c r="Q307" s="242"/>
      <c r="R307" s="242"/>
      <c r="S307" s="242"/>
      <c r="T307" s="243"/>
      <c r="AT307" s="244" t="s">
        <v>201</v>
      </c>
      <c r="AU307" s="244" t="s">
        <v>90</v>
      </c>
      <c r="AV307" s="15" t="s">
        <v>161</v>
      </c>
      <c r="AW307" s="15" t="s">
        <v>38</v>
      </c>
      <c r="AX307" s="15" t="s">
        <v>40</v>
      </c>
      <c r="AY307" s="244" t="s">
        <v>192</v>
      </c>
    </row>
    <row r="308" spans="1:65" s="2" customFormat="1" ht="16.5" customHeight="1">
      <c r="A308" s="37"/>
      <c r="B308" s="38"/>
      <c r="C308" s="196" t="s">
        <v>453</v>
      </c>
      <c r="D308" s="196" t="s">
        <v>194</v>
      </c>
      <c r="E308" s="197" t="s">
        <v>465</v>
      </c>
      <c r="F308" s="198" t="s">
        <v>466</v>
      </c>
      <c r="G308" s="199" t="s">
        <v>241</v>
      </c>
      <c r="H308" s="200">
        <v>3.5920000000000001</v>
      </c>
      <c r="I308" s="201"/>
      <c r="J308" s="202">
        <f>ROUND(I308*H308,2)</f>
        <v>0</v>
      </c>
      <c r="K308" s="198" t="s">
        <v>197</v>
      </c>
      <c r="L308" s="42"/>
      <c r="M308" s="203" t="s">
        <v>32</v>
      </c>
      <c r="N308" s="204" t="s">
        <v>52</v>
      </c>
      <c r="O308" s="67"/>
      <c r="P308" s="205">
        <f>O308*H308</f>
        <v>0</v>
      </c>
      <c r="Q308" s="205">
        <v>0</v>
      </c>
      <c r="R308" s="205">
        <f>Q308*H308</f>
        <v>0</v>
      </c>
      <c r="S308" s="205">
        <v>0</v>
      </c>
      <c r="T308" s="206">
        <f>S308*H308</f>
        <v>0</v>
      </c>
      <c r="U308" s="37"/>
      <c r="V308" s="37"/>
      <c r="W308" s="37"/>
      <c r="X308" s="37"/>
      <c r="Y308" s="37"/>
      <c r="Z308" s="37"/>
      <c r="AA308" s="37"/>
      <c r="AB308" s="37"/>
      <c r="AC308" s="37"/>
      <c r="AD308" s="37"/>
      <c r="AE308" s="37"/>
      <c r="AR308" s="207" t="s">
        <v>161</v>
      </c>
      <c r="AT308" s="207" t="s">
        <v>194</v>
      </c>
      <c r="AU308" s="207" t="s">
        <v>90</v>
      </c>
      <c r="AY308" s="19" t="s">
        <v>192</v>
      </c>
      <c r="BE308" s="208">
        <f>IF(N308="základní",J308,0)</f>
        <v>0</v>
      </c>
      <c r="BF308" s="208">
        <f>IF(N308="snížená",J308,0)</f>
        <v>0</v>
      </c>
      <c r="BG308" s="208">
        <f>IF(N308="zákl. přenesená",J308,0)</f>
        <v>0</v>
      </c>
      <c r="BH308" s="208">
        <f>IF(N308="sníž. přenesená",J308,0)</f>
        <v>0</v>
      </c>
      <c r="BI308" s="208">
        <f>IF(N308="nulová",J308,0)</f>
        <v>0</v>
      </c>
      <c r="BJ308" s="19" t="s">
        <v>40</v>
      </c>
      <c r="BK308" s="208">
        <f>ROUND(I308*H308,2)</f>
        <v>0</v>
      </c>
      <c r="BL308" s="19" t="s">
        <v>161</v>
      </c>
      <c r="BM308" s="207" t="s">
        <v>1184</v>
      </c>
    </row>
    <row r="309" spans="1:65" s="2" customFormat="1" ht="48">
      <c r="A309" s="37"/>
      <c r="B309" s="38"/>
      <c r="C309" s="39"/>
      <c r="D309" s="209" t="s">
        <v>199</v>
      </c>
      <c r="E309" s="39"/>
      <c r="F309" s="210" t="s">
        <v>468</v>
      </c>
      <c r="G309" s="39"/>
      <c r="H309" s="39"/>
      <c r="I309" s="119"/>
      <c r="J309" s="39"/>
      <c r="K309" s="39"/>
      <c r="L309" s="42"/>
      <c r="M309" s="211"/>
      <c r="N309" s="212"/>
      <c r="O309" s="67"/>
      <c r="P309" s="67"/>
      <c r="Q309" s="67"/>
      <c r="R309" s="67"/>
      <c r="S309" s="67"/>
      <c r="T309" s="68"/>
      <c r="U309" s="37"/>
      <c r="V309" s="37"/>
      <c r="W309" s="37"/>
      <c r="X309" s="37"/>
      <c r="Y309" s="37"/>
      <c r="Z309" s="37"/>
      <c r="AA309" s="37"/>
      <c r="AB309" s="37"/>
      <c r="AC309" s="37"/>
      <c r="AD309" s="37"/>
      <c r="AE309" s="37"/>
      <c r="AT309" s="19" t="s">
        <v>199</v>
      </c>
      <c r="AU309" s="19" t="s">
        <v>90</v>
      </c>
    </row>
    <row r="310" spans="1:65" s="2" customFormat="1" ht="16.5" customHeight="1">
      <c r="A310" s="37"/>
      <c r="B310" s="38"/>
      <c r="C310" s="196" t="s">
        <v>459</v>
      </c>
      <c r="D310" s="196" t="s">
        <v>194</v>
      </c>
      <c r="E310" s="197" t="s">
        <v>470</v>
      </c>
      <c r="F310" s="198" t="s">
        <v>471</v>
      </c>
      <c r="G310" s="199" t="s">
        <v>241</v>
      </c>
      <c r="H310" s="200">
        <v>14.368</v>
      </c>
      <c r="I310" s="201"/>
      <c r="J310" s="202">
        <f>ROUND(I310*H310,2)</f>
        <v>0</v>
      </c>
      <c r="K310" s="198" t="s">
        <v>197</v>
      </c>
      <c r="L310" s="42"/>
      <c r="M310" s="203" t="s">
        <v>32</v>
      </c>
      <c r="N310" s="204" t="s">
        <v>52</v>
      </c>
      <c r="O310" s="67"/>
      <c r="P310" s="205">
        <f>O310*H310</f>
        <v>0</v>
      </c>
      <c r="Q310" s="205">
        <v>0</v>
      </c>
      <c r="R310" s="205">
        <f>Q310*H310</f>
        <v>0</v>
      </c>
      <c r="S310" s="205">
        <v>0</v>
      </c>
      <c r="T310" s="206">
        <f>S310*H310</f>
        <v>0</v>
      </c>
      <c r="U310" s="37"/>
      <c r="V310" s="37"/>
      <c r="W310" s="37"/>
      <c r="X310" s="37"/>
      <c r="Y310" s="37"/>
      <c r="Z310" s="37"/>
      <c r="AA310" s="37"/>
      <c r="AB310" s="37"/>
      <c r="AC310" s="37"/>
      <c r="AD310" s="37"/>
      <c r="AE310" s="37"/>
      <c r="AR310" s="207" t="s">
        <v>161</v>
      </c>
      <c r="AT310" s="207" t="s">
        <v>194</v>
      </c>
      <c r="AU310" s="207" t="s">
        <v>90</v>
      </c>
      <c r="AY310" s="19" t="s">
        <v>192</v>
      </c>
      <c r="BE310" s="208">
        <f>IF(N310="základní",J310,0)</f>
        <v>0</v>
      </c>
      <c r="BF310" s="208">
        <f>IF(N310="snížená",J310,0)</f>
        <v>0</v>
      </c>
      <c r="BG310" s="208">
        <f>IF(N310="zákl. přenesená",J310,0)</f>
        <v>0</v>
      </c>
      <c r="BH310" s="208">
        <f>IF(N310="sníž. přenesená",J310,0)</f>
        <v>0</v>
      </c>
      <c r="BI310" s="208">
        <f>IF(N310="nulová",J310,0)</f>
        <v>0</v>
      </c>
      <c r="BJ310" s="19" t="s">
        <v>40</v>
      </c>
      <c r="BK310" s="208">
        <f>ROUND(I310*H310,2)</f>
        <v>0</v>
      </c>
      <c r="BL310" s="19" t="s">
        <v>161</v>
      </c>
      <c r="BM310" s="207" t="s">
        <v>1185</v>
      </c>
    </row>
    <row r="311" spans="1:65" s="2" customFormat="1" ht="48">
      <c r="A311" s="37"/>
      <c r="B311" s="38"/>
      <c r="C311" s="39"/>
      <c r="D311" s="209" t="s">
        <v>199</v>
      </c>
      <c r="E311" s="39"/>
      <c r="F311" s="210" t="s">
        <v>468</v>
      </c>
      <c r="G311" s="39"/>
      <c r="H311" s="39"/>
      <c r="I311" s="119"/>
      <c r="J311" s="39"/>
      <c r="K311" s="39"/>
      <c r="L311" s="42"/>
      <c r="M311" s="211"/>
      <c r="N311" s="212"/>
      <c r="O311" s="67"/>
      <c r="P311" s="67"/>
      <c r="Q311" s="67"/>
      <c r="R311" s="67"/>
      <c r="S311" s="67"/>
      <c r="T311" s="68"/>
      <c r="U311" s="37"/>
      <c r="V311" s="37"/>
      <c r="W311" s="37"/>
      <c r="X311" s="37"/>
      <c r="Y311" s="37"/>
      <c r="Z311" s="37"/>
      <c r="AA311" s="37"/>
      <c r="AB311" s="37"/>
      <c r="AC311" s="37"/>
      <c r="AD311" s="37"/>
      <c r="AE311" s="37"/>
      <c r="AT311" s="19" t="s">
        <v>199</v>
      </c>
      <c r="AU311" s="19" t="s">
        <v>90</v>
      </c>
    </row>
    <row r="312" spans="1:65" s="14" customFormat="1" ht="10.199999999999999">
      <c r="B312" s="223"/>
      <c r="C312" s="224"/>
      <c r="D312" s="209" t="s">
        <v>201</v>
      </c>
      <c r="E312" s="225" t="s">
        <v>32</v>
      </c>
      <c r="F312" s="226" t="s">
        <v>1186</v>
      </c>
      <c r="G312" s="224"/>
      <c r="H312" s="227">
        <v>14.368</v>
      </c>
      <c r="I312" s="228"/>
      <c r="J312" s="224"/>
      <c r="K312" s="224"/>
      <c r="L312" s="229"/>
      <c r="M312" s="230"/>
      <c r="N312" s="231"/>
      <c r="O312" s="231"/>
      <c r="P312" s="231"/>
      <c r="Q312" s="231"/>
      <c r="R312" s="231"/>
      <c r="S312" s="231"/>
      <c r="T312" s="232"/>
      <c r="AT312" s="233" t="s">
        <v>201</v>
      </c>
      <c r="AU312" s="233" t="s">
        <v>90</v>
      </c>
      <c r="AV312" s="14" t="s">
        <v>90</v>
      </c>
      <c r="AW312" s="14" t="s">
        <v>38</v>
      </c>
      <c r="AX312" s="14" t="s">
        <v>40</v>
      </c>
      <c r="AY312" s="233" t="s">
        <v>192</v>
      </c>
    </row>
    <row r="313" spans="1:65" s="12" customFormat="1" ht="22.8" customHeight="1">
      <c r="B313" s="180"/>
      <c r="C313" s="181"/>
      <c r="D313" s="182" t="s">
        <v>80</v>
      </c>
      <c r="E313" s="194" t="s">
        <v>90</v>
      </c>
      <c r="F313" s="194" t="s">
        <v>474</v>
      </c>
      <c r="G313" s="181"/>
      <c r="H313" s="181"/>
      <c r="I313" s="184"/>
      <c r="J313" s="195">
        <f>BK313</f>
        <v>0</v>
      </c>
      <c r="K313" s="181"/>
      <c r="L313" s="186"/>
      <c r="M313" s="187"/>
      <c r="N313" s="188"/>
      <c r="O313" s="188"/>
      <c r="P313" s="189">
        <f>SUM(P314:P358)</f>
        <v>0</v>
      </c>
      <c r="Q313" s="188"/>
      <c r="R313" s="189">
        <f>SUM(R314:R358)</f>
        <v>0.24497244400000004</v>
      </c>
      <c r="S313" s="188"/>
      <c r="T313" s="190">
        <f>SUM(T314:T358)</f>
        <v>0</v>
      </c>
      <c r="AR313" s="191" t="s">
        <v>40</v>
      </c>
      <c r="AT313" s="192" t="s">
        <v>80</v>
      </c>
      <c r="AU313" s="192" t="s">
        <v>40</v>
      </c>
      <c r="AY313" s="191" t="s">
        <v>192</v>
      </c>
      <c r="BK313" s="193">
        <f>SUM(BK314:BK358)</f>
        <v>0</v>
      </c>
    </row>
    <row r="314" spans="1:65" s="2" customFormat="1" ht="21.75" customHeight="1">
      <c r="A314" s="37"/>
      <c r="B314" s="38"/>
      <c r="C314" s="196" t="s">
        <v>464</v>
      </c>
      <c r="D314" s="196" t="s">
        <v>194</v>
      </c>
      <c r="E314" s="197" t="s">
        <v>476</v>
      </c>
      <c r="F314" s="198" t="s">
        <v>477</v>
      </c>
      <c r="G314" s="199" t="s">
        <v>241</v>
      </c>
      <c r="H314" s="200">
        <v>26.609000000000002</v>
      </c>
      <c r="I314" s="201"/>
      <c r="J314" s="202">
        <f>ROUND(I314*H314,2)</f>
        <v>0</v>
      </c>
      <c r="K314" s="198" t="s">
        <v>197</v>
      </c>
      <c r="L314" s="42"/>
      <c r="M314" s="203" t="s">
        <v>32</v>
      </c>
      <c r="N314" s="204" t="s">
        <v>52</v>
      </c>
      <c r="O314" s="67"/>
      <c r="P314" s="205">
        <f>O314*H314</f>
        <v>0</v>
      </c>
      <c r="Q314" s="205">
        <v>0</v>
      </c>
      <c r="R314" s="205">
        <f>Q314*H314</f>
        <v>0</v>
      </c>
      <c r="S314" s="205">
        <v>0</v>
      </c>
      <c r="T314" s="206">
        <f>S314*H314</f>
        <v>0</v>
      </c>
      <c r="U314" s="37"/>
      <c r="V314" s="37"/>
      <c r="W314" s="37"/>
      <c r="X314" s="37"/>
      <c r="Y314" s="37"/>
      <c r="Z314" s="37"/>
      <c r="AA314" s="37"/>
      <c r="AB314" s="37"/>
      <c r="AC314" s="37"/>
      <c r="AD314" s="37"/>
      <c r="AE314" s="37"/>
      <c r="AR314" s="207" t="s">
        <v>161</v>
      </c>
      <c r="AT314" s="207" t="s">
        <v>194</v>
      </c>
      <c r="AU314" s="207" t="s">
        <v>90</v>
      </c>
      <c r="AY314" s="19" t="s">
        <v>192</v>
      </c>
      <c r="BE314" s="208">
        <f>IF(N314="základní",J314,0)</f>
        <v>0</v>
      </c>
      <c r="BF314" s="208">
        <f>IF(N314="snížená",J314,0)</f>
        <v>0</v>
      </c>
      <c r="BG314" s="208">
        <f>IF(N314="zákl. přenesená",J314,0)</f>
        <v>0</v>
      </c>
      <c r="BH314" s="208">
        <f>IF(N314="sníž. přenesená",J314,0)</f>
        <v>0</v>
      </c>
      <c r="BI314" s="208">
        <f>IF(N314="nulová",J314,0)</f>
        <v>0</v>
      </c>
      <c r="BJ314" s="19" t="s">
        <v>40</v>
      </c>
      <c r="BK314" s="208">
        <f>ROUND(I314*H314,2)</f>
        <v>0</v>
      </c>
      <c r="BL314" s="19" t="s">
        <v>161</v>
      </c>
      <c r="BM314" s="207" t="s">
        <v>1187</v>
      </c>
    </row>
    <row r="315" spans="1:65" s="2" customFormat="1" ht="76.8">
      <c r="A315" s="37"/>
      <c r="B315" s="38"/>
      <c r="C315" s="39"/>
      <c r="D315" s="209" t="s">
        <v>199</v>
      </c>
      <c r="E315" s="39"/>
      <c r="F315" s="210" t="s">
        <v>479</v>
      </c>
      <c r="G315" s="39"/>
      <c r="H315" s="39"/>
      <c r="I315" s="119"/>
      <c r="J315" s="39"/>
      <c r="K315" s="39"/>
      <c r="L315" s="42"/>
      <c r="M315" s="211"/>
      <c r="N315" s="212"/>
      <c r="O315" s="67"/>
      <c r="P315" s="67"/>
      <c r="Q315" s="67"/>
      <c r="R315" s="67"/>
      <c r="S315" s="67"/>
      <c r="T315" s="68"/>
      <c r="U315" s="37"/>
      <c r="V315" s="37"/>
      <c r="W315" s="37"/>
      <c r="X315" s="37"/>
      <c r="Y315" s="37"/>
      <c r="Z315" s="37"/>
      <c r="AA315" s="37"/>
      <c r="AB315" s="37"/>
      <c r="AC315" s="37"/>
      <c r="AD315" s="37"/>
      <c r="AE315" s="37"/>
      <c r="AT315" s="19" t="s">
        <v>199</v>
      </c>
      <c r="AU315" s="19" t="s">
        <v>90</v>
      </c>
    </row>
    <row r="316" spans="1:65" s="2" customFormat="1" ht="28.8">
      <c r="A316" s="37"/>
      <c r="B316" s="38"/>
      <c r="C316" s="39"/>
      <c r="D316" s="209" t="s">
        <v>209</v>
      </c>
      <c r="E316" s="39"/>
      <c r="F316" s="210" t="s">
        <v>1188</v>
      </c>
      <c r="G316" s="39"/>
      <c r="H316" s="39"/>
      <c r="I316" s="119"/>
      <c r="J316" s="39"/>
      <c r="K316" s="39"/>
      <c r="L316" s="42"/>
      <c r="M316" s="211"/>
      <c r="N316" s="212"/>
      <c r="O316" s="67"/>
      <c r="P316" s="67"/>
      <c r="Q316" s="67"/>
      <c r="R316" s="67"/>
      <c r="S316" s="67"/>
      <c r="T316" s="68"/>
      <c r="U316" s="37"/>
      <c r="V316" s="37"/>
      <c r="W316" s="37"/>
      <c r="X316" s="37"/>
      <c r="Y316" s="37"/>
      <c r="Z316" s="37"/>
      <c r="AA316" s="37"/>
      <c r="AB316" s="37"/>
      <c r="AC316" s="37"/>
      <c r="AD316" s="37"/>
      <c r="AE316" s="37"/>
      <c r="AT316" s="19" t="s">
        <v>209</v>
      </c>
      <c r="AU316" s="19" t="s">
        <v>90</v>
      </c>
    </row>
    <row r="317" spans="1:65" s="13" customFormat="1" ht="10.199999999999999">
      <c r="B317" s="213"/>
      <c r="C317" s="214"/>
      <c r="D317" s="209" t="s">
        <v>201</v>
      </c>
      <c r="E317" s="215" t="s">
        <v>32</v>
      </c>
      <c r="F317" s="216" t="s">
        <v>1095</v>
      </c>
      <c r="G317" s="214"/>
      <c r="H317" s="215" t="s">
        <v>32</v>
      </c>
      <c r="I317" s="217"/>
      <c r="J317" s="214"/>
      <c r="K317" s="214"/>
      <c r="L317" s="218"/>
      <c r="M317" s="219"/>
      <c r="N317" s="220"/>
      <c r="O317" s="220"/>
      <c r="P317" s="220"/>
      <c r="Q317" s="220"/>
      <c r="R317" s="220"/>
      <c r="S317" s="220"/>
      <c r="T317" s="221"/>
      <c r="AT317" s="222" t="s">
        <v>201</v>
      </c>
      <c r="AU317" s="222" t="s">
        <v>90</v>
      </c>
      <c r="AV317" s="13" t="s">
        <v>40</v>
      </c>
      <c r="AW317" s="13" t="s">
        <v>38</v>
      </c>
      <c r="AX317" s="13" t="s">
        <v>81</v>
      </c>
      <c r="AY317" s="222" t="s">
        <v>192</v>
      </c>
    </row>
    <row r="318" spans="1:65" s="13" customFormat="1" ht="10.199999999999999">
      <c r="B318" s="213"/>
      <c r="C318" s="214"/>
      <c r="D318" s="209" t="s">
        <v>201</v>
      </c>
      <c r="E318" s="215" t="s">
        <v>32</v>
      </c>
      <c r="F318" s="216" t="s">
        <v>1075</v>
      </c>
      <c r="G318" s="214"/>
      <c r="H318" s="215" t="s">
        <v>32</v>
      </c>
      <c r="I318" s="217"/>
      <c r="J318" s="214"/>
      <c r="K318" s="214"/>
      <c r="L318" s="218"/>
      <c r="M318" s="219"/>
      <c r="N318" s="220"/>
      <c r="O318" s="220"/>
      <c r="P318" s="220"/>
      <c r="Q318" s="220"/>
      <c r="R318" s="220"/>
      <c r="S318" s="220"/>
      <c r="T318" s="221"/>
      <c r="AT318" s="222" t="s">
        <v>201</v>
      </c>
      <c r="AU318" s="222" t="s">
        <v>90</v>
      </c>
      <c r="AV318" s="13" t="s">
        <v>40</v>
      </c>
      <c r="AW318" s="13" t="s">
        <v>38</v>
      </c>
      <c r="AX318" s="13" t="s">
        <v>81</v>
      </c>
      <c r="AY318" s="222" t="s">
        <v>192</v>
      </c>
    </row>
    <row r="319" spans="1:65" s="13" customFormat="1" ht="10.199999999999999">
      <c r="B319" s="213"/>
      <c r="C319" s="214"/>
      <c r="D319" s="209" t="s">
        <v>201</v>
      </c>
      <c r="E319" s="215" t="s">
        <v>32</v>
      </c>
      <c r="F319" s="216" t="s">
        <v>1088</v>
      </c>
      <c r="G319" s="214"/>
      <c r="H319" s="215" t="s">
        <v>32</v>
      </c>
      <c r="I319" s="217"/>
      <c r="J319" s="214"/>
      <c r="K319" s="214"/>
      <c r="L319" s="218"/>
      <c r="M319" s="219"/>
      <c r="N319" s="220"/>
      <c r="O319" s="220"/>
      <c r="P319" s="220"/>
      <c r="Q319" s="220"/>
      <c r="R319" s="220"/>
      <c r="S319" s="220"/>
      <c r="T319" s="221"/>
      <c r="AT319" s="222" t="s">
        <v>201</v>
      </c>
      <c r="AU319" s="222" t="s">
        <v>90</v>
      </c>
      <c r="AV319" s="13" t="s">
        <v>40</v>
      </c>
      <c r="AW319" s="13" t="s">
        <v>38</v>
      </c>
      <c r="AX319" s="13" t="s">
        <v>81</v>
      </c>
      <c r="AY319" s="222" t="s">
        <v>192</v>
      </c>
    </row>
    <row r="320" spans="1:65" s="14" customFormat="1" ht="10.199999999999999">
      <c r="B320" s="223"/>
      <c r="C320" s="224"/>
      <c r="D320" s="209" t="s">
        <v>201</v>
      </c>
      <c r="E320" s="225" t="s">
        <v>32</v>
      </c>
      <c r="F320" s="226" t="s">
        <v>1189</v>
      </c>
      <c r="G320" s="224"/>
      <c r="H320" s="227">
        <v>29.042000000000002</v>
      </c>
      <c r="I320" s="228"/>
      <c r="J320" s="224"/>
      <c r="K320" s="224"/>
      <c r="L320" s="229"/>
      <c r="M320" s="230"/>
      <c r="N320" s="231"/>
      <c r="O320" s="231"/>
      <c r="P320" s="231"/>
      <c r="Q320" s="231"/>
      <c r="R320" s="231"/>
      <c r="S320" s="231"/>
      <c r="T320" s="232"/>
      <c r="AT320" s="233" t="s">
        <v>201</v>
      </c>
      <c r="AU320" s="233" t="s">
        <v>90</v>
      </c>
      <c r="AV320" s="14" t="s">
        <v>90</v>
      </c>
      <c r="AW320" s="14" t="s">
        <v>38</v>
      </c>
      <c r="AX320" s="14" t="s">
        <v>81</v>
      </c>
      <c r="AY320" s="233" t="s">
        <v>192</v>
      </c>
    </row>
    <row r="321" spans="1:65" s="14" customFormat="1" ht="10.199999999999999">
      <c r="B321" s="223"/>
      <c r="C321" s="224"/>
      <c r="D321" s="209" t="s">
        <v>201</v>
      </c>
      <c r="E321" s="225" t="s">
        <v>32</v>
      </c>
      <c r="F321" s="226" t="s">
        <v>1190</v>
      </c>
      <c r="G321" s="224"/>
      <c r="H321" s="227">
        <v>-2.4329999999999998</v>
      </c>
      <c r="I321" s="228"/>
      <c r="J321" s="224"/>
      <c r="K321" s="224"/>
      <c r="L321" s="229"/>
      <c r="M321" s="230"/>
      <c r="N321" s="231"/>
      <c r="O321" s="231"/>
      <c r="P321" s="231"/>
      <c r="Q321" s="231"/>
      <c r="R321" s="231"/>
      <c r="S321" s="231"/>
      <c r="T321" s="232"/>
      <c r="AT321" s="233" t="s">
        <v>201</v>
      </c>
      <c r="AU321" s="233" t="s">
        <v>90</v>
      </c>
      <c r="AV321" s="14" t="s">
        <v>90</v>
      </c>
      <c r="AW321" s="14" t="s">
        <v>38</v>
      </c>
      <c r="AX321" s="14" t="s">
        <v>81</v>
      </c>
      <c r="AY321" s="233" t="s">
        <v>192</v>
      </c>
    </row>
    <row r="322" spans="1:65" s="15" customFormat="1" ht="10.199999999999999">
      <c r="B322" s="234"/>
      <c r="C322" s="235"/>
      <c r="D322" s="209" t="s">
        <v>201</v>
      </c>
      <c r="E322" s="236" t="s">
        <v>32</v>
      </c>
      <c r="F322" s="237" t="s">
        <v>204</v>
      </c>
      <c r="G322" s="235"/>
      <c r="H322" s="238">
        <v>26.609000000000002</v>
      </c>
      <c r="I322" s="239"/>
      <c r="J322" s="235"/>
      <c r="K322" s="235"/>
      <c r="L322" s="240"/>
      <c r="M322" s="241"/>
      <c r="N322" s="242"/>
      <c r="O322" s="242"/>
      <c r="P322" s="242"/>
      <c r="Q322" s="242"/>
      <c r="R322" s="242"/>
      <c r="S322" s="242"/>
      <c r="T322" s="243"/>
      <c r="AT322" s="244" t="s">
        <v>201</v>
      </c>
      <c r="AU322" s="244" t="s">
        <v>90</v>
      </c>
      <c r="AV322" s="15" t="s">
        <v>161</v>
      </c>
      <c r="AW322" s="15" t="s">
        <v>38</v>
      </c>
      <c r="AX322" s="15" t="s">
        <v>40</v>
      </c>
      <c r="AY322" s="244" t="s">
        <v>192</v>
      </c>
    </row>
    <row r="323" spans="1:65" s="2" customFormat="1" ht="21.75" customHeight="1">
      <c r="A323" s="37"/>
      <c r="B323" s="38"/>
      <c r="C323" s="196" t="s">
        <v>469</v>
      </c>
      <c r="D323" s="196" t="s">
        <v>194</v>
      </c>
      <c r="E323" s="197" t="s">
        <v>483</v>
      </c>
      <c r="F323" s="198" t="s">
        <v>484</v>
      </c>
      <c r="G323" s="199" t="s">
        <v>124</v>
      </c>
      <c r="H323" s="200">
        <v>242.02</v>
      </c>
      <c r="I323" s="201"/>
      <c r="J323" s="202">
        <f>ROUND(I323*H323,2)</f>
        <v>0</v>
      </c>
      <c r="K323" s="198" t="s">
        <v>197</v>
      </c>
      <c r="L323" s="42"/>
      <c r="M323" s="203" t="s">
        <v>32</v>
      </c>
      <c r="N323" s="204" t="s">
        <v>52</v>
      </c>
      <c r="O323" s="67"/>
      <c r="P323" s="205">
        <f>O323*H323</f>
        <v>0</v>
      </c>
      <c r="Q323" s="205">
        <v>3.1E-4</v>
      </c>
      <c r="R323" s="205">
        <f>Q323*H323</f>
        <v>7.5026200000000001E-2</v>
      </c>
      <c r="S323" s="205">
        <v>0</v>
      </c>
      <c r="T323" s="206">
        <f>S323*H323</f>
        <v>0</v>
      </c>
      <c r="U323" s="37"/>
      <c r="V323" s="37"/>
      <c r="W323" s="37"/>
      <c r="X323" s="37"/>
      <c r="Y323" s="37"/>
      <c r="Z323" s="37"/>
      <c r="AA323" s="37"/>
      <c r="AB323" s="37"/>
      <c r="AC323" s="37"/>
      <c r="AD323" s="37"/>
      <c r="AE323" s="37"/>
      <c r="AR323" s="207" t="s">
        <v>161</v>
      </c>
      <c r="AT323" s="207" t="s">
        <v>194</v>
      </c>
      <c r="AU323" s="207" t="s">
        <v>90</v>
      </c>
      <c r="AY323" s="19" t="s">
        <v>192</v>
      </c>
      <c r="BE323" s="208">
        <f>IF(N323="základní",J323,0)</f>
        <v>0</v>
      </c>
      <c r="BF323" s="208">
        <f>IF(N323="snížená",J323,0)</f>
        <v>0</v>
      </c>
      <c r="BG323" s="208">
        <f>IF(N323="zákl. přenesená",J323,0)</f>
        <v>0</v>
      </c>
      <c r="BH323" s="208">
        <f>IF(N323="sníž. přenesená",J323,0)</f>
        <v>0</v>
      </c>
      <c r="BI323" s="208">
        <f>IF(N323="nulová",J323,0)</f>
        <v>0</v>
      </c>
      <c r="BJ323" s="19" t="s">
        <v>40</v>
      </c>
      <c r="BK323" s="208">
        <f>ROUND(I323*H323,2)</f>
        <v>0</v>
      </c>
      <c r="BL323" s="19" t="s">
        <v>161</v>
      </c>
      <c r="BM323" s="207" t="s">
        <v>1191</v>
      </c>
    </row>
    <row r="324" spans="1:65" s="2" customFormat="1" ht="201.6">
      <c r="A324" s="37"/>
      <c r="B324" s="38"/>
      <c r="C324" s="39"/>
      <c r="D324" s="209" t="s">
        <v>199</v>
      </c>
      <c r="E324" s="39"/>
      <c r="F324" s="210" t="s">
        <v>486</v>
      </c>
      <c r="G324" s="39"/>
      <c r="H324" s="39"/>
      <c r="I324" s="119"/>
      <c r="J324" s="39"/>
      <c r="K324" s="39"/>
      <c r="L324" s="42"/>
      <c r="M324" s="211"/>
      <c r="N324" s="212"/>
      <c r="O324" s="67"/>
      <c r="P324" s="67"/>
      <c r="Q324" s="67"/>
      <c r="R324" s="67"/>
      <c r="S324" s="67"/>
      <c r="T324" s="68"/>
      <c r="U324" s="37"/>
      <c r="V324" s="37"/>
      <c r="W324" s="37"/>
      <c r="X324" s="37"/>
      <c r="Y324" s="37"/>
      <c r="Z324" s="37"/>
      <c r="AA324" s="37"/>
      <c r="AB324" s="37"/>
      <c r="AC324" s="37"/>
      <c r="AD324" s="37"/>
      <c r="AE324" s="37"/>
      <c r="AT324" s="19" t="s">
        <v>199</v>
      </c>
      <c r="AU324" s="19" t="s">
        <v>90</v>
      </c>
    </row>
    <row r="325" spans="1:65" s="13" customFormat="1" ht="10.199999999999999">
      <c r="B325" s="213"/>
      <c r="C325" s="214"/>
      <c r="D325" s="209" t="s">
        <v>201</v>
      </c>
      <c r="E325" s="215" t="s">
        <v>32</v>
      </c>
      <c r="F325" s="216" t="s">
        <v>1095</v>
      </c>
      <c r="G325" s="214"/>
      <c r="H325" s="215" t="s">
        <v>32</v>
      </c>
      <c r="I325" s="217"/>
      <c r="J325" s="214"/>
      <c r="K325" s="214"/>
      <c r="L325" s="218"/>
      <c r="M325" s="219"/>
      <c r="N325" s="220"/>
      <c r="O325" s="220"/>
      <c r="P325" s="220"/>
      <c r="Q325" s="220"/>
      <c r="R325" s="220"/>
      <c r="S325" s="220"/>
      <c r="T325" s="221"/>
      <c r="AT325" s="222" t="s">
        <v>201</v>
      </c>
      <c r="AU325" s="222" t="s">
        <v>90</v>
      </c>
      <c r="AV325" s="13" t="s">
        <v>40</v>
      </c>
      <c r="AW325" s="13" t="s">
        <v>38</v>
      </c>
      <c r="AX325" s="13" t="s">
        <v>81</v>
      </c>
      <c r="AY325" s="222" t="s">
        <v>192</v>
      </c>
    </row>
    <row r="326" spans="1:65" s="13" customFormat="1" ht="10.199999999999999">
      <c r="B326" s="213"/>
      <c r="C326" s="214"/>
      <c r="D326" s="209" t="s">
        <v>201</v>
      </c>
      <c r="E326" s="215" t="s">
        <v>32</v>
      </c>
      <c r="F326" s="216" t="s">
        <v>1075</v>
      </c>
      <c r="G326" s="214"/>
      <c r="H326" s="215" t="s">
        <v>32</v>
      </c>
      <c r="I326" s="217"/>
      <c r="J326" s="214"/>
      <c r="K326" s="214"/>
      <c r="L326" s="218"/>
      <c r="M326" s="219"/>
      <c r="N326" s="220"/>
      <c r="O326" s="220"/>
      <c r="P326" s="220"/>
      <c r="Q326" s="220"/>
      <c r="R326" s="220"/>
      <c r="S326" s="220"/>
      <c r="T326" s="221"/>
      <c r="AT326" s="222" t="s">
        <v>201</v>
      </c>
      <c r="AU326" s="222" t="s">
        <v>90</v>
      </c>
      <c r="AV326" s="13" t="s">
        <v>40</v>
      </c>
      <c r="AW326" s="13" t="s">
        <v>38</v>
      </c>
      <c r="AX326" s="13" t="s">
        <v>81</v>
      </c>
      <c r="AY326" s="222" t="s">
        <v>192</v>
      </c>
    </row>
    <row r="327" spans="1:65" s="13" customFormat="1" ht="10.199999999999999">
      <c r="B327" s="213"/>
      <c r="C327" s="214"/>
      <c r="D327" s="209" t="s">
        <v>201</v>
      </c>
      <c r="E327" s="215" t="s">
        <v>32</v>
      </c>
      <c r="F327" s="216" t="s">
        <v>1088</v>
      </c>
      <c r="G327" s="214"/>
      <c r="H327" s="215" t="s">
        <v>32</v>
      </c>
      <c r="I327" s="217"/>
      <c r="J327" s="214"/>
      <c r="K327" s="214"/>
      <c r="L327" s="218"/>
      <c r="M327" s="219"/>
      <c r="N327" s="220"/>
      <c r="O327" s="220"/>
      <c r="P327" s="220"/>
      <c r="Q327" s="220"/>
      <c r="R327" s="220"/>
      <c r="S327" s="220"/>
      <c r="T327" s="221"/>
      <c r="AT327" s="222" t="s">
        <v>201</v>
      </c>
      <c r="AU327" s="222" t="s">
        <v>90</v>
      </c>
      <c r="AV327" s="13" t="s">
        <v>40</v>
      </c>
      <c r="AW327" s="13" t="s">
        <v>38</v>
      </c>
      <c r="AX327" s="13" t="s">
        <v>81</v>
      </c>
      <c r="AY327" s="222" t="s">
        <v>192</v>
      </c>
    </row>
    <row r="328" spans="1:65" s="14" customFormat="1" ht="10.199999999999999">
      <c r="B328" s="223"/>
      <c r="C328" s="224"/>
      <c r="D328" s="209" t="s">
        <v>201</v>
      </c>
      <c r="E328" s="225" t="s">
        <v>32</v>
      </c>
      <c r="F328" s="226" t="s">
        <v>1192</v>
      </c>
      <c r="G328" s="224"/>
      <c r="H328" s="227">
        <v>242.02</v>
      </c>
      <c r="I328" s="228"/>
      <c r="J328" s="224"/>
      <c r="K328" s="224"/>
      <c r="L328" s="229"/>
      <c r="M328" s="230"/>
      <c r="N328" s="231"/>
      <c r="O328" s="231"/>
      <c r="P328" s="231"/>
      <c r="Q328" s="231"/>
      <c r="R328" s="231"/>
      <c r="S328" s="231"/>
      <c r="T328" s="232"/>
      <c r="AT328" s="233" t="s">
        <v>201</v>
      </c>
      <c r="AU328" s="233" t="s">
        <v>90</v>
      </c>
      <c r="AV328" s="14" t="s">
        <v>90</v>
      </c>
      <c r="AW328" s="14" t="s">
        <v>38</v>
      </c>
      <c r="AX328" s="14" t="s">
        <v>81</v>
      </c>
      <c r="AY328" s="233" t="s">
        <v>192</v>
      </c>
    </row>
    <row r="329" spans="1:65" s="15" customFormat="1" ht="10.199999999999999">
      <c r="B329" s="234"/>
      <c r="C329" s="235"/>
      <c r="D329" s="209" t="s">
        <v>201</v>
      </c>
      <c r="E329" s="236" t="s">
        <v>32</v>
      </c>
      <c r="F329" s="237" t="s">
        <v>204</v>
      </c>
      <c r="G329" s="235"/>
      <c r="H329" s="238">
        <v>242.02</v>
      </c>
      <c r="I329" s="239"/>
      <c r="J329" s="235"/>
      <c r="K329" s="235"/>
      <c r="L329" s="240"/>
      <c r="M329" s="241"/>
      <c r="N329" s="242"/>
      <c r="O329" s="242"/>
      <c r="P329" s="242"/>
      <c r="Q329" s="242"/>
      <c r="R329" s="242"/>
      <c r="S329" s="242"/>
      <c r="T329" s="243"/>
      <c r="AT329" s="244" t="s">
        <v>201</v>
      </c>
      <c r="AU329" s="244" t="s">
        <v>90</v>
      </c>
      <c r="AV329" s="15" t="s">
        <v>161</v>
      </c>
      <c r="AW329" s="15" t="s">
        <v>38</v>
      </c>
      <c r="AX329" s="15" t="s">
        <v>40</v>
      </c>
      <c r="AY329" s="244" t="s">
        <v>192</v>
      </c>
    </row>
    <row r="330" spans="1:65" s="2" customFormat="1" ht="16.5" customHeight="1">
      <c r="A330" s="37"/>
      <c r="B330" s="38"/>
      <c r="C330" s="256" t="s">
        <v>475</v>
      </c>
      <c r="D330" s="256" t="s">
        <v>322</v>
      </c>
      <c r="E330" s="257" t="s">
        <v>489</v>
      </c>
      <c r="F330" s="258" t="s">
        <v>490</v>
      </c>
      <c r="G330" s="259" t="s">
        <v>124</v>
      </c>
      <c r="H330" s="260">
        <v>246.86</v>
      </c>
      <c r="I330" s="261"/>
      <c r="J330" s="262">
        <f>ROUND(I330*H330,2)</f>
        <v>0</v>
      </c>
      <c r="K330" s="258" t="s">
        <v>197</v>
      </c>
      <c r="L330" s="263"/>
      <c r="M330" s="264" t="s">
        <v>32</v>
      </c>
      <c r="N330" s="265" t="s">
        <v>52</v>
      </c>
      <c r="O330" s="67"/>
      <c r="P330" s="205">
        <f>O330*H330</f>
        <v>0</v>
      </c>
      <c r="Q330" s="205">
        <v>5.0000000000000001E-4</v>
      </c>
      <c r="R330" s="205">
        <f>Q330*H330</f>
        <v>0.12343000000000001</v>
      </c>
      <c r="S330" s="205">
        <v>0</v>
      </c>
      <c r="T330" s="206">
        <f>S330*H330</f>
        <v>0</v>
      </c>
      <c r="U330" s="37"/>
      <c r="V330" s="37"/>
      <c r="W330" s="37"/>
      <c r="X330" s="37"/>
      <c r="Y330" s="37"/>
      <c r="Z330" s="37"/>
      <c r="AA330" s="37"/>
      <c r="AB330" s="37"/>
      <c r="AC330" s="37"/>
      <c r="AD330" s="37"/>
      <c r="AE330" s="37"/>
      <c r="AR330" s="207" t="s">
        <v>238</v>
      </c>
      <c r="AT330" s="207" t="s">
        <v>322</v>
      </c>
      <c r="AU330" s="207" t="s">
        <v>90</v>
      </c>
      <c r="AY330" s="19" t="s">
        <v>192</v>
      </c>
      <c r="BE330" s="208">
        <f>IF(N330="základní",J330,0)</f>
        <v>0</v>
      </c>
      <c r="BF330" s="208">
        <f>IF(N330="snížená",J330,0)</f>
        <v>0</v>
      </c>
      <c r="BG330" s="208">
        <f>IF(N330="zákl. přenesená",J330,0)</f>
        <v>0</v>
      </c>
      <c r="BH330" s="208">
        <f>IF(N330="sníž. přenesená",J330,0)</f>
        <v>0</v>
      </c>
      <c r="BI330" s="208">
        <f>IF(N330="nulová",J330,0)</f>
        <v>0</v>
      </c>
      <c r="BJ330" s="19" t="s">
        <v>40</v>
      </c>
      <c r="BK330" s="208">
        <f>ROUND(I330*H330,2)</f>
        <v>0</v>
      </c>
      <c r="BL330" s="19" t="s">
        <v>161</v>
      </c>
      <c r="BM330" s="207" t="s">
        <v>1193</v>
      </c>
    </row>
    <row r="331" spans="1:65" s="2" customFormat="1" ht="19.2">
      <c r="A331" s="37"/>
      <c r="B331" s="38"/>
      <c r="C331" s="39"/>
      <c r="D331" s="209" t="s">
        <v>209</v>
      </c>
      <c r="E331" s="39"/>
      <c r="F331" s="210" t="s">
        <v>492</v>
      </c>
      <c r="G331" s="39"/>
      <c r="H331" s="39"/>
      <c r="I331" s="119"/>
      <c r="J331" s="39"/>
      <c r="K331" s="39"/>
      <c r="L331" s="42"/>
      <c r="M331" s="211"/>
      <c r="N331" s="212"/>
      <c r="O331" s="67"/>
      <c r="P331" s="67"/>
      <c r="Q331" s="67"/>
      <c r="R331" s="67"/>
      <c r="S331" s="67"/>
      <c r="T331" s="68"/>
      <c r="U331" s="37"/>
      <c r="V331" s="37"/>
      <c r="W331" s="37"/>
      <c r="X331" s="37"/>
      <c r="Y331" s="37"/>
      <c r="Z331" s="37"/>
      <c r="AA331" s="37"/>
      <c r="AB331" s="37"/>
      <c r="AC331" s="37"/>
      <c r="AD331" s="37"/>
      <c r="AE331" s="37"/>
      <c r="AT331" s="19" t="s">
        <v>209</v>
      </c>
      <c r="AU331" s="19" t="s">
        <v>90</v>
      </c>
    </row>
    <row r="332" spans="1:65" s="14" customFormat="1" ht="10.199999999999999">
      <c r="B332" s="223"/>
      <c r="C332" s="224"/>
      <c r="D332" s="209" t="s">
        <v>201</v>
      </c>
      <c r="E332" s="224"/>
      <c r="F332" s="226" t="s">
        <v>1194</v>
      </c>
      <c r="G332" s="224"/>
      <c r="H332" s="227">
        <v>246.86</v>
      </c>
      <c r="I332" s="228"/>
      <c r="J332" s="224"/>
      <c r="K332" s="224"/>
      <c r="L332" s="229"/>
      <c r="M332" s="230"/>
      <c r="N332" s="231"/>
      <c r="O332" s="231"/>
      <c r="P332" s="231"/>
      <c r="Q332" s="231"/>
      <c r="R332" s="231"/>
      <c r="S332" s="231"/>
      <c r="T332" s="232"/>
      <c r="AT332" s="233" t="s">
        <v>201</v>
      </c>
      <c r="AU332" s="233" t="s">
        <v>90</v>
      </c>
      <c r="AV332" s="14" t="s">
        <v>90</v>
      </c>
      <c r="AW332" s="14" t="s">
        <v>4</v>
      </c>
      <c r="AX332" s="14" t="s">
        <v>40</v>
      </c>
      <c r="AY332" s="233" t="s">
        <v>192</v>
      </c>
    </row>
    <row r="333" spans="1:65" s="2" customFormat="1" ht="16.5" customHeight="1">
      <c r="A333" s="37"/>
      <c r="B333" s="38"/>
      <c r="C333" s="196" t="s">
        <v>482</v>
      </c>
      <c r="D333" s="196" t="s">
        <v>194</v>
      </c>
      <c r="E333" s="197" t="s">
        <v>495</v>
      </c>
      <c r="F333" s="198" t="s">
        <v>496</v>
      </c>
      <c r="G333" s="199" t="s">
        <v>241</v>
      </c>
      <c r="H333" s="200">
        <v>4.84</v>
      </c>
      <c r="I333" s="201"/>
      <c r="J333" s="202">
        <f>ROUND(I333*H333,2)</f>
        <v>0</v>
      </c>
      <c r="K333" s="198" t="s">
        <v>197</v>
      </c>
      <c r="L333" s="42"/>
      <c r="M333" s="203" t="s">
        <v>32</v>
      </c>
      <c r="N333" s="204" t="s">
        <v>52</v>
      </c>
      <c r="O333" s="67"/>
      <c r="P333" s="205">
        <f>O333*H333</f>
        <v>0</v>
      </c>
      <c r="Q333" s="205">
        <v>0</v>
      </c>
      <c r="R333" s="205">
        <f>Q333*H333</f>
        <v>0</v>
      </c>
      <c r="S333" s="205">
        <v>0</v>
      </c>
      <c r="T333" s="206">
        <f>S333*H333</f>
        <v>0</v>
      </c>
      <c r="U333" s="37"/>
      <c r="V333" s="37"/>
      <c r="W333" s="37"/>
      <c r="X333" s="37"/>
      <c r="Y333" s="37"/>
      <c r="Z333" s="37"/>
      <c r="AA333" s="37"/>
      <c r="AB333" s="37"/>
      <c r="AC333" s="37"/>
      <c r="AD333" s="37"/>
      <c r="AE333" s="37"/>
      <c r="AR333" s="207" t="s">
        <v>161</v>
      </c>
      <c r="AT333" s="207" t="s">
        <v>194</v>
      </c>
      <c r="AU333" s="207" t="s">
        <v>90</v>
      </c>
      <c r="AY333" s="19" t="s">
        <v>192</v>
      </c>
      <c r="BE333" s="208">
        <f>IF(N333="základní",J333,0)</f>
        <v>0</v>
      </c>
      <c r="BF333" s="208">
        <f>IF(N333="snížená",J333,0)</f>
        <v>0</v>
      </c>
      <c r="BG333" s="208">
        <f>IF(N333="zákl. přenesená",J333,0)</f>
        <v>0</v>
      </c>
      <c r="BH333" s="208">
        <f>IF(N333="sníž. přenesená",J333,0)</f>
        <v>0</v>
      </c>
      <c r="BI333" s="208">
        <f>IF(N333="nulová",J333,0)</f>
        <v>0</v>
      </c>
      <c r="BJ333" s="19" t="s">
        <v>40</v>
      </c>
      <c r="BK333" s="208">
        <f>ROUND(I333*H333,2)</f>
        <v>0</v>
      </c>
      <c r="BL333" s="19" t="s">
        <v>161</v>
      </c>
      <c r="BM333" s="207" t="s">
        <v>1195</v>
      </c>
    </row>
    <row r="334" spans="1:65" s="2" customFormat="1" ht="38.4">
      <c r="A334" s="37"/>
      <c r="B334" s="38"/>
      <c r="C334" s="39"/>
      <c r="D334" s="209" t="s">
        <v>199</v>
      </c>
      <c r="E334" s="39"/>
      <c r="F334" s="210" t="s">
        <v>498</v>
      </c>
      <c r="G334" s="39"/>
      <c r="H334" s="39"/>
      <c r="I334" s="119"/>
      <c r="J334" s="39"/>
      <c r="K334" s="39"/>
      <c r="L334" s="42"/>
      <c r="M334" s="211"/>
      <c r="N334" s="212"/>
      <c r="O334" s="67"/>
      <c r="P334" s="67"/>
      <c r="Q334" s="67"/>
      <c r="R334" s="67"/>
      <c r="S334" s="67"/>
      <c r="T334" s="68"/>
      <c r="U334" s="37"/>
      <c r="V334" s="37"/>
      <c r="W334" s="37"/>
      <c r="X334" s="37"/>
      <c r="Y334" s="37"/>
      <c r="Z334" s="37"/>
      <c r="AA334" s="37"/>
      <c r="AB334" s="37"/>
      <c r="AC334" s="37"/>
      <c r="AD334" s="37"/>
      <c r="AE334" s="37"/>
      <c r="AT334" s="19" t="s">
        <v>199</v>
      </c>
      <c r="AU334" s="19" t="s">
        <v>90</v>
      </c>
    </row>
    <row r="335" spans="1:65" s="13" customFormat="1" ht="10.199999999999999">
      <c r="B335" s="213"/>
      <c r="C335" s="214"/>
      <c r="D335" s="209" t="s">
        <v>201</v>
      </c>
      <c r="E335" s="215" t="s">
        <v>32</v>
      </c>
      <c r="F335" s="216" t="s">
        <v>1095</v>
      </c>
      <c r="G335" s="214"/>
      <c r="H335" s="215" t="s">
        <v>32</v>
      </c>
      <c r="I335" s="217"/>
      <c r="J335" s="214"/>
      <c r="K335" s="214"/>
      <c r="L335" s="218"/>
      <c r="M335" s="219"/>
      <c r="N335" s="220"/>
      <c r="O335" s="220"/>
      <c r="P335" s="220"/>
      <c r="Q335" s="220"/>
      <c r="R335" s="220"/>
      <c r="S335" s="220"/>
      <c r="T335" s="221"/>
      <c r="AT335" s="222" t="s">
        <v>201</v>
      </c>
      <c r="AU335" s="222" t="s">
        <v>90</v>
      </c>
      <c r="AV335" s="13" t="s">
        <v>40</v>
      </c>
      <c r="AW335" s="13" t="s">
        <v>38</v>
      </c>
      <c r="AX335" s="13" t="s">
        <v>81</v>
      </c>
      <c r="AY335" s="222" t="s">
        <v>192</v>
      </c>
    </row>
    <row r="336" spans="1:65" s="13" customFormat="1" ht="10.199999999999999">
      <c r="B336" s="213"/>
      <c r="C336" s="214"/>
      <c r="D336" s="209" t="s">
        <v>201</v>
      </c>
      <c r="E336" s="215" t="s">
        <v>32</v>
      </c>
      <c r="F336" s="216" t="s">
        <v>1075</v>
      </c>
      <c r="G336" s="214"/>
      <c r="H336" s="215" t="s">
        <v>32</v>
      </c>
      <c r="I336" s="217"/>
      <c r="J336" s="214"/>
      <c r="K336" s="214"/>
      <c r="L336" s="218"/>
      <c r="M336" s="219"/>
      <c r="N336" s="220"/>
      <c r="O336" s="220"/>
      <c r="P336" s="220"/>
      <c r="Q336" s="220"/>
      <c r="R336" s="220"/>
      <c r="S336" s="220"/>
      <c r="T336" s="221"/>
      <c r="AT336" s="222" t="s">
        <v>201</v>
      </c>
      <c r="AU336" s="222" t="s">
        <v>90</v>
      </c>
      <c r="AV336" s="13" t="s">
        <v>40</v>
      </c>
      <c r="AW336" s="13" t="s">
        <v>38</v>
      </c>
      <c r="AX336" s="13" t="s">
        <v>81</v>
      </c>
      <c r="AY336" s="222" t="s">
        <v>192</v>
      </c>
    </row>
    <row r="337" spans="1:65" s="13" customFormat="1" ht="10.199999999999999">
      <c r="B337" s="213"/>
      <c r="C337" s="214"/>
      <c r="D337" s="209" t="s">
        <v>201</v>
      </c>
      <c r="E337" s="215" t="s">
        <v>32</v>
      </c>
      <c r="F337" s="216" t="s">
        <v>1088</v>
      </c>
      <c r="G337" s="214"/>
      <c r="H337" s="215" t="s">
        <v>32</v>
      </c>
      <c r="I337" s="217"/>
      <c r="J337" s="214"/>
      <c r="K337" s="214"/>
      <c r="L337" s="218"/>
      <c r="M337" s="219"/>
      <c r="N337" s="220"/>
      <c r="O337" s="220"/>
      <c r="P337" s="220"/>
      <c r="Q337" s="220"/>
      <c r="R337" s="220"/>
      <c r="S337" s="220"/>
      <c r="T337" s="221"/>
      <c r="AT337" s="222" t="s">
        <v>201</v>
      </c>
      <c r="AU337" s="222" t="s">
        <v>90</v>
      </c>
      <c r="AV337" s="13" t="s">
        <v>40</v>
      </c>
      <c r="AW337" s="13" t="s">
        <v>38</v>
      </c>
      <c r="AX337" s="13" t="s">
        <v>81</v>
      </c>
      <c r="AY337" s="222" t="s">
        <v>192</v>
      </c>
    </row>
    <row r="338" spans="1:65" s="14" customFormat="1" ht="10.199999999999999">
      <c r="B338" s="223"/>
      <c r="C338" s="224"/>
      <c r="D338" s="209" t="s">
        <v>201</v>
      </c>
      <c r="E338" s="225" t="s">
        <v>32</v>
      </c>
      <c r="F338" s="226" t="s">
        <v>1196</v>
      </c>
      <c r="G338" s="224"/>
      <c r="H338" s="227">
        <v>4.84</v>
      </c>
      <c r="I338" s="228"/>
      <c r="J338" s="224"/>
      <c r="K338" s="224"/>
      <c r="L338" s="229"/>
      <c r="M338" s="230"/>
      <c r="N338" s="231"/>
      <c r="O338" s="231"/>
      <c r="P338" s="231"/>
      <c r="Q338" s="231"/>
      <c r="R338" s="231"/>
      <c r="S338" s="231"/>
      <c r="T338" s="232"/>
      <c r="AT338" s="233" t="s">
        <v>201</v>
      </c>
      <c r="AU338" s="233" t="s">
        <v>90</v>
      </c>
      <c r="AV338" s="14" t="s">
        <v>90</v>
      </c>
      <c r="AW338" s="14" t="s">
        <v>38</v>
      </c>
      <c r="AX338" s="14" t="s">
        <v>81</v>
      </c>
      <c r="AY338" s="233" t="s">
        <v>192</v>
      </c>
    </row>
    <row r="339" spans="1:65" s="15" customFormat="1" ht="10.199999999999999">
      <c r="B339" s="234"/>
      <c r="C339" s="235"/>
      <c r="D339" s="209" t="s">
        <v>201</v>
      </c>
      <c r="E339" s="236" t="s">
        <v>32</v>
      </c>
      <c r="F339" s="237" t="s">
        <v>204</v>
      </c>
      <c r="G339" s="235"/>
      <c r="H339" s="238">
        <v>4.84</v>
      </c>
      <c r="I339" s="239"/>
      <c r="J339" s="235"/>
      <c r="K339" s="235"/>
      <c r="L339" s="240"/>
      <c r="M339" s="241"/>
      <c r="N339" s="242"/>
      <c r="O339" s="242"/>
      <c r="P339" s="242"/>
      <c r="Q339" s="242"/>
      <c r="R339" s="242"/>
      <c r="S339" s="242"/>
      <c r="T339" s="243"/>
      <c r="AT339" s="244" t="s">
        <v>201</v>
      </c>
      <c r="AU339" s="244" t="s">
        <v>90</v>
      </c>
      <c r="AV339" s="15" t="s">
        <v>161</v>
      </c>
      <c r="AW339" s="15" t="s">
        <v>38</v>
      </c>
      <c r="AX339" s="15" t="s">
        <v>40</v>
      </c>
      <c r="AY339" s="244" t="s">
        <v>192</v>
      </c>
    </row>
    <row r="340" spans="1:65" s="2" customFormat="1" ht="16.5" customHeight="1">
      <c r="A340" s="37"/>
      <c r="B340" s="38"/>
      <c r="C340" s="196" t="s">
        <v>488</v>
      </c>
      <c r="D340" s="196" t="s">
        <v>194</v>
      </c>
      <c r="E340" s="197" t="s">
        <v>501</v>
      </c>
      <c r="F340" s="198" t="s">
        <v>502</v>
      </c>
      <c r="G340" s="199" t="s">
        <v>109</v>
      </c>
      <c r="H340" s="200">
        <v>121.01</v>
      </c>
      <c r="I340" s="201"/>
      <c r="J340" s="202">
        <f>ROUND(I340*H340,2)</f>
        <v>0</v>
      </c>
      <c r="K340" s="198" t="s">
        <v>32</v>
      </c>
      <c r="L340" s="42"/>
      <c r="M340" s="203" t="s">
        <v>32</v>
      </c>
      <c r="N340" s="204" t="s">
        <v>52</v>
      </c>
      <c r="O340" s="67"/>
      <c r="P340" s="205">
        <f>O340*H340</f>
        <v>0</v>
      </c>
      <c r="Q340" s="205">
        <v>2.2440000000000001E-4</v>
      </c>
      <c r="R340" s="205">
        <f>Q340*H340</f>
        <v>2.7154644000000002E-2</v>
      </c>
      <c r="S340" s="205">
        <v>0</v>
      </c>
      <c r="T340" s="206">
        <f>S340*H340</f>
        <v>0</v>
      </c>
      <c r="U340" s="37"/>
      <c r="V340" s="37"/>
      <c r="W340" s="37"/>
      <c r="X340" s="37"/>
      <c r="Y340" s="37"/>
      <c r="Z340" s="37"/>
      <c r="AA340" s="37"/>
      <c r="AB340" s="37"/>
      <c r="AC340" s="37"/>
      <c r="AD340" s="37"/>
      <c r="AE340" s="37"/>
      <c r="AR340" s="207" t="s">
        <v>161</v>
      </c>
      <c r="AT340" s="207" t="s">
        <v>194</v>
      </c>
      <c r="AU340" s="207" t="s">
        <v>90</v>
      </c>
      <c r="AY340" s="19" t="s">
        <v>192</v>
      </c>
      <c r="BE340" s="208">
        <f>IF(N340="základní",J340,0)</f>
        <v>0</v>
      </c>
      <c r="BF340" s="208">
        <f>IF(N340="snížená",J340,0)</f>
        <v>0</v>
      </c>
      <c r="BG340" s="208">
        <f>IF(N340="zákl. přenesená",J340,0)</f>
        <v>0</v>
      </c>
      <c r="BH340" s="208">
        <f>IF(N340="sníž. přenesená",J340,0)</f>
        <v>0</v>
      </c>
      <c r="BI340" s="208">
        <f>IF(N340="nulová",J340,0)</f>
        <v>0</v>
      </c>
      <c r="BJ340" s="19" t="s">
        <v>40</v>
      </c>
      <c r="BK340" s="208">
        <f>ROUND(I340*H340,2)</f>
        <v>0</v>
      </c>
      <c r="BL340" s="19" t="s">
        <v>161</v>
      </c>
      <c r="BM340" s="207" t="s">
        <v>1197</v>
      </c>
    </row>
    <row r="341" spans="1:65" s="2" customFormat="1" ht="48">
      <c r="A341" s="37"/>
      <c r="B341" s="38"/>
      <c r="C341" s="39"/>
      <c r="D341" s="209" t="s">
        <v>199</v>
      </c>
      <c r="E341" s="39"/>
      <c r="F341" s="210" t="s">
        <v>504</v>
      </c>
      <c r="G341" s="39"/>
      <c r="H341" s="39"/>
      <c r="I341" s="119"/>
      <c r="J341" s="39"/>
      <c r="K341" s="39"/>
      <c r="L341" s="42"/>
      <c r="M341" s="211"/>
      <c r="N341" s="212"/>
      <c r="O341" s="67"/>
      <c r="P341" s="67"/>
      <c r="Q341" s="67"/>
      <c r="R341" s="67"/>
      <c r="S341" s="67"/>
      <c r="T341" s="68"/>
      <c r="U341" s="37"/>
      <c r="V341" s="37"/>
      <c r="W341" s="37"/>
      <c r="X341" s="37"/>
      <c r="Y341" s="37"/>
      <c r="Z341" s="37"/>
      <c r="AA341" s="37"/>
      <c r="AB341" s="37"/>
      <c r="AC341" s="37"/>
      <c r="AD341" s="37"/>
      <c r="AE341" s="37"/>
      <c r="AT341" s="19" t="s">
        <v>199</v>
      </c>
      <c r="AU341" s="19" t="s">
        <v>90</v>
      </c>
    </row>
    <row r="342" spans="1:65" s="13" customFormat="1" ht="10.199999999999999">
      <c r="B342" s="213"/>
      <c r="C342" s="214"/>
      <c r="D342" s="209" t="s">
        <v>201</v>
      </c>
      <c r="E342" s="215" t="s">
        <v>32</v>
      </c>
      <c r="F342" s="216" t="s">
        <v>1095</v>
      </c>
      <c r="G342" s="214"/>
      <c r="H342" s="215" t="s">
        <v>32</v>
      </c>
      <c r="I342" s="217"/>
      <c r="J342" s="214"/>
      <c r="K342" s="214"/>
      <c r="L342" s="218"/>
      <c r="M342" s="219"/>
      <c r="N342" s="220"/>
      <c r="O342" s="220"/>
      <c r="P342" s="220"/>
      <c r="Q342" s="220"/>
      <c r="R342" s="220"/>
      <c r="S342" s="220"/>
      <c r="T342" s="221"/>
      <c r="AT342" s="222" t="s">
        <v>201</v>
      </c>
      <c r="AU342" s="222" t="s">
        <v>90</v>
      </c>
      <c r="AV342" s="13" t="s">
        <v>40</v>
      </c>
      <c r="AW342" s="13" t="s">
        <v>38</v>
      </c>
      <c r="AX342" s="13" t="s">
        <v>81</v>
      </c>
      <c r="AY342" s="222" t="s">
        <v>192</v>
      </c>
    </row>
    <row r="343" spans="1:65" s="13" customFormat="1" ht="10.199999999999999">
      <c r="B343" s="213"/>
      <c r="C343" s="214"/>
      <c r="D343" s="209" t="s">
        <v>201</v>
      </c>
      <c r="E343" s="215" t="s">
        <v>32</v>
      </c>
      <c r="F343" s="216" t="s">
        <v>1075</v>
      </c>
      <c r="G343" s="214"/>
      <c r="H343" s="215" t="s">
        <v>32</v>
      </c>
      <c r="I343" s="217"/>
      <c r="J343" s="214"/>
      <c r="K343" s="214"/>
      <c r="L343" s="218"/>
      <c r="M343" s="219"/>
      <c r="N343" s="220"/>
      <c r="O343" s="220"/>
      <c r="P343" s="220"/>
      <c r="Q343" s="220"/>
      <c r="R343" s="220"/>
      <c r="S343" s="220"/>
      <c r="T343" s="221"/>
      <c r="AT343" s="222" t="s">
        <v>201</v>
      </c>
      <c r="AU343" s="222" t="s">
        <v>90</v>
      </c>
      <c r="AV343" s="13" t="s">
        <v>40</v>
      </c>
      <c r="AW343" s="13" t="s">
        <v>38</v>
      </c>
      <c r="AX343" s="13" t="s">
        <v>81</v>
      </c>
      <c r="AY343" s="222" t="s">
        <v>192</v>
      </c>
    </row>
    <row r="344" spans="1:65" s="13" customFormat="1" ht="10.199999999999999">
      <c r="B344" s="213"/>
      <c r="C344" s="214"/>
      <c r="D344" s="209" t="s">
        <v>201</v>
      </c>
      <c r="E344" s="215" t="s">
        <v>32</v>
      </c>
      <c r="F344" s="216" t="s">
        <v>1088</v>
      </c>
      <c r="G344" s="214"/>
      <c r="H344" s="215" t="s">
        <v>32</v>
      </c>
      <c r="I344" s="217"/>
      <c r="J344" s="214"/>
      <c r="K344" s="214"/>
      <c r="L344" s="218"/>
      <c r="M344" s="219"/>
      <c r="N344" s="220"/>
      <c r="O344" s="220"/>
      <c r="P344" s="220"/>
      <c r="Q344" s="220"/>
      <c r="R344" s="220"/>
      <c r="S344" s="220"/>
      <c r="T344" s="221"/>
      <c r="AT344" s="222" t="s">
        <v>201</v>
      </c>
      <c r="AU344" s="222" t="s">
        <v>90</v>
      </c>
      <c r="AV344" s="13" t="s">
        <v>40</v>
      </c>
      <c r="AW344" s="13" t="s">
        <v>38</v>
      </c>
      <c r="AX344" s="13" t="s">
        <v>81</v>
      </c>
      <c r="AY344" s="222" t="s">
        <v>192</v>
      </c>
    </row>
    <row r="345" spans="1:65" s="14" customFormat="1" ht="10.199999999999999">
      <c r="B345" s="223"/>
      <c r="C345" s="224"/>
      <c r="D345" s="209" t="s">
        <v>201</v>
      </c>
      <c r="E345" s="225" t="s">
        <v>32</v>
      </c>
      <c r="F345" s="226" t="s">
        <v>1198</v>
      </c>
      <c r="G345" s="224"/>
      <c r="H345" s="227">
        <v>121.01</v>
      </c>
      <c r="I345" s="228"/>
      <c r="J345" s="224"/>
      <c r="K345" s="224"/>
      <c r="L345" s="229"/>
      <c r="M345" s="230"/>
      <c r="N345" s="231"/>
      <c r="O345" s="231"/>
      <c r="P345" s="231"/>
      <c r="Q345" s="231"/>
      <c r="R345" s="231"/>
      <c r="S345" s="231"/>
      <c r="T345" s="232"/>
      <c r="AT345" s="233" t="s">
        <v>201</v>
      </c>
      <c r="AU345" s="233" t="s">
        <v>90</v>
      </c>
      <c r="AV345" s="14" t="s">
        <v>90</v>
      </c>
      <c r="AW345" s="14" t="s">
        <v>38</v>
      </c>
      <c r="AX345" s="14" t="s">
        <v>81</v>
      </c>
      <c r="AY345" s="233" t="s">
        <v>192</v>
      </c>
    </row>
    <row r="346" spans="1:65" s="15" customFormat="1" ht="10.199999999999999">
      <c r="B346" s="234"/>
      <c r="C346" s="235"/>
      <c r="D346" s="209" t="s">
        <v>201</v>
      </c>
      <c r="E346" s="236" t="s">
        <v>32</v>
      </c>
      <c r="F346" s="237" t="s">
        <v>204</v>
      </c>
      <c r="G346" s="235"/>
      <c r="H346" s="238">
        <v>121.01</v>
      </c>
      <c r="I346" s="239"/>
      <c r="J346" s="235"/>
      <c r="K346" s="235"/>
      <c r="L346" s="240"/>
      <c r="M346" s="241"/>
      <c r="N346" s="242"/>
      <c r="O346" s="242"/>
      <c r="P346" s="242"/>
      <c r="Q346" s="242"/>
      <c r="R346" s="242"/>
      <c r="S346" s="242"/>
      <c r="T346" s="243"/>
      <c r="AT346" s="244" t="s">
        <v>201</v>
      </c>
      <c r="AU346" s="244" t="s">
        <v>90</v>
      </c>
      <c r="AV346" s="15" t="s">
        <v>161</v>
      </c>
      <c r="AW346" s="15" t="s">
        <v>38</v>
      </c>
      <c r="AX346" s="15" t="s">
        <v>40</v>
      </c>
      <c r="AY346" s="244" t="s">
        <v>192</v>
      </c>
    </row>
    <row r="347" spans="1:65" s="2" customFormat="1" ht="16.5" customHeight="1">
      <c r="A347" s="37"/>
      <c r="B347" s="38"/>
      <c r="C347" s="196" t="s">
        <v>494</v>
      </c>
      <c r="D347" s="196" t="s">
        <v>194</v>
      </c>
      <c r="E347" s="197" t="s">
        <v>507</v>
      </c>
      <c r="F347" s="198" t="s">
        <v>508</v>
      </c>
      <c r="G347" s="199" t="s">
        <v>109</v>
      </c>
      <c r="H347" s="200">
        <v>121.01</v>
      </c>
      <c r="I347" s="201"/>
      <c r="J347" s="202">
        <f>ROUND(I347*H347,2)</f>
        <v>0</v>
      </c>
      <c r="K347" s="198" t="s">
        <v>197</v>
      </c>
      <c r="L347" s="42"/>
      <c r="M347" s="203" t="s">
        <v>32</v>
      </c>
      <c r="N347" s="204" t="s">
        <v>52</v>
      </c>
      <c r="O347" s="67"/>
      <c r="P347" s="205">
        <f>O347*H347</f>
        <v>0</v>
      </c>
      <c r="Q347" s="205">
        <v>1.6000000000000001E-4</v>
      </c>
      <c r="R347" s="205">
        <f>Q347*H347</f>
        <v>1.9361600000000003E-2</v>
      </c>
      <c r="S347" s="205">
        <v>0</v>
      </c>
      <c r="T347" s="206">
        <f>S347*H347</f>
        <v>0</v>
      </c>
      <c r="U347" s="37"/>
      <c r="V347" s="37"/>
      <c r="W347" s="37"/>
      <c r="X347" s="37"/>
      <c r="Y347" s="37"/>
      <c r="Z347" s="37"/>
      <c r="AA347" s="37"/>
      <c r="AB347" s="37"/>
      <c r="AC347" s="37"/>
      <c r="AD347" s="37"/>
      <c r="AE347" s="37"/>
      <c r="AR347" s="207" t="s">
        <v>161</v>
      </c>
      <c r="AT347" s="207" t="s">
        <v>194</v>
      </c>
      <c r="AU347" s="207" t="s">
        <v>90</v>
      </c>
      <c r="AY347" s="19" t="s">
        <v>192</v>
      </c>
      <c r="BE347" s="208">
        <f>IF(N347="základní",J347,0)</f>
        <v>0</v>
      </c>
      <c r="BF347" s="208">
        <f>IF(N347="snížená",J347,0)</f>
        <v>0</v>
      </c>
      <c r="BG347" s="208">
        <f>IF(N347="zákl. přenesená",J347,0)</f>
        <v>0</v>
      </c>
      <c r="BH347" s="208">
        <f>IF(N347="sníž. přenesená",J347,0)</f>
        <v>0</v>
      </c>
      <c r="BI347" s="208">
        <f>IF(N347="nulová",J347,0)</f>
        <v>0</v>
      </c>
      <c r="BJ347" s="19" t="s">
        <v>40</v>
      </c>
      <c r="BK347" s="208">
        <f>ROUND(I347*H347,2)</f>
        <v>0</v>
      </c>
      <c r="BL347" s="19" t="s">
        <v>161</v>
      </c>
      <c r="BM347" s="207" t="s">
        <v>1199</v>
      </c>
    </row>
    <row r="348" spans="1:65" s="2" customFormat="1" ht="38.4">
      <c r="A348" s="37"/>
      <c r="B348" s="38"/>
      <c r="C348" s="39"/>
      <c r="D348" s="209" t="s">
        <v>199</v>
      </c>
      <c r="E348" s="39"/>
      <c r="F348" s="210" t="s">
        <v>510</v>
      </c>
      <c r="G348" s="39"/>
      <c r="H348" s="39"/>
      <c r="I348" s="119"/>
      <c r="J348" s="39"/>
      <c r="K348" s="39"/>
      <c r="L348" s="42"/>
      <c r="M348" s="211"/>
      <c r="N348" s="212"/>
      <c r="O348" s="67"/>
      <c r="P348" s="67"/>
      <c r="Q348" s="67"/>
      <c r="R348" s="67"/>
      <c r="S348" s="67"/>
      <c r="T348" s="68"/>
      <c r="U348" s="37"/>
      <c r="V348" s="37"/>
      <c r="W348" s="37"/>
      <c r="X348" s="37"/>
      <c r="Y348" s="37"/>
      <c r="Z348" s="37"/>
      <c r="AA348" s="37"/>
      <c r="AB348" s="37"/>
      <c r="AC348" s="37"/>
      <c r="AD348" s="37"/>
      <c r="AE348" s="37"/>
      <c r="AT348" s="19" t="s">
        <v>199</v>
      </c>
      <c r="AU348" s="19" t="s">
        <v>90</v>
      </c>
    </row>
    <row r="349" spans="1:65" s="2" customFormat="1" ht="21.75" customHeight="1">
      <c r="A349" s="37"/>
      <c r="B349" s="38"/>
      <c r="C349" s="196" t="s">
        <v>500</v>
      </c>
      <c r="D349" s="196" t="s">
        <v>194</v>
      </c>
      <c r="E349" s="197" t="s">
        <v>512</v>
      </c>
      <c r="F349" s="198" t="s">
        <v>513</v>
      </c>
      <c r="G349" s="199" t="s">
        <v>124</v>
      </c>
      <c r="H349" s="200">
        <v>2310.62</v>
      </c>
      <c r="I349" s="201"/>
      <c r="J349" s="202">
        <f>ROUND(I349*H349,2)</f>
        <v>0</v>
      </c>
      <c r="K349" s="198" t="s">
        <v>197</v>
      </c>
      <c r="L349" s="42"/>
      <c r="M349" s="203" t="s">
        <v>32</v>
      </c>
      <c r="N349" s="204" t="s">
        <v>52</v>
      </c>
      <c r="O349" s="67"/>
      <c r="P349" s="205">
        <f>O349*H349</f>
        <v>0</v>
      </c>
      <c r="Q349" s="205">
        <v>0</v>
      </c>
      <c r="R349" s="205">
        <f>Q349*H349</f>
        <v>0</v>
      </c>
      <c r="S349" s="205">
        <v>0</v>
      </c>
      <c r="T349" s="206">
        <f>S349*H349</f>
        <v>0</v>
      </c>
      <c r="U349" s="37"/>
      <c r="V349" s="37"/>
      <c r="W349" s="37"/>
      <c r="X349" s="37"/>
      <c r="Y349" s="37"/>
      <c r="Z349" s="37"/>
      <c r="AA349" s="37"/>
      <c r="AB349" s="37"/>
      <c r="AC349" s="37"/>
      <c r="AD349" s="37"/>
      <c r="AE349" s="37"/>
      <c r="AR349" s="207" t="s">
        <v>161</v>
      </c>
      <c r="AT349" s="207" t="s">
        <v>194</v>
      </c>
      <c r="AU349" s="207" t="s">
        <v>90</v>
      </c>
      <c r="AY349" s="19" t="s">
        <v>192</v>
      </c>
      <c r="BE349" s="208">
        <f>IF(N349="základní",J349,0)</f>
        <v>0</v>
      </c>
      <c r="BF349" s="208">
        <f>IF(N349="snížená",J349,0)</f>
        <v>0</v>
      </c>
      <c r="BG349" s="208">
        <f>IF(N349="zákl. přenesená",J349,0)</f>
        <v>0</v>
      </c>
      <c r="BH349" s="208">
        <f>IF(N349="sníž. přenesená",J349,0)</f>
        <v>0</v>
      </c>
      <c r="BI349" s="208">
        <f>IF(N349="nulová",J349,0)</f>
        <v>0</v>
      </c>
      <c r="BJ349" s="19" t="s">
        <v>40</v>
      </c>
      <c r="BK349" s="208">
        <f>ROUND(I349*H349,2)</f>
        <v>0</v>
      </c>
      <c r="BL349" s="19" t="s">
        <v>161</v>
      </c>
      <c r="BM349" s="207" t="s">
        <v>1200</v>
      </c>
    </row>
    <row r="350" spans="1:65" s="2" customFormat="1" ht="67.2">
      <c r="A350" s="37"/>
      <c r="B350" s="38"/>
      <c r="C350" s="39"/>
      <c r="D350" s="209" t="s">
        <v>199</v>
      </c>
      <c r="E350" s="39"/>
      <c r="F350" s="210" t="s">
        <v>515</v>
      </c>
      <c r="G350" s="39"/>
      <c r="H350" s="39"/>
      <c r="I350" s="119"/>
      <c r="J350" s="39"/>
      <c r="K350" s="39"/>
      <c r="L350" s="42"/>
      <c r="M350" s="211"/>
      <c r="N350" s="212"/>
      <c r="O350" s="67"/>
      <c r="P350" s="67"/>
      <c r="Q350" s="67"/>
      <c r="R350" s="67"/>
      <c r="S350" s="67"/>
      <c r="T350" s="68"/>
      <c r="U350" s="37"/>
      <c r="V350" s="37"/>
      <c r="W350" s="37"/>
      <c r="X350" s="37"/>
      <c r="Y350" s="37"/>
      <c r="Z350" s="37"/>
      <c r="AA350" s="37"/>
      <c r="AB350" s="37"/>
      <c r="AC350" s="37"/>
      <c r="AD350" s="37"/>
      <c r="AE350" s="37"/>
      <c r="AT350" s="19" t="s">
        <v>199</v>
      </c>
      <c r="AU350" s="19" t="s">
        <v>90</v>
      </c>
    </row>
    <row r="351" spans="1:65" s="13" customFormat="1" ht="10.199999999999999">
      <c r="B351" s="213"/>
      <c r="C351" s="214"/>
      <c r="D351" s="209" t="s">
        <v>201</v>
      </c>
      <c r="E351" s="215" t="s">
        <v>32</v>
      </c>
      <c r="F351" s="216" t="s">
        <v>1086</v>
      </c>
      <c r="G351" s="214"/>
      <c r="H351" s="215" t="s">
        <v>32</v>
      </c>
      <c r="I351" s="217"/>
      <c r="J351" s="214"/>
      <c r="K351" s="214"/>
      <c r="L351" s="218"/>
      <c r="M351" s="219"/>
      <c r="N351" s="220"/>
      <c r="O351" s="220"/>
      <c r="P351" s="220"/>
      <c r="Q351" s="220"/>
      <c r="R351" s="220"/>
      <c r="S351" s="220"/>
      <c r="T351" s="221"/>
      <c r="AT351" s="222" t="s">
        <v>201</v>
      </c>
      <c r="AU351" s="222" t="s">
        <v>90</v>
      </c>
      <c r="AV351" s="13" t="s">
        <v>40</v>
      </c>
      <c r="AW351" s="13" t="s">
        <v>38</v>
      </c>
      <c r="AX351" s="13" t="s">
        <v>81</v>
      </c>
      <c r="AY351" s="222" t="s">
        <v>192</v>
      </c>
    </row>
    <row r="352" spans="1:65" s="13" customFormat="1" ht="10.199999999999999">
      <c r="B352" s="213"/>
      <c r="C352" s="214"/>
      <c r="D352" s="209" t="s">
        <v>201</v>
      </c>
      <c r="E352" s="215" t="s">
        <v>32</v>
      </c>
      <c r="F352" s="216" t="s">
        <v>1075</v>
      </c>
      <c r="G352" s="214"/>
      <c r="H352" s="215" t="s">
        <v>32</v>
      </c>
      <c r="I352" s="217"/>
      <c r="J352" s="214"/>
      <c r="K352" s="214"/>
      <c r="L352" s="218"/>
      <c r="M352" s="219"/>
      <c r="N352" s="220"/>
      <c r="O352" s="220"/>
      <c r="P352" s="220"/>
      <c r="Q352" s="220"/>
      <c r="R352" s="220"/>
      <c r="S352" s="220"/>
      <c r="T352" s="221"/>
      <c r="AT352" s="222" t="s">
        <v>201</v>
      </c>
      <c r="AU352" s="222" t="s">
        <v>90</v>
      </c>
      <c r="AV352" s="13" t="s">
        <v>40</v>
      </c>
      <c r="AW352" s="13" t="s">
        <v>38</v>
      </c>
      <c r="AX352" s="13" t="s">
        <v>81</v>
      </c>
      <c r="AY352" s="222" t="s">
        <v>192</v>
      </c>
    </row>
    <row r="353" spans="1:65" s="13" customFormat="1" ht="10.199999999999999">
      <c r="B353" s="213"/>
      <c r="C353" s="214"/>
      <c r="D353" s="209" t="s">
        <v>201</v>
      </c>
      <c r="E353" s="215" t="s">
        <v>32</v>
      </c>
      <c r="F353" s="216" t="s">
        <v>1088</v>
      </c>
      <c r="G353" s="214"/>
      <c r="H353" s="215" t="s">
        <v>32</v>
      </c>
      <c r="I353" s="217"/>
      <c r="J353" s="214"/>
      <c r="K353" s="214"/>
      <c r="L353" s="218"/>
      <c r="M353" s="219"/>
      <c r="N353" s="220"/>
      <c r="O353" s="220"/>
      <c r="P353" s="220"/>
      <c r="Q353" s="220"/>
      <c r="R353" s="220"/>
      <c r="S353" s="220"/>
      <c r="T353" s="221"/>
      <c r="AT353" s="222" t="s">
        <v>201</v>
      </c>
      <c r="AU353" s="222" t="s">
        <v>90</v>
      </c>
      <c r="AV353" s="13" t="s">
        <v>40</v>
      </c>
      <c r="AW353" s="13" t="s">
        <v>38</v>
      </c>
      <c r="AX353" s="13" t="s">
        <v>81</v>
      </c>
      <c r="AY353" s="222" t="s">
        <v>192</v>
      </c>
    </row>
    <row r="354" spans="1:65" s="14" customFormat="1" ht="10.199999999999999">
      <c r="B354" s="223"/>
      <c r="C354" s="224"/>
      <c r="D354" s="209" t="s">
        <v>201</v>
      </c>
      <c r="E354" s="225" t="s">
        <v>32</v>
      </c>
      <c r="F354" s="226" t="s">
        <v>1164</v>
      </c>
      <c r="G354" s="224"/>
      <c r="H354" s="227">
        <v>1155.31</v>
      </c>
      <c r="I354" s="228"/>
      <c r="J354" s="224"/>
      <c r="K354" s="224"/>
      <c r="L354" s="229"/>
      <c r="M354" s="230"/>
      <c r="N354" s="231"/>
      <c r="O354" s="231"/>
      <c r="P354" s="231"/>
      <c r="Q354" s="231"/>
      <c r="R354" s="231"/>
      <c r="S354" s="231"/>
      <c r="T354" s="232"/>
      <c r="AT354" s="233" t="s">
        <v>201</v>
      </c>
      <c r="AU354" s="233" t="s">
        <v>90</v>
      </c>
      <c r="AV354" s="14" t="s">
        <v>90</v>
      </c>
      <c r="AW354" s="14" t="s">
        <v>38</v>
      </c>
      <c r="AX354" s="14" t="s">
        <v>81</v>
      </c>
      <c r="AY354" s="233" t="s">
        <v>192</v>
      </c>
    </row>
    <row r="355" spans="1:65" s="16" customFormat="1" ht="10.199999999999999">
      <c r="B355" s="245"/>
      <c r="C355" s="246"/>
      <c r="D355" s="209" t="s">
        <v>201</v>
      </c>
      <c r="E355" s="247" t="s">
        <v>32</v>
      </c>
      <c r="F355" s="248" t="s">
        <v>1165</v>
      </c>
      <c r="G355" s="246"/>
      <c r="H355" s="249">
        <v>1155.31</v>
      </c>
      <c r="I355" s="250"/>
      <c r="J355" s="246"/>
      <c r="K355" s="246"/>
      <c r="L355" s="251"/>
      <c r="M355" s="252"/>
      <c r="N355" s="253"/>
      <c r="O355" s="253"/>
      <c r="P355" s="253"/>
      <c r="Q355" s="253"/>
      <c r="R355" s="253"/>
      <c r="S355" s="253"/>
      <c r="T355" s="254"/>
      <c r="AT355" s="255" t="s">
        <v>201</v>
      </c>
      <c r="AU355" s="255" t="s">
        <v>90</v>
      </c>
      <c r="AV355" s="16" t="s">
        <v>111</v>
      </c>
      <c r="AW355" s="16" t="s">
        <v>38</v>
      </c>
      <c r="AX355" s="16" t="s">
        <v>81</v>
      </c>
      <c r="AY355" s="255" t="s">
        <v>192</v>
      </c>
    </row>
    <row r="356" spans="1:65" s="14" customFormat="1" ht="10.199999999999999">
      <c r="B356" s="223"/>
      <c r="C356" s="224"/>
      <c r="D356" s="209" t="s">
        <v>201</v>
      </c>
      <c r="E356" s="225" t="s">
        <v>32</v>
      </c>
      <c r="F356" s="226" t="s">
        <v>1164</v>
      </c>
      <c r="G356" s="224"/>
      <c r="H356" s="227">
        <v>1155.31</v>
      </c>
      <c r="I356" s="228"/>
      <c r="J356" s="224"/>
      <c r="K356" s="224"/>
      <c r="L356" s="229"/>
      <c r="M356" s="230"/>
      <c r="N356" s="231"/>
      <c r="O356" s="231"/>
      <c r="P356" s="231"/>
      <c r="Q356" s="231"/>
      <c r="R356" s="231"/>
      <c r="S356" s="231"/>
      <c r="T356" s="232"/>
      <c r="AT356" s="233" t="s">
        <v>201</v>
      </c>
      <c r="AU356" s="233" t="s">
        <v>90</v>
      </c>
      <c r="AV356" s="14" t="s">
        <v>90</v>
      </c>
      <c r="AW356" s="14" t="s">
        <v>38</v>
      </c>
      <c r="AX356" s="14" t="s">
        <v>81</v>
      </c>
      <c r="AY356" s="233" t="s">
        <v>192</v>
      </c>
    </row>
    <row r="357" spans="1:65" s="16" customFormat="1" ht="10.199999999999999">
      <c r="B357" s="245"/>
      <c r="C357" s="246"/>
      <c r="D357" s="209" t="s">
        <v>201</v>
      </c>
      <c r="E357" s="247" t="s">
        <v>32</v>
      </c>
      <c r="F357" s="248" t="s">
        <v>1166</v>
      </c>
      <c r="G357" s="246"/>
      <c r="H357" s="249">
        <v>1155.31</v>
      </c>
      <c r="I357" s="250"/>
      <c r="J357" s="246"/>
      <c r="K357" s="246"/>
      <c r="L357" s="251"/>
      <c r="M357" s="252"/>
      <c r="N357" s="253"/>
      <c r="O357" s="253"/>
      <c r="P357" s="253"/>
      <c r="Q357" s="253"/>
      <c r="R357" s="253"/>
      <c r="S357" s="253"/>
      <c r="T357" s="254"/>
      <c r="AT357" s="255" t="s">
        <v>201</v>
      </c>
      <c r="AU357" s="255" t="s">
        <v>90</v>
      </c>
      <c r="AV357" s="16" t="s">
        <v>111</v>
      </c>
      <c r="AW357" s="16" t="s">
        <v>38</v>
      </c>
      <c r="AX357" s="16" t="s">
        <v>81</v>
      </c>
      <c r="AY357" s="255" t="s">
        <v>192</v>
      </c>
    </row>
    <row r="358" spans="1:65" s="15" customFormat="1" ht="10.199999999999999">
      <c r="B358" s="234"/>
      <c r="C358" s="235"/>
      <c r="D358" s="209" t="s">
        <v>201</v>
      </c>
      <c r="E358" s="236" t="s">
        <v>32</v>
      </c>
      <c r="F358" s="237" t="s">
        <v>204</v>
      </c>
      <c r="G358" s="235"/>
      <c r="H358" s="238">
        <v>2310.62</v>
      </c>
      <c r="I358" s="239"/>
      <c r="J358" s="235"/>
      <c r="K358" s="235"/>
      <c r="L358" s="240"/>
      <c r="M358" s="241"/>
      <c r="N358" s="242"/>
      <c r="O358" s="242"/>
      <c r="P358" s="242"/>
      <c r="Q358" s="242"/>
      <c r="R358" s="242"/>
      <c r="S358" s="242"/>
      <c r="T358" s="243"/>
      <c r="AT358" s="244" t="s">
        <v>201</v>
      </c>
      <c r="AU358" s="244" t="s">
        <v>90</v>
      </c>
      <c r="AV358" s="15" t="s">
        <v>161</v>
      </c>
      <c r="AW358" s="15" t="s">
        <v>38</v>
      </c>
      <c r="AX358" s="15" t="s">
        <v>40</v>
      </c>
      <c r="AY358" s="244" t="s">
        <v>192</v>
      </c>
    </row>
    <row r="359" spans="1:65" s="12" customFormat="1" ht="22.8" customHeight="1">
      <c r="B359" s="180"/>
      <c r="C359" s="181"/>
      <c r="D359" s="182" t="s">
        <v>80</v>
      </c>
      <c r="E359" s="194" t="s">
        <v>111</v>
      </c>
      <c r="F359" s="194" t="s">
        <v>517</v>
      </c>
      <c r="G359" s="181"/>
      <c r="H359" s="181"/>
      <c r="I359" s="184"/>
      <c r="J359" s="195">
        <f>BK359</f>
        <v>0</v>
      </c>
      <c r="K359" s="181"/>
      <c r="L359" s="186"/>
      <c r="M359" s="187"/>
      <c r="N359" s="188"/>
      <c r="O359" s="188"/>
      <c r="P359" s="189">
        <f>SUM(P360:P366)</f>
        <v>0</v>
      </c>
      <c r="Q359" s="188"/>
      <c r="R359" s="189">
        <f>SUM(R360:R366)</f>
        <v>0</v>
      </c>
      <c r="S359" s="188"/>
      <c r="T359" s="190">
        <f>SUM(T360:T366)</f>
        <v>0</v>
      </c>
      <c r="AR359" s="191" t="s">
        <v>40</v>
      </c>
      <c r="AT359" s="192" t="s">
        <v>80</v>
      </c>
      <c r="AU359" s="192" t="s">
        <v>40</v>
      </c>
      <c r="AY359" s="191" t="s">
        <v>192</v>
      </c>
      <c r="BK359" s="193">
        <f>SUM(BK360:BK366)</f>
        <v>0</v>
      </c>
    </row>
    <row r="360" spans="1:65" s="2" customFormat="1" ht="16.5" customHeight="1">
      <c r="A360" s="37"/>
      <c r="B360" s="38"/>
      <c r="C360" s="196" t="s">
        <v>506</v>
      </c>
      <c r="D360" s="196" t="s">
        <v>194</v>
      </c>
      <c r="E360" s="197" t="s">
        <v>519</v>
      </c>
      <c r="F360" s="198" t="s">
        <v>520</v>
      </c>
      <c r="G360" s="199" t="s">
        <v>109</v>
      </c>
      <c r="H360" s="200">
        <v>99.21</v>
      </c>
      <c r="I360" s="201"/>
      <c r="J360" s="202">
        <f>ROUND(I360*H360,2)</f>
        <v>0</v>
      </c>
      <c r="K360" s="198" t="s">
        <v>197</v>
      </c>
      <c r="L360" s="42"/>
      <c r="M360" s="203" t="s">
        <v>32</v>
      </c>
      <c r="N360" s="204" t="s">
        <v>52</v>
      </c>
      <c r="O360" s="67"/>
      <c r="P360" s="205">
        <f>O360*H360</f>
        <v>0</v>
      </c>
      <c r="Q360" s="205">
        <v>0</v>
      </c>
      <c r="R360" s="205">
        <f>Q360*H360</f>
        <v>0</v>
      </c>
      <c r="S360" s="205">
        <v>0</v>
      </c>
      <c r="T360" s="206">
        <f>S360*H360</f>
        <v>0</v>
      </c>
      <c r="U360" s="37"/>
      <c r="V360" s="37"/>
      <c r="W360" s="37"/>
      <c r="X360" s="37"/>
      <c r="Y360" s="37"/>
      <c r="Z360" s="37"/>
      <c r="AA360" s="37"/>
      <c r="AB360" s="37"/>
      <c r="AC360" s="37"/>
      <c r="AD360" s="37"/>
      <c r="AE360" s="37"/>
      <c r="AR360" s="207" t="s">
        <v>161</v>
      </c>
      <c r="AT360" s="207" t="s">
        <v>194</v>
      </c>
      <c r="AU360" s="207" t="s">
        <v>90</v>
      </c>
      <c r="AY360" s="19" t="s">
        <v>192</v>
      </c>
      <c r="BE360" s="208">
        <f>IF(N360="základní",J360,0)</f>
        <v>0</v>
      </c>
      <c r="BF360" s="208">
        <f>IF(N360="snížená",J360,0)</f>
        <v>0</v>
      </c>
      <c r="BG360" s="208">
        <f>IF(N360="zákl. přenesená",J360,0)</f>
        <v>0</v>
      </c>
      <c r="BH360" s="208">
        <f>IF(N360="sníž. přenesená",J360,0)</f>
        <v>0</v>
      </c>
      <c r="BI360" s="208">
        <f>IF(N360="nulová",J360,0)</f>
        <v>0</v>
      </c>
      <c r="BJ360" s="19" t="s">
        <v>40</v>
      </c>
      <c r="BK360" s="208">
        <f>ROUND(I360*H360,2)</f>
        <v>0</v>
      </c>
      <c r="BL360" s="19" t="s">
        <v>161</v>
      </c>
      <c r="BM360" s="207" t="s">
        <v>1201</v>
      </c>
    </row>
    <row r="361" spans="1:65" s="2" customFormat="1" ht="28.8">
      <c r="A361" s="37"/>
      <c r="B361" s="38"/>
      <c r="C361" s="39"/>
      <c r="D361" s="209" t="s">
        <v>199</v>
      </c>
      <c r="E361" s="39"/>
      <c r="F361" s="210" t="s">
        <v>522</v>
      </c>
      <c r="G361" s="39"/>
      <c r="H361" s="39"/>
      <c r="I361" s="119"/>
      <c r="J361" s="39"/>
      <c r="K361" s="39"/>
      <c r="L361" s="42"/>
      <c r="M361" s="211"/>
      <c r="N361" s="212"/>
      <c r="O361" s="67"/>
      <c r="P361" s="67"/>
      <c r="Q361" s="67"/>
      <c r="R361" s="67"/>
      <c r="S361" s="67"/>
      <c r="T361" s="68"/>
      <c r="U361" s="37"/>
      <c r="V361" s="37"/>
      <c r="W361" s="37"/>
      <c r="X361" s="37"/>
      <c r="Y361" s="37"/>
      <c r="Z361" s="37"/>
      <c r="AA361" s="37"/>
      <c r="AB361" s="37"/>
      <c r="AC361" s="37"/>
      <c r="AD361" s="37"/>
      <c r="AE361" s="37"/>
      <c r="AT361" s="19" t="s">
        <v>199</v>
      </c>
      <c r="AU361" s="19" t="s">
        <v>90</v>
      </c>
    </row>
    <row r="362" spans="1:65" s="13" customFormat="1" ht="10.199999999999999">
      <c r="B362" s="213"/>
      <c r="C362" s="214"/>
      <c r="D362" s="209" t="s">
        <v>201</v>
      </c>
      <c r="E362" s="215" t="s">
        <v>32</v>
      </c>
      <c r="F362" s="216" t="s">
        <v>1095</v>
      </c>
      <c r="G362" s="214"/>
      <c r="H362" s="215" t="s">
        <v>32</v>
      </c>
      <c r="I362" s="217"/>
      <c r="J362" s="214"/>
      <c r="K362" s="214"/>
      <c r="L362" s="218"/>
      <c r="M362" s="219"/>
      <c r="N362" s="220"/>
      <c r="O362" s="220"/>
      <c r="P362" s="220"/>
      <c r="Q362" s="220"/>
      <c r="R362" s="220"/>
      <c r="S362" s="220"/>
      <c r="T362" s="221"/>
      <c r="AT362" s="222" t="s">
        <v>201</v>
      </c>
      <c r="AU362" s="222" t="s">
        <v>90</v>
      </c>
      <c r="AV362" s="13" t="s">
        <v>40</v>
      </c>
      <c r="AW362" s="13" t="s">
        <v>38</v>
      </c>
      <c r="AX362" s="13" t="s">
        <v>81</v>
      </c>
      <c r="AY362" s="222" t="s">
        <v>192</v>
      </c>
    </row>
    <row r="363" spans="1:65" s="13" customFormat="1" ht="10.199999999999999">
      <c r="B363" s="213"/>
      <c r="C363" s="214"/>
      <c r="D363" s="209" t="s">
        <v>201</v>
      </c>
      <c r="E363" s="215" t="s">
        <v>32</v>
      </c>
      <c r="F363" s="216" t="s">
        <v>1075</v>
      </c>
      <c r="G363" s="214"/>
      <c r="H363" s="215" t="s">
        <v>32</v>
      </c>
      <c r="I363" s="217"/>
      <c r="J363" s="214"/>
      <c r="K363" s="214"/>
      <c r="L363" s="218"/>
      <c r="M363" s="219"/>
      <c r="N363" s="220"/>
      <c r="O363" s="220"/>
      <c r="P363" s="220"/>
      <c r="Q363" s="220"/>
      <c r="R363" s="220"/>
      <c r="S363" s="220"/>
      <c r="T363" s="221"/>
      <c r="AT363" s="222" t="s">
        <v>201</v>
      </c>
      <c r="AU363" s="222" t="s">
        <v>90</v>
      </c>
      <c r="AV363" s="13" t="s">
        <v>40</v>
      </c>
      <c r="AW363" s="13" t="s">
        <v>38</v>
      </c>
      <c r="AX363" s="13" t="s">
        <v>81</v>
      </c>
      <c r="AY363" s="222" t="s">
        <v>192</v>
      </c>
    </row>
    <row r="364" spans="1:65" s="13" customFormat="1" ht="10.199999999999999">
      <c r="B364" s="213"/>
      <c r="C364" s="214"/>
      <c r="D364" s="209" t="s">
        <v>201</v>
      </c>
      <c r="E364" s="215" t="s">
        <v>32</v>
      </c>
      <c r="F364" s="216" t="s">
        <v>1088</v>
      </c>
      <c r="G364" s="214"/>
      <c r="H364" s="215" t="s">
        <v>32</v>
      </c>
      <c r="I364" s="217"/>
      <c r="J364" s="214"/>
      <c r="K364" s="214"/>
      <c r="L364" s="218"/>
      <c r="M364" s="219"/>
      <c r="N364" s="220"/>
      <c r="O364" s="220"/>
      <c r="P364" s="220"/>
      <c r="Q364" s="220"/>
      <c r="R364" s="220"/>
      <c r="S364" s="220"/>
      <c r="T364" s="221"/>
      <c r="AT364" s="222" t="s">
        <v>201</v>
      </c>
      <c r="AU364" s="222" t="s">
        <v>90</v>
      </c>
      <c r="AV364" s="13" t="s">
        <v>40</v>
      </c>
      <c r="AW364" s="13" t="s">
        <v>38</v>
      </c>
      <c r="AX364" s="13" t="s">
        <v>81</v>
      </c>
      <c r="AY364" s="222" t="s">
        <v>192</v>
      </c>
    </row>
    <row r="365" spans="1:65" s="14" customFormat="1" ht="10.199999999999999">
      <c r="B365" s="223"/>
      <c r="C365" s="224"/>
      <c r="D365" s="209" t="s">
        <v>201</v>
      </c>
      <c r="E365" s="225" t="s">
        <v>32</v>
      </c>
      <c r="F365" s="226" t="s">
        <v>1202</v>
      </c>
      <c r="G365" s="224"/>
      <c r="H365" s="227">
        <v>99.21</v>
      </c>
      <c r="I365" s="228"/>
      <c r="J365" s="224"/>
      <c r="K365" s="224"/>
      <c r="L365" s="229"/>
      <c r="M365" s="230"/>
      <c r="N365" s="231"/>
      <c r="O365" s="231"/>
      <c r="P365" s="231"/>
      <c r="Q365" s="231"/>
      <c r="R365" s="231"/>
      <c r="S365" s="231"/>
      <c r="T365" s="232"/>
      <c r="AT365" s="233" t="s">
        <v>201</v>
      </c>
      <c r="AU365" s="233" t="s">
        <v>90</v>
      </c>
      <c r="AV365" s="14" t="s">
        <v>90</v>
      </c>
      <c r="AW365" s="14" t="s">
        <v>38</v>
      </c>
      <c r="AX365" s="14" t="s">
        <v>81</v>
      </c>
      <c r="AY365" s="233" t="s">
        <v>192</v>
      </c>
    </row>
    <row r="366" spans="1:65" s="15" customFormat="1" ht="10.199999999999999">
      <c r="B366" s="234"/>
      <c r="C366" s="235"/>
      <c r="D366" s="209" t="s">
        <v>201</v>
      </c>
      <c r="E366" s="236" t="s">
        <v>32</v>
      </c>
      <c r="F366" s="237" t="s">
        <v>204</v>
      </c>
      <c r="G366" s="235"/>
      <c r="H366" s="238">
        <v>99.21</v>
      </c>
      <c r="I366" s="239"/>
      <c r="J366" s="235"/>
      <c r="K366" s="235"/>
      <c r="L366" s="240"/>
      <c r="M366" s="241"/>
      <c r="N366" s="242"/>
      <c r="O366" s="242"/>
      <c r="P366" s="242"/>
      <c r="Q366" s="242"/>
      <c r="R366" s="242"/>
      <c r="S366" s="242"/>
      <c r="T366" s="243"/>
      <c r="AT366" s="244" t="s">
        <v>201</v>
      </c>
      <c r="AU366" s="244" t="s">
        <v>90</v>
      </c>
      <c r="AV366" s="15" t="s">
        <v>161</v>
      </c>
      <c r="AW366" s="15" t="s">
        <v>38</v>
      </c>
      <c r="AX366" s="15" t="s">
        <v>40</v>
      </c>
      <c r="AY366" s="244" t="s">
        <v>192</v>
      </c>
    </row>
    <row r="367" spans="1:65" s="12" customFormat="1" ht="22.8" customHeight="1">
      <c r="B367" s="180"/>
      <c r="C367" s="181"/>
      <c r="D367" s="182" t="s">
        <v>80</v>
      </c>
      <c r="E367" s="194" t="s">
        <v>161</v>
      </c>
      <c r="F367" s="194" t="s">
        <v>524</v>
      </c>
      <c r="G367" s="181"/>
      <c r="H367" s="181"/>
      <c r="I367" s="184"/>
      <c r="J367" s="195">
        <f>BK367</f>
        <v>0</v>
      </c>
      <c r="K367" s="181"/>
      <c r="L367" s="186"/>
      <c r="M367" s="187"/>
      <c r="N367" s="188"/>
      <c r="O367" s="188"/>
      <c r="P367" s="189">
        <f>SUM(P368:P398)</f>
        <v>0</v>
      </c>
      <c r="Q367" s="188"/>
      <c r="R367" s="189">
        <f>SUM(R368:R398)</f>
        <v>0.30607719999999999</v>
      </c>
      <c r="S367" s="188"/>
      <c r="T367" s="190">
        <f>SUM(T368:T398)</f>
        <v>0</v>
      </c>
      <c r="AR367" s="191" t="s">
        <v>40</v>
      </c>
      <c r="AT367" s="192" t="s">
        <v>80</v>
      </c>
      <c r="AU367" s="192" t="s">
        <v>40</v>
      </c>
      <c r="AY367" s="191" t="s">
        <v>192</v>
      </c>
      <c r="BK367" s="193">
        <f>SUM(BK368:BK398)</f>
        <v>0</v>
      </c>
    </row>
    <row r="368" spans="1:65" s="2" customFormat="1" ht="16.5" customHeight="1">
      <c r="A368" s="37"/>
      <c r="B368" s="38"/>
      <c r="C368" s="196" t="s">
        <v>511</v>
      </c>
      <c r="D368" s="196" t="s">
        <v>194</v>
      </c>
      <c r="E368" s="197" t="s">
        <v>526</v>
      </c>
      <c r="F368" s="198" t="s">
        <v>527</v>
      </c>
      <c r="G368" s="199" t="s">
        <v>241</v>
      </c>
      <c r="H368" s="200">
        <v>9.9209999999999994</v>
      </c>
      <c r="I368" s="201"/>
      <c r="J368" s="202">
        <f>ROUND(I368*H368,2)</f>
        <v>0</v>
      </c>
      <c r="K368" s="198" t="s">
        <v>197</v>
      </c>
      <c r="L368" s="42"/>
      <c r="M368" s="203" t="s">
        <v>32</v>
      </c>
      <c r="N368" s="204" t="s">
        <v>52</v>
      </c>
      <c r="O368" s="67"/>
      <c r="P368" s="205">
        <f>O368*H368</f>
        <v>0</v>
      </c>
      <c r="Q368" s="205">
        <v>0</v>
      </c>
      <c r="R368" s="205">
        <f>Q368*H368</f>
        <v>0</v>
      </c>
      <c r="S368" s="205">
        <v>0</v>
      </c>
      <c r="T368" s="206">
        <f>S368*H368</f>
        <v>0</v>
      </c>
      <c r="U368" s="37"/>
      <c r="V368" s="37"/>
      <c r="W368" s="37"/>
      <c r="X368" s="37"/>
      <c r="Y368" s="37"/>
      <c r="Z368" s="37"/>
      <c r="AA368" s="37"/>
      <c r="AB368" s="37"/>
      <c r="AC368" s="37"/>
      <c r="AD368" s="37"/>
      <c r="AE368" s="37"/>
      <c r="AR368" s="207" t="s">
        <v>161</v>
      </c>
      <c r="AT368" s="207" t="s">
        <v>194</v>
      </c>
      <c r="AU368" s="207" t="s">
        <v>90</v>
      </c>
      <c r="AY368" s="19" t="s">
        <v>192</v>
      </c>
      <c r="BE368" s="208">
        <f>IF(N368="základní",J368,0)</f>
        <v>0</v>
      </c>
      <c r="BF368" s="208">
        <f>IF(N368="snížená",J368,0)</f>
        <v>0</v>
      </c>
      <c r="BG368" s="208">
        <f>IF(N368="zákl. přenesená",J368,0)</f>
        <v>0</v>
      </c>
      <c r="BH368" s="208">
        <f>IF(N368="sníž. přenesená",J368,0)</f>
        <v>0</v>
      </c>
      <c r="BI368" s="208">
        <f>IF(N368="nulová",J368,0)</f>
        <v>0</v>
      </c>
      <c r="BJ368" s="19" t="s">
        <v>40</v>
      </c>
      <c r="BK368" s="208">
        <f>ROUND(I368*H368,2)</f>
        <v>0</v>
      </c>
      <c r="BL368" s="19" t="s">
        <v>161</v>
      </c>
      <c r="BM368" s="207" t="s">
        <v>1203</v>
      </c>
    </row>
    <row r="369" spans="1:65" s="2" customFormat="1" ht="38.4">
      <c r="A369" s="37"/>
      <c r="B369" s="38"/>
      <c r="C369" s="39"/>
      <c r="D369" s="209" t="s">
        <v>199</v>
      </c>
      <c r="E369" s="39"/>
      <c r="F369" s="210" t="s">
        <v>529</v>
      </c>
      <c r="G369" s="39"/>
      <c r="H369" s="39"/>
      <c r="I369" s="119"/>
      <c r="J369" s="39"/>
      <c r="K369" s="39"/>
      <c r="L369" s="42"/>
      <c r="M369" s="211"/>
      <c r="N369" s="212"/>
      <c r="O369" s="67"/>
      <c r="P369" s="67"/>
      <c r="Q369" s="67"/>
      <c r="R369" s="67"/>
      <c r="S369" s="67"/>
      <c r="T369" s="68"/>
      <c r="U369" s="37"/>
      <c r="V369" s="37"/>
      <c r="W369" s="37"/>
      <c r="X369" s="37"/>
      <c r="Y369" s="37"/>
      <c r="Z369" s="37"/>
      <c r="AA369" s="37"/>
      <c r="AB369" s="37"/>
      <c r="AC369" s="37"/>
      <c r="AD369" s="37"/>
      <c r="AE369" s="37"/>
      <c r="AT369" s="19" t="s">
        <v>199</v>
      </c>
      <c r="AU369" s="19" t="s">
        <v>90</v>
      </c>
    </row>
    <row r="370" spans="1:65" s="13" customFormat="1" ht="10.199999999999999">
      <c r="B370" s="213"/>
      <c r="C370" s="214"/>
      <c r="D370" s="209" t="s">
        <v>201</v>
      </c>
      <c r="E370" s="215" t="s">
        <v>32</v>
      </c>
      <c r="F370" s="216" t="s">
        <v>1095</v>
      </c>
      <c r="G370" s="214"/>
      <c r="H370" s="215" t="s">
        <v>32</v>
      </c>
      <c r="I370" s="217"/>
      <c r="J370" s="214"/>
      <c r="K370" s="214"/>
      <c r="L370" s="218"/>
      <c r="M370" s="219"/>
      <c r="N370" s="220"/>
      <c r="O370" s="220"/>
      <c r="P370" s="220"/>
      <c r="Q370" s="220"/>
      <c r="R370" s="220"/>
      <c r="S370" s="220"/>
      <c r="T370" s="221"/>
      <c r="AT370" s="222" t="s">
        <v>201</v>
      </c>
      <c r="AU370" s="222" t="s">
        <v>90</v>
      </c>
      <c r="AV370" s="13" t="s">
        <v>40</v>
      </c>
      <c r="AW370" s="13" t="s">
        <v>38</v>
      </c>
      <c r="AX370" s="13" t="s">
        <v>81</v>
      </c>
      <c r="AY370" s="222" t="s">
        <v>192</v>
      </c>
    </row>
    <row r="371" spans="1:65" s="13" customFormat="1" ht="10.199999999999999">
      <c r="B371" s="213"/>
      <c r="C371" s="214"/>
      <c r="D371" s="209" t="s">
        <v>201</v>
      </c>
      <c r="E371" s="215" t="s">
        <v>32</v>
      </c>
      <c r="F371" s="216" t="s">
        <v>1075</v>
      </c>
      <c r="G371" s="214"/>
      <c r="H371" s="215" t="s">
        <v>32</v>
      </c>
      <c r="I371" s="217"/>
      <c r="J371" s="214"/>
      <c r="K371" s="214"/>
      <c r="L371" s="218"/>
      <c r="M371" s="219"/>
      <c r="N371" s="220"/>
      <c r="O371" s="220"/>
      <c r="P371" s="220"/>
      <c r="Q371" s="220"/>
      <c r="R371" s="220"/>
      <c r="S371" s="220"/>
      <c r="T371" s="221"/>
      <c r="AT371" s="222" t="s">
        <v>201</v>
      </c>
      <c r="AU371" s="222" t="s">
        <v>90</v>
      </c>
      <c r="AV371" s="13" t="s">
        <v>40</v>
      </c>
      <c r="AW371" s="13" t="s">
        <v>38</v>
      </c>
      <c r="AX371" s="13" t="s">
        <v>81</v>
      </c>
      <c r="AY371" s="222" t="s">
        <v>192</v>
      </c>
    </row>
    <row r="372" spans="1:65" s="13" customFormat="1" ht="10.199999999999999">
      <c r="B372" s="213"/>
      <c r="C372" s="214"/>
      <c r="D372" s="209" t="s">
        <v>201</v>
      </c>
      <c r="E372" s="215" t="s">
        <v>32</v>
      </c>
      <c r="F372" s="216" t="s">
        <v>1088</v>
      </c>
      <c r="G372" s="214"/>
      <c r="H372" s="215" t="s">
        <v>32</v>
      </c>
      <c r="I372" s="217"/>
      <c r="J372" s="214"/>
      <c r="K372" s="214"/>
      <c r="L372" s="218"/>
      <c r="M372" s="219"/>
      <c r="N372" s="220"/>
      <c r="O372" s="220"/>
      <c r="P372" s="220"/>
      <c r="Q372" s="220"/>
      <c r="R372" s="220"/>
      <c r="S372" s="220"/>
      <c r="T372" s="221"/>
      <c r="AT372" s="222" t="s">
        <v>201</v>
      </c>
      <c r="AU372" s="222" t="s">
        <v>90</v>
      </c>
      <c r="AV372" s="13" t="s">
        <v>40</v>
      </c>
      <c r="AW372" s="13" t="s">
        <v>38</v>
      </c>
      <c r="AX372" s="13" t="s">
        <v>81</v>
      </c>
      <c r="AY372" s="222" t="s">
        <v>192</v>
      </c>
    </row>
    <row r="373" spans="1:65" s="14" customFormat="1" ht="10.199999999999999">
      <c r="B373" s="223"/>
      <c r="C373" s="224"/>
      <c r="D373" s="209" t="s">
        <v>201</v>
      </c>
      <c r="E373" s="225" t="s">
        <v>32</v>
      </c>
      <c r="F373" s="226" t="s">
        <v>1204</v>
      </c>
      <c r="G373" s="224"/>
      <c r="H373" s="227">
        <v>9.9209999999999994</v>
      </c>
      <c r="I373" s="228"/>
      <c r="J373" s="224"/>
      <c r="K373" s="224"/>
      <c r="L373" s="229"/>
      <c r="M373" s="230"/>
      <c r="N373" s="231"/>
      <c r="O373" s="231"/>
      <c r="P373" s="231"/>
      <c r="Q373" s="231"/>
      <c r="R373" s="231"/>
      <c r="S373" s="231"/>
      <c r="T373" s="232"/>
      <c r="AT373" s="233" t="s">
        <v>201</v>
      </c>
      <c r="AU373" s="233" t="s">
        <v>90</v>
      </c>
      <c r="AV373" s="14" t="s">
        <v>90</v>
      </c>
      <c r="AW373" s="14" t="s">
        <v>38</v>
      </c>
      <c r="AX373" s="14" t="s">
        <v>81</v>
      </c>
      <c r="AY373" s="233" t="s">
        <v>192</v>
      </c>
    </row>
    <row r="374" spans="1:65" s="15" customFormat="1" ht="10.199999999999999">
      <c r="B374" s="234"/>
      <c r="C374" s="235"/>
      <c r="D374" s="209" t="s">
        <v>201</v>
      </c>
      <c r="E374" s="236" t="s">
        <v>32</v>
      </c>
      <c r="F374" s="237" t="s">
        <v>204</v>
      </c>
      <c r="G374" s="235"/>
      <c r="H374" s="238">
        <v>9.9209999999999994</v>
      </c>
      <c r="I374" s="239"/>
      <c r="J374" s="235"/>
      <c r="K374" s="235"/>
      <c r="L374" s="240"/>
      <c r="M374" s="241"/>
      <c r="N374" s="242"/>
      <c r="O374" s="242"/>
      <c r="P374" s="242"/>
      <c r="Q374" s="242"/>
      <c r="R374" s="242"/>
      <c r="S374" s="242"/>
      <c r="T374" s="243"/>
      <c r="AT374" s="244" t="s">
        <v>201</v>
      </c>
      <c r="AU374" s="244" t="s">
        <v>90</v>
      </c>
      <c r="AV374" s="15" t="s">
        <v>161</v>
      </c>
      <c r="AW374" s="15" t="s">
        <v>38</v>
      </c>
      <c r="AX374" s="15" t="s">
        <v>40</v>
      </c>
      <c r="AY374" s="244" t="s">
        <v>192</v>
      </c>
    </row>
    <row r="375" spans="1:65" s="2" customFormat="1" ht="16.5" customHeight="1">
      <c r="A375" s="37"/>
      <c r="B375" s="38"/>
      <c r="C375" s="196" t="s">
        <v>518</v>
      </c>
      <c r="D375" s="196" t="s">
        <v>194</v>
      </c>
      <c r="E375" s="197" t="s">
        <v>1205</v>
      </c>
      <c r="F375" s="198" t="s">
        <v>1206</v>
      </c>
      <c r="G375" s="199" t="s">
        <v>160</v>
      </c>
      <c r="H375" s="200">
        <v>4</v>
      </c>
      <c r="I375" s="201"/>
      <c r="J375" s="202">
        <f>ROUND(I375*H375,2)</f>
        <v>0</v>
      </c>
      <c r="K375" s="198" t="s">
        <v>197</v>
      </c>
      <c r="L375" s="42"/>
      <c r="M375" s="203" t="s">
        <v>32</v>
      </c>
      <c r="N375" s="204" t="s">
        <v>52</v>
      </c>
      <c r="O375" s="67"/>
      <c r="P375" s="205">
        <f>O375*H375</f>
        <v>0</v>
      </c>
      <c r="Q375" s="205">
        <v>6.6E-3</v>
      </c>
      <c r="R375" s="205">
        <f>Q375*H375</f>
        <v>2.64E-2</v>
      </c>
      <c r="S375" s="205">
        <v>0</v>
      </c>
      <c r="T375" s="206">
        <f>S375*H375</f>
        <v>0</v>
      </c>
      <c r="U375" s="37"/>
      <c r="V375" s="37"/>
      <c r="W375" s="37"/>
      <c r="X375" s="37"/>
      <c r="Y375" s="37"/>
      <c r="Z375" s="37"/>
      <c r="AA375" s="37"/>
      <c r="AB375" s="37"/>
      <c r="AC375" s="37"/>
      <c r="AD375" s="37"/>
      <c r="AE375" s="37"/>
      <c r="AR375" s="207" t="s">
        <v>161</v>
      </c>
      <c r="AT375" s="207" t="s">
        <v>194</v>
      </c>
      <c r="AU375" s="207" t="s">
        <v>90</v>
      </c>
      <c r="AY375" s="19" t="s">
        <v>192</v>
      </c>
      <c r="BE375" s="208">
        <f>IF(N375="základní",J375,0)</f>
        <v>0</v>
      </c>
      <c r="BF375" s="208">
        <f>IF(N375="snížená",J375,0)</f>
        <v>0</v>
      </c>
      <c r="BG375" s="208">
        <f>IF(N375="zákl. přenesená",J375,0)</f>
        <v>0</v>
      </c>
      <c r="BH375" s="208">
        <f>IF(N375="sníž. přenesená",J375,0)</f>
        <v>0</v>
      </c>
      <c r="BI375" s="208">
        <f>IF(N375="nulová",J375,0)</f>
        <v>0</v>
      </c>
      <c r="BJ375" s="19" t="s">
        <v>40</v>
      </c>
      <c r="BK375" s="208">
        <f>ROUND(I375*H375,2)</f>
        <v>0</v>
      </c>
      <c r="BL375" s="19" t="s">
        <v>161</v>
      </c>
      <c r="BM375" s="207" t="s">
        <v>1207</v>
      </c>
    </row>
    <row r="376" spans="1:65" s="2" customFormat="1" ht="28.8">
      <c r="A376" s="37"/>
      <c r="B376" s="38"/>
      <c r="C376" s="39"/>
      <c r="D376" s="209" t="s">
        <v>199</v>
      </c>
      <c r="E376" s="39"/>
      <c r="F376" s="210" t="s">
        <v>1208</v>
      </c>
      <c r="G376" s="39"/>
      <c r="H376" s="39"/>
      <c r="I376" s="119"/>
      <c r="J376" s="39"/>
      <c r="K376" s="39"/>
      <c r="L376" s="42"/>
      <c r="M376" s="211"/>
      <c r="N376" s="212"/>
      <c r="O376" s="67"/>
      <c r="P376" s="67"/>
      <c r="Q376" s="67"/>
      <c r="R376" s="67"/>
      <c r="S376" s="67"/>
      <c r="T376" s="68"/>
      <c r="U376" s="37"/>
      <c r="V376" s="37"/>
      <c r="W376" s="37"/>
      <c r="X376" s="37"/>
      <c r="Y376" s="37"/>
      <c r="Z376" s="37"/>
      <c r="AA376" s="37"/>
      <c r="AB376" s="37"/>
      <c r="AC376" s="37"/>
      <c r="AD376" s="37"/>
      <c r="AE376" s="37"/>
      <c r="AT376" s="19" t="s">
        <v>199</v>
      </c>
      <c r="AU376" s="19" t="s">
        <v>90</v>
      </c>
    </row>
    <row r="377" spans="1:65" s="13" customFormat="1" ht="10.199999999999999">
      <c r="B377" s="213"/>
      <c r="C377" s="214"/>
      <c r="D377" s="209" t="s">
        <v>201</v>
      </c>
      <c r="E377" s="215" t="s">
        <v>32</v>
      </c>
      <c r="F377" s="216" t="s">
        <v>1095</v>
      </c>
      <c r="G377" s="214"/>
      <c r="H377" s="215" t="s">
        <v>32</v>
      </c>
      <c r="I377" s="217"/>
      <c r="J377" s="214"/>
      <c r="K377" s="214"/>
      <c r="L377" s="218"/>
      <c r="M377" s="219"/>
      <c r="N377" s="220"/>
      <c r="O377" s="220"/>
      <c r="P377" s="220"/>
      <c r="Q377" s="220"/>
      <c r="R377" s="220"/>
      <c r="S377" s="220"/>
      <c r="T377" s="221"/>
      <c r="AT377" s="222" t="s">
        <v>201</v>
      </c>
      <c r="AU377" s="222" t="s">
        <v>90</v>
      </c>
      <c r="AV377" s="13" t="s">
        <v>40</v>
      </c>
      <c r="AW377" s="13" t="s">
        <v>38</v>
      </c>
      <c r="AX377" s="13" t="s">
        <v>81</v>
      </c>
      <c r="AY377" s="222" t="s">
        <v>192</v>
      </c>
    </row>
    <row r="378" spans="1:65" s="13" customFormat="1" ht="10.199999999999999">
      <c r="B378" s="213"/>
      <c r="C378" s="214"/>
      <c r="D378" s="209" t="s">
        <v>201</v>
      </c>
      <c r="E378" s="215" t="s">
        <v>32</v>
      </c>
      <c r="F378" s="216" t="s">
        <v>1075</v>
      </c>
      <c r="G378" s="214"/>
      <c r="H378" s="215" t="s">
        <v>32</v>
      </c>
      <c r="I378" s="217"/>
      <c r="J378" s="214"/>
      <c r="K378" s="214"/>
      <c r="L378" s="218"/>
      <c r="M378" s="219"/>
      <c r="N378" s="220"/>
      <c r="O378" s="220"/>
      <c r="P378" s="220"/>
      <c r="Q378" s="220"/>
      <c r="R378" s="220"/>
      <c r="S378" s="220"/>
      <c r="T378" s="221"/>
      <c r="AT378" s="222" t="s">
        <v>201</v>
      </c>
      <c r="AU378" s="222" t="s">
        <v>90</v>
      </c>
      <c r="AV378" s="13" t="s">
        <v>40</v>
      </c>
      <c r="AW378" s="13" t="s">
        <v>38</v>
      </c>
      <c r="AX378" s="13" t="s">
        <v>81</v>
      </c>
      <c r="AY378" s="222" t="s">
        <v>192</v>
      </c>
    </row>
    <row r="379" spans="1:65" s="13" customFormat="1" ht="10.199999999999999">
      <c r="B379" s="213"/>
      <c r="C379" s="214"/>
      <c r="D379" s="209" t="s">
        <v>201</v>
      </c>
      <c r="E379" s="215" t="s">
        <v>32</v>
      </c>
      <c r="F379" s="216" t="s">
        <v>1088</v>
      </c>
      <c r="G379" s="214"/>
      <c r="H379" s="215" t="s">
        <v>32</v>
      </c>
      <c r="I379" s="217"/>
      <c r="J379" s="214"/>
      <c r="K379" s="214"/>
      <c r="L379" s="218"/>
      <c r="M379" s="219"/>
      <c r="N379" s="220"/>
      <c r="O379" s="220"/>
      <c r="P379" s="220"/>
      <c r="Q379" s="220"/>
      <c r="R379" s="220"/>
      <c r="S379" s="220"/>
      <c r="T379" s="221"/>
      <c r="AT379" s="222" t="s">
        <v>201</v>
      </c>
      <c r="AU379" s="222" t="s">
        <v>90</v>
      </c>
      <c r="AV379" s="13" t="s">
        <v>40</v>
      </c>
      <c r="AW379" s="13" t="s">
        <v>38</v>
      </c>
      <c r="AX379" s="13" t="s">
        <v>81</v>
      </c>
      <c r="AY379" s="222" t="s">
        <v>192</v>
      </c>
    </row>
    <row r="380" spans="1:65" s="14" customFormat="1" ht="10.199999999999999">
      <c r="B380" s="223"/>
      <c r="C380" s="224"/>
      <c r="D380" s="209" t="s">
        <v>201</v>
      </c>
      <c r="E380" s="225" t="s">
        <v>32</v>
      </c>
      <c r="F380" s="226" t="s">
        <v>1209</v>
      </c>
      <c r="G380" s="224"/>
      <c r="H380" s="227">
        <v>4</v>
      </c>
      <c r="I380" s="228"/>
      <c r="J380" s="224"/>
      <c r="K380" s="224"/>
      <c r="L380" s="229"/>
      <c r="M380" s="230"/>
      <c r="N380" s="231"/>
      <c r="O380" s="231"/>
      <c r="P380" s="231"/>
      <c r="Q380" s="231"/>
      <c r="R380" s="231"/>
      <c r="S380" s="231"/>
      <c r="T380" s="232"/>
      <c r="AT380" s="233" t="s">
        <v>201</v>
      </c>
      <c r="AU380" s="233" t="s">
        <v>90</v>
      </c>
      <c r="AV380" s="14" t="s">
        <v>90</v>
      </c>
      <c r="AW380" s="14" t="s">
        <v>38</v>
      </c>
      <c r="AX380" s="14" t="s">
        <v>81</v>
      </c>
      <c r="AY380" s="233" t="s">
        <v>192</v>
      </c>
    </row>
    <row r="381" spans="1:65" s="15" customFormat="1" ht="10.199999999999999">
      <c r="B381" s="234"/>
      <c r="C381" s="235"/>
      <c r="D381" s="209" t="s">
        <v>201</v>
      </c>
      <c r="E381" s="236" t="s">
        <v>32</v>
      </c>
      <c r="F381" s="237" t="s">
        <v>204</v>
      </c>
      <c r="G381" s="235"/>
      <c r="H381" s="238">
        <v>4</v>
      </c>
      <c r="I381" s="239"/>
      <c r="J381" s="235"/>
      <c r="K381" s="235"/>
      <c r="L381" s="240"/>
      <c r="M381" s="241"/>
      <c r="N381" s="242"/>
      <c r="O381" s="242"/>
      <c r="P381" s="242"/>
      <c r="Q381" s="242"/>
      <c r="R381" s="242"/>
      <c r="S381" s="242"/>
      <c r="T381" s="243"/>
      <c r="AT381" s="244" t="s">
        <v>201</v>
      </c>
      <c r="AU381" s="244" t="s">
        <v>90</v>
      </c>
      <c r="AV381" s="15" t="s">
        <v>161</v>
      </c>
      <c r="AW381" s="15" t="s">
        <v>38</v>
      </c>
      <c r="AX381" s="15" t="s">
        <v>40</v>
      </c>
      <c r="AY381" s="244" t="s">
        <v>192</v>
      </c>
    </row>
    <row r="382" spans="1:65" s="2" customFormat="1" ht="16.5" customHeight="1">
      <c r="A382" s="37"/>
      <c r="B382" s="38"/>
      <c r="C382" s="256" t="s">
        <v>525</v>
      </c>
      <c r="D382" s="256" t="s">
        <v>322</v>
      </c>
      <c r="E382" s="257" t="s">
        <v>1210</v>
      </c>
      <c r="F382" s="258" t="s">
        <v>1211</v>
      </c>
      <c r="G382" s="259" t="s">
        <v>160</v>
      </c>
      <c r="H382" s="260">
        <v>4.04</v>
      </c>
      <c r="I382" s="261"/>
      <c r="J382" s="262">
        <f>ROUND(I382*H382,2)</f>
        <v>0</v>
      </c>
      <c r="K382" s="258" t="s">
        <v>197</v>
      </c>
      <c r="L382" s="263"/>
      <c r="M382" s="264" t="s">
        <v>32</v>
      </c>
      <c r="N382" s="265" t="s">
        <v>52</v>
      </c>
      <c r="O382" s="67"/>
      <c r="P382" s="205">
        <f>O382*H382</f>
        <v>0</v>
      </c>
      <c r="Q382" s="205">
        <v>5.2999999999999999E-2</v>
      </c>
      <c r="R382" s="205">
        <f>Q382*H382</f>
        <v>0.21412</v>
      </c>
      <c r="S382" s="205">
        <v>0</v>
      </c>
      <c r="T382" s="206">
        <f>S382*H382</f>
        <v>0</v>
      </c>
      <c r="U382" s="37"/>
      <c r="V382" s="37"/>
      <c r="W382" s="37"/>
      <c r="X382" s="37"/>
      <c r="Y382" s="37"/>
      <c r="Z382" s="37"/>
      <c r="AA382" s="37"/>
      <c r="AB382" s="37"/>
      <c r="AC382" s="37"/>
      <c r="AD382" s="37"/>
      <c r="AE382" s="37"/>
      <c r="AR382" s="207" t="s">
        <v>238</v>
      </c>
      <c r="AT382" s="207" t="s">
        <v>322</v>
      </c>
      <c r="AU382" s="207" t="s">
        <v>90</v>
      </c>
      <c r="AY382" s="19" t="s">
        <v>192</v>
      </c>
      <c r="BE382" s="208">
        <f>IF(N382="základní",J382,0)</f>
        <v>0</v>
      </c>
      <c r="BF382" s="208">
        <f>IF(N382="snížená",J382,0)</f>
        <v>0</v>
      </c>
      <c r="BG382" s="208">
        <f>IF(N382="zákl. přenesená",J382,0)</f>
        <v>0</v>
      </c>
      <c r="BH382" s="208">
        <f>IF(N382="sníž. přenesená",J382,0)</f>
        <v>0</v>
      </c>
      <c r="BI382" s="208">
        <f>IF(N382="nulová",J382,0)</f>
        <v>0</v>
      </c>
      <c r="BJ382" s="19" t="s">
        <v>40</v>
      </c>
      <c r="BK382" s="208">
        <f>ROUND(I382*H382,2)</f>
        <v>0</v>
      </c>
      <c r="BL382" s="19" t="s">
        <v>161</v>
      </c>
      <c r="BM382" s="207" t="s">
        <v>1212</v>
      </c>
    </row>
    <row r="383" spans="1:65" s="2" customFormat="1" ht="19.2">
      <c r="A383" s="37"/>
      <c r="B383" s="38"/>
      <c r="C383" s="39"/>
      <c r="D383" s="209" t="s">
        <v>209</v>
      </c>
      <c r="E383" s="39"/>
      <c r="F383" s="210" t="s">
        <v>599</v>
      </c>
      <c r="G383" s="39"/>
      <c r="H383" s="39"/>
      <c r="I383" s="119"/>
      <c r="J383" s="39"/>
      <c r="K383" s="39"/>
      <c r="L383" s="42"/>
      <c r="M383" s="211"/>
      <c r="N383" s="212"/>
      <c r="O383" s="67"/>
      <c r="P383" s="67"/>
      <c r="Q383" s="67"/>
      <c r="R383" s="67"/>
      <c r="S383" s="67"/>
      <c r="T383" s="68"/>
      <c r="U383" s="37"/>
      <c r="V383" s="37"/>
      <c r="W383" s="37"/>
      <c r="X383" s="37"/>
      <c r="Y383" s="37"/>
      <c r="Z383" s="37"/>
      <c r="AA383" s="37"/>
      <c r="AB383" s="37"/>
      <c r="AC383" s="37"/>
      <c r="AD383" s="37"/>
      <c r="AE383" s="37"/>
      <c r="AT383" s="19" t="s">
        <v>209</v>
      </c>
      <c r="AU383" s="19" t="s">
        <v>90</v>
      </c>
    </row>
    <row r="384" spans="1:65" s="14" customFormat="1" ht="10.199999999999999">
      <c r="B384" s="223"/>
      <c r="C384" s="224"/>
      <c r="D384" s="209" t="s">
        <v>201</v>
      </c>
      <c r="E384" s="224"/>
      <c r="F384" s="226" t="s">
        <v>673</v>
      </c>
      <c r="G384" s="224"/>
      <c r="H384" s="227">
        <v>4.04</v>
      </c>
      <c r="I384" s="228"/>
      <c r="J384" s="224"/>
      <c r="K384" s="224"/>
      <c r="L384" s="229"/>
      <c r="M384" s="230"/>
      <c r="N384" s="231"/>
      <c r="O384" s="231"/>
      <c r="P384" s="231"/>
      <c r="Q384" s="231"/>
      <c r="R384" s="231"/>
      <c r="S384" s="231"/>
      <c r="T384" s="232"/>
      <c r="AT384" s="233" t="s">
        <v>201</v>
      </c>
      <c r="AU384" s="233" t="s">
        <v>90</v>
      </c>
      <c r="AV384" s="14" t="s">
        <v>90</v>
      </c>
      <c r="AW384" s="14" t="s">
        <v>4</v>
      </c>
      <c r="AX384" s="14" t="s">
        <v>40</v>
      </c>
      <c r="AY384" s="233" t="s">
        <v>192</v>
      </c>
    </row>
    <row r="385" spans="1:65" s="2" customFormat="1" ht="21.75" customHeight="1">
      <c r="A385" s="37"/>
      <c r="B385" s="38"/>
      <c r="C385" s="196" t="s">
        <v>532</v>
      </c>
      <c r="D385" s="196" t="s">
        <v>194</v>
      </c>
      <c r="E385" s="197" t="s">
        <v>1213</v>
      </c>
      <c r="F385" s="198" t="s">
        <v>1214</v>
      </c>
      <c r="G385" s="199" t="s">
        <v>241</v>
      </c>
      <c r="H385" s="200">
        <v>0.64800000000000002</v>
      </c>
      <c r="I385" s="201"/>
      <c r="J385" s="202">
        <f>ROUND(I385*H385,2)</f>
        <v>0</v>
      </c>
      <c r="K385" s="198" t="s">
        <v>197</v>
      </c>
      <c r="L385" s="42"/>
      <c r="M385" s="203" t="s">
        <v>32</v>
      </c>
      <c r="N385" s="204" t="s">
        <v>52</v>
      </c>
      <c r="O385" s="67"/>
      <c r="P385" s="205">
        <f>O385*H385</f>
        <v>0</v>
      </c>
      <c r="Q385" s="205">
        <v>0</v>
      </c>
      <c r="R385" s="205">
        <f>Q385*H385</f>
        <v>0</v>
      </c>
      <c r="S385" s="205">
        <v>0</v>
      </c>
      <c r="T385" s="206">
        <f>S385*H385</f>
        <v>0</v>
      </c>
      <c r="U385" s="37"/>
      <c r="V385" s="37"/>
      <c r="W385" s="37"/>
      <c r="X385" s="37"/>
      <c r="Y385" s="37"/>
      <c r="Z385" s="37"/>
      <c r="AA385" s="37"/>
      <c r="AB385" s="37"/>
      <c r="AC385" s="37"/>
      <c r="AD385" s="37"/>
      <c r="AE385" s="37"/>
      <c r="AR385" s="207" t="s">
        <v>161</v>
      </c>
      <c r="AT385" s="207" t="s">
        <v>194</v>
      </c>
      <c r="AU385" s="207" t="s">
        <v>90</v>
      </c>
      <c r="AY385" s="19" t="s">
        <v>192</v>
      </c>
      <c r="BE385" s="208">
        <f>IF(N385="základní",J385,0)</f>
        <v>0</v>
      </c>
      <c r="BF385" s="208">
        <f>IF(N385="snížená",J385,0)</f>
        <v>0</v>
      </c>
      <c r="BG385" s="208">
        <f>IF(N385="zákl. přenesená",J385,0)</f>
        <v>0</v>
      </c>
      <c r="BH385" s="208">
        <f>IF(N385="sníž. přenesená",J385,0)</f>
        <v>0</v>
      </c>
      <c r="BI385" s="208">
        <f>IF(N385="nulová",J385,0)</f>
        <v>0</v>
      </c>
      <c r="BJ385" s="19" t="s">
        <v>40</v>
      </c>
      <c r="BK385" s="208">
        <f>ROUND(I385*H385,2)</f>
        <v>0</v>
      </c>
      <c r="BL385" s="19" t="s">
        <v>161</v>
      </c>
      <c r="BM385" s="207" t="s">
        <v>1215</v>
      </c>
    </row>
    <row r="386" spans="1:65" s="2" customFormat="1" ht="38.4">
      <c r="A386" s="37"/>
      <c r="B386" s="38"/>
      <c r="C386" s="39"/>
      <c r="D386" s="209" t="s">
        <v>199</v>
      </c>
      <c r="E386" s="39"/>
      <c r="F386" s="210" t="s">
        <v>1216</v>
      </c>
      <c r="G386" s="39"/>
      <c r="H386" s="39"/>
      <c r="I386" s="119"/>
      <c r="J386" s="39"/>
      <c r="K386" s="39"/>
      <c r="L386" s="42"/>
      <c r="M386" s="211"/>
      <c r="N386" s="212"/>
      <c r="O386" s="67"/>
      <c r="P386" s="67"/>
      <c r="Q386" s="67"/>
      <c r="R386" s="67"/>
      <c r="S386" s="67"/>
      <c r="T386" s="68"/>
      <c r="U386" s="37"/>
      <c r="V386" s="37"/>
      <c r="W386" s="37"/>
      <c r="X386" s="37"/>
      <c r="Y386" s="37"/>
      <c r="Z386" s="37"/>
      <c r="AA386" s="37"/>
      <c r="AB386" s="37"/>
      <c r="AC386" s="37"/>
      <c r="AD386" s="37"/>
      <c r="AE386" s="37"/>
      <c r="AT386" s="19" t="s">
        <v>199</v>
      </c>
      <c r="AU386" s="19" t="s">
        <v>90</v>
      </c>
    </row>
    <row r="387" spans="1:65" s="13" customFormat="1" ht="10.199999999999999">
      <c r="B387" s="213"/>
      <c r="C387" s="214"/>
      <c r="D387" s="209" t="s">
        <v>201</v>
      </c>
      <c r="E387" s="215" t="s">
        <v>32</v>
      </c>
      <c r="F387" s="216" t="s">
        <v>1075</v>
      </c>
      <c r="G387" s="214"/>
      <c r="H387" s="215" t="s">
        <v>32</v>
      </c>
      <c r="I387" s="217"/>
      <c r="J387" s="214"/>
      <c r="K387" s="214"/>
      <c r="L387" s="218"/>
      <c r="M387" s="219"/>
      <c r="N387" s="220"/>
      <c r="O387" s="220"/>
      <c r="P387" s="220"/>
      <c r="Q387" s="220"/>
      <c r="R387" s="220"/>
      <c r="S387" s="220"/>
      <c r="T387" s="221"/>
      <c r="AT387" s="222" t="s">
        <v>201</v>
      </c>
      <c r="AU387" s="222" t="s">
        <v>90</v>
      </c>
      <c r="AV387" s="13" t="s">
        <v>40</v>
      </c>
      <c r="AW387" s="13" t="s">
        <v>38</v>
      </c>
      <c r="AX387" s="13" t="s">
        <v>81</v>
      </c>
      <c r="AY387" s="222" t="s">
        <v>192</v>
      </c>
    </row>
    <row r="388" spans="1:65" s="14" customFormat="1" ht="10.199999999999999">
      <c r="B388" s="223"/>
      <c r="C388" s="224"/>
      <c r="D388" s="209" t="s">
        <v>201</v>
      </c>
      <c r="E388" s="225" t="s">
        <v>32</v>
      </c>
      <c r="F388" s="226" t="s">
        <v>1217</v>
      </c>
      <c r="G388" s="224"/>
      <c r="H388" s="227">
        <v>0.64800000000000002</v>
      </c>
      <c r="I388" s="228"/>
      <c r="J388" s="224"/>
      <c r="K388" s="224"/>
      <c r="L388" s="229"/>
      <c r="M388" s="230"/>
      <c r="N388" s="231"/>
      <c r="O388" s="231"/>
      <c r="P388" s="231"/>
      <c r="Q388" s="231"/>
      <c r="R388" s="231"/>
      <c r="S388" s="231"/>
      <c r="T388" s="232"/>
      <c r="AT388" s="233" t="s">
        <v>201</v>
      </c>
      <c r="AU388" s="233" t="s">
        <v>90</v>
      </c>
      <c r="AV388" s="14" t="s">
        <v>90</v>
      </c>
      <c r="AW388" s="14" t="s">
        <v>38</v>
      </c>
      <c r="AX388" s="14" t="s">
        <v>81</v>
      </c>
      <c r="AY388" s="233" t="s">
        <v>192</v>
      </c>
    </row>
    <row r="389" spans="1:65" s="15" customFormat="1" ht="10.199999999999999">
      <c r="B389" s="234"/>
      <c r="C389" s="235"/>
      <c r="D389" s="209" t="s">
        <v>201</v>
      </c>
      <c r="E389" s="236" t="s">
        <v>32</v>
      </c>
      <c r="F389" s="237" t="s">
        <v>204</v>
      </c>
      <c r="G389" s="235"/>
      <c r="H389" s="238">
        <v>0.64800000000000002</v>
      </c>
      <c r="I389" s="239"/>
      <c r="J389" s="235"/>
      <c r="K389" s="235"/>
      <c r="L389" s="240"/>
      <c r="M389" s="241"/>
      <c r="N389" s="242"/>
      <c r="O389" s="242"/>
      <c r="P389" s="242"/>
      <c r="Q389" s="242"/>
      <c r="R389" s="242"/>
      <c r="S389" s="242"/>
      <c r="T389" s="243"/>
      <c r="AT389" s="244" t="s">
        <v>201</v>
      </c>
      <c r="AU389" s="244" t="s">
        <v>90</v>
      </c>
      <c r="AV389" s="15" t="s">
        <v>161</v>
      </c>
      <c r="AW389" s="15" t="s">
        <v>38</v>
      </c>
      <c r="AX389" s="15" t="s">
        <v>40</v>
      </c>
      <c r="AY389" s="244" t="s">
        <v>192</v>
      </c>
    </row>
    <row r="390" spans="1:65" s="2" customFormat="1" ht="21.75" customHeight="1">
      <c r="A390" s="37"/>
      <c r="B390" s="38"/>
      <c r="C390" s="196" t="s">
        <v>536</v>
      </c>
      <c r="D390" s="196" t="s">
        <v>194</v>
      </c>
      <c r="E390" s="197" t="s">
        <v>1218</v>
      </c>
      <c r="F390" s="198" t="s">
        <v>1219</v>
      </c>
      <c r="G390" s="199" t="s">
        <v>124</v>
      </c>
      <c r="H390" s="200">
        <v>1.44</v>
      </c>
      <c r="I390" s="201"/>
      <c r="J390" s="202">
        <f>ROUND(I390*H390,2)</f>
        <v>0</v>
      </c>
      <c r="K390" s="198" t="s">
        <v>197</v>
      </c>
      <c r="L390" s="42"/>
      <c r="M390" s="203" t="s">
        <v>32</v>
      </c>
      <c r="N390" s="204" t="s">
        <v>52</v>
      </c>
      <c r="O390" s="67"/>
      <c r="P390" s="205">
        <f>O390*H390</f>
        <v>0</v>
      </c>
      <c r="Q390" s="205">
        <v>6.3200000000000001E-3</v>
      </c>
      <c r="R390" s="205">
        <f>Q390*H390</f>
        <v>9.1007999999999992E-3</v>
      </c>
      <c r="S390" s="205">
        <v>0</v>
      </c>
      <c r="T390" s="206">
        <f>S390*H390</f>
        <v>0</v>
      </c>
      <c r="U390" s="37"/>
      <c r="V390" s="37"/>
      <c r="W390" s="37"/>
      <c r="X390" s="37"/>
      <c r="Y390" s="37"/>
      <c r="Z390" s="37"/>
      <c r="AA390" s="37"/>
      <c r="AB390" s="37"/>
      <c r="AC390" s="37"/>
      <c r="AD390" s="37"/>
      <c r="AE390" s="37"/>
      <c r="AR390" s="207" t="s">
        <v>161</v>
      </c>
      <c r="AT390" s="207" t="s">
        <v>194</v>
      </c>
      <c r="AU390" s="207" t="s">
        <v>90</v>
      </c>
      <c r="AY390" s="19" t="s">
        <v>192</v>
      </c>
      <c r="BE390" s="208">
        <f>IF(N390="základní",J390,0)</f>
        <v>0</v>
      </c>
      <c r="BF390" s="208">
        <f>IF(N390="snížená",J390,0)</f>
        <v>0</v>
      </c>
      <c r="BG390" s="208">
        <f>IF(N390="zákl. přenesená",J390,0)</f>
        <v>0</v>
      </c>
      <c r="BH390" s="208">
        <f>IF(N390="sníž. přenesená",J390,0)</f>
        <v>0</v>
      </c>
      <c r="BI390" s="208">
        <f>IF(N390="nulová",J390,0)</f>
        <v>0</v>
      </c>
      <c r="BJ390" s="19" t="s">
        <v>40</v>
      </c>
      <c r="BK390" s="208">
        <f>ROUND(I390*H390,2)</f>
        <v>0</v>
      </c>
      <c r="BL390" s="19" t="s">
        <v>161</v>
      </c>
      <c r="BM390" s="207" t="s">
        <v>1220</v>
      </c>
    </row>
    <row r="391" spans="1:65" s="13" customFormat="1" ht="10.199999999999999">
      <c r="B391" s="213"/>
      <c r="C391" s="214"/>
      <c r="D391" s="209" t="s">
        <v>201</v>
      </c>
      <c r="E391" s="215" t="s">
        <v>32</v>
      </c>
      <c r="F391" s="216" t="s">
        <v>1075</v>
      </c>
      <c r="G391" s="214"/>
      <c r="H391" s="215" t="s">
        <v>32</v>
      </c>
      <c r="I391" s="217"/>
      <c r="J391" s="214"/>
      <c r="K391" s="214"/>
      <c r="L391" s="218"/>
      <c r="M391" s="219"/>
      <c r="N391" s="220"/>
      <c r="O391" s="220"/>
      <c r="P391" s="220"/>
      <c r="Q391" s="220"/>
      <c r="R391" s="220"/>
      <c r="S391" s="220"/>
      <c r="T391" s="221"/>
      <c r="AT391" s="222" t="s">
        <v>201</v>
      </c>
      <c r="AU391" s="222" t="s">
        <v>90</v>
      </c>
      <c r="AV391" s="13" t="s">
        <v>40</v>
      </c>
      <c r="AW391" s="13" t="s">
        <v>38</v>
      </c>
      <c r="AX391" s="13" t="s">
        <v>81</v>
      </c>
      <c r="AY391" s="222" t="s">
        <v>192</v>
      </c>
    </row>
    <row r="392" spans="1:65" s="14" customFormat="1" ht="10.199999999999999">
      <c r="B392" s="223"/>
      <c r="C392" s="224"/>
      <c r="D392" s="209" t="s">
        <v>201</v>
      </c>
      <c r="E392" s="225" t="s">
        <v>32</v>
      </c>
      <c r="F392" s="226" t="s">
        <v>1221</v>
      </c>
      <c r="G392" s="224"/>
      <c r="H392" s="227">
        <v>1.44</v>
      </c>
      <c r="I392" s="228"/>
      <c r="J392" s="224"/>
      <c r="K392" s="224"/>
      <c r="L392" s="229"/>
      <c r="M392" s="230"/>
      <c r="N392" s="231"/>
      <c r="O392" s="231"/>
      <c r="P392" s="231"/>
      <c r="Q392" s="231"/>
      <c r="R392" s="231"/>
      <c r="S392" s="231"/>
      <c r="T392" s="232"/>
      <c r="AT392" s="233" t="s">
        <v>201</v>
      </c>
      <c r="AU392" s="233" t="s">
        <v>90</v>
      </c>
      <c r="AV392" s="14" t="s">
        <v>90</v>
      </c>
      <c r="AW392" s="14" t="s">
        <v>38</v>
      </c>
      <c r="AX392" s="14" t="s">
        <v>81</v>
      </c>
      <c r="AY392" s="233" t="s">
        <v>192</v>
      </c>
    </row>
    <row r="393" spans="1:65" s="15" customFormat="1" ht="10.199999999999999">
      <c r="B393" s="234"/>
      <c r="C393" s="235"/>
      <c r="D393" s="209" t="s">
        <v>201</v>
      </c>
      <c r="E393" s="236" t="s">
        <v>32</v>
      </c>
      <c r="F393" s="237" t="s">
        <v>204</v>
      </c>
      <c r="G393" s="235"/>
      <c r="H393" s="238">
        <v>1.44</v>
      </c>
      <c r="I393" s="239"/>
      <c r="J393" s="235"/>
      <c r="K393" s="235"/>
      <c r="L393" s="240"/>
      <c r="M393" s="241"/>
      <c r="N393" s="242"/>
      <c r="O393" s="242"/>
      <c r="P393" s="242"/>
      <c r="Q393" s="242"/>
      <c r="R393" s="242"/>
      <c r="S393" s="242"/>
      <c r="T393" s="243"/>
      <c r="AT393" s="244" t="s">
        <v>201</v>
      </c>
      <c r="AU393" s="244" t="s">
        <v>90</v>
      </c>
      <c r="AV393" s="15" t="s">
        <v>161</v>
      </c>
      <c r="AW393" s="15" t="s">
        <v>38</v>
      </c>
      <c r="AX393" s="15" t="s">
        <v>40</v>
      </c>
      <c r="AY393" s="244" t="s">
        <v>192</v>
      </c>
    </row>
    <row r="394" spans="1:65" s="2" customFormat="1" ht="16.5" customHeight="1">
      <c r="A394" s="37"/>
      <c r="B394" s="38"/>
      <c r="C394" s="196" t="s">
        <v>541</v>
      </c>
      <c r="D394" s="196" t="s">
        <v>194</v>
      </c>
      <c r="E394" s="197" t="s">
        <v>1222</v>
      </c>
      <c r="F394" s="198" t="s">
        <v>1223</v>
      </c>
      <c r="G394" s="199" t="s">
        <v>325</v>
      </c>
      <c r="H394" s="200">
        <v>6.6000000000000003E-2</v>
      </c>
      <c r="I394" s="201"/>
      <c r="J394" s="202">
        <f>ROUND(I394*H394,2)</f>
        <v>0</v>
      </c>
      <c r="K394" s="198" t="s">
        <v>197</v>
      </c>
      <c r="L394" s="42"/>
      <c r="M394" s="203" t="s">
        <v>32</v>
      </c>
      <c r="N394" s="204" t="s">
        <v>52</v>
      </c>
      <c r="O394" s="67"/>
      <c r="P394" s="205">
        <f>O394*H394</f>
        <v>0</v>
      </c>
      <c r="Q394" s="205">
        <v>0.85540000000000005</v>
      </c>
      <c r="R394" s="205">
        <f>Q394*H394</f>
        <v>5.6456400000000004E-2</v>
      </c>
      <c r="S394" s="205">
        <v>0</v>
      </c>
      <c r="T394" s="206">
        <f>S394*H394</f>
        <v>0</v>
      </c>
      <c r="U394" s="37"/>
      <c r="V394" s="37"/>
      <c r="W394" s="37"/>
      <c r="X394" s="37"/>
      <c r="Y394" s="37"/>
      <c r="Z394" s="37"/>
      <c r="AA394" s="37"/>
      <c r="AB394" s="37"/>
      <c r="AC394" s="37"/>
      <c r="AD394" s="37"/>
      <c r="AE394" s="37"/>
      <c r="AR394" s="207" t="s">
        <v>161</v>
      </c>
      <c r="AT394" s="207" t="s">
        <v>194</v>
      </c>
      <c r="AU394" s="207" t="s">
        <v>90</v>
      </c>
      <c r="AY394" s="19" t="s">
        <v>192</v>
      </c>
      <c r="BE394" s="208">
        <f>IF(N394="základní",J394,0)</f>
        <v>0</v>
      </c>
      <c r="BF394" s="208">
        <f>IF(N394="snížená",J394,0)</f>
        <v>0</v>
      </c>
      <c r="BG394" s="208">
        <f>IF(N394="zákl. přenesená",J394,0)</f>
        <v>0</v>
      </c>
      <c r="BH394" s="208">
        <f>IF(N394="sníž. přenesená",J394,0)</f>
        <v>0</v>
      </c>
      <c r="BI394" s="208">
        <f>IF(N394="nulová",J394,0)</f>
        <v>0</v>
      </c>
      <c r="BJ394" s="19" t="s">
        <v>40</v>
      </c>
      <c r="BK394" s="208">
        <f>ROUND(I394*H394,2)</f>
        <v>0</v>
      </c>
      <c r="BL394" s="19" t="s">
        <v>161</v>
      </c>
      <c r="BM394" s="207" t="s">
        <v>1224</v>
      </c>
    </row>
    <row r="395" spans="1:65" s="13" customFormat="1" ht="10.199999999999999">
      <c r="B395" s="213"/>
      <c r="C395" s="214"/>
      <c r="D395" s="209" t="s">
        <v>201</v>
      </c>
      <c r="E395" s="215" t="s">
        <v>32</v>
      </c>
      <c r="F395" s="216" t="s">
        <v>1075</v>
      </c>
      <c r="G395" s="214"/>
      <c r="H395" s="215" t="s">
        <v>32</v>
      </c>
      <c r="I395" s="217"/>
      <c r="J395" s="214"/>
      <c r="K395" s="214"/>
      <c r="L395" s="218"/>
      <c r="M395" s="219"/>
      <c r="N395" s="220"/>
      <c r="O395" s="220"/>
      <c r="P395" s="220"/>
      <c r="Q395" s="220"/>
      <c r="R395" s="220"/>
      <c r="S395" s="220"/>
      <c r="T395" s="221"/>
      <c r="AT395" s="222" t="s">
        <v>201</v>
      </c>
      <c r="AU395" s="222" t="s">
        <v>90</v>
      </c>
      <c r="AV395" s="13" t="s">
        <v>40</v>
      </c>
      <c r="AW395" s="13" t="s">
        <v>38</v>
      </c>
      <c r="AX395" s="13" t="s">
        <v>81</v>
      </c>
      <c r="AY395" s="222" t="s">
        <v>192</v>
      </c>
    </row>
    <row r="396" spans="1:65" s="14" customFormat="1" ht="10.199999999999999">
      <c r="B396" s="223"/>
      <c r="C396" s="224"/>
      <c r="D396" s="209" t="s">
        <v>201</v>
      </c>
      <c r="E396" s="225" t="s">
        <v>32</v>
      </c>
      <c r="F396" s="226" t="s">
        <v>1225</v>
      </c>
      <c r="G396" s="224"/>
      <c r="H396" s="227">
        <v>5.0999999999999997E-2</v>
      </c>
      <c r="I396" s="228"/>
      <c r="J396" s="224"/>
      <c r="K396" s="224"/>
      <c r="L396" s="229"/>
      <c r="M396" s="230"/>
      <c r="N396" s="231"/>
      <c r="O396" s="231"/>
      <c r="P396" s="231"/>
      <c r="Q396" s="231"/>
      <c r="R396" s="231"/>
      <c r="S396" s="231"/>
      <c r="T396" s="232"/>
      <c r="AT396" s="233" t="s">
        <v>201</v>
      </c>
      <c r="AU396" s="233" t="s">
        <v>90</v>
      </c>
      <c r="AV396" s="14" t="s">
        <v>90</v>
      </c>
      <c r="AW396" s="14" t="s">
        <v>38</v>
      </c>
      <c r="AX396" s="14" t="s">
        <v>81</v>
      </c>
      <c r="AY396" s="233" t="s">
        <v>192</v>
      </c>
    </row>
    <row r="397" spans="1:65" s="14" customFormat="1" ht="10.199999999999999">
      <c r="B397" s="223"/>
      <c r="C397" s="224"/>
      <c r="D397" s="209" t="s">
        <v>201</v>
      </c>
      <c r="E397" s="225" t="s">
        <v>32</v>
      </c>
      <c r="F397" s="226" t="s">
        <v>1226</v>
      </c>
      <c r="G397" s="224"/>
      <c r="H397" s="227">
        <v>1.4999999999999999E-2</v>
      </c>
      <c r="I397" s="228"/>
      <c r="J397" s="224"/>
      <c r="K397" s="224"/>
      <c r="L397" s="229"/>
      <c r="M397" s="230"/>
      <c r="N397" s="231"/>
      <c r="O397" s="231"/>
      <c r="P397" s="231"/>
      <c r="Q397" s="231"/>
      <c r="R397" s="231"/>
      <c r="S397" s="231"/>
      <c r="T397" s="232"/>
      <c r="AT397" s="233" t="s">
        <v>201</v>
      </c>
      <c r="AU397" s="233" t="s">
        <v>90</v>
      </c>
      <c r="AV397" s="14" t="s">
        <v>90</v>
      </c>
      <c r="AW397" s="14" t="s">
        <v>38</v>
      </c>
      <c r="AX397" s="14" t="s">
        <v>81</v>
      </c>
      <c r="AY397" s="233" t="s">
        <v>192</v>
      </c>
    </row>
    <row r="398" spans="1:65" s="15" customFormat="1" ht="10.199999999999999">
      <c r="B398" s="234"/>
      <c r="C398" s="235"/>
      <c r="D398" s="209" t="s">
        <v>201</v>
      </c>
      <c r="E398" s="236" t="s">
        <v>32</v>
      </c>
      <c r="F398" s="237" t="s">
        <v>204</v>
      </c>
      <c r="G398" s="235"/>
      <c r="H398" s="238">
        <v>6.6000000000000003E-2</v>
      </c>
      <c r="I398" s="239"/>
      <c r="J398" s="235"/>
      <c r="K398" s="235"/>
      <c r="L398" s="240"/>
      <c r="M398" s="241"/>
      <c r="N398" s="242"/>
      <c r="O398" s="242"/>
      <c r="P398" s="242"/>
      <c r="Q398" s="242"/>
      <c r="R398" s="242"/>
      <c r="S398" s="242"/>
      <c r="T398" s="243"/>
      <c r="AT398" s="244" t="s">
        <v>201</v>
      </c>
      <c r="AU398" s="244" t="s">
        <v>90</v>
      </c>
      <c r="AV398" s="15" t="s">
        <v>161</v>
      </c>
      <c r="AW398" s="15" t="s">
        <v>38</v>
      </c>
      <c r="AX398" s="15" t="s">
        <v>40</v>
      </c>
      <c r="AY398" s="244" t="s">
        <v>192</v>
      </c>
    </row>
    <row r="399" spans="1:65" s="12" customFormat="1" ht="22.8" customHeight="1">
      <c r="B399" s="180"/>
      <c r="C399" s="181"/>
      <c r="D399" s="182" t="s">
        <v>80</v>
      </c>
      <c r="E399" s="194" t="s">
        <v>220</v>
      </c>
      <c r="F399" s="194" t="s">
        <v>531</v>
      </c>
      <c r="G399" s="181"/>
      <c r="H399" s="181"/>
      <c r="I399" s="184"/>
      <c r="J399" s="195">
        <f>BK399</f>
        <v>0</v>
      </c>
      <c r="K399" s="181"/>
      <c r="L399" s="186"/>
      <c r="M399" s="187"/>
      <c r="N399" s="188"/>
      <c r="O399" s="188"/>
      <c r="P399" s="189">
        <f>SUM(P400:P474)</f>
        <v>0</v>
      </c>
      <c r="Q399" s="188"/>
      <c r="R399" s="189">
        <f>SUM(R400:R474)</f>
        <v>90.580504200000007</v>
      </c>
      <c r="S399" s="188"/>
      <c r="T399" s="190">
        <f>SUM(T400:T474)</f>
        <v>0</v>
      </c>
      <c r="AR399" s="191" t="s">
        <v>40</v>
      </c>
      <c r="AT399" s="192" t="s">
        <v>80</v>
      </c>
      <c r="AU399" s="192" t="s">
        <v>40</v>
      </c>
      <c r="AY399" s="191" t="s">
        <v>192</v>
      </c>
      <c r="BK399" s="193">
        <f>SUM(BK400:BK474)</f>
        <v>0</v>
      </c>
    </row>
    <row r="400" spans="1:65" s="2" customFormat="1" ht="16.5" customHeight="1">
      <c r="A400" s="37"/>
      <c r="B400" s="38"/>
      <c r="C400" s="196" t="s">
        <v>545</v>
      </c>
      <c r="D400" s="196" t="s">
        <v>194</v>
      </c>
      <c r="E400" s="197" t="s">
        <v>537</v>
      </c>
      <c r="F400" s="198" t="s">
        <v>538</v>
      </c>
      <c r="G400" s="199" t="s">
        <v>124</v>
      </c>
      <c r="H400" s="200">
        <v>146.91999999999999</v>
      </c>
      <c r="I400" s="201"/>
      <c r="J400" s="202">
        <f>ROUND(I400*H400,2)</f>
        <v>0</v>
      </c>
      <c r="K400" s="198" t="s">
        <v>197</v>
      </c>
      <c r="L400" s="42"/>
      <c r="M400" s="203" t="s">
        <v>32</v>
      </c>
      <c r="N400" s="204" t="s">
        <v>52</v>
      </c>
      <c r="O400" s="67"/>
      <c r="P400" s="205">
        <f>O400*H400</f>
        <v>0</v>
      </c>
      <c r="Q400" s="205">
        <v>0</v>
      </c>
      <c r="R400" s="205">
        <f>Q400*H400</f>
        <v>0</v>
      </c>
      <c r="S400" s="205">
        <v>0</v>
      </c>
      <c r="T400" s="206">
        <f>S400*H400</f>
        <v>0</v>
      </c>
      <c r="U400" s="37"/>
      <c r="V400" s="37"/>
      <c r="W400" s="37"/>
      <c r="X400" s="37"/>
      <c r="Y400" s="37"/>
      <c r="Z400" s="37"/>
      <c r="AA400" s="37"/>
      <c r="AB400" s="37"/>
      <c r="AC400" s="37"/>
      <c r="AD400" s="37"/>
      <c r="AE400" s="37"/>
      <c r="AR400" s="207" t="s">
        <v>161</v>
      </c>
      <c r="AT400" s="207" t="s">
        <v>194</v>
      </c>
      <c r="AU400" s="207" t="s">
        <v>90</v>
      </c>
      <c r="AY400" s="19" t="s">
        <v>192</v>
      </c>
      <c r="BE400" s="208">
        <f>IF(N400="základní",J400,0)</f>
        <v>0</v>
      </c>
      <c r="BF400" s="208">
        <f>IF(N400="snížená",J400,0)</f>
        <v>0</v>
      </c>
      <c r="BG400" s="208">
        <f>IF(N400="zákl. přenesená",J400,0)</f>
        <v>0</v>
      </c>
      <c r="BH400" s="208">
        <f>IF(N400="sníž. přenesená",J400,0)</f>
        <v>0</v>
      </c>
      <c r="BI400" s="208">
        <f>IF(N400="nulová",J400,0)</f>
        <v>0</v>
      </c>
      <c r="BJ400" s="19" t="s">
        <v>40</v>
      </c>
      <c r="BK400" s="208">
        <f>ROUND(I400*H400,2)</f>
        <v>0</v>
      </c>
      <c r="BL400" s="19" t="s">
        <v>161</v>
      </c>
      <c r="BM400" s="207" t="s">
        <v>1227</v>
      </c>
    </row>
    <row r="401" spans="1:65" s="13" customFormat="1" ht="10.199999999999999">
      <c r="B401" s="213"/>
      <c r="C401" s="214"/>
      <c r="D401" s="209" t="s">
        <v>201</v>
      </c>
      <c r="E401" s="215" t="s">
        <v>32</v>
      </c>
      <c r="F401" s="216" t="s">
        <v>1228</v>
      </c>
      <c r="G401" s="214"/>
      <c r="H401" s="215" t="s">
        <v>32</v>
      </c>
      <c r="I401" s="217"/>
      <c r="J401" s="214"/>
      <c r="K401" s="214"/>
      <c r="L401" s="218"/>
      <c r="M401" s="219"/>
      <c r="N401" s="220"/>
      <c r="O401" s="220"/>
      <c r="P401" s="220"/>
      <c r="Q401" s="220"/>
      <c r="R401" s="220"/>
      <c r="S401" s="220"/>
      <c r="T401" s="221"/>
      <c r="AT401" s="222" t="s">
        <v>201</v>
      </c>
      <c r="AU401" s="222" t="s">
        <v>90</v>
      </c>
      <c r="AV401" s="13" t="s">
        <v>40</v>
      </c>
      <c r="AW401" s="13" t="s">
        <v>38</v>
      </c>
      <c r="AX401" s="13" t="s">
        <v>81</v>
      </c>
      <c r="AY401" s="222" t="s">
        <v>192</v>
      </c>
    </row>
    <row r="402" spans="1:65" s="13" customFormat="1" ht="10.199999999999999">
      <c r="B402" s="213"/>
      <c r="C402" s="214"/>
      <c r="D402" s="209" t="s">
        <v>201</v>
      </c>
      <c r="E402" s="215" t="s">
        <v>32</v>
      </c>
      <c r="F402" s="216" t="s">
        <v>1075</v>
      </c>
      <c r="G402" s="214"/>
      <c r="H402" s="215" t="s">
        <v>32</v>
      </c>
      <c r="I402" s="217"/>
      <c r="J402" s="214"/>
      <c r="K402" s="214"/>
      <c r="L402" s="218"/>
      <c r="M402" s="219"/>
      <c r="N402" s="220"/>
      <c r="O402" s="220"/>
      <c r="P402" s="220"/>
      <c r="Q402" s="220"/>
      <c r="R402" s="220"/>
      <c r="S402" s="220"/>
      <c r="T402" s="221"/>
      <c r="AT402" s="222" t="s">
        <v>201</v>
      </c>
      <c r="AU402" s="222" t="s">
        <v>90</v>
      </c>
      <c r="AV402" s="13" t="s">
        <v>40</v>
      </c>
      <c r="AW402" s="13" t="s">
        <v>38</v>
      </c>
      <c r="AX402" s="13" t="s">
        <v>81</v>
      </c>
      <c r="AY402" s="222" t="s">
        <v>192</v>
      </c>
    </row>
    <row r="403" spans="1:65" s="13" customFormat="1" ht="10.199999999999999">
      <c r="B403" s="213"/>
      <c r="C403" s="214"/>
      <c r="D403" s="209" t="s">
        <v>201</v>
      </c>
      <c r="E403" s="215" t="s">
        <v>32</v>
      </c>
      <c r="F403" s="216" t="s">
        <v>1088</v>
      </c>
      <c r="G403" s="214"/>
      <c r="H403" s="215" t="s">
        <v>32</v>
      </c>
      <c r="I403" s="217"/>
      <c r="J403" s="214"/>
      <c r="K403" s="214"/>
      <c r="L403" s="218"/>
      <c r="M403" s="219"/>
      <c r="N403" s="220"/>
      <c r="O403" s="220"/>
      <c r="P403" s="220"/>
      <c r="Q403" s="220"/>
      <c r="R403" s="220"/>
      <c r="S403" s="220"/>
      <c r="T403" s="221"/>
      <c r="AT403" s="222" t="s">
        <v>201</v>
      </c>
      <c r="AU403" s="222" t="s">
        <v>90</v>
      </c>
      <c r="AV403" s="13" t="s">
        <v>40</v>
      </c>
      <c r="AW403" s="13" t="s">
        <v>38</v>
      </c>
      <c r="AX403" s="13" t="s">
        <v>81</v>
      </c>
      <c r="AY403" s="222" t="s">
        <v>192</v>
      </c>
    </row>
    <row r="404" spans="1:65" s="14" customFormat="1" ht="10.199999999999999">
      <c r="B404" s="223"/>
      <c r="C404" s="224"/>
      <c r="D404" s="209" t="s">
        <v>201</v>
      </c>
      <c r="E404" s="225" t="s">
        <v>32</v>
      </c>
      <c r="F404" s="226" t="s">
        <v>134</v>
      </c>
      <c r="G404" s="224"/>
      <c r="H404" s="227">
        <v>146.91999999999999</v>
      </c>
      <c r="I404" s="228"/>
      <c r="J404" s="224"/>
      <c r="K404" s="224"/>
      <c r="L404" s="229"/>
      <c r="M404" s="230"/>
      <c r="N404" s="231"/>
      <c r="O404" s="231"/>
      <c r="P404" s="231"/>
      <c r="Q404" s="231"/>
      <c r="R404" s="231"/>
      <c r="S404" s="231"/>
      <c r="T404" s="232"/>
      <c r="AT404" s="233" t="s">
        <v>201</v>
      </c>
      <c r="AU404" s="233" t="s">
        <v>90</v>
      </c>
      <c r="AV404" s="14" t="s">
        <v>90</v>
      </c>
      <c r="AW404" s="14" t="s">
        <v>38</v>
      </c>
      <c r="AX404" s="14" t="s">
        <v>81</v>
      </c>
      <c r="AY404" s="233" t="s">
        <v>192</v>
      </c>
    </row>
    <row r="405" spans="1:65" s="16" customFormat="1" ht="10.199999999999999">
      <c r="B405" s="245"/>
      <c r="C405" s="246"/>
      <c r="D405" s="209" t="s">
        <v>201</v>
      </c>
      <c r="E405" s="247" t="s">
        <v>32</v>
      </c>
      <c r="F405" s="248" t="s">
        <v>260</v>
      </c>
      <c r="G405" s="246"/>
      <c r="H405" s="249">
        <v>146.91999999999999</v>
      </c>
      <c r="I405" s="250"/>
      <c r="J405" s="246"/>
      <c r="K405" s="246"/>
      <c r="L405" s="251"/>
      <c r="M405" s="252"/>
      <c r="N405" s="253"/>
      <c r="O405" s="253"/>
      <c r="P405" s="253"/>
      <c r="Q405" s="253"/>
      <c r="R405" s="253"/>
      <c r="S405" s="253"/>
      <c r="T405" s="254"/>
      <c r="AT405" s="255" t="s">
        <v>201</v>
      </c>
      <c r="AU405" s="255" t="s">
        <v>90</v>
      </c>
      <c r="AV405" s="16" t="s">
        <v>111</v>
      </c>
      <c r="AW405" s="16" t="s">
        <v>38</v>
      </c>
      <c r="AX405" s="16" t="s">
        <v>81</v>
      </c>
      <c r="AY405" s="255" t="s">
        <v>192</v>
      </c>
    </row>
    <row r="406" spans="1:65" s="15" customFormat="1" ht="10.199999999999999">
      <c r="B406" s="234"/>
      <c r="C406" s="235"/>
      <c r="D406" s="209" t="s">
        <v>201</v>
      </c>
      <c r="E406" s="236" t="s">
        <v>32</v>
      </c>
      <c r="F406" s="237" t="s">
        <v>204</v>
      </c>
      <c r="G406" s="235"/>
      <c r="H406" s="238">
        <v>146.91999999999999</v>
      </c>
      <c r="I406" s="239"/>
      <c r="J406" s="235"/>
      <c r="K406" s="235"/>
      <c r="L406" s="240"/>
      <c r="M406" s="241"/>
      <c r="N406" s="242"/>
      <c r="O406" s="242"/>
      <c r="P406" s="242"/>
      <c r="Q406" s="242"/>
      <c r="R406" s="242"/>
      <c r="S406" s="242"/>
      <c r="T406" s="243"/>
      <c r="AT406" s="244" t="s">
        <v>201</v>
      </c>
      <c r="AU406" s="244" t="s">
        <v>90</v>
      </c>
      <c r="AV406" s="15" t="s">
        <v>161</v>
      </c>
      <c r="AW406" s="15" t="s">
        <v>38</v>
      </c>
      <c r="AX406" s="15" t="s">
        <v>40</v>
      </c>
      <c r="AY406" s="244" t="s">
        <v>192</v>
      </c>
    </row>
    <row r="407" spans="1:65" s="2" customFormat="1" ht="16.5" customHeight="1">
      <c r="A407" s="37"/>
      <c r="B407" s="38"/>
      <c r="C407" s="196" t="s">
        <v>549</v>
      </c>
      <c r="D407" s="196" t="s">
        <v>194</v>
      </c>
      <c r="E407" s="197" t="s">
        <v>546</v>
      </c>
      <c r="F407" s="198" t="s">
        <v>547</v>
      </c>
      <c r="G407" s="199" t="s">
        <v>124</v>
      </c>
      <c r="H407" s="200">
        <v>1155.31</v>
      </c>
      <c r="I407" s="201"/>
      <c r="J407" s="202">
        <f>ROUND(I407*H407,2)</f>
        <v>0</v>
      </c>
      <c r="K407" s="198" t="s">
        <v>197</v>
      </c>
      <c r="L407" s="42"/>
      <c r="M407" s="203" t="s">
        <v>32</v>
      </c>
      <c r="N407" s="204" t="s">
        <v>52</v>
      </c>
      <c r="O407" s="67"/>
      <c r="P407" s="205">
        <f>O407*H407</f>
        <v>0</v>
      </c>
      <c r="Q407" s="205">
        <v>0</v>
      </c>
      <c r="R407" s="205">
        <f>Q407*H407</f>
        <v>0</v>
      </c>
      <c r="S407" s="205">
        <v>0</v>
      </c>
      <c r="T407" s="206">
        <f>S407*H407</f>
        <v>0</v>
      </c>
      <c r="U407" s="37"/>
      <c r="V407" s="37"/>
      <c r="W407" s="37"/>
      <c r="X407" s="37"/>
      <c r="Y407" s="37"/>
      <c r="Z407" s="37"/>
      <c r="AA407" s="37"/>
      <c r="AB407" s="37"/>
      <c r="AC407" s="37"/>
      <c r="AD407" s="37"/>
      <c r="AE407" s="37"/>
      <c r="AR407" s="207" t="s">
        <v>161</v>
      </c>
      <c r="AT407" s="207" t="s">
        <v>194</v>
      </c>
      <c r="AU407" s="207" t="s">
        <v>90</v>
      </c>
      <c r="AY407" s="19" t="s">
        <v>192</v>
      </c>
      <c r="BE407" s="208">
        <f>IF(N407="základní",J407,0)</f>
        <v>0</v>
      </c>
      <c r="BF407" s="208">
        <f>IF(N407="snížená",J407,0)</f>
        <v>0</v>
      </c>
      <c r="BG407" s="208">
        <f>IF(N407="zákl. přenesená",J407,0)</f>
        <v>0</v>
      </c>
      <c r="BH407" s="208">
        <f>IF(N407="sníž. přenesená",J407,0)</f>
        <v>0</v>
      </c>
      <c r="BI407" s="208">
        <f>IF(N407="nulová",J407,0)</f>
        <v>0</v>
      </c>
      <c r="BJ407" s="19" t="s">
        <v>40</v>
      </c>
      <c r="BK407" s="208">
        <f>ROUND(I407*H407,2)</f>
        <v>0</v>
      </c>
      <c r="BL407" s="19" t="s">
        <v>161</v>
      </c>
      <c r="BM407" s="207" t="s">
        <v>1229</v>
      </c>
    </row>
    <row r="408" spans="1:65" s="13" customFormat="1" ht="10.199999999999999">
      <c r="B408" s="213"/>
      <c r="C408" s="214"/>
      <c r="D408" s="209" t="s">
        <v>201</v>
      </c>
      <c r="E408" s="215" t="s">
        <v>32</v>
      </c>
      <c r="F408" s="216" t="s">
        <v>1230</v>
      </c>
      <c r="G408" s="214"/>
      <c r="H408" s="215" t="s">
        <v>32</v>
      </c>
      <c r="I408" s="217"/>
      <c r="J408" s="214"/>
      <c r="K408" s="214"/>
      <c r="L408" s="218"/>
      <c r="M408" s="219"/>
      <c r="N408" s="220"/>
      <c r="O408" s="220"/>
      <c r="P408" s="220"/>
      <c r="Q408" s="220"/>
      <c r="R408" s="220"/>
      <c r="S408" s="220"/>
      <c r="T408" s="221"/>
      <c r="AT408" s="222" t="s">
        <v>201</v>
      </c>
      <c r="AU408" s="222" t="s">
        <v>90</v>
      </c>
      <c r="AV408" s="13" t="s">
        <v>40</v>
      </c>
      <c r="AW408" s="13" t="s">
        <v>38</v>
      </c>
      <c r="AX408" s="13" t="s">
        <v>81</v>
      </c>
      <c r="AY408" s="222" t="s">
        <v>192</v>
      </c>
    </row>
    <row r="409" spans="1:65" s="13" customFormat="1" ht="10.199999999999999">
      <c r="B409" s="213"/>
      <c r="C409" s="214"/>
      <c r="D409" s="209" t="s">
        <v>201</v>
      </c>
      <c r="E409" s="215" t="s">
        <v>32</v>
      </c>
      <c r="F409" s="216" t="s">
        <v>1075</v>
      </c>
      <c r="G409" s="214"/>
      <c r="H409" s="215" t="s">
        <v>32</v>
      </c>
      <c r="I409" s="217"/>
      <c r="J409" s="214"/>
      <c r="K409" s="214"/>
      <c r="L409" s="218"/>
      <c r="M409" s="219"/>
      <c r="N409" s="220"/>
      <c r="O409" s="220"/>
      <c r="P409" s="220"/>
      <c r="Q409" s="220"/>
      <c r="R409" s="220"/>
      <c r="S409" s="220"/>
      <c r="T409" s="221"/>
      <c r="AT409" s="222" t="s">
        <v>201</v>
      </c>
      <c r="AU409" s="222" t="s">
        <v>90</v>
      </c>
      <c r="AV409" s="13" t="s">
        <v>40</v>
      </c>
      <c r="AW409" s="13" t="s">
        <v>38</v>
      </c>
      <c r="AX409" s="13" t="s">
        <v>81</v>
      </c>
      <c r="AY409" s="222" t="s">
        <v>192</v>
      </c>
    </row>
    <row r="410" spans="1:65" s="13" customFormat="1" ht="10.199999999999999">
      <c r="B410" s="213"/>
      <c r="C410" s="214"/>
      <c r="D410" s="209" t="s">
        <v>201</v>
      </c>
      <c r="E410" s="215" t="s">
        <v>32</v>
      </c>
      <c r="F410" s="216" t="s">
        <v>1088</v>
      </c>
      <c r="G410" s="214"/>
      <c r="H410" s="215" t="s">
        <v>32</v>
      </c>
      <c r="I410" s="217"/>
      <c r="J410" s="214"/>
      <c r="K410" s="214"/>
      <c r="L410" s="218"/>
      <c r="M410" s="219"/>
      <c r="N410" s="220"/>
      <c r="O410" s="220"/>
      <c r="P410" s="220"/>
      <c r="Q410" s="220"/>
      <c r="R410" s="220"/>
      <c r="S410" s="220"/>
      <c r="T410" s="221"/>
      <c r="AT410" s="222" t="s">
        <v>201</v>
      </c>
      <c r="AU410" s="222" t="s">
        <v>90</v>
      </c>
      <c r="AV410" s="13" t="s">
        <v>40</v>
      </c>
      <c r="AW410" s="13" t="s">
        <v>38</v>
      </c>
      <c r="AX410" s="13" t="s">
        <v>81</v>
      </c>
      <c r="AY410" s="222" t="s">
        <v>192</v>
      </c>
    </row>
    <row r="411" spans="1:65" s="14" customFormat="1" ht="10.199999999999999">
      <c r="B411" s="223"/>
      <c r="C411" s="224"/>
      <c r="D411" s="209" t="s">
        <v>201</v>
      </c>
      <c r="E411" s="225" t="s">
        <v>32</v>
      </c>
      <c r="F411" s="226" t="s">
        <v>1231</v>
      </c>
      <c r="G411" s="224"/>
      <c r="H411" s="227">
        <v>1155.31</v>
      </c>
      <c r="I411" s="228"/>
      <c r="J411" s="224"/>
      <c r="K411" s="224"/>
      <c r="L411" s="229"/>
      <c r="M411" s="230"/>
      <c r="N411" s="231"/>
      <c r="O411" s="231"/>
      <c r="P411" s="231"/>
      <c r="Q411" s="231"/>
      <c r="R411" s="231"/>
      <c r="S411" s="231"/>
      <c r="T411" s="232"/>
      <c r="AT411" s="233" t="s">
        <v>201</v>
      </c>
      <c r="AU411" s="233" t="s">
        <v>90</v>
      </c>
      <c r="AV411" s="14" t="s">
        <v>90</v>
      </c>
      <c r="AW411" s="14" t="s">
        <v>38</v>
      </c>
      <c r="AX411" s="14" t="s">
        <v>81</v>
      </c>
      <c r="AY411" s="233" t="s">
        <v>192</v>
      </c>
    </row>
    <row r="412" spans="1:65" s="15" customFormat="1" ht="10.199999999999999">
      <c r="B412" s="234"/>
      <c r="C412" s="235"/>
      <c r="D412" s="209" t="s">
        <v>201</v>
      </c>
      <c r="E412" s="236" t="s">
        <v>32</v>
      </c>
      <c r="F412" s="237" t="s">
        <v>204</v>
      </c>
      <c r="G412" s="235"/>
      <c r="H412" s="238">
        <v>1155.31</v>
      </c>
      <c r="I412" s="239"/>
      <c r="J412" s="235"/>
      <c r="K412" s="235"/>
      <c r="L412" s="240"/>
      <c r="M412" s="241"/>
      <c r="N412" s="242"/>
      <c r="O412" s="242"/>
      <c r="P412" s="242"/>
      <c r="Q412" s="242"/>
      <c r="R412" s="242"/>
      <c r="S412" s="242"/>
      <c r="T412" s="243"/>
      <c r="AT412" s="244" t="s">
        <v>201</v>
      </c>
      <c r="AU412" s="244" t="s">
        <v>90</v>
      </c>
      <c r="AV412" s="15" t="s">
        <v>161</v>
      </c>
      <c r="AW412" s="15" t="s">
        <v>38</v>
      </c>
      <c r="AX412" s="15" t="s">
        <v>40</v>
      </c>
      <c r="AY412" s="244" t="s">
        <v>192</v>
      </c>
    </row>
    <row r="413" spans="1:65" s="2" customFormat="1" ht="21.75" customHeight="1">
      <c r="A413" s="37"/>
      <c r="B413" s="38"/>
      <c r="C413" s="196" t="s">
        <v>554</v>
      </c>
      <c r="D413" s="196" t="s">
        <v>194</v>
      </c>
      <c r="E413" s="197" t="s">
        <v>550</v>
      </c>
      <c r="F413" s="198" t="s">
        <v>551</v>
      </c>
      <c r="G413" s="199" t="s">
        <v>124</v>
      </c>
      <c r="H413" s="200">
        <v>1155.31</v>
      </c>
      <c r="I413" s="201"/>
      <c r="J413" s="202">
        <f>ROUND(I413*H413,2)</f>
        <v>0</v>
      </c>
      <c r="K413" s="198" t="s">
        <v>197</v>
      </c>
      <c r="L413" s="42"/>
      <c r="M413" s="203" t="s">
        <v>32</v>
      </c>
      <c r="N413" s="204" t="s">
        <v>52</v>
      </c>
      <c r="O413" s="67"/>
      <c r="P413" s="205">
        <f>O413*H413</f>
        <v>0</v>
      </c>
      <c r="Q413" s="205">
        <v>0</v>
      </c>
      <c r="R413" s="205">
        <f>Q413*H413</f>
        <v>0</v>
      </c>
      <c r="S413" s="205">
        <v>0</v>
      </c>
      <c r="T413" s="206">
        <f>S413*H413</f>
        <v>0</v>
      </c>
      <c r="U413" s="37"/>
      <c r="V413" s="37"/>
      <c r="W413" s="37"/>
      <c r="X413" s="37"/>
      <c r="Y413" s="37"/>
      <c r="Z413" s="37"/>
      <c r="AA413" s="37"/>
      <c r="AB413" s="37"/>
      <c r="AC413" s="37"/>
      <c r="AD413" s="37"/>
      <c r="AE413" s="37"/>
      <c r="AR413" s="207" t="s">
        <v>161</v>
      </c>
      <c r="AT413" s="207" t="s">
        <v>194</v>
      </c>
      <c r="AU413" s="207" t="s">
        <v>90</v>
      </c>
      <c r="AY413" s="19" t="s">
        <v>192</v>
      </c>
      <c r="BE413" s="208">
        <f>IF(N413="základní",J413,0)</f>
        <v>0</v>
      </c>
      <c r="BF413" s="208">
        <f>IF(N413="snížená",J413,0)</f>
        <v>0</v>
      </c>
      <c r="BG413" s="208">
        <f>IF(N413="zákl. přenesená",J413,0)</f>
        <v>0</v>
      </c>
      <c r="BH413" s="208">
        <f>IF(N413="sníž. přenesená",J413,0)</f>
        <v>0</v>
      </c>
      <c r="BI413" s="208">
        <f>IF(N413="nulová",J413,0)</f>
        <v>0</v>
      </c>
      <c r="BJ413" s="19" t="s">
        <v>40</v>
      </c>
      <c r="BK413" s="208">
        <f>ROUND(I413*H413,2)</f>
        <v>0</v>
      </c>
      <c r="BL413" s="19" t="s">
        <v>161</v>
      </c>
      <c r="BM413" s="207" t="s">
        <v>1232</v>
      </c>
    </row>
    <row r="414" spans="1:65" s="2" customFormat="1" ht="28.8">
      <c r="A414" s="37"/>
      <c r="B414" s="38"/>
      <c r="C414" s="39"/>
      <c r="D414" s="209" t="s">
        <v>199</v>
      </c>
      <c r="E414" s="39"/>
      <c r="F414" s="210" t="s">
        <v>553</v>
      </c>
      <c r="G414" s="39"/>
      <c r="H414" s="39"/>
      <c r="I414" s="119"/>
      <c r="J414" s="39"/>
      <c r="K414" s="39"/>
      <c r="L414" s="42"/>
      <c r="M414" s="211"/>
      <c r="N414" s="212"/>
      <c r="O414" s="67"/>
      <c r="P414" s="67"/>
      <c r="Q414" s="67"/>
      <c r="R414" s="67"/>
      <c r="S414" s="67"/>
      <c r="T414" s="68"/>
      <c r="U414" s="37"/>
      <c r="V414" s="37"/>
      <c r="W414" s="37"/>
      <c r="X414" s="37"/>
      <c r="Y414" s="37"/>
      <c r="Z414" s="37"/>
      <c r="AA414" s="37"/>
      <c r="AB414" s="37"/>
      <c r="AC414" s="37"/>
      <c r="AD414" s="37"/>
      <c r="AE414" s="37"/>
      <c r="AT414" s="19" t="s">
        <v>199</v>
      </c>
      <c r="AU414" s="19" t="s">
        <v>90</v>
      </c>
    </row>
    <row r="415" spans="1:65" s="13" customFormat="1" ht="10.199999999999999">
      <c r="B415" s="213"/>
      <c r="C415" s="214"/>
      <c r="D415" s="209" t="s">
        <v>201</v>
      </c>
      <c r="E415" s="215" t="s">
        <v>32</v>
      </c>
      <c r="F415" s="216" t="s">
        <v>1230</v>
      </c>
      <c r="G415" s="214"/>
      <c r="H415" s="215" t="s">
        <v>32</v>
      </c>
      <c r="I415" s="217"/>
      <c r="J415" s="214"/>
      <c r="K415" s="214"/>
      <c r="L415" s="218"/>
      <c r="M415" s="219"/>
      <c r="N415" s="220"/>
      <c r="O415" s="220"/>
      <c r="P415" s="220"/>
      <c r="Q415" s="220"/>
      <c r="R415" s="220"/>
      <c r="S415" s="220"/>
      <c r="T415" s="221"/>
      <c r="AT415" s="222" t="s">
        <v>201</v>
      </c>
      <c r="AU415" s="222" t="s">
        <v>90</v>
      </c>
      <c r="AV415" s="13" t="s">
        <v>40</v>
      </c>
      <c r="AW415" s="13" t="s">
        <v>38</v>
      </c>
      <c r="AX415" s="13" t="s">
        <v>81</v>
      </c>
      <c r="AY415" s="222" t="s">
        <v>192</v>
      </c>
    </row>
    <row r="416" spans="1:65" s="13" customFormat="1" ht="10.199999999999999">
      <c r="B416" s="213"/>
      <c r="C416" s="214"/>
      <c r="D416" s="209" t="s">
        <v>201</v>
      </c>
      <c r="E416" s="215" t="s">
        <v>32</v>
      </c>
      <c r="F416" s="216" t="s">
        <v>1075</v>
      </c>
      <c r="G416" s="214"/>
      <c r="H416" s="215" t="s">
        <v>32</v>
      </c>
      <c r="I416" s="217"/>
      <c r="J416" s="214"/>
      <c r="K416" s="214"/>
      <c r="L416" s="218"/>
      <c r="M416" s="219"/>
      <c r="N416" s="220"/>
      <c r="O416" s="220"/>
      <c r="P416" s="220"/>
      <c r="Q416" s="220"/>
      <c r="R416" s="220"/>
      <c r="S416" s="220"/>
      <c r="T416" s="221"/>
      <c r="AT416" s="222" t="s">
        <v>201</v>
      </c>
      <c r="AU416" s="222" t="s">
        <v>90</v>
      </c>
      <c r="AV416" s="13" t="s">
        <v>40</v>
      </c>
      <c r="AW416" s="13" t="s">
        <v>38</v>
      </c>
      <c r="AX416" s="13" t="s">
        <v>81</v>
      </c>
      <c r="AY416" s="222" t="s">
        <v>192</v>
      </c>
    </row>
    <row r="417" spans="1:65" s="13" customFormat="1" ht="10.199999999999999">
      <c r="B417" s="213"/>
      <c r="C417" s="214"/>
      <c r="D417" s="209" t="s">
        <v>201</v>
      </c>
      <c r="E417" s="215" t="s">
        <v>32</v>
      </c>
      <c r="F417" s="216" t="s">
        <v>1088</v>
      </c>
      <c r="G417" s="214"/>
      <c r="H417" s="215" t="s">
        <v>32</v>
      </c>
      <c r="I417" s="217"/>
      <c r="J417" s="214"/>
      <c r="K417" s="214"/>
      <c r="L417" s="218"/>
      <c r="M417" s="219"/>
      <c r="N417" s="220"/>
      <c r="O417" s="220"/>
      <c r="P417" s="220"/>
      <c r="Q417" s="220"/>
      <c r="R417" s="220"/>
      <c r="S417" s="220"/>
      <c r="T417" s="221"/>
      <c r="AT417" s="222" t="s">
        <v>201</v>
      </c>
      <c r="AU417" s="222" t="s">
        <v>90</v>
      </c>
      <c r="AV417" s="13" t="s">
        <v>40</v>
      </c>
      <c r="AW417" s="13" t="s">
        <v>38</v>
      </c>
      <c r="AX417" s="13" t="s">
        <v>81</v>
      </c>
      <c r="AY417" s="222" t="s">
        <v>192</v>
      </c>
    </row>
    <row r="418" spans="1:65" s="14" customFormat="1" ht="10.199999999999999">
      <c r="B418" s="223"/>
      <c r="C418" s="224"/>
      <c r="D418" s="209" t="s">
        <v>201</v>
      </c>
      <c r="E418" s="225" t="s">
        <v>32</v>
      </c>
      <c r="F418" s="226" t="s">
        <v>1231</v>
      </c>
      <c r="G418" s="224"/>
      <c r="H418" s="227">
        <v>1155.31</v>
      </c>
      <c r="I418" s="228"/>
      <c r="J418" s="224"/>
      <c r="K418" s="224"/>
      <c r="L418" s="229"/>
      <c r="M418" s="230"/>
      <c r="N418" s="231"/>
      <c r="O418" s="231"/>
      <c r="P418" s="231"/>
      <c r="Q418" s="231"/>
      <c r="R418" s="231"/>
      <c r="S418" s="231"/>
      <c r="T418" s="232"/>
      <c r="AT418" s="233" t="s">
        <v>201</v>
      </c>
      <c r="AU418" s="233" t="s">
        <v>90</v>
      </c>
      <c r="AV418" s="14" t="s">
        <v>90</v>
      </c>
      <c r="AW418" s="14" t="s">
        <v>38</v>
      </c>
      <c r="AX418" s="14" t="s">
        <v>81</v>
      </c>
      <c r="AY418" s="233" t="s">
        <v>192</v>
      </c>
    </row>
    <row r="419" spans="1:65" s="15" customFormat="1" ht="10.199999999999999">
      <c r="B419" s="234"/>
      <c r="C419" s="235"/>
      <c r="D419" s="209" t="s">
        <v>201</v>
      </c>
      <c r="E419" s="236" t="s">
        <v>32</v>
      </c>
      <c r="F419" s="237" t="s">
        <v>204</v>
      </c>
      <c r="G419" s="235"/>
      <c r="H419" s="238">
        <v>1155.31</v>
      </c>
      <c r="I419" s="239"/>
      <c r="J419" s="235"/>
      <c r="K419" s="235"/>
      <c r="L419" s="240"/>
      <c r="M419" s="241"/>
      <c r="N419" s="242"/>
      <c r="O419" s="242"/>
      <c r="P419" s="242"/>
      <c r="Q419" s="242"/>
      <c r="R419" s="242"/>
      <c r="S419" s="242"/>
      <c r="T419" s="243"/>
      <c r="AT419" s="244" t="s">
        <v>201</v>
      </c>
      <c r="AU419" s="244" t="s">
        <v>90</v>
      </c>
      <c r="AV419" s="15" t="s">
        <v>161</v>
      </c>
      <c r="AW419" s="15" t="s">
        <v>38</v>
      </c>
      <c r="AX419" s="15" t="s">
        <v>40</v>
      </c>
      <c r="AY419" s="244" t="s">
        <v>192</v>
      </c>
    </row>
    <row r="420" spans="1:65" s="2" customFormat="1" ht="21.75" customHeight="1">
      <c r="A420" s="37"/>
      <c r="B420" s="38"/>
      <c r="C420" s="196" t="s">
        <v>559</v>
      </c>
      <c r="D420" s="196" t="s">
        <v>194</v>
      </c>
      <c r="E420" s="197" t="s">
        <v>560</v>
      </c>
      <c r="F420" s="198" t="s">
        <v>561</v>
      </c>
      <c r="G420" s="199" t="s">
        <v>124</v>
      </c>
      <c r="H420" s="200">
        <v>1155.31</v>
      </c>
      <c r="I420" s="201"/>
      <c r="J420" s="202">
        <f>ROUND(I420*H420,2)</f>
        <v>0</v>
      </c>
      <c r="K420" s="198" t="s">
        <v>197</v>
      </c>
      <c r="L420" s="42"/>
      <c r="M420" s="203" t="s">
        <v>32</v>
      </c>
      <c r="N420" s="204" t="s">
        <v>52</v>
      </c>
      <c r="O420" s="67"/>
      <c r="P420" s="205">
        <f>O420*H420</f>
        <v>0</v>
      </c>
      <c r="Q420" s="205">
        <v>0</v>
      </c>
      <c r="R420" s="205">
        <f>Q420*H420</f>
        <v>0</v>
      </c>
      <c r="S420" s="205">
        <v>0</v>
      </c>
      <c r="T420" s="206">
        <f>S420*H420</f>
        <v>0</v>
      </c>
      <c r="U420" s="37"/>
      <c r="V420" s="37"/>
      <c r="W420" s="37"/>
      <c r="X420" s="37"/>
      <c r="Y420" s="37"/>
      <c r="Z420" s="37"/>
      <c r="AA420" s="37"/>
      <c r="AB420" s="37"/>
      <c r="AC420" s="37"/>
      <c r="AD420" s="37"/>
      <c r="AE420" s="37"/>
      <c r="AR420" s="207" t="s">
        <v>161</v>
      </c>
      <c r="AT420" s="207" t="s">
        <v>194</v>
      </c>
      <c r="AU420" s="207" t="s">
        <v>90</v>
      </c>
      <c r="AY420" s="19" t="s">
        <v>192</v>
      </c>
      <c r="BE420" s="208">
        <f>IF(N420="základní",J420,0)</f>
        <v>0</v>
      </c>
      <c r="BF420" s="208">
        <f>IF(N420="snížená",J420,0)</f>
        <v>0</v>
      </c>
      <c r="BG420" s="208">
        <f>IF(N420="zákl. přenesená",J420,0)</f>
        <v>0</v>
      </c>
      <c r="BH420" s="208">
        <f>IF(N420="sníž. přenesená",J420,0)</f>
        <v>0</v>
      </c>
      <c r="BI420" s="208">
        <f>IF(N420="nulová",J420,0)</f>
        <v>0</v>
      </c>
      <c r="BJ420" s="19" t="s">
        <v>40</v>
      </c>
      <c r="BK420" s="208">
        <f>ROUND(I420*H420,2)</f>
        <v>0</v>
      </c>
      <c r="BL420" s="19" t="s">
        <v>161</v>
      </c>
      <c r="BM420" s="207" t="s">
        <v>1233</v>
      </c>
    </row>
    <row r="421" spans="1:65" s="2" customFormat="1" ht="86.4">
      <c r="A421" s="37"/>
      <c r="B421" s="38"/>
      <c r="C421" s="39"/>
      <c r="D421" s="209" t="s">
        <v>199</v>
      </c>
      <c r="E421" s="39"/>
      <c r="F421" s="210" t="s">
        <v>558</v>
      </c>
      <c r="G421" s="39"/>
      <c r="H421" s="39"/>
      <c r="I421" s="119"/>
      <c r="J421" s="39"/>
      <c r="K421" s="39"/>
      <c r="L421" s="42"/>
      <c r="M421" s="211"/>
      <c r="N421" s="212"/>
      <c r="O421" s="67"/>
      <c r="P421" s="67"/>
      <c r="Q421" s="67"/>
      <c r="R421" s="67"/>
      <c r="S421" s="67"/>
      <c r="T421" s="68"/>
      <c r="U421" s="37"/>
      <c r="V421" s="37"/>
      <c r="W421" s="37"/>
      <c r="X421" s="37"/>
      <c r="Y421" s="37"/>
      <c r="Z421" s="37"/>
      <c r="AA421" s="37"/>
      <c r="AB421" s="37"/>
      <c r="AC421" s="37"/>
      <c r="AD421" s="37"/>
      <c r="AE421" s="37"/>
      <c r="AT421" s="19" t="s">
        <v>199</v>
      </c>
      <c r="AU421" s="19" t="s">
        <v>90</v>
      </c>
    </row>
    <row r="422" spans="1:65" s="13" customFormat="1" ht="10.199999999999999">
      <c r="B422" s="213"/>
      <c r="C422" s="214"/>
      <c r="D422" s="209" t="s">
        <v>201</v>
      </c>
      <c r="E422" s="215" t="s">
        <v>32</v>
      </c>
      <c r="F422" s="216" t="s">
        <v>1230</v>
      </c>
      <c r="G422" s="214"/>
      <c r="H422" s="215" t="s">
        <v>32</v>
      </c>
      <c r="I422" s="217"/>
      <c r="J422" s="214"/>
      <c r="K422" s="214"/>
      <c r="L422" s="218"/>
      <c r="M422" s="219"/>
      <c r="N422" s="220"/>
      <c r="O422" s="220"/>
      <c r="P422" s="220"/>
      <c r="Q422" s="220"/>
      <c r="R422" s="220"/>
      <c r="S422" s="220"/>
      <c r="T422" s="221"/>
      <c r="AT422" s="222" t="s">
        <v>201</v>
      </c>
      <c r="AU422" s="222" t="s">
        <v>90</v>
      </c>
      <c r="AV422" s="13" t="s">
        <v>40</v>
      </c>
      <c r="AW422" s="13" t="s">
        <v>38</v>
      </c>
      <c r="AX422" s="13" t="s">
        <v>81</v>
      </c>
      <c r="AY422" s="222" t="s">
        <v>192</v>
      </c>
    </row>
    <row r="423" spans="1:65" s="13" customFormat="1" ht="10.199999999999999">
      <c r="B423" s="213"/>
      <c r="C423" s="214"/>
      <c r="D423" s="209" t="s">
        <v>201</v>
      </c>
      <c r="E423" s="215" t="s">
        <v>32</v>
      </c>
      <c r="F423" s="216" t="s">
        <v>1075</v>
      </c>
      <c r="G423" s="214"/>
      <c r="H423" s="215" t="s">
        <v>32</v>
      </c>
      <c r="I423" s="217"/>
      <c r="J423" s="214"/>
      <c r="K423" s="214"/>
      <c r="L423" s="218"/>
      <c r="M423" s="219"/>
      <c r="N423" s="220"/>
      <c r="O423" s="220"/>
      <c r="P423" s="220"/>
      <c r="Q423" s="220"/>
      <c r="R423" s="220"/>
      <c r="S423" s="220"/>
      <c r="T423" s="221"/>
      <c r="AT423" s="222" t="s">
        <v>201</v>
      </c>
      <c r="AU423" s="222" t="s">
        <v>90</v>
      </c>
      <c r="AV423" s="13" t="s">
        <v>40</v>
      </c>
      <c r="AW423" s="13" t="s">
        <v>38</v>
      </c>
      <c r="AX423" s="13" t="s">
        <v>81</v>
      </c>
      <c r="AY423" s="222" t="s">
        <v>192</v>
      </c>
    </row>
    <row r="424" spans="1:65" s="13" customFormat="1" ht="10.199999999999999">
      <c r="B424" s="213"/>
      <c r="C424" s="214"/>
      <c r="D424" s="209" t="s">
        <v>201</v>
      </c>
      <c r="E424" s="215" t="s">
        <v>32</v>
      </c>
      <c r="F424" s="216" t="s">
        <v>1088</v>
      </c>
      <c r="G424" s="214"/>
      <c r="H424" s="215" t="s">
        <v>32</v>
      </c>
      <c r="I424" s="217"/>
      <c r="J424" s="214"/>
      <c r="K424" s="214"/>
      <c r="L424" s="218"/>
      <c r="M424" s="219"/>
      <c r="N424" s="220"/>
      <c r="O424" s="220"/>
      <c r="P424" s="220"/>
      <c r="Q424" s="220"/>
      <c r="R424" s="220"/>
      <c r="S424" s="220"/>
      <c r="T424" s="221"/>
      <c r="AT424" s="222" t="s">
        <v>201</v>
      </c>
      <c r="AU424" s="222" t="s">
        <v>90</v>
      </c>
      <c r="AV424" s="13" t="s">
        <v>40</v>
      </c>
      <c r="AW424" s="13" t="s">
        <v>38</v>
      </c>
      <c r="AX424" s="13" t="s">
        <v>81</v>
      </c>
      <c r="AY424" s="222" t="s">
        <v>192</v>
      </c>
    </row>
    <row r="425" spans="1:65" s="14" customFormat="1" ht="10.199999999999999">
      <c r="B425" s="223"/>
      <c r="C425" s="224"/>
      <c r="D425" s="209" t="s">
        <v>201</v>
      </c>
      <c r="E425" s="225" t="s">
        <v>32</v>
      </c>
      <c r="F425" s="226" t="s">
        <v>1231</v>
      </c>
      <c r="G425" s="224"/>
      <c r="H425" s="227">
        <v>1155.31</v>
      </c>
      <c r="I425" s="228"/>
      <c r="J425" s="224"/>
      <c r="K425" s="224"/>
      <c r="L425" s="229"/>
      <c r="M425" s="230"/>
      <c r="N425" s="231"/>
      <c r="O425" s="231"/>
      <c r="P425" s="231"/>
      <c r="Q425" s="231"/>
      <c r="R425" s="231"/>
      <c r="S425" s="231"/>
      <c r="T425" s="232"/>
      <c r="AT425" s="233" t="s">
        <v>201</v>
      </c>
      <c r="AU425" s="233" t="s">
        <v>90</v>
      </c>
      <c r="AV425" s="14" t="s">
        <v>90</v>
      </c>
      <c r="AW425" s="14" t="s">
        <v>38</v>
      </c>
      <c r="AX425" s="14" t="s">
        <v>81</v>
      </c>
      <c r="AY425" s="233" t="s">
        <v>192</v>
      </c>
    </row>
    <row r="426" spans="1:65" s="15" customFormat="1" ht="10.199999999999999">
      <c r="B426" s="234"/>
      <c r="C426" s="235"/>
      <c r="D426" s="209" t="s">
        <v>201</v>
      </c>
      <c r="E426" s="236" t="s">
        <v>32</v>
      </c>
      <c r="F426" s="237" t="s">
        <v>204</v>
      </c>
      <c r="G426" s="235"/>
      <c r="H426" s="238">
        <v>1155.31</v>
      </c>
      <c r="I426" s="239"/>
      <c r="J426" s="235"/>
      <c r="K426" s="235"/>
      <c r="L426" s="240"/>
      <c r="M426" s="241"/>
      <c r="N426" s="242"/>
      <c r="O426" s="242"/>
      <c r="P426" s="242"/>
      <c r="Q426" s="242"/>
      <c r="R426" s="242"/>
      <c r="S426" s="242"/>
      <c r="T426" s="243"/>
      <c r="AT426" s="244" t="s">
        <v>201</v>
      </c>
      <c r="AU426" s="244" t="s">
        <v>90</v>
      </c>
      <c r="AV426" s="15" t="s">
        <v>161</v>
      </c>
      <c r="AW426" s="15" t="s">
        <v>38</v>
      </c>
      <c r="AX426" s="15" t="s">
        <v>40</v>
      </c>
      <c r="AY426" s="244" t="s">
        <v>192</v>
      </c>
    </row>
    <row r="427" spans="1:65" s="2" customFormat="1" ht="16.5" customHeight="1">
      <c r="A427" s="37"/>
      <c r="B427" s="38"/>
      <c r="C427" s="196" t="s">
        <v>563</v>
      </c>
      <c r="D427" s="196" t="s">
        <v>194</v>
      </c>
      <c r="E427" s="197" t="s">
        <v>564</v>
      </c>
      <c r="F427" s="198" t="s">
        <v>565</v>
      </c>
      <c r="G427" s="199" t="s">
        <v>124</v>
      </c>
      <c r="H427" s="200">
        <v>1155.31</v>
      </c>
      <c r="I427" s="201"/>
      <c r="J427" s="202">
        <f>ROUND(I427*H427,2)</f>
        <v>0</v>
      </c>
      <c r="K427" s="198" t="s">
        <v>197</v>
      </c>
      <c r="L427" s="42"/>
      <c r="M427" s="203" t="s">
        <v>32</v>
      </c>
      <c r="N427" s="204" t="s">
        <v>52</v>
      </c>
      <c r="O427" s="67"/>
      <c r="P427" s="205">
        <f>O427*H427</f>
        <v>0</v>
      </c>
      <c r="Q427" s="205">
        <v>0</v>
      </c>
      <c r="R427" s="205">
        <f>Q427*H427</f>
        <v>0</v>
      </c>
      <c r="S427" s="205">
        <v>0</v>
      </c>
      <c r="T427" s="206">
        <f>S427*H427</f>
        <v>0</v>
      </c>
      <c r="U427" s="37"/>
      <c r="V427" s="37"/>
      <c r="W427" s="37"/>
      <c r="X427" s="37"/>
      <c r="Y427" s="37"/>
      <c r="Z427" s="37"/>
      <c r="AA427" s="37"/>
      <c r="AB427" s="37"/>
      <c r="AC427" s="37"/>
      <c r="AD427" s="37"/>
      <c r="AE427" s="37"/>
      <c r="AR427" s="207" t="s">
        <v>161</v>
      </c>
      <c r="AT427" s="207" t="s">
        <v>194</v>
      </c>
      <c r="AU427" s="207" t="s">
        <v>90</v>
      </c>
      <c r="AY427" s="19" t="s">
        <v>192</v>
      </c>
      <c r="BE427" s="208">
        <f>IF(N427="základní",J427,0)</f>
        <v>0</v>
      </c>
      <c r="BF427" s="208">
        <f>IF(N427="snížená",J427,0)</f>
        <v>0</v>
      </c>
      <c r="BG427" s="208">
        <f>IF(N427="zákl. přenesená",J427,0)</f>
        <v>0</v>
      </c>
      <c r="BH427" s="208">
        <f>IF(N427="sníž. přenesená",J427,0)</f>
        <v>0</v>
      </c>
      <c r="BI427" s="208">
        <f>IF(N427="nulová",J427,0)</f>
        <v>0</v>
      </c>
      <c r="BJ427" s="19" t="s">
        <v>40</v>
      </c>
      <c r="BK427" s="208">
        <f>ROUND(I427*H427,2)</f>
        <v>0</v>
      </c>
      <c r="BL427" s="19" t="s">
        <v>161</v>
      </c>
      <c r="BM427" s="207" t="s">
        <v>1234</v>
      </c>
    </row>
    <row r="428" spans="1:65" s="13" customFormat="1" ht="10.199999999999999">
      <c r="B428" s="213"/>
      <c r="C428" s="214"/>
      <c r="D428" s="209" t="s">
        <v>201</v>
      </c>
      <c r="E428" s="215" t="s">
        <v>32</v>
      </c>
      <c r="F428" s="216" t="s">
        <v>1230</v>
      </c>
      <c r="G428" s="214"/>
      <c r="H428" s="215" t="s">
        <v>32</v>
      </c>
      <c r="I428" s="217"/>
      <c r="J428" s="214"/>
      <c r="K428" s="214"/>
      <c r="L428" s="218"/>
      <c r="M428" s="219"/>
      <c r="N428" s="220"/>
      <c r="O428" s="220"/>
      <c r="P428" s="220"/>
      <c r="Q428" s="220"/>
      <c r="R428" s="220"/>
      <c r="S428" s="220"/>
      <c r="T428" s="221"/>
      <c r="AT428" s="222" t="s">
        <v>201</v>
      </c>
      <c r="AU428" s="222" t="s">
        <v>90</v>
      </c>
      <c r="AV428" s="13" t="s">
        <v>40</v>
      </c>
      <c r="AW428" s="13" t="s">
        <v>38</v>
      </c>
      <c r="AX428" s="13" t="s">
        <v>81</v>
      </c>
      <c r="AY428" s="222" t="s">
        <v>192</v>
      </c>
    </row>
    <row r="429" spans="1:65" s="13" customFormat="1" ht="10.199999999999999">
      <c r="B429" s="213"/>
      <c r="C429" s="214"/>
      <c r="D429" s="209" t="s">
        <v>201</v>
      </c>
      <c r="E429" s="215" t="s">
        <v>32</v>
      </c>
      <c r="F429" s="216" t="s">
        <v>1075</v>
      </c>
      <c r="G429" s="214"/>
      <c r="H429" s="215" t="s">
        <v>32</v>
      </c>
      <c r="I429" s="217"/>
      <c r="J429" s="214"/>
      <c r="K429" s="214"/>
      <c r="L429" s="218"/>
      <c r="M429" s="219"/>
      <c r="N429" s="220"/>
      <c r="O429" s="220"/>
      <c r="P429" s="220"/>
      <c r="Q429" s="220"/>
      <c r="R429" s="220"/>
      <c r="S429" s="220"/>
      <c r="T429" s="221"/>
      <c r="AT429" s="222" t="s">
        <v>201</v>
      </c>
      <c r="AU429" s="222" t="s">
        <v>90</v>
      </c>
      <c r="AV429" s="13" t="s">
        <v>40</v>
      </c>
      <c r="AW429" s="13" t="s">
        <v>38</v>
      </c>
      <c r="AX429" s="13" t="s">
        <v>81</v>
      </c>
      <c r="AY429" s="222" t="s">
        <v>192</v>
      </c>
    </row>
    <row r="430" spans="1:65" s="13" customFormat="1" ht="10.199999999999999">
      <c r="B430" s="213"/>
      <c r="C430" s="214"/>
      <c r="D430" s="209" t="s">
        <v>201</v>
      </c>
      <c r="E430" s="215" t="s">
        <v>32</v>
      </c>
      <c r="F430" s="216" t="s">
        <v>1088</v>
      </c>
      <c r="G430" s="214"/>
      <c r="H430" s="215" t="s">
        <v>32</v>
      </c>
      <c r="I430" s="217"/>
      <c r="J430" s="214"/>
      <c r="K430" s="214"/>
      <c r="L430" s="218"/>
      <c r="M430" s="219"/>
      <c r="N430" s="220"/>
      <c r="O430" s="220"/>
      <c r="P430" s="220"/>
      <c r="Q430" s="220"/>
      <c r="R430" s="220"/>
      <c r="S430" s="220"/>
      <c r="T430" s="221"/>
      <c r="AT430" s="222" t="s">
        <v>201</v>
      </c>
      <c r="AU430" s="222" t="s">
        <v>90</v>
      </c>
      <c r="AV430" s="13" t="s">
        <v>40</v>
      </c>
      <c r="AW430" s="13" t="s">
        <v>38</v>
      </c>
      <c r="AX430" s="13" t="s">
        <v>81</v>
      </c>
      <c r="AY430" s="222" t="s">
        <v>192</v>
      </c>
    </row>
    <row r="431" spans="1:65" s="14" customFormat="1" ht="10.199999999999999">
      <c r="B431" s="223"/>
      <c r="C431" s="224"/>
      <c r="D431" s="209" t="s">
        <v>201</v>
      </c>
      <c r="E431" s="225" t="s">
        <v>32</v>
      </c>
      <c r="F431" s="226" t="s">
        <v>1231</v>
      </c>
      <c r="G431" s="224"/>
      <c r="H431" s="227">
        <v>1155.31</v>
      </c>
      <c r="I431" s="228"/>
      <c r="J431" s="224"/>
      <c r="K431" s="224"/>
      <c r="L431" s="229"/>
      <c r="M431" s="230"/>
      <c r="N431" s="231"/>
      <c r="O431" s="231"/>
      <c r="P431" s="231"/>
      <c r="Q431" s="231"/>
      <c r="R431" s="231"/>
      <c r="S431" s="231"/>
      <c r="T431" s="232"/>
      <c r="AT431" s="233" t="s">
        <v>201</v>
      </c>
      <c r="AU431" s="233" t="s">
        <v>90</v>
      </c>
      <c r="AV431" s="14" t="s">
        <v>90</v>
      </c>
      <c r="AW431" s="14" t="s">
        <v>38</v>
      </c>
      <c r="AX431" s="14" t="s">
        <v>81</v>
      </c>
      <c r="AY431" s="233" t="s">
        <v>192</v>
      </c>
    </row>
    <row r="432" spans="1:65" s="15" customFormat="1" ht="10.199999999999999">
      <c r="B432" s="234"/>
      <c r="C432" s="235"/>
      <c r="D432" s="209" t="s">
        <v>201</v>
      </c>
      <c r="E432" s="236" t="s">
        <v>32</v>
      </c>
      <c r="F432" s="237" t="s">
        <v>204</v>
      </c>
      <c r="G432" s="235"/>
      <c r="H432" s="238">
        <v>1155.31</v>
      </c>
      <c r="I432" s="239"/>
      <c r="J432" s="235"/>
      <c r="K432" s="235"/>
      <c r="L432" s="240"/>
      <c r="M432" s="241"/>
      <c r="N432" s="242"/>
      <c r="O432" s="242"/>
      <c r="P432" s="242"/>
      <c r="Q432" s="242"/>
      <c r="R432" s="242"/>
      <c r="S432" s="242"/>
      <c r="T432" s="243"/>
      <c r="AT432" s="244" t="s">
        <v>201</v>
      </c>
      <c r="AU432" s="244" t="s">
        <v>90</v>
      </c>
      <c r="AV432" s="15" t="s">
        <v>161</v>
      </c>
      <c r="AW432" s="15" t="s">
        <v>38</v>
      </c>
      <c r="AX432" s="15" t="s">
        <v>40</v>
      </c>
      <c r="AY432" s="244" t="s">
        <v>192</v>
      </c>
    </row>
    <row r="433" spans="1:65" s="2" customFormat="1" ht="16.5" customHeight="1">
      <c r="A433" s="37"/>
      <c r="B433" s="38"/>
      <c r="C433" s="196" t="s">
        <v>567</v>
      </c>
      <c r="D433" s="196" t="s">
        <v>194</v>
      </c>
      <c r="E433" s="197" t="s">
        <v>568</v>
      </c>
      <c r="F433" s="198" t="s">
        <v>569</v>
      </c>
      <c r="G433" s="199" t="s">
        <v>124</v>
      </c>
      <c r="H433" s="200">
        <v>2310.62</v>
      </c>
      <c r="I433" s="201"/>
      <c r="J433" s="202">
        <f>ROUND(I433*H433,2)</f>
        <v>0</v>
      </c>
      <c r="K433" s="198" t="s">
        <v>197</v>
      </c>
      <c r="L433" s="42"/>
      <c r="M433" s="203" t="s">
        <v>32</v>
      </c>
      <c r="N433" s="204" t="s">
        <v>52</v>
      </c>
      <c r="O433" s="67"/>
      <c r="P433" s="205">
        <f>O433*H433</f>
        <v>0</v>
      </c>
      <c r="Q433" s="205">
        <v>0</v>
      </c>
      <c r="R433" s="205">
        <f>Q433*H433</f>
        <v>0</v>
      </c>
      <c r="S433" s="205">
        <v>0</v>
      </c>
      <c r="T433" s="206">
        <f>S433*H433</f>
        <v>0</v>
      </c>
      <c r="U433" s="37"/>
      <c r="V433" s="37"/>
      <c r="W433" s="37"/>
      <c r="X433" s="37"/>
      <c r="Y433" s="37"/>
      <c r="Z433" s="37"/>
      <c r="AA433" s="37"/>
      <c r="AB433" s="37"/>
      <c r="AC433" s="37"/>
      <c r="AD433" s="37"/>
      <c r="AE433" s="37"/>
      <c r="AR433" s="207" t="s">
        <v>161</v>
      </c>
      <c r="AT433" s="207" t="s">
        <v>194</v>
      </c>
      <c r="AU433" s="207" t="s">
        <v>90</v>
      </c>
      <c r="AY433" s="19" t="s">
        <v>192</v>
      </c>
      <c r="BE433" s="208">
        <f>IF(N433="základní",J433,0)</f>
        <v>0</v>
      </c>
      <c r="BF433" s="208">
        <f>IF(N433="snížená",J433,0)</f>
        <v>0</v>
      </c>
      <c r="BG433" s="208">
        <f>IF(N433="zákl. přenesená",J433,0)</f>
        <v>0</v>
      </c>
      <c r="BH433" s="208">
        <f>IF(N433="sníž. přenesená",J433,0)</f>
        <v>0</v>
      </c>
      <c r="BI433" s="208">
        <f>IF(N433="nulová",J433,0)</f>
        <v>0</v>
      </c>
      <c r="BJ433" s="19" t="s">
        <v>40</v>
      </c>
      <c r="BK433" s="208">
        <f>ROUND(I433*H433,2)</f>
        <v>0</v>
      </c>
      <c r="BL433" s="19" t="s">
        <v>161</v>
      </c>
      <c r="BM433" s="207" t="s">
        <v>1235</v>
      </c>
    </row>
    <row r="434" spans="1:65" s="13" customFormat="1" ht="10.199999999999999">
      <c r="B434" s="213"/>
      <c r="C434" s="214"/>
      <c r="D434" s="209" t="s">
        <v>201</v>
      </c>
      <c r="E434" s="215" t="s">
        <v>32</v>
      </c>
      <c r="F434" s="216" t="s">
        <v>1230</v>
      </c>
      <c r="G434" s="214"/>
      <c r="H434" s="215" t="s">
        <v>32</v>
      </c>
      <c r="I434" s="217"/>
      <c r="J434" s="214"/>
      <c r="K434" s="214"/>
      <c r="L434" s="218"/>
      <c r="M434" s="219"/>
      <c r="N434" s="220"/>
      <c r="O434" s="220"/>
      <c r="P434" s="220"/>
      <c r="Q434" s="220"/>
      <c r="R434" s="220"/>
      <c r="S434" s="220"/>
      <c r="T434" s="221"/>
      <c r="AT434" s="222" t="s">
        <v>201</v>
      </c>
      <c r="AU434" s="222" t="s">
        <v>90</v>
      </c>
      <c r="AV434" s="13" t="s">
        <v>40</v>
      </c>
      <c r="AW434" s="13" t="s">
        <v>38</v>
      </c>
      <c r="AX434" s="13" t="s">
        <v>81</v>
      </c>
      <c r="AY434" s="222" t="s">
        <v>192</v>
      </c>
    </row>
    <row r="435" spans="1:65" s="13" customFormat="1" ht="10.199999999999999">
      <c r="B435" s="213"/>
      <c r="C435" s="214"/>
      <c r="D435" s="209" t="s">
        <v>201</v>
      </c>
      <c r="E435" s="215" t="s">
        <v>32</v>
      </c>
      <c r="F435" s="216" t="s">
        <v>1075</v>
      </c>
      <c r="G435" s="214"/>
      <c r="H435" s="215" t="s">
        <v>32</v>
      </c>
      <c r="I435" s="217"/>
      <c r="J435" s="214"/>
      <c r="K435" s="214"/>
      <c r="L435" s="218"/>
      <c r="M435" s="219"/>
      <c r="N435" s="220"/>
      <c r="O435" s="220"/>
      <c r="P435" s="220"/>
      <c r="Q435" s="220"/>
      <c r="R435" s="220"/>
      <c r="S435" s="220"/>
      <c r="T435" s="221"/>
      <c r="AT435" s="222" t="s">
        <v>201</v>
      </c>
      <c r="AU435" s="222" t="s">
        <v>90</v>
      </c>
      <c r="AV435" s="13" t="s">
        <v>40</v>
      </c>
      <c r="AW435" s="13" t="s">
        <v>38</v>
      </c>
      <c r="AX435" s="13" t="s">
        <v>81</v>
      </c>
      <c r="AY435" s="222" t="s">
        <v>192</v>
      </c>
    </row>
    <row r="436" spans="1:65" s="13" customFormat="1" ht="10.199999999999999">
      <c r="B436" s="213"/>
      <c r="C436" s="214"/>
      <c r="D436" s="209" t="s">
        <v>201</v>
      </c>
      <c r="E436" s="215" t="s">
        <v>32</v>
      </c>
      <c r="F436" s="216" t="s">
        <v>1088</v>
      </c>
      <c r="G436" s="214"/>
      <c r="H436" s="215" t="s">
        <v>32</v>
      </c>
      <c r="I436" s="217"/>
      <c r="J436" s="214"/>
      <c r="K436" s="214"/>
      <c r="L436" s="218"/>
      <c r="M436" s="219"/>
      <c r="N436" s="220"/>
      <c r="O436" s="220"/>
      <c r="P436" s="220"/>
      <c r="Q436" s="220"/>
      <c r="R436" s="220"/>
      <c r="S436" s="220"/>
      <c r="T436" s="221"/>
      <c r="AT436" s="222" t="s">
        <v>201</v>
      </c>
      <c r="AU436" s="222" t="s">
        <v>90</v>
      </c>
      <c r="AV436" s="13" t="s">
        <v>40</v>
      </c>
      <c r="AW436" s="13" t="s">
        <v>38</v>
      </c>
      <c r="AX436" s="13" t="s">
        <v>81</v>
      </c>
      <c r="AY436" s="222" t="s">
        <v>192</v>
      </c>
    </row>
    <row r="437" spans="1:65" s="14" customFormat="1" ht="10.199999999999999">
      <c r="B437" s="223"/>
      <c r="C437" s="224"/>
      <c r="D437" s="209" t="s">
        <v>201</v>
      </c>
      <c r="E437" s="225" t="s">
        <v>32</v>
      </c>
      <c r="F437" s="226" t="s">
        <v>1231</v>
      </c>
      <c r="G437" s="224"/>
      <c r="H437" s="227">
        <v>1155.31</v>
      </c>
      <c r="I437" s="228"/>
      <c r="J437" s="224"/>
      <c r="K437" s="224"/>
      <c r="L437" s="229"/>
      <c r="M437" s="230"/>
      <c r="N437" s="231"/>
      <c r="O437" s="231"/>
      <c r="P437" s="231"/>
      <c r="Q437" s="231"/>
      <c r="R437" s="231"/>
      <c r="S437" s="231"/>
      <c r="T437" s="232"/>
      <c r="AT437" s="233" t="s">
        <v>201</v>
      </c>
      <c r="AU437" s="233" t="s">
        <v>90</v>
      </c>
      <c r="AV437" s="14" t="s">
        <v>90</v>
      </c>
      <c r="AW437" s="14" t="s">
        <v>38</v>
      </c>
      <c r="AX437" s="14" t="s">
        <v>81</v>
      </c>
      <c r="AY437" s="233" t="s">
        <v>192</v>
      </c>
    </row>
    <row r="438" spans="1:65" s="16" customFormat="1" ht="10.199999999999999">
      <c r="B438" s="245"/>
      <c r="C438" s="246"/>
      <c r="D438" s="209" t="s">
        <v>201</v>
      </c>
      <c r="E438" s="247" t="s">
        <v>32</v>
      </c>
      <c r="F438" s="248" t="s">
        <v>1236</v>
      </c>
      <c r="G438" s="246"/>
      <c r="H438" s="249">
        <v>1155.31</v>
      </c>
      <c r="I438" s="250"/>
      <c r="J438" s="246"/>
      <c r="K438" s="246"/>
      <c r="L438" s="251"/>
      <c r="M438" s="252"/>
      <c r="N438" s="253"/>
      <c r="O438" s="253"/>
      <c r="P438" s="253"/>
      <c r="Q438" s="253"/>
      <c r="R438" s="253"/>
      <c r="S438" s="253"/>
      <c r="T438" s="254"/>
      <c r="AT438" s="255" t="s">
        <v>201</v>
      </c>
      <c r="AU438" s="255" t="s">
        <v>90</v>
      </c>
      <c r="AV438" s="16" t="s">
        <v>111</v>
      </c>
      <c r="AW438" s="16" t="s">
        <v>38</v>
      </c>
      <c r="AX438" s="16" t="s">
        <v>81</v>
      </c>
      <c r="AY438" s="255" t="s">
        <v>192</v>
      </c>
    </row>
    <row r="439" spans="1:65" s="14" customFormat="1" ht="10.199999999999999">
      <c r="B439" s="223"/>
      <c r="C439" s="224"/>
      <c r="D439" s="209" t="s">
        <v>201</v>
      </c>
      <c r="E439" s="225" t="s">
        <v>32</v>
      </c>
      <c r="F439" s="226" t="s">
        <v>1231</v>
      </c>
      <c r="G439" s="224"/>
      <c r="H439" s="227">
        <v>1155.31</v>
      </c>
      <c r="I439" s="228"/>
      <c r="J439" s="224"/>
      <c r="K439" s="224"/>
      <c r="L439" s="229"/>
      <c r="M439" s="230"/>
      <c r="N439" s="231"/>
      <c r="O439" s="231"/>
      <c r="P439" s="231"/>
      <c r="Q439" s="231"/>
      <c r="R439" s="231"/>
      <c r="S439" s="231"/>
      <c r="T439" s="232"/>
      <c r="AT439" s="233" t="s">
        <v>201</v>
      </c>
      <c r="AU439" s="233" t="s">
        <v>90</v>
      </c>
      <c r="AV439" s="14" t="s">
        <v>90</v>
      </c>
      <c r="AW439" s="14" t="s">
        <v>38</v>
      </c>
      <c r="AX439" s="14" t="s">
        <v>81</v>
      </c>
      <c r="AY439" s="233" t="s">
        <v>192</v>
      </c>
    </row>
    <row r="440" spans="1:65" s="16" customFormat="1" ht="10.199999999999999">
      <c r="B440" s="245"/>
      <c r="C440" s="246"/>
      <c r="D440" s="209" t="s">
        <v>201</v>
      </c>
      <c r="E440" s="247" t="s">
        <v>32</v>
      </c>
      <c r="F440" s="248" t="s">
        <v>1237</v>
      </c>
      <c r="G440" s="246"/>
      <c r="H440" s="249">
        <v>1155.31</v>
      </c>
      <c r="I440" s="250"/>
      <c r="J440" s="246"/>
      <c r="K440" s="246"/>
      <c r="L440" s="251"/>
      <c r="M440" s="252"/>
      <c r="N440" s="253"/>
      <c r="O440" s="253"/>
      <c r="P440" s="253"/>
      <c r="Q440" s="253"/>
      <c r="R440" s="253"/>
      <c r="S440" s="253"/>
      <c r="T440" s="254"/>
      <c r="AT440" s="255" t="s">
        <v>201</v>
      </c>
      <c r="AU440" s="255" t="s">
        <v>90</v>
      </c>
      <c r="AV440" s="16" t="s">
        <v>111</v>
      </c>
      <c r="AW440" s="16" t="s">
        <v>38</v>
      </c>
      <c r="AX440" s="16" t="s">
        <v>81</v>
      </c>
      <c r="AY440" s="255" t="s">
        <v>192</v>
      </c>
    </row>
    <row r="441" spans="1:65" s="15" customFormat="1" ht="10.199999999999999">
      <c r="B441" s="234"/>
      <c r="C441" s="235"/>
      <c r="D441" s="209" t="s">
        <v>201</v>
      </c>
      <c r="E441" s="236" t="s">
        <v>32</v>
      </c>
      <c r="F441" s="237" t="s">
        <v>204</v>
      </c>
      <c r="G441" s="235"/>
      <c r="H441" s="238">
        <v>2310.62</v>
      </c>
      <c r="I441" s="239"/>
      <c r="J441" s="235"/>
      <c r="K441" s="235"/>
      <c r="L441" s="240"/>
      <c r="M441" s="241"/>
      <c r="N441" s="242"/>
      <c r="O441" s="242"/>
      <c r="P441" s="242"/>
      <c r="Q441" s="242"/>
      <c r="R441" s="242"/>
      <c r="S441" s="242"/>
      <c r="T441" s="243"/>
      <c r="AT441" s="244" t="s">
        <v>201</v>
      </c>
      <c r="AU441" s="244" t="s">
        <v>90</v>
      </c>
      <c r="AV441" s="15" t="s">
        <v>161</v>
      </c>
      <c r="AW441" s="15" t="s">
        <v>38</v>
      </c>
      <c r="AX441" s="15" t="s">
        <v>40</v>
      </c>
      <c r="AY441" s="244" t="s">
        <v>192</v>
      </c>
    </row>
    <row r="442" spans="1:65" s="2" customFormat="1" ht="21.75" customHeight="1">
      <c r="A442" s="37"/>
      <c r="B442" s="38"/>
      <c r="C442" s="196" t="s">
        <v>574</v>
      </c>
      <c r="D442" s="196" t="s">
        <v>194</v>
      </c>
      <c r="E442" s="197" t="s">
        <v>575</v>
      </c>
      <c r="F442" s="198" t="s">
        <v>576</v>
      </c>
      <c r="G442" s="199" t="s">
        <v>124</v>
      </c>
      <c r="H442" s="200">
        <v>1155.31</v>
      </c>
      <c r="I442" s="201"/>
      <c r="J442" s="202">
        <f>ROUND(I442*H442,2)</f>
        <v>0</v>
      </c>
      <c r="K442" s="198" t="s">
        <v>197</v>
      </c>
      <c r="L442" s="42"/>
      <c r="M442" s="203" t="s">
        <v>32</v>
      </c>
      <c r="N442" s="204" t="s">
        <v>52</v>
      </c>
      <c r="O442" s="67"/>
      <c r="P442" s="205">
        <f>O442*H442</f>
        <v>0</v>
      </c>
      <c r="Q442" s="205">
        <v>0</v>
      </c>
      <c r="R442" s="205">
        <f>Q442*H442</f>
        <v>0</v>
      </c>
      <c r="S442" s="205">
        <v>0</v>
      </c>
      <c r="T442" s="206">
        <f>S442*H442</f>
        <v>0</v>
      </c>
      <c r="U442" s="37"/>
      <c r="V442" s="37"/>
      <c r="W442" s="37"/>
      <c r="X442" s="37"/>
      <c r="Y442" s="37"/>
      <c r="Z442" s="37"/>
      <c r="AA442" s="37"/>
      <c r="AB442" s="37"/>
      <c r="AC442" s="37"/>
      <c r="AD442" s="37"/>
      <c r="AE442" s="37"/>
      <c r="AR442" s="207" t="s">
        <v>161</v>
      </c>
      <c r="AT442" s="207" t="s">
        <v>194</v>
      </c>
      <c r="AU442" s="207" t="s">
        <v>90</v>
      </c>
      <c r="AY442" s="19" t="s">
        <v>192</v>
      </c>
      <c r="BE442" s="208">
        <f>IF(N442="základní",J442,0)</f>
        <v>0</v>
      </c>
      <c r="BF442" s="208">
        <f>IF(N442="snížená",J442,0)</f>
        <v>0</v>
      </c>
      <c r="BG442" s="208">
        <f>IF(N442="zákl. přenesená",J442,0)</f>
        <v>0</v>
      </c>
      <c r="BH442" s="208">
        <f>IF(N442="sníž. přenesená",J442,0)</f>
        <v>0</v>
      </c>
      <c r="BI442" s="208">
        <f>IF(N442="nulová",J442,0)</f>
        <v>0</v>
      </c>
      <c r="BJ442" s="19" t="s">
        <v>40</v>
      </c>
      <c r="BK442" s="208">
        <f>ROUND(I442*H442,2)</f>
        <v>0</v>
      </c>
      <c r="BL442" s="19" t="s">
        <v>161</v>
      </c>
      <c r="BM442" s="207" t="s">
        <v>1238</v>
      </c>
    </row>
    <row r="443" spans="1:65" s="2" customFormat="1" ht="28.8">
      <c r="A443" s="37"/>
      <c r="B443" s="38"/>
      <c r="C443" s="39"/>
      <c r="D443" s="209" t="s">
        <v>199</v>
      </c>
      <c r="E443" s="39"/>
      <c r="F443" s="210" t="s">
        <v>578</v>
      </c>
      <c r="G443" s="39"/>
      <c r="H443" s="39"/>
      <c r="I443" s="119"/>
      <c r="J443" s="39"/>
      <c r="K443" s="39"/>
      <c r="L443" s="42"/>
      <c r="M443" s="211"/>
      <c r="N443" s="212"/>
      <c r="O443" s="67"/>
      <c r="P443" s="67"/>
      <c r="Q443" s="67"/>
      <c r="R443" s="67"/>
      <c r="S443" s="67"/>
      <c r="T443" s="68"/>
      <c r="U443" s="37"/>
      <c r="V443" s="37"/>
      <c r="W443" s="37"/>
      <c r="X443" s="37"/>
      <c r="Y443" s="37"/>
      <c r="Z443" s="37"/>
      <c r="AA443" s="37"/>
      <c r="AB443" s="37"/>
      <c r="AC443" s="37"/>
      <c r="AD443" s="37"/>
      <c r="AE443" s="37"/>
      <c r="AT443" s="19" t="s">
        <v>199</v>
      </c>
      <c r="AU443" s="19" t="s">
        <v>90</v>
      </c>
    </row>
    <row r="444" spans="1:65" s="13" customFormat="1" ht="10.199999999999999">
      <c r="B444" s="213"/>
      <c r="C444" s="214"/>
      <c r="D444" s="209" t="s">
        <v>201</v>
      </c>
      <c r="E444" s="215" t="s">
        <v>32</v>
      </c>
      <c r="F444" s="216" t="s">
        <v>1230</v>
      </c>
      <c r="G444" s="214"/>
      <c r="H444" s="215" t="s">
        <v>32</v>
      </c>
      <c r="I444" s="217"/>
      <c r="J444" s="214"/>
      <c r="K444" s="214"/>
      <c r="L444" s="218"/>
      <c r="M444" s="219"/>
      <c r="N444" s="220"/>
      <c r="O444" s="220"/>
      <c r="P444" s="220"/>
      <c r="Q444" s="220"/>
      <c r="R444" s="220"/>
      <c r="S444" s="220"/>
      <c r="T444" s="221"/>
      <c r="AT444" s="222" t="s">
        <v>201</v>
      </c>
      <c r="AU444" s="222" t="s">
        <v>90</v>
      </c>
      <c r="AV444" s="13" t="s">
        <v>40</v>
      </c>
      <c r="AW444" s="13" t="s">
        <v>38</v>
      </c>
      <c r="AX444" s="13" t="s">
        <v>81</v>
      </c>
      <c r="AY444" s="222" t="s">
        <v>192</v>
      </c>
    </row>
    <row r="445" spans="1:65" s="13" customFormat="1" ht="10.199999999999999">
      <c r="B445" s="213"/>
      <c r="C445" s="214"/>
      <c r="D445" s="209" t="s">
        <v>201</v>
      </c>
      <c r="E445" s="215" t="s">
        <v>32</v>
      </c>
      <c r="F445" s="216" t="s">
        <v>1075</v>
      </c>
      <c r="G445" s="214"/>
      <c r="H445" s="215" t="s">
        <v>32</v>
      </c>
      <c r="I445" s="217"/>
      <c r="J445" s="214"/>
      <c r="K445" s="214"/>
      <c r="L445" s="218"/>
      <c r="M445" s="219"/>
      <c r="N445" s="220"/>
      <c r="O445" s="220"/>
      <c r="P445" s="220"/>
      <c r="Q445" s="220"/>
      <c r="R445" s="220"/>
      <c r="S445" s="220"/>
      <c r="T445" s="221"/>
      <c r="AT445" s="222" t="s">
        <v>201</v>
      </c>
      <c r="AU445" s="222" t="s">
        <v>90</v>
      </c>
      <c r="AV445" s="13" t="s">
        <v>40</v>
      </c>
      <c r="AW445" s="13" t="s">
        <v>38</v>
      </c>
      <c r="AX445" s="13" t="s">
        <v>81</v>
      </c>
      <c r="AY445" s="222" t="s">
        <v>192</v>
      </c>
    </row>
    <row r="446" spans="1:65" s="13" customFormat="1" ht="10.199999999999999">
      <c r="B446" s="213"/>
      <c r="C446" s="214"/>
      <c r="D446" s="209" t="s">
        <v>201</v>
      </c>
      <c r="E446" s="215" t="s">
        <v>32</v>
      </c>
      <c r="F446" s="216" t="s">
        <v>1088</v>
      </c>
      <c r="G446" s="214"/>
      <c r="H446" s="215" t="s">
        <v>32</v>
      </c>
      <c r="I446" s="217"/>
      <c r="J446" s="214"/>
      <c r="K446" s="214"/>
      <c r="L446" s="218"/>
      <c r="M446" s="219"/>
      <c r="N446" s="220"/>
      <c r="O446" s="220"/>
      <c r="P446" s="220"/>
      <c r="Q446" s="220"/>
      <c r="R446" s="220"/>
      <c r="S446" s="220"/>
      <c r="T446" s="221"/>
      <c r="AT446" s="222" t="s">
        <v>201</v>
      </c>
      <c r="AU446" s="222" t="s">
        <v>90</v>
      </c>
      <c r="AV446" s="13" t="s">
        <v>40</v>
      </c>
      <c r="AW446" s="13" t="s">
        <v>38</v>
      </c>
      <c r="AX446" s="13" t="s">
        <v>81</v>
      </c>
      <c r="AY446" s="222" t="s">
        <v>192</v>
      </c>
    </row>
    <row r="447" spans="1:65" s="14" customFormat="1" ht="10.199999999999999">
      <c r="B447" s="223"/>
      <c r="C447" s="224"/>
      <c r="D447" s="209" t="s">
        <v>201</v>
      </c>
      <c r="E447" s="225" t="s">
        <v>32</v>
      </c>
      <c r="F447" s="226" t="s">
        <v>1231</v>
      </c>
      <c r="G447" s="224"/>
      <c r="H447" s="227">
        <v>1155.31</v>
      </c>
      <c r="I447" s="228"/>
      <c r="J447" s="224"/>
      <c r="K447" s="224"/>
      <c r="L447" s="229"/>
      <c r="M447" s="230"/>
      <c r="N447" s="231"/>
      <c r="O447" s="231"/>
      <c r="P447" s="231"/>
      <c r="Q447" s="231"/>
      <c r="R447" s="231"/>
      <c r="S447" s="231"/>
      <c r="T447" s="232"/>
      <c r="AT447" s="233" t="s">
        <v>201</v>
      </c>
      <c r="AU447" s="233" t="s">
        <v>90</v>
      </c>
      <c r="AV447" s="14" t="s">
        <v>90</v>
      </c>
      <c r="AW447" s="14" t="s">
        <v>38</v>
      </c>
      <c r="AX447" s="14" t="s">
        <v>81</v>
      </c>
      <c r="AY447" s="233" t="s">
        <v>192</v>
      </c>
    </row>
    <row r="448" spans="1:65" s="15" customFormat="1" ht="10.199999999999999">
      <c r="B448" s="234"/>
      <c r="C448" s="235"/>
      <c r="D448" s="209" t="s">
        <v>201</v>
      </c>
      <c r="E448" s="236" t="s">
        <v>32</v>
      </c>
      <c r="F448" s="237" t="s">
        <v>204</v>
      </c>
      <c r="G448" s="235"/>
      <c r="H448" s="238">
        <v>1155.31</v>
      </c>
      <c r="I448" s="239"/>
      <c r="J448" s="235"/>
      <c r="K448" s="235"/>
      <c r="L448" s="240"/>
      <c r="M448" s="241"/>
      <c r="N448" s="242"/>
      <c r="O448" s="242"/>
      <c r="P448" s="242"/>
      <c r="Q448" s="242"/>
      <c r="R448" s="242"/>
      <c r="S448" s="242"/>
      <c r="T448" s="243"/>
      <c r="AT448" s="244" t="s">
        <v>201</v>
      </c>
      <c r="AU448" s="244" t="s">
        <v>90</v>
      </c>
      <c r="AV448" s="15" t="s">
        <v>161</v>
      </c>
      <c r="AW448" s="15" t="s">
        <v>38</v>
      </c>
      <c r="AX448" s="15" t="s">
        <v>40</v>
      </c>
      <c r="AY448" s="244" t="s">
        <v>192</v>
      </c>
    </row>
    <row r="449" spans="1:65" s="2" customFormat="1" ht="21.75" customHeight="1">
      <c r="A449" s="37"/>
      <c r="B449" s="38"/>
      <c r="C449" s="196" t="s">
        <v>580</v>
      </c>
      <c r="D449" s="196" t="s">
        <v>194</v>
      </c>
      <c r="E449" s="197" t="s">
        <v>581</v>
      </c>
      <c r="F449" s="198" t="s">
        <v>582</v>
      </c>
      <c r="G449" s="199" t="s">
        <v>124</v>
      </c>
      <c r="H449" s="200">
        <v>1155.31</v>
      </c>
      <c r="I449" s="201"/>
      <c r="J449" s="202">
        <f>ROUND(I449*H449,2)</f>
        <v>0</v>
      </c>
      <c r="K449" s="198" t="s">
        <v>197</v>
      </c>
      <c r="L449" s="42"/>
      <c r="M449" s="203" t="s">
        <v>32</v>
      </c>
      <c r="N449" s="204" t="s">
        <v>52</v>
      </c>
      <c r="O449" s="67"/>
      <c r="P449" s="205">
        <f>O449*H449</f>
        <v>0</v>
      </c>
      <c r="Q449" s="205">
        <v>0</v>
      </c>
      <c r="R449" s="205">
        <f>Q449*H449</f>
        <v>0</v>
      </c>
      <c r="S449" s="205">
        <v>0</v>
      </c>
      <c r="T449" s="206">
        <f>S449*H449</f>
        <v>0</v>
      </c>
      <c r="U449" s="37"/>
      <c r="V449" s="37"/>
      <c r="W449" s="37"/>
      <c r="X449" s="37"/>
      <c r="Y449" s="37"/>
      <c r="Z449" s="37"/>
      <c r="AA449" s="37"/>
      <c r="AB449" s="37"/>
      <c r="AC449" s="37"/>
      <c r="AD449" s="37"/>
      <c r="AE449" s="37"/>
      <c r="AR449" s="207" t="s">
        <v>161</v>
      </c>
      <c r="AT449" s="207" t="s">
        <v>194</v>
      </c>
      <c r="AU449" s="207" t="s">
        <v>90</v>
      </c>
      <c r="AY449" s="19" t="s">
        <v>192</v>
      </c>
      <c r="BE449" s="208">
        <f>IF(N449="základní",J449,0)</f>
        <v>0</v>
      </c>
      <c r="BF449" s="208">
        <f>IF(N449="snížená",J449,0)</f>
        <v>0</v>
      </c>
      <c r="BG449" s="208">
        <f>IF(N449="zákl. přenesená",J449,0)</f>
        <v>0</v>
      </c>
      <c r="BH449" s="208">
        <f>IF(N449="sníž. přenesená",J449,0)</f>
        <v>0</v>
      </c>
      <c r="BI449" s="208">
        <f>IF(N449="nulová",J449,0)</f>
        <v>0</v>
      </c>
      <c r="BJ449" s="19" t="s">
        <v>40</v>
      </c>
      <c r="BK449" s="208">
        <f>ROUND(I449*H449,2)</f>
        <v>0</v>
      </c>
      <c r="BL449" s="19" t="s">
        <v>161</v>
      </c>
      <c r="BM449" s="207" t="s">
        <v>1239</v>
      </c>
    </row>
    <row r="450" spans="1:65" s="2" customFormat="1" ht="28.8">
      <c r="A450" s="37"/>
      <c r="B450" s="38"/>
      <c r="C450" s="39"/>
      <c r="D450" s="209" t="s">
        <v>199</v>
      </c>
      <c r="E450" s="39"/>
      <c r="F450" s="210" t="s">
        <v>584</v>
      </c>
      <c r="G450" s="39"/>
      <c r="H450" s="39"/>
      <c r="I450" s="119"/>
      <c r="J450" s="39"/>
      <c r="K450" s="39"/>
      <c r="L450" s="42"/>
      <c r="M450" s="211"/>
      <c r="N450" s="212"/>
      <c r="O450" s="67"/>
      <c r="P450" s="67"/>
      <c r="Q450" s="67"/>
      <c r="R450" s="67"/>
      <c r="S450" s="67"/>
      <c r="T450" s="68"/>
      <c r="U450" s="37"/>
      <c r="V450" s="37"/>
      <c r="W450" s="37"/>
      <c r="X450" s="37"/>
      <c r="Y450" s="37"/>
      <c r="Z450" s="37"/>
      <c r="AA450" s="37"/>
      <c r="AB450" s="37"/>
      <c r="AC450" s="37"/>
      <c r="AD450" s="37"/>
      <c r="AE450" s="37"/>
      <c r="AT450" s="19" t="s">
        <v>199</v>
      </c>
      <c r="AU450" s="19" t="s">
        <v>90</v>
      </c>
    </row>
    <row r="451" spans="1:65" s="13" customFormat="1" ht="10.199999999999999">
      <c r="B451" s="213"/>
      <c r="C451" s="214"/>
      <c r="D451" s="209" t="s">
        <v>201</v>
      </c>
      <c r="E451" s="215" t="s">
        <v>32</v>
      </c>
      <c r="F451" s="216" t="s">
        <v>1230</v>
      </c>
      <c r="G451" s="214"/>
      <c r="H451" s="215" t="s">
        <v>32</v>
      </c>
      <c r="I451" s="217"/>
      <c r="J451" s="214"/>
      <c r="K451" s="214"/>
      <c r="L451" s="218"/>
      <c r="M451" s="219"/>
      <c r="N451" s="220"/>
      <c r="O451" s="220"/>
      <c r="P451" s="220"/>
      <c r="Q451" s="220"/>
      <c r="R451" s="220"/>
      <c r="S451" s="220"/>
      <c r="T451" s="221"/>
      <c r="AT451" s="222" t="s">
        <v>201</v>
      </c>
      <c r="AU451" s="222" t="s">
        <v>90</v>
      </c>
      <c r="AV451" s="13" t="s">
        <v>40</v>
      </c>
      <c r="AW451" s="13" t="s">
        <v>38</v>
      </c>
      <c r="AX451" s="13" t="s">
        <v>81</v>
      </c>
      <c r="AY451" s="222" t="s">
        <v>192</v>
      </c>
    </row>
    <row r="452" spans="1:65" s="13" customFormat="1" ht="10.199999999999999">
      <c r="B452" s="213"/>
      <c r="C452" s="214"/>
      <c r="D452" s="209" t="s">
        <v>201</v>
      </c>
      <c r="E452" s="215" t="s">
        <v>32</v>
      </c>
      <c r="F452" s="216" t="s">
        <v>1075</v>
      </c>
      <c r="G452" s="214"/>
      <c r="H452" s="215" t="s">
        <v>32</v>
      </c>
      <c r="I452" s="217"/>
      <c r="J452" s="214"/>
      <c r="K452" s="214"/>
      <c r="L452" s="218"/>
      <c r="M452" s="219"/>
      <c r="N452" s="220"/>
      <c r="O452" s="220"/>
      <c r="P452" s="220"/>
      <c r="Q452" s="220"/>
      <c r="R452" s="220"/>
      <c r="S452" s="220"/>
      <c r="T452" s="221"/>
      <c r="AT452" s="222" t="s">
        <v>201</v>
      </c>
      <c r="AU452" s="222" t="s">
        <v>90</v>
      </c>
      <c r="AV452" s="13" t="s">
        <v>40</v>
      </c>
      <c r="AW452" s="13" t="s">
        <v>38</v>
      </c>
      <c r="AX452" s="13" t="s">
        <v>81</v>
      </c>
      <c r="AY452" s="222" t="s">
        <v>192</v>
      </c>
    </row>
    <row r="453" spans="1:65" s="13" customFormat="1" ht="10.199999999999999">
      <c r="B453" s="213"/>
      <c r="C453" s="214"/>
      <c r="D453" s="209" t="s">
        <v>201</v>
      </c>
      <c r="E453" s="215" t="s">
        <v>32</v>
      </c>
      <c r="F453" s="216" t="s">
        <v>1088</v>
      </c>
      <c r="G453" s="214"/>
      <c r="H453" s="215" t="s">
        <v>32</v>
      </c>
      <c r="I453" s="217"/>
      <c r="J453" s="214"/>
      <c r="K453" s="214"/>
      <c r="L453" s="218"/>
      <c r="M453" s="219"/>
      <c r="N453" s="220"/>
      <c r="O453" s="220"/>
      <c r="P453" s="220"/>
      <c r="Q453" s="220"/>
      <c r="R453" s="220"/>
      <c r="S453" s="220"/>
      <c r="T453" s="221"/>
      <c r="AT453" s="222" t="s">
        <v>201</v>
      </c>
      <c r="AU453" s="222" t="s">
        <v>90</v>
      </c>
      <c r="AV453" s="13" t="s">
        <v>40</v>
      </c>
      <c r="AW453" s="13" t="s">
        <v>38</v>
      </c>
      <c r="AX453" s="13" t="s">
        <v>81</v>
      </c>
      <c r="AY453" s="222" t="s">
        <v>192</v>
      </c>
    </row>
    <row r="454" spans="1:65" s="14" customFormat="1" ht="10.199999999999999">
      <c r="B454" s="223"/>
      <c r="C454" s="224"/>
      <c r="D454" s="209" t="s">
        <v>201</v>
      </c>
      <c r="E454" s="225" t="s">
        <v>32</v>
      </c>
      <c r="F454" s="226" t="s">
        <v>1231</v>
      </c>
      <c r="G454" s="224"/>
      <c r="H454" s="227">
        <v>1155.31</v>
      </c>
      <c r="I454" s="228"/>
      <c r="J454" s="224"/>
      <c r="K454" s="224"/>
      <c r="L454" s="229"/>
      <c r="M454" s="230"/>
      <c r="N454" s="231"/>
      <c r="O454" s="231"/>
      <c r="P454" s="231"/>
      <c r="Q454" s="231"/>
      <c r="R454" s="231"/>
      <c r="S454" s="231"/>
      <c r="T454" s="232"/>
      <c r="AT454" s="233" t="s">
        <v>201</v>
      </c>
      <c r="AU454" s="233" t="s">
        <v>90</v>
      </c>
      <c r="AV454" s="14" t="s">
        <v>90</v>
      </c>
      <c r="AW454" s="14" t="s">
        <v>38</v>
      </c>
      <c r="AX454" s="14" t="s">
        <v>81</v>
      </c>
      <c r="AY454" s="233" t="s">
        <v>192</v>
      </c>
    </row>
    <row r="455" spans="1:65" s="15" customFormat="1" ht="10.199999999999999">
      <c r="B455" s="234"/>
      <c r="C455" s="235"/>
      <c r="D455" s="209" t="s">
        <v>201</v>
      </c>
      <c r="E455" s="236" t="s">
        <v>32</v>
      </c>
      <c r="F455" s="237" t="s">
        <v>204</v>
      </c>
      <c r="G455" s="235"/>
      <c r="H455" s="238">
        <v>1155.31</v>
      </c>
      <c r="I455" s="239"/>
      <c r="J455" s="235"/>
      <c r="K455" s="235"/>
      <c r="L455" s="240"/>
      <c r="M455" s="241"/>
      <c r="N455" s="242"/>
      <c r="O455" s="242"/>
      <c r="P455" s="242"/>
      <c r="Q455" s="242"/>
      <c r="R455" s="242"/>
      <c r="S455" s="242"/>
      <c r="T455" s="243"/>
      <c r="AT455" s="244" t="s">
        <v>201</v>
      </c>
      <c r="AU455" s="244" t="s">
        <v>90</v>
      </c>
      <c r="AV455" s="15" t="s">
        <v>161</v>
      </c>
      <c r="AW455" s="15" t="s">
        <v>38</v>
      </c>
      <c r="AX455" s="15" t="s">
        <v>40</v>
      </c>
      <c r="AY455" s="244" t="s">
        <v>192</v>
      </c>
    </row>
    <row r="456" spans="1:65" s="2" customFormat="1" ht="16.5" customHeight="1">
      <c r="A456" s="37"/>
      <c r="B456" s="38"/>
      <c r="C456" s="196" t="s">
        <v>585</v>
      </c>
      <c r="D456" s="196" t="s">
        <v>194</v>
      </c>
      <c r="E456" s="197" t="s">
        <v>586</v>
      </c>
      <c r="F456" s="198" t="s">
        <v>587</v>
      </c>
      <c r="G456" s="199" t="s">
        <v>124</v>
      </c>
      <c r="H456" s="200">
        <v>146.91999999999999</v>
      </c>
      <c r="I456" s="201"/>
      <c r="J456" s="202">
        <f>ROUND(I456*H456,2)</f>
        <v>0</v>
      </c>
      <c r="K456" s="198" t="s">
        <v>197</v>
      </c>
      <c r="L456" s="42"/>
      <c r="M456" s="203" t="s">
        <v>32</v>
      </c>
      <c r="N456" s="204" t="s">
        <v>52</v>
      </c>
      <c r="O456" s="67"/>
      <c r="P456" s="205">
        <f>O456*H456</f>
        <v>0</v>
      </c>
      <c r="Q456" s="205">
        <v>0</v>
      </c>
      <c r="R456" s="205">
        <f>Q456*H456</f>
        <v>0</v>
      </c>
      <c r="S456" s="205">
        <v>0</v>
      </c>
      <c r="T456" s="206">
        <f>S456*H456</f>
        <v>0</v>
      </c>
      <c r="U456" s="37"/>
      <c r="V456" s="37"/>
      <c r="W456" s="37"/>
      <c r="X456" s="37"/>
      <c r="Y456" s="37"/>
      <c r="Z456" s="37"/>
      <c r="AA456" s="37"/>
      <c r="AB456" s="37"/>
      <c r="AC456" s="37"/>
      <c r="AD456" s="37"/>
      <c r="AE456" s="37"/>
      <c r="AR456" s="207" t="s">
        <v>161</v>
      </c>
      <c r="AT456" s="207" t="s">
        <v>194</v>
      </c>
      <c r="AU456" s="207" t="s">
        <v>90</v>
      </c>
      <c r="AY456" s="19" t="s">
        <v>192</v>
      </c>
      <c r="BE456" s="208">
        <f>IF(N456="základní",J456,0)</f>
        <v>0</v>
      </c>
      <c r="BF456" s="208">
        <f>IF(N456="snížená",J456,0)</f>
        <v>0</v>
      </c>
      <c r="BG456" s="208">
        <f>IF(N456="zákl. přenesená",J456,0)</f>
        <v>0</v>
      </c>
      <c r="BH456" s="208">
        <f>IF(N456="sníž. přenesená",J456,0)</f>
        <v>0</v>
      </c>
      <c r="BI456" s="208">
        <f>IF(N456="nulová",J456,0)</f>
        <v>0</v>
      </c>
      <c r="BJ456" s="19" t="s">
        <v>40</v>
      </c>
      <c r="BK456" s="208">
        <f>ROUND(I456*H456,2)</f>
        <v>0</v>
      </c>
      <c r="BL456" s="19" t="s">
        <v>161</v>
      </c>
      <c r="BM456" s="207" t="s">
        <v>1240</v>
      </c>
    </row>
    <row r="457" spans="1:65" s="2" customFormat="1" ht="211.2">
      <c r="A457" s="37"/>
      <c r="B457" s="38"/>
      <c r="C457" s="39"/>
      <c r="D457" s="209" t="s">
        <v>199</v>
      </c>
      <c r="E457" s="39"/>
      <c r="F457" s="210" t="s">
        <v>589</v>
      </c>
      <c r="G457" s="39"/>
      <c r="H457" s="39"/>
      <c r="I457" s="119"/>
      <c r="J457" s="39"/>
      <c r="K457" s="39"/>
      <c r="L457" s="42"/>
      <c r="M457" s="211"/>
      <c r="N457" s="212"/>
      <c r="O457" s="67"/>
      <c r="P457" s="67"/>
      <c r="Q457" s="67"/>
      <c r="R457" s="67"/>
      <c r="S457" s="67"/>
      <c r="T457" s="68"/>
      <c r="U457" s="37"/>
      <c r="V457" s="37"/>
      <c r="W457" s="37"/>
      <c r="X457" s="37"/>
      <c r="Y457" s="37"/>
      <c r="Z457" s="37"/>
      <c r="AA457" s="37"/>
      <c r="AB457" s="37"/>
      <c r="AC457" s="37"/>
      <c r="AD457" s="37"/>
      <c r="AE457" s="37"/>
      <c r="AT457" s="19" t="s">
        <v>199</v>
      </c>
      <c r="AU457" s="19" t="s">
        <v>90</v>
      </c>
    </row>
    <row r="458" spans="1:65" s="13" customFormat="1" ht="10.199999999999999">
      <c r="B458" s="213"/>
      <c r="C458" s="214"/>
      <c r="D458" s="209" t="s">
        <v>201</v>
      </c>
      <c r="E458" s="215" t="s">
        <v>32</v>
      </c>
      <c r="F458" s="216" t="s">
        <v>1228</v>
      </c>
      <c r="G458" s="214"/>
      <c r="H458" s="215" t="s">
        <v>32</v>
      </c>
      <c r="I458" s="217"/>
      <c r="J458" s="214"/>
      <c r="K458" s="214"/>
      <c r="L458" s="218"/>
      <c r="M458" s="219"/>
      <c r="N458" s="220"/>
      <c r="O458" s="220"/>
      <c r="P458" s="220"/>
      <c r="Q458" s="220"/>
      <c r="R458" s="220"/>
      <c r="S458" s="220"/>
      <c r="T458" s="221"/>
      <c r="AT458" s="222" t="s">
        <v>201</v>
      </c>
      <c r="AU458" s="222" t="s">
        <v>90</v>
      </c>
      <c r="AV458" s="13" t="s">
        <v>40</v>
      </c>
      <c r="AW458" s="13" t="s">
        <v>38</v>
      </c>
      <c r="AX458" s="13" t="s">
        <v>81</v>
      </c>
      <c r="AY458" s="222" t="s">
        <v>192</v>
      </c>
    </row>
    <row r="459" spans="1:65" s="13" customFormat="1" ht="10.199999999999999">
      <c r="B459" s="213"/>
      <c r="C459" s="214"/>
      <c r="D459" s="209" t="s">
        <v>201</v>
      </c>
      <c r="E459" s="215" t="s">
        <v>32</v>
      </c>
      <c r="F459" s="216" t="s">
        <v>1075</v>
      </c>
      <c r="G459" s="214"/>
      <c r="H459" s="215" t="s">
        <v>32</v>
      </c>
      <c r="I459" s="217"/>
      <c r="J459" s="214"/>
      <c r="K459" s="214"/>
      <c r="L459" s="218"/>
      <c r="M459" s="219"/>
      <c r="N459" s="220"/>
      <c r="O459" s="220"/>
      <c r="P459" s="220"/>
      <c r="Q459" s="220"/>
      <c r="R459" s="220"/>
      <c r="S459" s="220"/>
      <c r="T459" s="221"/>
      <c r="AT459" s="222" t="s">
        <v>201</v>
      </c>
      <c r="AU459" s="222" t="s">
        <v>90</v>
      </c>
      <c r="AV459" s="13" t="s">
        <v>40</v>
      </c>
      <c r="AW459" s="13" t="s">
        <v>38</v>
      </c>
      <c r="AX459" s="13" t="s">
        <v>81</v>
      </c>
      <c r="AY459" s="222" t="s">
        <v>192</v>
      </c>
    </row>
    <row r="460" spans="1:65" s="13" customFormat="1" ht="10.199999999999999">
      <c r="B460" s="213"/>
      <c r="C460" s="214"/>
      <c r="D460" s="209" t="s">
        <v>201</v>
      </c>
      <c r="E460" s="215" t="s">
        <v>32</v>
      </c>
      <c r="F460" s="216" t="s">
        <v>1088</v>
      </c>
      <c r="G460" s="214"/>
      <c r="H460" s="215" t="s">
        <v>32</v>
      </c>
      <c r="I460" s="217"/>
      <c r="J460" s="214"/>
      <c r="K460" s="214"/>
      <c r="L460" s="218"/>
      <c r="M460" s="219"/>
      <c r="N460" s="220"/>
      <c r="O460" s="220"/>
      <c r="P460" s="220"/>
      <c r="Q460" s="220"/>
      <c r="R460" s="220"/>
      <c r="S460" s="220"/>
      <c r="T460" s="221"/>
      <c r="AT460" s="222" t="s">
        <v>201</v>
      </c>
      <c r="AU460" s="222" t="s">
        <v>90</v>
      </c>
      <c r="AV460" s="13" t="s">
        <v>40</v>
      </c>
      <c r="AW460" s="13" t="s">
        <v>38</v>
      </c>
      <c r="AX460" s="13" t="s">
        <v>81</v>
      </c>
      <c r="AY460" s="222" t="s">
        <v>192</v>
      </c>
    </row>
    <row r="461" spans="1:65" s="14" customFormat="1" ht="10.199999999999999">
      <c r="B461" s="223"/>
      <c r="C461" s="224"/>
      <c r="D461" s="209" t="s">
        <v>201</v>
      </c>
      <c r="E461" s="225" t="s">
        <v>32</v>
      </c>
      <c r="F461" s="226" t="s">
        <v>134</v>
      </c>
      <c r="G461" s="224"/>
      <c r="H461" s="227">
        <v>146.91999999999999</v>
      </c>
      <c r="I461" s="228"/>
      <c r="J461" s="224"/>
      <c r="K461" s="224"/>
      <c r="L461" s="229"/>
      <c r="M461" s="230"/>
      <c r="N461" s="231"/>
      <c r="O461" s="231"/>
      <c r="P461" s="231"/>
      <c r="Q461" s="231"/>
      <c r="R461" s="231"/>
      <c r="S461" s="231"/>
      <c r="T461" s="232"/>
      <c r="AT461" s="233" t="s">
        <v>201</v>
      </c>
      <c r="AU461" s="233" t="s">
        <v>90</v>
      </c>
      <c r="AV461" s="14" t="s">
        <v>90</v>
      </c>
      <c r="AW461" s="14" t="s">
        <v>38</v>
      </c>
      <c r="AX461" s="14" t="s">
        <v>81</v>
      </c>
      <c r="AY461" s="233" t="s">
        <v>192</v>
      </c>
    </row>
    <row r="462" spans="1:65" s="16" customFormat="1" ht="10.199999999999999">
      <c r="B462" s="245"/>
      <c r="C462" s="246"/>
      <c r="D462" s="209" t="s">
        <v>201</v>
      </c>
      <c r="E462" s="247" t="s">
        <v>32</v>
      </c>
      <c r="F462" s="248" t="s">
        <v>260</v>
      </c>
      <c r="G462" s="246"/>
      <c r="H462" s="249">
        <v>146.91999999999999</v>
      </c>
      <c r="I462" s="250"/>
      <c r="J462" s="246"/>
      <c r="K462" s="246"/>
      <c r="L462" s="251"/>
      <c r="M462" s="252"/>
      <c r="N462" s="253"/>
      <c r="O462" s="253"/>
      <c r="P462" s="253"/>
      <c r="Q462" s="253"/>
      <c r="R462" s="253"/>
      <c r="S462" s="253"/>
      <c r="T462" s="254"/>
      <c r="AT462" s="255" t="s">
        <v>201</v>
      </c>
      <c r="AU462" s="255" t="s">
        <v>90</v>
      </c>
      <c r="AV462" s="16" t="s">
        <v>111</v>
      </c>
      <c r="AW462" s="16" t="s">
        <v>38</v>
      </c>
      <c r="AX462" s="16" t="s">
        <v>81</v>
      </c>
      <c r="AY462" s="255" t="s">
        <v>192</v>
      </c>
    </row>
    <row r="463" spans="1:65" s="15" customFormat="1" ht="10.199999999999999">
      <c r="B463" s="234"/>
      <c r="C463" s="235"/>
      <c r="D463" s="209" t="s">
        <v>201</v>
      </c>
      <c r="E463" s="236" t="s">
        <v>32</v>
      </c>
      <c r="F463" s="237" t="s">
        <v>204</v>
      </c>
      <c r="G463" s="235"/>
      <c r="H463" s="238">
        <v>146.91999999999999</v>
      </c>
      <c r="I463" s="239"/>
      <c r="J463" s="235"/>
      <c r="K463" s="235"/>
      <c r="L463" s="240"/>
      <c r="M463" s="241"/>
      <c r="N463" s="242"/>
      <c r="O463" s="242"/>
      <c r="P463" s="242"/>
      <c r="Q463" s="242"/>
      <c r="R463" s="242"/>
      <c r="S463" s="242"/>
      <c r="T463" s="243"/>
      <c r="AT463" s="244" t="s">
        <v>201</v>
      </c>
      <c r="AU463" s="244" t="s">
        <v>90</v>
      </c>
      <c r="AV463" s="15" t="s">
        <v>161</v>
      </c>
      <c r="AW463" s="15" t="s">
        <v>38</v>
      </c>
      <c r="AX463" s="15" t="s">
        <v>40</v>
      </c>
      <c r="AY463" s="244" t="s">
        <v>192</v>
      </c>
    </row>
    <row r="464" spans="1:65" s="2" customFormat="1" ht="21.75" customHeight="1">
      <c r="A464" s="37"/>
      <c r="B464" s="38"/>
      <c r="C464" s="196" t="s">
        <v>590</v>
      </c>
      <c r="D464" s="196" t="s">
        <v>194</v>
      </c>
      <c r="E464" s="197" t="s">
        <v>591</v>
      </c>
      <c r="F464" s="198" t="s">
        <v>592</v>
      </c>
      <c r="G464" s="199" t="s">
        <v>124</v>
      </c>
      <c r="H464" s="200">
        <v>146.91999999999999</v>
      </c>
      <c r="I464" s="201"/>
      <c r="J464" s="202">
        <f>ROUND(I464*H464,2)</f>
        <v>0</v>
      </c>
      <c r="K464" s="198" t="s">
        <v>197</v>
      </c>
      <c r="L464" s="42"/>
      <c r="M464" s="203" t="s">
        <v>32</v>
      </c>
      <c r="N464" s="204" t="s">
        <v>52</v>
      </c>
      <c r="O464" s="67"/>
      <c r="P464" s="205">
        <f>O464*H464</f>
        <v>0</v>
      </c>
      <c r="Q464" s="205">
        <v>0.19536000000000001</v>
      </c>
      <c r="R464" s="205">
        <f>Q464*H464</f>
        <v>28.702291199999998</v>
      </c>
      <c r="S464" s="205">
        <v>0</v>
      </c>
      <c r="T464" s="206">
        <f>S464*H464</f>
        <v>0</v>
      </c>
      <c r="U464" s="37"/>
      <c r="V464" s="37"/>
      <c r="W464" s="37"/>
      <c r="X464" s="37"/>
      <c r="Y464" s="37"/>
      <c r="Z464" s="37"/>
      <c r="AA464" s="37"/>
      <c r="AB464" s="37"/>
      <c r="AC464" s="37"/>
      <c r="AD464" s="37"/>
      <c r="AE464" s="37"/>
      <c r="AR464" s="207" t="s">
        <v>161</v>
      </c>
      <c r="AT464" s="207" t="s">
        <v>194</v>
      </c>
      <c r="AU464" s="207" t="s">
        <v>90</v>
      </c>
      <c r="AY464" s="19" t="s">
        <v>192</v>
      </c>
      <c r="BE464" s="208">
        <f>IF(N464="základní",J464,0)</f>
        <v>0</v>
      </c>
      <c r="BF464" s="208">
        <f>IF(N464="snížená",J464,0)</f>
        <v>0</v>
      </c>
      <c r="BG464" s="208">
        <f>IF(N464="zákl. přenesená",J464,0)</f>
        <v>0</v>
      </c>
      <c r="BH464" s="208">
        <f>IF(N464="sníž. přenesená",J464,0)</f>
        <v>0</v>
      </c>
      <c r="BI464" s="208">
        <f>IF(N464="nulová",J464,0)</f>
        <v>0</v>
      </c>
      <c r="BJ464" s="19" t="s">
        <v>40</v>
      </c>
      <c r="BK464" s="208">
        <f>ROUND(I464*H464,2)</f>
        <v>0</v>
      </c>
      <c r="BL464" s="19" t="s">
        <v>161</v>
      </c>
      <c r="BM464" s="207" t="s">
        <v>1241</v>
      </c>
    </row>
    <row r="465" spans="1:65" s="2" customFormat="1" ht="134.4">
      <c r="A465" s="37"/>
      <c r="B465" s="38"/>
      <c r="C465" s="39"/>
      <c r="D465" s="209" t="s">
        <v>199</v>
      </c>
      <c r="E465" s="39"/>
      <c r="F465" s="210" t="s">
        <v>594</v>
      </c>
      <c r="G465" s="39"/>
      <c r="H465" s="39"/>
      <c r="I465" s="119"/>
      <c r="J465" s="39"/>
      <c r="K465" s="39"/>
      <c r="L465" s="42"/>
      <c r="M465" s="211"/>
      <c r="N465" s="212"/>
      <c r="O465" s="67"/>
      <c r="P465" s="67"/>
      <c r="Q465" s="67"/>
      <c r="R465" s="67"/>
      <c r="S465" s="67"/>
      <c r="T465" s="68"/>
      <c r="U465" s="37"/>
      <c r="V465" s="37"/>
      <c r="W465" s="37"/>
      <c r="X465" s="37"/>
      <c r="Y465" s="37"/>
      <c r="Z465" s="37"/>
      <c r="AA465" s="37"/>
      <c r="AB465" s="37"/>
      <c r="AC465" s="37"/>
      <c r="AD465" s="37"/>
      <c r="AE465" s="37"/>
      <c r="AT465" s="19" t="s">
        <v>199</v>
      </c>
      <c r="AU465" s="19" t="s">
        <v>90</v>
      </c>
    </row>
    <row r="466" spans="1:65" s="13" customFormat="1" ht="10.199999999999999">
      <c r="B466" s="213"/>
      <c r="C466" s="214"/>
      <c r="D466" s="209" t="s">
        <v>201</v>
      </c>
      <c r="E466" s="215" t="s">
        <v>32</v>
      </c>
      <c r="F466" s="216" t="s">
        <v>1228</v>
      </c>
      <c r="G466" s="214"/>
      <c r="H466" s="215" t="s">
        <v>32</v>
      </c>
      <c r="I466" s="217"/>
      <c r="J466" s="214"/>
      <c r="K466" s="214"/>
      <c r="L466" s="218"/>
      <c r="M466" s="219"/>
      <c r="N466" s="220"/>
      <c r="O466" s="220"/>
      <c r="P466" s="220"/>
      <c r="Q466" s="220"/>
      <c r="R466" s="220"/>
      <c r="S466" s="220"/>
      <c r="T466" s="221"/>
      <c r="AT466" s="222" t="s">
        <v>201</v>
      </c>
      <c r="AU466" s="222" t="s">
        <v>90</v>
      </c>
      <c r="AV466" s="13" t="s">
        <v>40</v>
      </c>
      <c r="AW466" s="13" t="s">
        <v>38</v>
      </c>
      <c r="AX466" s="13" t="s">
        <v>81</v>
      </c>
      <c r="AY466" s="222" t="s">
        <v>192</v>
      </c>
    </row>
    <row r="467" spans="1:65" s="13" customFormat="1" ht="10.199999999999999">
      <c r="B467" s="213"/>
      <c r="C467" s="214"/>
      <c r="D467" s="209" t="s">
        <v>201</v>
      </c>
      <c r="E467" s="215" t="s">
        <v>32</v>
      </c>
      <c r="F467" s="216" t="s">
        <v>1075</v>
      </c>
      <c r="G467" s="214"/>
      <c r="H467" s="215" t="s">
        <v>32</v>
      </c>
      <c r="I467" s="217"/>
      <c r="J467" s="214"/>
      <c r="K467" s="214"/>
      <c r="L467" s="218"/>
      <c r="M467" s="219"/>
      <c r="N467" s="220"/>
      <c r="O467" s="220"/>
      <c r="P467" s="220"/>
      <c r="Q467" s="220"/>
      <c r="R467" s="220"/>
      <c r="S467" s="220"/>
      <c r="T467" s="221"/>
      <c r="AT467" s="222" t="s">
        <v>201</v>
      </c>
      <c r="AU467" s="222" t="s">
        <v>90</v>
      </c>
      <c r="AV467" s="13" t="s">
        <v>40</v>
      </c>
      <c r="AW467" s="13" t="s">
        <v>38</v>
      </c>
      <c r="AX467" s="13" t="s">
        <v>81</v>
      </c>
      <c r="AY467" s="222" t="s">
        <v>192</v>
      </c>
    </row>
    <row r="468" spans="1:65" s="13" customFormat="1" ht="10.199999999999999">
      <c r="B468" s="213"/>
      <c r="C468" s="214"/>
      <c r="D468" s="209" t="s">
        <v>201</v>
      </c>
      <c r="E468" s="215" t="s">
        <v>32</v>
      </c>
      <c r="F468" s="216" t="s">
        <v>1088</v>
      </c>
      <c r="G468" s="214"/>
      <c r="H468" s="215" t="s">
        <v>32</v>
      </c>
      <c r="I468" s="217"/>
      <c r="J468" s="214"/>
      <c r="K468" s="214"/>
      <c r="L468" s="218"/>
      <c r="M468" s="219"/>
      <c r="N468" s="220"/>
      <c r="O468" s="220"/>
      <c r="P468" s="220"/>
      <c r="Q468" s="220"/>
      <c r="R468" s="220"/>
      <c r="S468" s="220"/>
      <c r="T468" s="221"/>
      <c r="AT468" s="222" t="s">
        <v>201</v>
      </c>
      <c r="AU468" s="222" t="s">
        <v>90</v>
      </c>
      <c r="AV468" s="13" t="s">
        <v>40</v>
      </c>
      <c r="AW468" s="13" t="s">
        <v>38</v>
      </c>
      <c r="AX468" s="13" t="s">
        <v>81</v>
      </c>
      <c r="AY468" s="222" t="s">
        <v>192</v>
      </c>
    </row>
    <row r="469" spans="1:65" s="14" customFormat="1" ht="10.199999999999999">
      <c r="B469" s="223"/>
      <c r="C469" s="224"/>
      <c r="D469" s="209" t="s">
        <v>201</v>
      </c>
      <c r="E469" s="225" t="s">
        <v>32</v>
      </c>
      <c r="F469" s="226" t="s">
        <v>134</v>
      </c>
      <c r="G469" s="224"/>
      <c r="H469" s="227">
        <v>146.91999999999999</v>
      </c>
      <c r="I469" s="228"/>
      <c r="J469" s="224"/>
      <c r="K469" s="224"/>
      <c r="L469" s="229"/>
      <c r="M469" s="230"/>
      <c r="N469" s="231"/>
      <c r="O469" s="231"/>
      <c r="P469" s="231"/>
      <c r="Q469" s="231"/>
      <c r="R469" s="231"/>
      <c r="S469" s="231"/>
      <c r="T469" s="232"/>
      <c r="AT469" s="233" t="s">
        <v>201</v>
      </c>
      <c r="AU469" s="233" t="s">
        <v>90</v>
      </c>
      <c r="AV469" s="14" t="s">
        <v>90</v>
      </c>
      <c r="AW469" s="14" t="s">
        <v>38</v>
      </c>
      <c r="AX469" s="14" t="s">
        <v>81</v>
      </c>
      <c r="AY469" s="233" t="s">
        <v>192</v>
      </c>
    </row>
    <row r="470" spans="1:65" s="16" customFormat="1" ht="10.199999999999999">
      <c r="B470" s="245"/>
      <c r="C470" s="246"/>
      <c r="D470" s="209" t="s">
        <v>201</v>
      </c>
      <c r="E470" s="247" t="s">
        <v>32</v>
      </c>
      <c r="F470" s="248" t="s">
        <v>260</v>
      </c>
      <c r="G470" s="246"/>
      <c r="H470" s="249">
        <v>146.91999999999999</v>
      </c>
      <c r="I470" s="250"/>
      <c r="J470" s="246"/>
      <c r="K470" s="246"/>
      <c r="L470" s="251"/>
      <c r="M470" s="252"/>
      <c r="N470" s="253"/>
      <c r="O470" s="253"/>
      <c r="P470" s="253"/>
      <c r="Q470" s="253"/>
      <c r="R470" s="253"/>
      <c r="S470" s="253"/>
      <c r="T470" s="254"/>
      <c r="AT470" s="255" t="s">
        <v>201</v>
      </c>
      <c r="AU470" s="255" t="s">
        <v>90</v>
      </c>
      <c r="AV470" s="16" t="s">
        <v>111</v>
      </c>
      <c r="AW470" s="16" t="s">
        <v>38</v>
      </c>
      <c r="AX470" s="16" t="s">
        <v>81</v>
      </c>
      <c r="AY470" s="255" t="s">
        <v>192</v>
      </c>
    </row>
    <row r="471" spans="1:65" s="15" customFormat="1" ht="10.199999999999999">
      <c r="B471" s="234"/>
      <c r="C471" s="235"/>
      <c r="D471" s="209" t="s">
        <v>201</v>
      </c>
      <c r="E471" s="236" t="s">
        <v>32</v>
      </c>
      <c r="F471" s="237" t="s">
        <v>204</v>
      </c>
      <c r="G471" s="235"/>
      <c r="H471" s="238">
        <v>146.91999999999999</v>
      </c>
      <c r="I471" s="239"/>
      <c r="J471" s="235"/>
      <c r="K471" s="235"/>
      <c r="L471" s="240"/>
      <c r="M471" s="241"/>
      <c r="N471" s="242"/>
      <c r="O471" s="242"/>
      <c r="P471" s="242"/>
      <c r="Q471" s="242"/>
      <c r="R471" s="242"/>
      <c r="S471" s="242"/>
      <c r="T471" s="243"/>
      <c r="AT471" s="244" t="s">
        <v>201</v>
      </c>
      <c r="AU471" s="244" t="s">
        <v>90</v>
      </c>
      <c r="AV471" s="15" t="s">
        <v>161</v>
      </c>
      <c r="AW471" s="15" t="s">
        <v>38</v>
      </c>
      <c r="AX471" s="15" t="s">
        <v>40</v>
      </c>
      <c r="AY471" s="244" t="s">
        <v>192</v>
      </c>
    </row>
    <row r="472" spans="1:65" s="2" customFormat="1" ht="16.5" customHeight="1">
      <c r="A472" s="37"/>
      <c r="B472" s="38"/>
      <c r="C472" s="256" t="s">
        <v>595</v>
      </c>
      <c r="D472" s="256" t="s">
        <v>322</v>
      </c>
      <c r="E472" s="257" t="s">
        <v>596</v>
      </c>
      <c r="F472" s="258" t="s">
        <v>597</v>
      </c>
      <c r="G472" s="259" t="s">
        <v>124</v>
      </c>
      <c r="H472" s="260">
        <v>148.38900000000001</v>
      </c>
      <c r="I472" s="261"/>
      <c r="J472" s="262">
        <f>ROUND(I472*H472,2)</f>
        <v>0</v>
      </c>
      <c r="K472" s="258" t="s">
        <v>197</v>
      </c>
      <c r="L472" s="263"/>
      <c r="M472" s="264" t="s">
        <v>32</v>
      </c>
      <c r="N472" s="265" t="s">
        <v>52</v>
      </c>
      <c r="O472" s="67"/>
      <c r="P472" s="205">
        <f>O472*H472</f>
        <v>0</v>
      </c>
      <c r="Q472" s="205">
        <v>0.41699999999999998</v>
      </c>
      <c r="R472" s="205">
        <f>Q472*H472</f>
        <v>61.878213000000002</v>
      </c>
      <c r="S472" s="205">
        <v>0</v>
      </c>
      <c r="T472" s="206">
        <f>S472*H472</f>
        <v>0</v>
      </c>
      <c r="U472" s="37"/>
      <c r="V472" s="37"/>
      <c r="W472" s="37"/>
      <c r="X472" s="37"/>
      <c r="Y472" s="37"/>
      <c r="Z472" s="37"/>
      <c r="AA472" s="37"/>
      <c r="AB472" s="37"/>
      <c r="AC472" s="37"/>
      <c r="AD472" s="37"/>
      <c r="AE472" s="37"/>
      <c r="AR472" s="207" t="s">
        <v>238</v>
      </c>
      <c r="AT472" s="207" t="s">
        <v>322</v>
      </c>
      <c r="AU472" s="207" t="s">
        <v>90</v>
      </c>
      <c r="AY472" s="19" t="s">
        <v>192</v>
      </c>
      <c r="BE472" s="208">
        <f>IF(N472="základní",J472,0)</f>
        <v>0</v>
      </c>
      <c r="BF472" s="208">
        <f>IF(N472="snížená",J472,0)</f>
        <v>0</v>
      </c>
      <c r="BG472" s="208">
        <f>IF(N472="zákl. přenesená",J472,0)</f>
        <v>0</v>
      </c>
      <c r="BH472" s="208">
        <f>IF(N472="sníž. přenesená",J472,0)</f>
        <v>0</v>
      </c>
      <c r="BI472" s="208">
        <f>IF(N472="nulová",J472,0)</f>
        <v>0</v>
      </c>
      <c r="BJ472" s="19" t="s">
        <v>40</v>
      </c>
      <c r="BK472" s="208">
        <f>ROUND(I472*H472,2)</f>
        <v>0</v>
      </c>
      <c r="BL472" s="19" t="s">
        <v>161</v>
      </c>
      <c r="BM472" s="207" t="s">
        <v>1242</v>
      </c>
    </row>
    <row r="473" spans="1:65" s="2" customFormat="1" ht="19.2">
      <c r="A473" s="37"/>
      <c r="B473" s="38"/>
      <c r="C473" s="39"/>
      <c r="D473" s="209" t="s">
        <v>209</v>
      </c>
      <c r="E473" s="39"/>
      <c r="F473" s="210" t="s">
        <v>599</v>
      </c>
      <c r="G473" s="39"/>
      <c r="H473" s="39"/>
      <c r="I473" s="119"/>
      <c r="J473" s="39"/>
      <c r="K473" s="39"/>
      <c r="L473" s="42"/>
      <c r="M473" s="211"/>
      <c r="N473" s="212"/>
      <c r="O473" s="67"/>
      <c r="P473" s="67"/>
      <c r="Q473" s="67"/>
      <c r="R473" s="67"/>
      <c r="S473" s="67"/>
      <c r="T473" s="68"/>
      <c r="U473" s="37"/>
      <c r="V473" s="37"/>
      <c r="W473" s="37"/>
      <c r="X473" s="37"/>
      <c r="Y473" s="37"/>
      <c r="Z473" s="37"/>
      <c r="AA473" s="37"/>
      <c r="AB473" s="37"/>
      <c r="AC473" s="37"/>
      <c r="AD473" s="37"/>
      <c r="AE473" s="37"/>
      <c r="AT473" s="19" t="s">
        <v>209</v>
      </c>
      <c r="AU473" s="19" t="s">
        <v>90</v>
      </c>
    </row>
    <row r="474" spans="1:65" s="14" customFormat="1" ht="10.199999999999999">
      <c r="B474" s="223"/>
      <c r="C474" s="224"/>
      <c r="D474" s="209" t="s">
        <v>201</v>
      </c>
      <c r="E474" s="224"/>
      <c r="F474" s="226" t="s">
        <v>1243</v>
      </c>
      <c r="G474" s="224"/>
      <c r="H474" s="227">
        <v>148.38900000000001</v>
      </c>
      <c r="I474" s="228"/>
      <c r="J474" s="224"/>
      <c r="K474" s="224"/>
      <c r="L474" s="229"/>
      <c r="M474" s="230"/>
      <c r="N474" s="231"/>
      <c r="O474" s="231"/>
      <c r="P474" s="231"/>
      <c r="Q474" s="231"/>
      <c r="R474" s="231"/>
      <c r="S474" s="231"/>
      <c r="T474" s="232"/>
      <c r="AT474" s="233" t="s">
        <v>201</v>
      </c>
      <c r="AU474" s="233" t="s">
        <v>90</v>
      </c>
      <c r="AV474" s="14" t="s">
        <v>90</v>
      </c>
      <c r="AW474" s="14" t="s">
        <v>4</v>
      </c>
      <c r="AX474" s="14" t="s">
        <v>40</v>
      </c>
      <c r="AY474" s="233" t="s">
        <v>192</v>
      </c>
    </row>
    <row r="475" spans="1:65" s="12" customFormat="1" ht="22.8" customHeight="1">
      <c r="B475" s="180"/>
      <c r="C475" s="181"/>
      <c r="D475" s="182" t="s">
        <v>80</v>
      </c>
      <c r="E475" s="194" t="s">
        <v>238</v>
      </c>
      <c r="F475" s="194" t="s">
        <v>622</v>
      </c>
      <c r="G475" s="181"/>
      <c r="H475" s="181"/>
      <c r="I475" s="184"/>
      <c r="J475" s="195">
        <f>BK475</f>
        <v>0</v>
      </c>
      <c r="K475" s="181"/>
      <c r="L475" s="186"/>
      <c r="M475" s="187"/>
      <c r="N475" s="188"/>
      <c r="O475" s="188"/>
      <c r="P475" s="189">
        <f>SUM(P476:P582)</f>
        <v>0</v>
      </c>
      <c r="Q475" s="188"/>
      <c r="R475" s="189">
        <f>SUM(R476:R582)</f>
        <v>10.856638300000002</v>
      </c>
      <c r="S475" s="188"/>
      <c r="T475" s="190">
        <f>SUM(T476:T582)</f>
        <v>0</v>
      </c>
      <c r="AR475" s="191" t="s">
        <v>40</v>
      </c>
      <c r="AT475" s="192" t="s">
        <v>80</v>
      </c>
      <c r="AU475" s="192" t="s">
        <v>40</v>
      </c>
      <c r="AY475" s="191" t="s">
        <v>192</v>
      </c>
      <c r="BK475" s="193">
        <f>SUM(BK476:BK582)</f>
        <v>0</v>
      </c>
    </row>
    <row r="476" spans="1:65" s="2" customFormat="1" ht="21.75" customHeight="1">
      <c r="A476" s="37"/>
      <c r="B476" s="38"/>
      <c r="C476" s="196" t="s">
        <v>601</v>
      </c>
      <c r="D476" s="196" t="s">
        <v>194</v>
      </c>
      <c r="E476" s="197" t="s">
        <v>624</v>
      </c>
      <c r="F476" s="198" t="s">
        <v>625</v>
      </c>
      <c r="G476" s="199" t="s">
        <v>109</v>
      </c>
      <c r="H476" s="200">
        <v>99.21</v>
      </c>
      <c r="I476" s="201"/>
      <c r="J476" s="202">
        <f>ROUND(I476*H476,2)</f>
        <v>0</v>
      </c>
      <c r="K476" s="198" t="s">
        <v>197</v>
      </c>
      <c r="L476" s="42"/>
      <c r="M476" s="203" t="s">
        <v>32</v>
      </c>
      <c r="N476" s="204" t="s">
        <v>52</v>
      </c>
      <c r="O476" s="67"/>
      <c r="P476" s="205">
        <f>O476*H476</f>
        <v>0</v>
      </c>
      <c r="Q476" s="205">
        <v>3.82E-3</v>
      </c>
      <c r="R476" s="205">
        <f>Q476*H476</f>
        <v>0.37898219999999999</v>
      </c>
      <c r="S476" s="205">
        <v>0</v>
      </c>
      <c r="T476" s="206">
        <f>S476*H476</f>
        <v>0</v>
      </c>
      <c r="U476" s="37"/>
      <c r="V476" s="37"/>
      <c r="W476" s="37"/>
      <c r="X476" s="37"/>
      <c r="Y476" s="37"/>
      <c r="Z476" s="37"/>
      <c r="AA476" s="37"/>
      <c r="AB476" s="37"/>
      <c r="AC476" s="37"/>
      <c r="AD476" s="37"/>
      <c r="AE476" s="37"/>
      <c r="AR476" s="207" t="s">
        <v>161</v>
      </c>
      <c r="AT476" s="207" t="s">
        <v>194</v>
      </c>
      <c r="AU476" s="207" t="s">
        <v>90</v>
      </c>
      <c r="AY476" s="19" t="s">
        <v>192</v>
      </c>
      <c r="BE476" s="208">
        <f>IF(N476="základní",J476,0)</f>
        <v>0</v>
      </c>
      <c r="BF476" s="208">
        <f>IF(N476="snížená",J476,0)</f>
        <v>0</v>
      </c>
      <c r="BG476" s="208">
        <f>IF(N476="zákl. přenesená",J476,0)</f>
        <v>0</v>
      </c>
      <c r="BH476" s="208">
        <f>IF(N476="sníž. přenesená",J476,0)</f>
        <v>0</v>
      </c>
      <c r="BI476" s="208">
        <f>IF(N476="nulová",J476,0)</f>
        <v>0</v>
      </c>
      <c r="BJ476" s="19" t="s">
        <v>40</v>
      </c>
      <c r="BK476" s="208">
        <f>ROUND(I476*H476,2)</f>
        <v>0</v>
      </c>
      <c r="BL476" s="19" t="s">
        <v>161</v>
      </c>
      <c r="BM476" s="207" t="s">
        <v>1244</v>
      </c>
    </row>
    <row r="477" spans="1:65" s="2" customFormat="1" ht="105.6">
      <c r="A477" s="37"/>
      <c r="B477" s="38"/>
      <c r="C477" s="39"/>
      <c r="D477" s="209" t="s">
        <v>199</v>
      </c>
      <c r="E477" s="39"/>
      <c r="F477" s="210" t="s">
        <v>627</v>
      </c>
      <c r="G477" s="39"/>
      <c r="H477" s="39"/>
      <c r="I477" s="119"/>
      <c r="J477" s="39"/>
      <c r="K477" s="39"/>
      <c r="L477" s="42"/>
      <c r="M477" s="211"/>
      <c r="N477" s="212"/>
      <c r="O477" s="67"/>
      <c r="P477" s="67"/>
      <c r="Q477" s="67"/>
      <c r="R477" s="67"/>
      <c r="S477" s="67"/>
      <c r="T477" s="68"/>
      <c r="U477" s="37"/>
      <c r="V477" s="37"/>
      <c r="W477" s="37"/>
      <c r="X477" s="37"/>
      <c r="Y477" s="37"/>
      <c r="Z477" s="37"/>
      <c r="AA477" s="37"/>
      <c r="AB477" s="37"/>
      <c r="AC477" s="37"/>
      <c r="AD477" s="37"/>
      <c r="AE477" s="37"/>
      <c r="AT477" s="19" t="s">
        <v>199</v>
      </c>
      <c r="AU477" s="19" t="s">
        <v>90</v>
      </c>
    </row>
    <row r="478" spans="1:65" s="13" customFormat="1" ht="10.199999999999999">
      <c r="B478" s="213"/>
      <c r="C478" s="214"/>
      <c r="D478" s="209" t="s">
        <v>201</v>
      </c>
      <c r="E478" s="215" t="s">
        <v>32</v>
      </c>
      <c r="F478" s="216" t="s">
        <v>1095</v>
      </c>
      <c r="G478" s="214"/>
      <c r="H478" s="215" t="s">
        <v>32</v>
      </c>
      <c r="I478" s="217"/>
      <c r="J478" s="214"/>
      <c r="K478" s="214"/>
      <c r="L478" s="218"/>
      <c r="M478" s="219"/>
      <c r="N478" s="220"/>
      <c r="O478" s="220"/>
      <c r="P478" s="220"/>
      <c r="Q478" s="220"/>
      <c r="R478" s="220"/>
      <c r="S478" s="220"/>
      <c r="T478" s="221"/>
      <c r="AT478" s="222" t="s">
        <v>201</v>
      </c>
      <c r="AU478" s="222" t="s">
        <v>90</v>
      </c>
      <c r="AV478" s="13" t="s">
        <v>40</v>
      </c>
      <c r="AW478" s="13" t="s">
        <v>38</v>
      </c>
      <c r="AX478" s="13" t="s">
        <v>81</v>
      </c>
      <c r="AY478" s="222" t="s">
        <v>192</v>
      </c>
    </row>
    <row r="479" spans="1:65" s="13" customFormat="1" ht="10.199999999999999">
      <c r="B479" s="213"/>
      <c r="C479" s="214"/>
      <c r="D479" s="209" t="s">
        <v>201</v>
      </c>
      <c r="E479" s="215" t="s">
        <v>32</v>
      </c>
      <c r="F479" s="216" t="s">
        <v>1075</v>
      </c>
      <c r="G479" s="214"/>
      <c r="H479" s="215" t="s">
        <v>32</v>
      </c>
      <c r="I479" s="217"/>
      <c r="J479" s="214"/>
      <c r="K479" s="214"/>
      <c r="L479" s="218"/>
      <c r="M479" s="219"/>
      <c r="N479" s="220"/>
      <c r="O479" s="220"/>
      <c r="P479" s="220"/>
      <c r="Q479" s="220"/>
      <c r="R479" s="220"/>
      <c r="S479" s="220"/>
      <c r="T479" s="221"/>
      <c r="AT479" s="222" t="s">
        <v>201</v>
      </c>
      <c r="AU479" s="222" t="s">
        <v>90</v>
      </c>
      <c r="AV479" s="13" t="s">
        <v>40</v>
      </c>
      <c r="AW479" s="13" t="s">
        <v>38</v>
      </c>
      <c r="AX479" s="13" t="s">
        <v>81</v>
      </c>
      <c r="AY479" s="222" t="s">
        <v>192</v>
      </c>
    </row>
    <row r="480" spans="1:65" s="13" customFormat="1" ht="10.199999999999999">
      <c r="B480" s="213"/>
      <c r="C480" s="214"/>
      <c r="D480" s="209" t="s">
        <v>201</v>
      </c>
      <c r="E480" s="215" t="s">
        <v>32</v>
      </c>
      <c r="F480" s="216" t="s">
        <v>1088</v>
      </c>
      <c r="G480" s="214"/>
      <c r="H480" s="215" t="s">
        <v>32</v>
      </c>
      <c r="I480" s="217"/>
      <c r="J480" s="214"/>
      <c r="K480" s="214"/>
      <c r="L480" s="218"/>
      <c r="M480" s="219"/>
      <c r="N480" s="220"/>
      <c r="O480" s="220"/>
      <c r="P480" s="220"/>
      <c r="Q480" s="220"/>
      <c r="R480" s="220"/>
      <c r="S480" s="220"/>
      <c r="T480" s="221"/>
      <c r="AT480" s="222" t="s">
        <v>201</v>
      </c>
      <c r="AU480" s="222" t="s">
        <v>90</v>
      </c>
      <c r="AV480" s="13" t="s">
        <v>40</v>
      </c>
      <c r="AW480" s="13" t="s">
        <v>38</v>
      </c>
      <c r="AX480" s="13" t="s">
        <v>81</v>
      </c>
      <c r="AY480" s="222" t="s">
        <v>192</v>
      </c>
    </row>
    <row r="481" spans="1:65" s="14" customFormat="1" ht="10.199999999999999">
      <c r="B481" s="223"/>
      <c r="C481" s="224"/>
      <c r="D481" s="209" t="s">
        <v>201</v>
      </c>
      <c r="E481" s="225" t="s">
        <v>32</v>
      </c>
      <c r="F481" s="226" t="s">
        <v>1202</v>
      </c>
      <c r="G481" s="224"/>
      <c r="H481" s="227">
        <v>99.21</v>
      </c>
      <c r="I481" s="228"/>
      <c r="J481" s="224"/>
      <c r="K481" s="224"/>
      <c r="L481" s="229"/>
      <c r="M481" s="230"/>
      <c r="N481" s="231"/>
      <c r="O481" s="231"/>
      <c r="P481" s="231"/>
      <c r="Q481" s="231"/>
      <c r="R481" s="231"/>
      <c r="S481" s="231"/>
      <c r="T481" s="232"/>
      <c r="AT481" s="233" t="s">
        <v>201</v>
      </c>
      <c r="AU481" s="233" t="s">
        <v>90</v>
      </c>
      <c r="AV481" s="14" t="s">
        <v>90</v>
      </c>
      <c r="AW481" s="14" t="s">
        <v>38</v>
      </c>
      <c r="AX481" s="14" t="s">
        <v>81</v>
      </c>
      <c r="AY481" s="233" t="s">
        <v>192</v>
      </c>
    </row>
    <row r="482" spans="1:65" s="15" customFormat="1" ht="10.199999999999999">
      <c r="B482" s="234"/>
      <c r="C482" s="235"/>
      <c r="D482" s="209" t="s">
        <v>201</v>
      </c>
      <c r="E482" s="236" t="s">
        <v>32</v>
      </c>
      <c r="F482" s="237" t="s">
        <v>204</v>
      </c>
      <c r="G482" s="235"/>
      <c r="H482" s="238">
        <v>99.21</v>
      </c>
      <c r="I482" s="239"/>
      <c r="J482" s="235"/>
      <c r="K482" s="235"/>
      <c r="L482" s="240"/>
      <c r="M482" s="241"/>
      <c r="N482" s="242"/>
      <c r="O482" s="242"/>
      <c r="P482" s="242"/>
      <c r="Q482" s="242"/>
      <c r="R482" s="242"/>
      <c r="S482" s="242"/>
      <c r="T482" s="243"/>
      <c r="AT482" s="244" t="s">
        <v>201</v>
      </c>
      <c r="AU482" s="244" t="s">
        <v>90</v>
      </c>
      <c r="AV482" s="15" t="s">
        <v>161</v>
      </c>
      <c r="AW482" s="15" t="s">
        <v>38</v>
      </c>
      <c r="AX482" s="15" t="s">
        <v>40</v>
      </c>
      <c r="AY482" s="244" t="s">
        <v>192</v>
      </c>
    </row>
    <row r="483" spans="1:65" s="2" customFormat="1" ht="21.75" customHeight="1">
      <c r="A483" s="37"/>
      <c r="B483" s="38"/>
      <c r="C483" s="196" t="s">
        <v>605</v>
      </c>
      <c r="D483" s="196" t="s">
        <v>194</v>
      </c>
      <c r="E483" s="197" t="s">
        <v>629</v>
      </c>
      <c r="F483" s="198" t="s">
        <v>630</v>
      </c>
      <c r="G483" s="199" t="s">
        <v>160</v>
      </c>
      <c r="H483" s="200">
        <v>6</v>
      </c>
      <c r="I483" s="201"/>
      <c r="J483" s="202">
        <f>ROUND(I483*H483,2)</f>
        <v>0</v>
      </c>
      <c r="K483" s="198" t="s">
        <v>197</v>
      </c>
      <c r="L483" s="42"/>
      <c r="M483" s="203" t="s">
        <v>32</v>
      </c>
      <c r="N483" s="204" t="s">
        <v>52</v>
      </c>
      <c r="O483" s="67"/>
      <c r="P483" s="205">
        <f>O483*H483</f>
        <v>0</v>
      </c>
      <c r="Q483" s="205">
        <v>1E-4</v>
      </c>
      <c r="R483" s="205">
        <f>Q483*H483</f>
        <v>6.0000000000000006E-4</v>
      </c>
      <c r="S483" s="205">
        <v>0</v>
      </c>
      <c r="T483" s="206">
        <f>S483*H483</f>
        <v>0</v>
      </c>
      <c r="U483" s="37"/>
      <c r="V483" s="37"/>
      <c r="W483" s="37"/>
      <c r="X483" s="37"/>
      <c r="Y483" s="37"/>
      <c r="Z483" s="37"/>
      <c r="AA483" s="37"/>
      <c r="AB483" s="37"/>
      <c r="AC483" s="37"/>
      <c r="AD483" s="37"/>
      <c r="AE483" s="37"/>
      <c r="AR483" s="207" t="s">
        <v>161</v>
      </c>
      <c r="AT483" s="207" t="s">
        <v>194</v>
      </c>
      <c r="AU483" s="207" t="s">
        <v>90</v>
      </c>
      <c r="AY483" s="19" t="s">
        <v>192</v>
      </c>
      <c r="BE483" s="208">
        <f>IF(N483="základní",J483,0)</f>
        <v>0</v>
      </c>
      <c r="BF483" s="208">
        <f>IF(N483="snížená",J483,0)</f>
        <v>0</v>
      </c>
      <c r="BG483" s="208">
        <f>IF(N483="zákl. přenesená",J483,0)</f>
        <v>0</v>
      </c>
      <c r="BH483" s="208">
        <f>IF(N483="sníž. přenesená",J483,0)</f>
        <v>0</v>
      </c>
      <c r="BI483" s="208">
        <f>IF(N483="nulová",J483,0)</f>
        <v>0</v>
      </c>
      <c r="BJ483" s="19" t="s">
        <v>40</v>
      </c>
      <c r="BK483" s="208">
        <f>ROUND(I483*H483,2)</f>
        <v>0</v>
      </c>
      <c r="BL483" s="19" t="s">
        <v>161</v>
      </c>
      <c r="BM483" s="207" t="s">
        <v>1245</v>
      </c>
    </row>
    <row r="484" spans="1:65" s="2" customFormat="1" ht="48">
      <c r="A484" s="37"/>
      <c r="B484" s="38"/>
      <c r="C484" s="39"/>
      <c r="D484" s="209" t="s">
        <v>199</v>
      </c>
      <c r="E484" s="39"/>
      <c r="F484" s="210" t="s">
        <v>632</v>
      </c>
      <c r="G484" s="39"/>
      <c r="H484" s="39"/>
      <c r="I484" s="119"/>
      <c r="J484" s="39"/>
      <c r="K484" s="39"/>
      <c r="L484" s="42"/>
      <c r="M484" s="211"/>
      <c r="N484" s="212"/>
      <c r="O484" s="67"/>
      <c r="P484" s="67"/>
      <c r="Q484" s="67"/>
      <c r="R484" s="67"/>
      <c r="S484" s="67"/>
      <c r="T484" s="68"/>
      <c r="U484" s="37"/>
      <c r="V484" s="37"/>
      <c r="W484" s="37"/>
      <c r="X484" s="37"/>
      <c r="Y484" s="37"/>
      <c r="Z484" s="37"/>
      <c r="AA484" s="37"/>
      <c r="AB484" s="37"/>
      <c r="AC484" s="37"/>
      <c r="AD484" s="37"/>
      <c r="AE484" s="37"/>
      <c r="AT484" s="19" t="s">
        <v>199</v>
      </c>
      <c r="AU484" s="19" t="s">
        <v>90</v>
      </c>
    </row>
    <row r="485" spans="1:65" s="13" customFormat="1" ht="10.199999999999999">
      <c r="B485" s="213"/>
      <c r="C485" s="214"/>
      <c r="D485" s="209" t="s">
        <v>201</v>
      </c>
      <c r="E485" s="215" t="s">
        <v>32</v>
      </c>
      <c r="F485" s="216" t="s">
        <v>1095</v>
      </c>
      <c r="G485" s="214"/>
      <c r="H485" s="215" t="s">
        <v>32</v>
      </c>
      <c r="I485" s="217"/>
      <c r="J485" s="214"/>
      <c r="K485" s="214"/>
      <c r="L485" s="218"/>
      <c r="M485" s="219"/>
      <c r="N485" s="220"/>
      <c r="O485" s="220"/>
      <c r="P485" s="220"/>
      <c r="Q485" s="220"/>
      <c r="R485" s="220"/>
      <c r="S485" s="220"/>
      <c r="T485" s="221"/>
      <c r="AT485" s="222" t="s">
        <v>201</v>
      </c>
      <c r="AU485" s="222" t="s">
        <v>90</v>
      </c>
      <c r="AV485" s="13" t="s">
        <v>40</v>
      </c>
      <c r="AW485" s="13" t="s">
        <v>38</v>
      </c>
      <c r="AX485" s="13" t="s">
        <v>81</v>
      </c>
      <c r="AY485" s="222" t="s">
        <v>192</v>
      </c>
    </row>
    <row r="486" spans="1:65" s="13" customFormat="1" ht="10.199999999999999">
      <c r="B486" s="213"/>
      <c r="C486" s="214"/>
      <c r="D486" s="209" t="s">
        <v>201</v>
      </c>
      <c r="E486" s="215" t="s">
        <v>32</v>
      </c>
      <c r="F486" s="216" t="s">
        <v>1075</v>
      </c>
      <c r="G486" s="214"/>
      <c r="H486" s="215" t="s">
        <v>32</v>
      </c>
      <c r="I486" s="217"/>
      <c r="J486" s="214"/>
      <c r="K486" s="214"/>
      <c r="L486" s="218"/>
      <c r="M486" s="219"/>
      <c r="N486" s="220"/>
      <c r="O486" s="220"/>
      <c r="P486" s="220"/>
      <c r="Q486" s="220"/>
      <c r="R486" s="220"/>
      <c r="S486" s="220"/>
      <c r="T486" s="221"/>
      <c r="AT486" s="222" t="s">
        <v>201</v>
      </c>
      <c r="AU486" s="222" t="s">
        <v>90</v>
      </c>
      <c r="AV486" s="13" t="s">
        <v>40</v>
      </c>
      <c r="AW486" s="13" t="s">
        <v>38</v>
      </c>
      <c r="AX486" s="13" t="s">
        <v>81</v>
      </c>
      <c r="AY486" s="222" t="s">
        <v>192</v>
      </c>
    </row>
    <row r="487" spans="1:65" s="13" customFormat="1" ht="10.199999999999999">
      <c r="B487" s="213"/>
      <c r="C487" s="214"/>
      <c r="D487" s="209" t="s">
        <v>201</v>
      </c>
      <c r="E487" s="215" t="s">
        <v>32</v>
      </c>
      <c r="F487" s="216" t="s">
        <v>1088</v>
      </c>
      <c r="G487" s="214"/>
      <c r="H487" s="215" t="s">
        <v>32</v>
      </c>
      <c r="I487" s="217"/>
      <c r="J487" s="214"/>
      <c r="K487" s="214"/>
      <c r="L487" s="218"/>
      <c r="M487" s="219"/>
      <c r="N487" s="220"/>
      <c r="O487" s="220"/>
      <c r="P487" s="220"/>
      <c r="Q487" s="220"/>
      <c r="R487" s="220"/>
      <c r="S487" s="220"/>
      <c r="T487" s="221"/>
      <c r="AT487" s="222" t="s">
        <v>201</v>
      </c>
      <c r="AU487" s="222" t="s">
        <v>90</v>
      </c>
      <c r="AV487" s="13" t="s">
        <v>40</v>
      </c>
      <c r="AW487" s="13" t="s">
        <v>38</v>
      </c>
      <c r="AX487" s="13" t="s">
        <v>81</v>
      </c>
      <c r="AY487" s="222" t="s">
        <v>192</v>
      </c>
    </row>
    <row r="488" spans="1:65" s="14" customFormat="1" ht="10.199999999999999">
      <c r="B488" s="223"/>
      <c r="C488" s="224"/>
      <c r="D488" s="209" t="s">
        <v>201</v>
      </c>
      <c r="E488" s="225" t="s">
        <v>32</v>
      </c>
      <c r="F488" s="226" t="s">
        <v>1246</v>
      </c>
      <c r="G488" s="224"/>
      <c r="H488" s="227">
        <v>6</v>
      </c>
      <c r="I488" s="228"/>
      <c r="J488" s="224"/>
      <c r="K488" s="224"/>
      <c r="L488" s="229"/>
      <c r="M488" s="230"/>
      <c r="N488" s="231"/>
      <c r="O488" s="231"/>
      <c r="P488" s="231"/>
      <c r="Q488" s="231"/>
      <c r="R488" s="231"/>
      <c r="S488" s="231"/>
      <c r="T488" s="232"/>
      <c r="AT488" s="233" t="s">
        <v>201</v>
      </c>
      <c r="AU488" s="233" t="s">
        <v>90</v>
      </c>
      <c r="AV488" s="14" t="s">
        <v>90</v>
      </c>
      <c r="AW488" s="14" t="s">
        <v>38</v>
      </c>
      <c r="AX488" s="14" t="s">
        <v>81</v>
      </c>
      <c r="AY488" s="233" t="s">
        <v>192</v>
      </c>
    </row>
    <row r="489" spans="1:65" s="15" customFormat="1" ht="10.199999999999999">
      <c r="B489" s="234"/>
      <c r="C489" s="235"/>
      <c r="D489" s="209" t="s">
        <v>201</v>
      </c>
      <c r="E489" s="236" t="s">
        <v>32</v>
      </c>
      <c r="F489" s="237" t="s">
        <v>204</v>
      </c>
      <c r="G489" s="235"/>
      <c r="H489" s="238">
        <v>6</v>
      </c>
      <c r="I489" s="239"/>
      <c r="J489" s="235"/>
      <c r="K489" s="235"/>
      <c r="L489" s="240"/>
      <c r="M489" s="241"/>
      <c r="N489" s="242"/>
      <c r="O489" s="242"/>
      <c r="P489" s="242"/>
      <c r="Q489" s="242"/>
      <c r="R489" s="242"/>
      <c r="S489" s="242"/>
      <c r="T489" s="243"/>
      <c r="AT489" s="244" t="s">
        <v>201</v>
      </c>
      <c r="AU489" s="244" t="s">
        <v>90</v>
      </c>
      <c r="AV489" s="15" t="s">
        <v>161</v>
      </c>
      <c r="AW489" s="15" t="s">
        <v>38</v>
      </c>
      <c r="AX489" s="15" t="s">
        <v>40</v>
      </c>
      <c r="AY489" s="244" t="s">
        <v>192</v>
      </c>
    </row>
    <row r="490" spans="1:65" s="2" customFormat="1" ht="16.5" customHeight="1">
      <c r="A490" s="37"/>
      <c r="B490" s="38"/>
      <c r="C490" s="256" t="s">
        <v>610</v>
      </c>
      <c r="D490" s="256" t="s">
        <v>322</v>
      </c>
      <c r="E490" s="257" t="s">
        <v>636</v>
      </c>
      <c r="F490" s="258" t="s">
        <v>637</v>
      </c>
      <c r="G490" s="259" t="s">
        <v>160</v>
      </c>
      <c r="H490" s="260">
        <v>6.18</v>
      </c>
      <c r="I490" s="261"/>
      <c r="J490" s="262">
        <f>ROUND(I490*H490,2)</f>
        <v>0</v>
      </c>
      <c r="K490" s="258" t="s">
        <v>197</v>
      </c>
      <c r="L490" s="263"/>
      <c r="M490" s="264" t="s">
        <v>32</v>
      </c>
      <c r="N490" s="265" t="s">
        <v>52</v>
      </c>
      <c r="O490" s="67"/>
      <c r="P490" s="205">
        <f>O490*H490</f>
        <v>0</v>
      </c>
      <c r="Q490" s="205">
        <v>1.56E-3</v>
      </c>
      <c r="R490" s="205">
        <f>Q490*H490</f>
        <v>9.6407999999999997E-3</v>
      </c>
      <c r="S490" s="205">
        <v>0</v>
      </c>
      <c r="T490" s="206">
        <f>S490*H490</f>
        <v>0</v>
      </c>
      <c r="U490" s="37"/>
      <c r="V490" s="37"/>
      <c r="W490" s="37"/>
      <c r="X490" s="37"/>
      <c r="Y490" s="37"/>
      <c r="Z490" s="37"/>
      <c r="AA490" s="37"/>
      <c r="AB490" s="37"/>
      <c r="AC490" s="37"/>
      <c r="AD490" s="37"/>
      <c r="AE490" s="37"/>
      <c r="AR490" s="207" t="s">
        <v>238</v>
      </c>
      <c r="AT490" s="207" t="s">
        <v>322</v>
      </c>
      <c r="AU490" s="207" t="s">
        <v>90</v>
      </c>
      <c r="AY490" s="19" t="s">
        <v>192</v>
      </c>
      <c r="BE490" s="208">
        <f>IF(N490="základní",J490,0)</f>
        <v>0</v>
      </c>
      <c r="BF490" s="208">
        <f>IF(N490="snížená",J490,0)</f>
        <v>0</v>
      </c>
      <c r="BG490" s="208">
        <f>IF(N490="zákl. přenesená",J490,0)</f>
        <v>0</v>
      </c>
      <c r="BH490" s="208">
        <f>IF(N490="sníž. přenesená",J490,0)</f>
        <v>0</v>
      </c>
      <c r="BI490" s="208">
        <f>IF(N490="nulová",J490,0)</f>
        <v>0</v>
      </c>
      <c r="BJ490" s="19" t="s">
        <v>40</v>
      </c>
      <c r="BK490" s="208">
        <f>ROUND(I490*H490,2)</f>
        <v>0</v>
      </c>
      <c r="BL490" s="19" t="s">
        <v>161</v>
      </c>
      <c r="BM490" s="207" t="s">
        <v>1247</v>
      </c>
    </row>
    <row r="491" spans="1:65" s="2" customFormat="1" ht="19.2">
      <c r="A491" s="37"/>
      <c r="B491" s="38"/>
      <c r="C491" s="39"/>
      <c r="D491" s="209" t="s">
        <v>209</v>
      </c>
      <c r="E491" s="39"/>
      <c r="F491" s="210" t="s">
        <v>639</v>
      </c>
      <c r="G491" s="39"/>
      <c r="H491" s="39"/>
      <c r="I491" s="119"/>
      <c r="J491" s="39"/>
      <c r="K491" s="39"/>
      <c r="L491" s="42"/>
      <c r="M491" s="211"/>
      <c r="N491" s="212"/>
      <c r="O491" s="67"/>
      <c r="P491" s="67"/>
      <c r="Q491" s="67"/>
      <c r="R491" s="67"/>
      <c r="S491" s="67"/>
      <c r="T491" s="68"/>
      <c r="U491" s="37"/>
      <c r="V491" s="37"/>
      <c r="W491" s="37"/>
      <c r="X491" s="37"/>
      <c r="Y491" s="37"/>
      <c r="Z491" s="37"/>
      <c r="AA491" s="37"/>
      <c r="AB491" s="37"/>
      <c r="AC491" s="37"/>
      <c r="AD491" s="37"/>
      <c r="AE491" s="37"/>
      <c r="AT491" s="19" t="s">
        <v>209</v>
      </c>
      <c r="AU491" s="19" t="s">
        <v>90</v>
      </c>
    </row>
    <row r="492" spans="1:65" s="14" customFormat="1" ht="10.199999999999999">
      <c r="B492" s="223"/>
      <c r="C492" s="224"/>
      <c r="D492" s="209" t="s">
        <v>201</v>
      </c>
      <c r="E492" s="224"/>
      <c r="F492" s="226" t="s">
        <v>1248</v>
      </c>
      <c r="G492" s="224"/>
      <c r="H492" s="227">
        <v>6.18</v>
      </c>
      <c r="I492" s="228"/>
      <c r="J492" s="224"/>
      <c r="K492" s="224"/>
      <c r="L492" s="229"/>
      <c r="M492" s="230"/>
      <c r="N492" s="231"/>
      <c r="O492" s="231"/>
      <c r="P492" s="231"/>
      <c r="Q492" s="231"/>
      <c r="R492" s="231"/>
      <c r="S492" s="231"/>
      <c r="T492" s="232"/>
      <c r="AT492" s="233" t="s">
        <v>201</v>
      </c>
      <c r="AU492" s="233" t="s">
        <v>90</v>
      </c>
      <c r="AV492" s="14" t="s">
        <v>90</v>
      </c>
      <c r="AW492" s="14" t="s">
        <v>4</v>
      </c>
      <c r="AX492" s="14" t="s">
        <v>40</v>
      </c>
      <c r="AY492" s="233" t="s">
        <v>192</v>
      </c>
    </row>
    <row r="493" spans="1:65" s="2" customFormat="1" ht="16.5" customHeight="1">
      <c r="A493" s="37"/>
      <c r="B493" s="38"/>
      <c r="C493" s="196" t="s">
        <v>617</v>
      </c>
      <c r="D493" s="196" t="s">
        <v>194</v>
      </c>
      <c r="E493" s="197" t="s">
        <v>642</v>
      </c>
      <c r="F493" s="198" t="s">
        <v>643</v>
      </c>
      <c r="G493" s="199" t="s">
        <v>160</v>
      </c>
      <c r="H493" s="200">
        <v>6</v>
      </c>
      <c r="I493" s="201"/>
      <c r="J493" s="202">
        <f>ROUND(I493*H493,2)</f>
        <v>0</v>
      </c>
      <c r="K493" s="198" t="s">
        <v>197</v>
      </c>
      <c r="L493" s="42"/>
      <c r="M493" s="203" t="s">
        <v>32</v>
      </c>
      <c r="N493" s="204" t="s">
        <v>52</v>
      </c>
      <c r="O493" s="67"/>
      <c r="P493" s="205">
        <f>O493*H493</f>
        <v>0</v>
      </c>
      <c r="Q493" s="205">
        <v>6.9999999999999994E-5</v>
      </c>
      <c r="R493" s="205">
        <f>Q493*H493</f>
        <v>4.1999999999999996E-4</v>
      </c>
      <c r="S493" s="205">
        <v>0</v>
      </c>
      <c r="T493" s="206">
        <f>S493*H493</f>
        <v>0</v>
      </c>
      <c r="U493" s="37"/>
      <c r="V493" s="37"/>
      <c r="W493" s="37"/>
      <c r="X493" s="37"/>
      <c r="Y493" s="37"/>
      <c r="Z493" s="37"/>
      <c r="AA493" s="37"/>
      <c r="AB493" s="37"/>
      <c r="AC493" s="37"/>
      <c r="AD493" s="37"/>
      <c r="AE493" s="37"/>
      <c r="AR493" s="207" t="s">
        <v>161</v>
      </c>
      <c r="AT493" s="207" t="s">
        <v>194</v>
      </c>
      <c r="AU493" s="207" t="s">
        <v>90</v>
      </c>
      <c r="AY493" s="19" t="s">
        <v>192</v>
      </c>
      <c r="BE493" s="208">
        <f>IF(N493="základní",J493,0)</f>
        <v>0</v>
      </c>
      <c r="BF493" s="208">
        <f>IF(N493="snížená",J493,0)</f>
        <v>0</v>
      </c>
      <c r="BG493" s="208">
        <f>IF(N493="zákl. přenesená",J493,0)</f>
        <v>0</v>
      </c>
      <c r="BH493" s="208">
        <f>IF(N493="sníž. přenesená",J493,0)</f>
        <v>0</v>
      </c>
      <c r="BI493" s="208">
        <f>IF(N493="nulová",J493,0)</f>
        <v>0</v>
      </c>
      <c r="BJ493" s="19" t="s">
        <v>40</v>
      </c>
      <c r="BK493" s="208">
        <f>ROUND(I493*H493,2)</f>
        <v>0</v>
      </c>
      <c r="BL493" s="19" t="s">
        <v>161</v>
      </c>
      <c r="BM493" s="207" t="s">
        <v>1249</v>
      </c>
    </row>
    <row r="494" spans="1:65" s="2" customFormat="1" ht="48">
      <c r="A494" s="37"/>
      <c r="B494" s="38"/>
      <c r="C494" s="39"/>
      <c r="D494" s="209" t="s">
        <v>199</v>
      </c>
      <c r="E494" s="39"/>
      <c r="F494" s="210" t="s">
        <v>645</v>
      </c>
      <c r="G494" s="39"/>
      <c r="H494" s="39"/>
      <c r="I494" s="119"/>
      <c r="J494" s="39"/>
      <c r="K494" s="39"/>
      <c r="L494" s="42"/>
      <c r="M494" s="211"/>
      <c r="N494" s="212"/>
      <c r="O494" s="67"/>
      <c r="P494" s="67"/>
      <c r="Q494" s="67"/>
      <c r="R494" s="67"/>
      <c r="S494" s="67"/>
      <c r="T494" s="68"/>
      <c r="U494" s="37"/>
      <c r="V494" s="37"/>
      <c r="W494" s="37"/>
      <c r="X494" s="37"/>
      <c r="Y494" s="37"/>
      <c r="Z494" s="37"/>
      <c r="AA494" s="37"/>
      <c r="AB494" s="37"/>
      <c r="AC494" s="37"/>
      <c r="AD494" s="37"/>
      <c r="AE494" s="37"/>
      <c r="AT494" s="19" t="s">
        <v>199</v>
      </c>
      <c r="AU494" s="19" t="s">
        <v>90</v>
      </c>
    </row>
    <row r="495" spans="1:65" s="13" customFormat="1" ht="10.199999999999999">
      <c r="B495" s="213"/>
      <c r="C495" s="214"/>
      <c r="D495" s="209" t="s">
        <v>201</v>
      </c>
      <c r="E495" s="215" t="s">
        <v>32</v>
      </c>
      <c r="F495" s="216" t="s">
        <v>1095</v>
      </c>
      <c r="G495" s="214"/>
      <c r="H495" s="215" t="s">
        <v>32</v>
      </c>
      <c r="I495" s="217"/>
      <c r="J495" s="214"/>
      <c r="K495" s="214"/>
      <c r="L495" s="218"/>
      <c r="M495" s="219"/>
      <c r="N495" s="220"/>
      <c r="O495" s="220"/>
      <c r="P495" s="220"/>
      <c r="Q495" s="220"/>
      <c r="R495" s="220"/>
      <c r="S495" s="220"/>
      <c r="T495" s="221"/>
      <c r="AT495" s="222" t="s">
        <v>201</v>
      </c>
      <c r="AU495" s="222" t="s">
        <v>90</v>
      </c>
      <c r="AV495" s="13" t="s">
        <v>40</v>
      </c>
      <c r="AW495" s="13" t="s">
        <v>38</v>
      </c>
      <c r="AX495" s="13" t="s">
        <v>81</v>
      </c>
      <c r="AY495" s="222" t="s">
        <v>192</v>
      </c>
    </row>
    <row r="496" spans="1:65" s="13" customFormat="1" ht="10.199999999999999">
      <c r="B496" s="213"/>
      <c r="C496" s="214"/>
      <c r="D496" s="209" t="s">
        <v>201</v>
      </c>
      <c r="E496" s="215" t="s">
        <v>32</v>
      </c>
      <c r="F496" s="216" t="s">
        <v>1075</v>
      </c>
      <c r="G496" s="214"/>
      <c r="H496" s="215" t="s">
        <v>32</v>
      </c>
      <c r="I496" s="217"/>
      <c r="J496" s="214"/>
      <c r="K496" s="214"/>
      <c r="L496" s="218"/>
      <c r="M496" s="219"/>
      <c r="N496" s="220"/>
      <c r="O496" s="220"/>
      <c r="P496" s="220"/>
      <c r="Q496" s="220"/>
      <c r="R496" s="220"/>
      <c r="S496" s="220"/>
      <c r="T496" s="221"/>
      <c r="AT496" s="222" t="s">
        <v>201</v>
      </c>
      <c r="AU496" s="222" t="s">
        <v>90</v>
      </c>
      <c r="AV496" s="13" t="s">
        <v>40</v>
      </c>
      <c r="AW496" s="13" t="s">
        <v>38</v>
      </c>
      <c r="AX496" s="13" t="s">
        <v>81</v>
      </c>
      <c r="AY496" s="222" t="s">
        <v>192</v>
      </c>
    </row>
    <row r="497" spans="1:65" s="13" customFormat="1" ht="10.199999999999999">
      <c r="B497" s="213"/>
      <c r="C497" s="214"/>
      <c r="D497" s="209" t="s">
        <v>201</v>
      </c>
      <c r="E497" s="215" t="s">
        <v>32</v>
      </c>
      <c r="F497" s="216" t="s">
        <v>1088</v>
      </c>
      <c r="G497" s="214"/>
      <c r="H497" s="215" t="s">
        <v>32</v>
      </c>
      <c r="I497" s="217"/>
      <c r="J497" s="214"/>
      <c r="K497" s="214"/>
      <c r="L497" s="218"/>
      <c r="M497" s="219"/>
      <c r="N497" s="220"/>
      <c r="O497" s="220"/>
      <c r="P497" s="220"/>
      <c r="Q497" s="220"/>
      <c r="R497" s="220"/>
      <c r="S497" s="220"/>
      <c r="T497" s="221"/>
      <c r="AT497" s="222" t="s">
        <v>201</v>
      </c>
      <c r="AU497" s="222" t="s">
        <v>90</v>
      </c>
      <c r="AV497" s="13" t="s">
        <v>40</v>
      </c>
      <c r="AW497" s="13" t="s">
        <v>38</v>
      </c>
      <c r="AX497" s="13" t="s">
        <v>81</v>
      </c>
      <c r="AY497" s="222" t="s">
        <v>192</v>
      </c>
    </row>
    <row r="498" spans="1:65" s="14" customFormat="1" ht="10.199999999999999">
      <c r="B498" s="223"/>
      <c r="C498" s="224"/>
      <c r="D498" s="209" t="s">
        <v>201</v>
      </c>
      <c r="E498" s="225" t="s">
        <v>32</v>
      </c>
      <c r="F498" s="226" t="s">
        <v>1246</v>
      </c>
      <c r="G498" s="224"/>
      <c r="H498" s="227">
        <v>6</v>
      </c>
      <c r="I498" s="228"/>
      <c r="J498" s="224"/>
      <c r="K498" s="224"/>
      <c r="L498" s="229"/>
      <c r="M498" s="230"/>
      <c r="N498" s="231"/>
      <c r="O498" s="231"/>
      <c r="P498" s="231"/>
      <c r="Q498" s="231"/>
      <c r="R498" s="231"/>
      <c r="S498" s="231"/>
      <c r="T498" s="232"/>
      <c r="AT498" s="233" t="s">
        <v>201</v>
      </c>
      <c r="AU498" s="233" t="s">
        <v>90</v>
      </c>
      <c r="AV498" s="14" t="s">
        <v>90</v>
      </c>
      <c r="AW498" s="14" t="s">
        <v>38</v>
      </c>
      <c r="AX498" s="14" t="s">
        <v>81</v>
      </c>
      <c r="AY498" s="233" t="s">
        <v>192</v>
      </c>
    </row>
    <row r="499" spans="1:65" s="15" customFormat="1" ht="10.199999999999999">
      <c r="B499" s="234"/>
      <c r="C499" s="235"/>
      <c r="D499" s="209" t="s">
        <v>201</v>
      </c>
      <c r="E499" s="236" t="s">
        <v>32</v>
      </c>
      <c r="F499" s="237" t="s">
        <v>204</v>
      </c>
      <c r="G499" s="235"/>
      <c r="H499" s="238">
        <v>6</v>
      </c>
      <c r="I499" s="239"/>
      <c r="J499" s="235"/>
      <c r="K499" s="235"/>
      <c r="L499" s="240"/>
      <c r="M499" s="241"/>
      <c r="N499" s="242"/>
      <c r="O499" s="242"/>
      <c r="P499" s="242"/>
      <c r="Q499" s="242"/>
      <c r="R499" s="242"/>
      <c r="S499" s="242"/>
      <c r="T499" s="243"/>
      <c r="AT499" s="244" t="s">
        <v>201</v>
      </c>
      <c r="AU499" s="244" t="s">
        <v>90</v>
      </c>
      <c r="AV499" s="15" t="s">
        <v>161</v>
      </c>
      <c r="AW499" s="15" t="s">
        <v>38</v>
      </c>
      <c r="AX499" s="15" t="s">
        <v>40</v>
      </c>
      <c r="AY499" s="244" t="s">
        <v>192</v>
      </c>
    </row>
    <row r="500" spans="1:65" s="2" customFormat="1" ht="16.5" customHeight="1">
      <c r="A500" s="37"/>
      <c r="B500" s="38"/>
      <c r="C500" s="256" t="s">
        <v>623</v>
      </c>
      <c r="D500" s="256" t="s">
        <v>322</v>
      </c>
      <c r="E500" s="257" t="s">
        <v>647</v>
      </c>
      <c r="F500" s="258" t="s">
        <v>648</v>
      </c>
      <c r="G500" s="259" t="s">
        <v>160</v>
      </c>
      <c r="H500" s="260">
        <v>6.18</v>
      </c>
      <c r="I500" s="261"/>
      <c r="J500" s="262">
        <f>ROUND(I500*H500,2)</f>
        <v>0</v>
      </c>
      <c r="K500" s="258" t="s">
        <v>197</v>
      </c>
      <c r="L500" s="263"/>
      <c r="M500" s="264" t="s">
        <v>32</v>
      </c>
      <c r="N500" s="265" t="s">
        <v>52</v>
      </c>
      <c r="O500" s="67"/>
      <c r="P500" s="205">
        <f>O500*H500</f>
        <v>0</v>
      </c>
      <c r="Q500" s="205">
        <v>3.2000000000000002E-3</v>
      </c>
      <c r="R500" s="205">
        <f>Q500*H500</f>
        <v>1.9775999999999998E-2</v>
      </c>
      <c r="S500" s="205">
        <v>0</v>
      </c>
      <c r="T500" s="206">
        <f>S500*H500</f>
        <v>0</v>
      </c>
      <c r="U500" s="37"/>
      <c r="V500" s="37"/>
      <c r="W500" s="37"/>
      <c r="X500" s="37"/>
      <c r="Y500" s="37"/>
      <c r="Z500" s="37"/>
      <c r="AA500" s="37"/>
      <c r="AB500" s="37"/>
      <c r="AC500" s="37"/>
      <c r="AD500" s="37"/>
      <c r="AE500" s="37"/>
      <c r="AR500" s="207" t="s">
        <v>238</v>
      </c>
      <c r="AT500" s="207" t="s">
        <v>322</v>
      </c>
      <c r="AU500" s="207" t="s">
        <v>90</v>
      </c>
      <c r="AY500" s="19" t="s">
        <v>192</v>
      </c>
      <c r="BE500" s="208">
        <f>IF(N500="základní",J500,0)</f>
        <v>0</v>
      </c>
      <c r="BF500" s="208">
        <f>IF(N500="snížená",J500,0)</f>
        <v>0</v>
      </c>
      <c r="BG500" s="208">
        <f>IF(N500="zákl. přenesená",J500,0)</f>
        <v>0</v>
      </c>
      <c r="BH500" s="208">
        <f>IF(N500="sníž. přenesená",J500,0)</f>
        <v>0</v>
      </c>
      <c r="BI500" s="208">
        <f>IF(N500="nulová",J500,0)</f>
        <v>0</v>
      </c>
      <c r="BJ500" s="19" t="s">
        <v>40</v>
      </c>
      <c r="BK500" s="208">
        <f>ROUND(I500*H500,2)</f>
        <v>0</v>
      </c>
      <c r="BL500" s="19" t="s">
        <v>161</v>
      </c>
      <c r="BM500" s="207" t="s">
        <v>1250</v>
      </c>
    </row>
    <row r="501" spans="1:65" s="2" customFormat="1" ht="19.2">
      <c r="A501" s="37"/>
      <c r="B501" s="38"/>
      <c r="C501" s="39"/>
      <c r="D501" s="209" t="s">
        <v>209</v>
      </c>
      <c r="E501" s="39"/>
      <c r="F501" s="210" t="s">
        <v>639</v>
      </c>
      <c r="G501" s="39"/>
      <c r="H501" s="39"/>
      <c r="I501" s="119"/>
      <c r="J501" s="39"/>
      <c r="K501" s="39"/>
      <c r="L501" s="42"/>
      <c r="M501" s="211"/>
      <c r="N501" s="212"/>
      <c r="O501" s="67"/>
      <c r="P501" s="67"/>
      <c r="Q501" s="67"/>
      <c r="R501" s="67"/>
      <c r="S501" s="67"/>
      <c r="T501" s="68"/>
      <c r="U501" s="37"/>
      <c r="V501" s="37"/>
      <c r="W501" s="37"/>
      <c r="X501" s="37"/>
      <c r="Y501" s="37"/>
      <c r="Z501" s="37"/>
      <c r="AA501" s="37"/>
      <c r="AB501" s="37"/>
      <c r="AC501" s="37"/>
      <c r="AD501" s="37"/>
      <c r="AE501" s="37"/>
      <c r="AT501" s="19" t="s">
        <v>209</v>
      </c>
      <c r="AU501" s="19" t="s">
        <v>90</v>
      </c>
    </row>
    <row r="502" spans="1:65" s="14" customFormat="1" ht="10.199999999999999">
      <c r="B502" s="223"/>
      <c r="C502" s="224"/>
      <c r="D502" s="209" t="s">
        <v>201</v>
      </c>
      <c r="E502" s="224"/>
      <c r="F502" s="226" t="s">
        <v>1248</v>
      </c>
      <c r="G502" s="224"/>
      <c r="H502" s="227">
        <v>6.18</v>
      </c>
      <c r="I502" s="228"/>
      <c r="J502" s="224"/>
      <c r="K502" s="224"/>
      <c r="L502" s="229"/>
      <c r="M502" s="230"/>
      <c r="N502" s="231"/>
      <c r="O502" s="231"/>
      <c r="P502" s="231"/>
      <c r="Q502" s="231"/>
      <c r="R502" s="231"/>
      <c r="S502" s="231"/>
      <c r="T502" s="232"/>
      <c r="AT502" s="233" t="s">
        <v>201</v>
      </c>
      <c r="AU502" s="233" t="s">
        <v>90</v>
      </c>
      <c r="AV502" s="14" t="s">
        <v>90</v>
      </c>
      <c r="AW502" s="14" t="s">
        <v>4</v>
      </c>
      <c r="AX502" s="14" t="s">
        <v>40</v>
      </c>
      <c r="AY502" s="233" t="s">
        <v>192</v>
      </c>
    </row>
    <row r="503" spans="1:65" s="2" customFormat="1" ht="16.5" customHeight="1">
      <c r="A503" s="37"/>
      <c r="B503" s="38"/>
      <c r="C503" s="196" t="s">
        <v>628</v>
      </c>
      <c r="D503" s="196" t="s">
        <v>194</v>
      </c>
      <c r="E503" s="197" t="s">
        <v>658</v>
      </c>
      <c r="F503" s="198" t="s">
        <v>659</v>
      </c>
      <c r="G503" s="199" t="s">
        <v>109</v>
      </c>
      <c r="H503" s="200">
        <v>99.21</v>
      </c>
      <c r="I503" s="201"/>
      <c r="J503" s="202">
        <f>ROUND(I503*H503,2)</f>
        <v>0</v>
      </c>
      <c r="K503" s="198" t="s">
        <v>197</v>
      </c>
      <c r="L503" s="42"/>
      <c r="M503" s="203" t="s">
        <v>32</v>
      </c>
      <c r="N503" s="204" t="s">
        <v>52</v>
      </c>
      <c r="O503" s="67"/>
      <c r="P503" s="205">
        <f>O503*H503</f>
        <v>0</v>
      </c>
      <c r="Q503" s="205">
        <v>0</v>
      </c>
      <c r="R503" s="205">
        <f>Q503*H503</f>
        <v>0</v>
      </c>
      <c r="S503" s="205">
        <v>0</v>
      </c>
      <c r="T503" s="206">
        <f>S503*H503</f>
        <v>0</v>
      </c>
      <c r="U503" s="37"/>
      <c r="V503" s="37"/>
      <c r="W503" s="37"/>
      <c r="X503" s="37"/>
      <c r="Y503" s="37"/>
      <c r="Z503" s="37"/>
      <c r="AA503" s="37"/>
      <c r="AB503" s="37"/>
      <c r="AC503" s="37"/>
      <c r="AD503" s="37"/>
      <c r="AE503" s="37"/>
      <c r="AR503" s="207" t="s">
        <v>161</v>
      </c>
      <c r="AT503" s="207" t="s">
        <v>194</v>
      </c>
      <c r="AU503" s="207" t="s">
        <v>90</v>
      </c>
      <c r="AY503" s="19" t="s">
        <v>192</v>
      </c>
      <c r="BE503" s="208">
        <f>IF(N503="základní",J503,0)</f>
        <v>0</v>
      </c>
      <c r="BF503" s="208">
        <f>IF(N503="snížená",J503,0)</f>
        <v>0</v>
      </c>
      <c r="BG503" s="208">
        <f>IF(N503="zákl. přenesená",J503,0)</f>
        <v>0</v>
      </c>
      <c r="BH503" s="208">
        <f>IF(N503="sníž. přenesená",J503,0)</f>
        <v>0</v>
      </c>
      <c r="BI503" s="208">
        <f>IF(N503="nulová",J503,0)</f>
        <v>0</v>
      </c>
      <c r="BJ503" s="19" t="s">
        <v>40</v>
      </c>
      <c r="BK503" s="208">
        <f>ROUND(I503*H503,2)</f>
        <v>0</v>
      </c>
      <c r="BL503" s="19" t="s">
        <v>161</v>
      </c>
      <c r="BM503" s="207" t="s">
        <v>1251</v>
      </c>
    </row>
    <row r="504" spans="1:65" s="2" customFormat="1" ht="86.4">
      <c r="A504" s="37"/>
      <c r="B504" s="38"/>
      <c r="C504" s="39"/>
      <c r="D504" s="209" t="s">
        <v>199</v>
      </c>
      <c r="E504" s="39"/>
      <c r="F504" s="210" t="s">
        <v>661</v>
      </c>
      <c r="G504" s="39"/>
      <c r="H504" s="39"/>
      <c r="I504" s="119"/>
      <c r="J504" s="39"/>
      <c r="K504" s="39"/>
      <c r="L504" s="42"/>
      <c r="M504" s="211"/>
      <c r="N504" s="212"/>
      <c r="O504" s="67"/>
      <c r="P504" s="67"/>
      <c r="Q504" s="67"/>
      <c r="R504" s="67"/>
      <c r="S504" s="67"/>
      <c r="T504" s="68"/>
      <c r="U504" s="37"/>
      <c r="V504" s="37"/>
      <c r="W504" s="37"/>
      <c r="X504" s="37"/>
      <c r="Y504" s="37"/>
      <c r="Z504" s="37"/>
      <c r="AA504" s="37"/>
      <c r="AB504" s="37"/>
      <c r="AC504" s="37"/>
      <c r="AD504" s="37"/>
      <c r="AE504" s="37"/>
      <c r="AT504" s="19" t="s">
        <v>199</v>
      </c>
      <c r="AU504" s="19" t="s">
        <v>90</v>
      </c>
    </row>
    <row r="505" spans="1:65" s="13" customFormat="1" ht="10.199999999999999">
      <c r="B505" s="213"/>
      <c r="C505" s="214"/>
      <c r="D505" s="209" t="s">
        <v>201</v>
      </c>
      <c r="E505" s="215" t="s">
        <v>32</v>
      </c>
      <c r="F505" s="216" t="s">
        <v>1095</v>
      </c>
      <c r="G505" s="214"/>
      <c r="H505" s="215" t="s">
        <v>32</v>
      </c>
      <c r="I505" s="217"/>
      <c r="J505" s="214"/>
      <c r="K505" s="214"/>
      <c r="L505" s="218"/>
      <c r="M505" s="219"/>
      <c r="N505" s="220"/>
      <c r="O505" s="220"/>
      <c r="P505" s="220"/>
      <c r="Q505" s="220"/>
      <c r="R505" s="220"/>
      <c r="S505" s="220"/>
      <c r="T505" s="221"/>
      <c r="AT505" s="222" t="s">
        <v>201</v>
      </c>
      <c r="AU505" s="222" t="s">
        <v>90</v>
      </c>
      <c r="AV505" s="13" t="s">
        <v>40</v>
      </c>
      <c r="AW505" s="13" t="s">
        <v>38</v>
      </c>
      <c r="AX505" s="13" t="s">
        <v>81</v>
      </c>
      <c r="AY505" s="222" t="s">
        <v>192</v>
      </c>
    </row>
    <row r="506" spans="1:65" s="13" customFormat="1" ht="10.199999999999999">
      <c r="B506" s="213"/>
      <c r="C506" s="214"/>
      <c r="D506" s="209" t="s">
        <v>201</v>
      </c>
      <c r="E506" s="215" t="s">
        <v>32</v>
      </c>
      <c r="F506" s="216" t="s">
        <v>1075</v>
      </c>
      <c r="G506" s="214"/>
      <c r="H506" s="215" t="s">
        <v>32</v>
      </c>
      <c r="I506" s="217"/>
      <c r="J506" s="214"/>
      <c r="K506" s="214"/>
      <c r="L506" s="218"/>
      <c r="M506" s="219"/>
      <c r="N506" s="220"/>
      <c r="O506" s="220"/>
      <c r="P506" s="220"/>
      <c r="Q506" s="220"/>
      <c r="R506" s="220"/>
      <c r="S506" s="220"/>
      <c r="T506" s="221"/>
      <c r="AT506" s="222" t="s">
        <v>201</v>
      </c>
      <c r="AU506" s="222" t="s">
        <v>90</v>
      </c>
      <c r="AV506" s="13" t="s">
        <v>40</v>
      </c>
      <c r="AW506" s="13" t="s">
        <v>38</v>
      </c>
      <c r="AX506" s="13" t="s">
        <v>81</v>
      </c>
      <c r="AY506" s="222" t="s">
        <v>192</v>
      </c>
    </row>
    <row r="507" spans="1:65" s="13" customFormat="1" ht="10.199999999999999">
      <c r="B507" s="213"/>
      <c r="C507" s="214"/>
      <c r="D507" s="209" t="s">
        <v>201</v>
      </c>
      <c r="E507" s="215" t="s">
        <v>32</v>
      </c>
      <c r="F507" s="216" t="s">
        <v>1088</v>
      </c>
      <c r="G507" s="214"/>
      <c r="H507" s="215" t="s">
        <v>32</v>
      </c>
      <c r="I507" s="217"/>
      <c r="J507" s="214"/>
      <c r="K507" s="214"/>
      <c r="L507" s="218"/>
      <c r="M507" s="219"/>
      <c r="N507" s="220"/>
      <c r="O507" s="220"/>
      <c r="P507" s="220"/>
      <c r="Q507" s="220"/>
      <c r="R507" s="220"/>
      <c r="S507" s="220"/>
      <c r="T507" s="221"/>
      <c r="AT507" s="222" t="s">
        <v>201</v>
      </c>
      <c r="AU507" s="222" t="s">
        <v>90</v>
      </c>
      <c r="AV507" s="13" t="s">
        <v>40</v>
      </c>
      <c r="AW507" s="13" t="s">
        <v>38</v>
      </c>
      <c r="AX507" s="13" t="s">
        <v>81</v>
      </c>
      <c r="AY507" s="222" t="s">
        <v>192</v>
      </c>
    </row>
    <row r="508" spans="1:65" s="14" customFormat="1" ht="10.199999999999999">
      <c r="B508" s="223"/>
      <c r="C508" s="224"/>
      <c r="D508" s="209" t="s">
        <v>201</v>
      </c>
      <c r="E508" s="225" t="s">
        <v>32</v>
      </c>
      <c r="F508" s="226" t="s">
        <v>1202</v>
      </c>
      <c r="G508" s="224"/>
      <c r="H508" s="227">
        <v>99.21</v>
      </c>
      <c r="I508" s="228"/>
      <c r="J508" s="224"/>
      <c r="K508" s="224"/>
      <c r="L508" s="229"/>
      <c r="M508" s="230"/>
      <c r="N508" s="231"/>
      <c r="O508" s="231"/>
      <c r="P508" s="231"/>
      <c r="Q508" s="231"/>
      <c r="R508" s="231"/>
      <c r="S508" s="231"/>
      <c r="T508" s="232"/>
      <c r="AT508" s="233" t="s">
        <v>201</v>
      </c>
      <c r="AU508" s="233" t="s">
        <v>90</v>
      </c>
      <c r="AV508" s="14" t="s">
        <v>90</v>
      </c>
      <c r="AW508" s="14" t="s">
        <v>38</v>
      </c>
      <c r="AX508" s="14" t="s">
        <v>81</v>
      </c>
      <c r="AY508" s="233" t="s">
        <v>192</v>
      </c>
    </row>
    <row r="509" spans="1:65" s="15" customFormat="1" ht="10.199999999999999">
      <c r="B509" s="234"/>
      <c r="C509" s="235"/>
      <c r="D509" s="209" t="s">
        <v>201</v>
      </c>
      <c r="E509" s="236" t="s">
        <v>32</v>
      </c>
      <c r="F509" s="237" t="s">
        <v>204</v>
      </c>
      <c r="G509" s="235"/>
      <c r="H509" s="238">
        <v>99.21</v>
      </c>
      <c r="I509" s="239"/>
      <c r="J509" s="235"/>
      <c r="K509" s="235"/>
      <c r="L509" s="240"/>
      <c r="M509" s="241"/>
      <c r="N509" s="242"/>
      <c r="O509" s="242"/>
      <c r="P509" s="242"/>
      <c r="Q509" s="242"/>
      <c r="R509" s="242"/>
      <c r="S509" s="242"/>
      <c r="T509" s="243"/>
      <c r="AT509" s="244" t="s">
        <v>201</v>
      </c>
      <c r="AU509" s="244" t="s">
        <v>90</v>
      </c>
      <c r="AV509" s="15" t="s">
        <v>161</v>
      </c>
      <c r="AW509" s="15" t="s">
        <v>38</v>
      </c>
      <c r="AX509" s="15" t="s">
        <v>40</v>
      </c>
      <c r="AY509" s="244" t="s">
        <v>192</v>
      </c>
    </row>
    <row r="510" spans="1:65" s="2" customFormat="1" ht="16.5" customHeight="1">
      <c r="A510" s="37"/>
      <c r="B510" s="38"/>
      <c r="C510" s="196" t="s">
        <v>635</v>
      </c>
      <c r="D510" s="196" t="s">
        <v>194</v>
      </c>
      <c r="E510" s="197" t="s">
        <v>1252</v>
      </c>
      <c r="F510" s="198" t="s">
        <v>1253</v>
      </c>
      <c r="G510" s="199" t="s">
        <v>160</v>
      </c>
      <c r="H510" s="200">
        <v>4</v>
      </c>
      <c r="I510" s="201"/>
      <c r="J510" s="202">
        <f>ROUND(I510*H510,2)</f>
        <v>0</v>
      </c>
      <c r="K510" s="198" t="s">
        <v>197</v>
      </c>
      <c r="L510" s="42"/>
      <c r="M510" s="203" t="s">
        <v>32</v>
      </c>
      <c r="N510" s="204" t="s">
        <v>52</v>
      </c>
      <c r="O510" s="67"/>
      <c r="P510" s="205">
        <f>O510*H510</f>
        <v>0</v>
      </c>
      <c r="Q510" s="205">
        <v>9.1800000000000007E-3</v>
      </c>
      <c r="R510" s="205">
        <f>Q510*H510</f>
        <v>3.6720000000000003E-2</v>
      </c>
      <c r="S510" s="205">
        <v>0</v>
      </c>
      <c r="T510" s="206">
        <f>S510*H510</f>
        <v>0</v>
      </c>
      <c r="U510" s="37"/>
      <c r="V510" s="37"/>
      <c r="W510" s="37"/>
      <c r="X510" s="37"/>
      <c r="Y510" s="37"/>
      <c r="Z510" s="37"/>
      <c r="AA510" s="37"/>
      <c r="AB510" s="37"/>
      <c r="AC510" s="37"/>
      <c r="AD510" s="37"/>
      <c r="AE510" s="37"/>
      <c r="AR510" s="207" t="s">
        <v>161</v>
      </c>
      <c r="AT510" s="207" t="s">
        <v>194</v>
      </c>
      <c r="AU510" s="207" t="s">
        <v>90</v>
      </c>
      <c r="AY510" s="19" t="s">
        <v>192</v>
      </c>
      <c r="BE510" s="208">
        <f>IF(N510="základní",J510,0)</f>
        <v>0</v>
      </c>
      <c r="BF510" s="208">
        <f>IF(N510="snížená",J510,0)</f>
        <v>0</v>
      </c>
      <c r="BG510" s="208">
        <f>IF(N510="zákl. přenesená",J510,0)</f>
        <v>0</v>
      </c>
      <c r="BH510" s="208">
        <f>IF(N510="sníž. přenesená",J510,0)</f>
        <v>0</v>
      </c>
      <c r="BI510" s="208">
        <f>IF(N510="nulová",J510,0)</f>
        <v>0</v>
      </c>
      <c r="BJ510" s="19" t="s">
        <v>40</v>
      </c>
      <c r="BK510" s="208">
        <f>ROUND(I510*H510,2)</f>
        <v>0</v>
      </c>
      <c r="BL510" s="19" t="s">
        <v>161</v>
      </c>
      <c r="BM510" s="207" t="s">
        <v>1254</v>
      </c>
    </row>
    <row r="511" spans="1:65" s="2" customFormat="1" ht="28.8">
      <c r="A511" s="37"/>
      <c r="B511" s="38"/>
      <c r="C511" s="39"/>
      <c r="D511" s="209" t="s">
        <v>199</v>
      </c>
      <c r="E511" s="39"/>
      <c r="F511" s="210" t="s">
        <v>1255</v>
      </c>
      <c r="G511" s="39"/>
      <c r="H511" s="39"/>
      <c r="I511" s="119"/>
      <c r="J511" s="39"/>
      <c r="K511" s="39"/>
      <c r="L511" s="42"/>
      <c r="M511" s="211"/>
      <c r="N511" s="212"/>
      <c r="O511" s="67"/>
      <c r="P511" s="67"/>
      <c r="Q511" s="67"/>
      <c r="R511" s="67"/>
      <c r="S511" s="67"/>
      <c r="T511" s="68"/>
      <c r="U511" s="37"/>
      <c r="V511" s="37"/>
      <c r="W511" s="37"/>
      <c r="X511" s="37"/>
      <c r="Y511" s="37"/>
      <c r="Z511" s="37"/>
      <c r="AA511" s="37"/>
      <c r="AB511" s="37"/>
      <c r="AC511" s="37"/>
      <c r="AD511" s="37"/>
      <c r="AE511" s="37"/>
      <c r="AT511" s="19" t="s">
        <v>199</v>
      </c>
      <c r="AU511" s="19" t="s">
        <v>90</v>
      </c>
    </row>
    <row r="512" spans="1:65" s="13" customFormat="1" ht="10.199999999999999">
      <c r="B512" s="213"/>
      <c r="C512" s="214"/>
      <c r="D512" s="209" t="s">
        <v>201</v>
      </c>
      <c r="E512" s="215" t="s">
        <v>32</v>
      </c>
      <c r="F512" s="216" t="s">
        <v>1095</v>
      </c>
      <c r="G512" s="214"/>
      <c r="H512" s="215" t="s">
        <v>32</v>
      </c>
      <c r="I512" s="217"/>
      <c r="J512" s="214"/>
      <c r="K512" s="214"/>
      <c r="L512" s="218"/>
      <c r="M512" s="219"/>
      <c r="N512" s="220"/>
      <c r="O512" s="220"/>
      <c r="P512" s="220"/>
      <c r="Q512" s="220"/>
      <c r="R512" s="220"/>
      <c r="S512" s="220"/>
      <c r="T512" s="221"/>
      <c r="AT512" s="222" t="s">
        <v>201</v>
      </c>
      <c r="AU512" s="222" t="s">
        <v>90</v>
      </c>
      <c r="AV512" s="13" t="s">
        <v>40</v>
      </c>
      <c r="AW512" s="13" t="s">
        <v>38</v>
      </c>
      <c r="AX512" s="13" t="s">
        <v>81</v>
      </c>
      <c r="AY512" s="222" t="s">
        <v>192</v>
      </c>
    </row>
    <row r="513" spans="1:65" s="13" customFormat="1" ht="10.199999999999999">
      <c r="B513" s="213"/>
      <c r="C513" s="214"/>
      <c r="D513" s="209" t="s">
        <v>201</v>
      </c>
      <c r="E513" s="215" t="s">
        <v>32</v>
      </c>
      <c r="F513" s="216" t="s">
        <v>1075</v>
      </c>
      <c r="G513" s="214"/>
      <c r="H513" s="215" t="s">
        <v>32</v>
      </c>
      <c r="I513" s="217"/>
      <c r="J513" s="214"/>
      <c r="K513" s="214"/>
      <c r="L513" s="218"/>
      <c r="M513" s="219"/>
      <c r="N513" s="220"/>
      <c r="O513" s="220"/>
      <c r="P513" s="220"/>
      <c r="Q513" s="220"/>
      <c r="R513" s="220"/>
      <c r="S513" s="220"/>
      <c r="T513" s="221"/>
      <c r="AT513" s="222" t="s">
        <v>201</v>
      </c>
      <c r="AU513" s="222" t="s">
        <v>90</v>
      </c>
      <c r="AV513" s="13" t="s">
        <v>40</v>
      </c>
      <c r="AW513" s="13" t="s">
        <v>38</v>
      </c>
      <c r="AX513" s="13" t="s">
        <v>81</v>
      </c>
      <c r="AY513" s="222" t="s">
        <v>192</v>
      </c>
    </row>
    <row r="514" spans="1:65" s="13" customFormat="1" ht="10.199999999999999">
      <c r="B514" s="213"/>
      <c r="C514" s="214"/>
      <c r="D514" s="209" t="s">
        <v>201</v>
      </c>
      <c r="E514" s="215" t="s">
        <v>32</v>
      </c>
      <c r="F514" s="216" t="s">
        <v>1088</v>
      </c>
      <c r="G514" s="214"/>
      <c r="H514" s="215" t="s">
        <v>32</v>
      </c>
      <c r="I514" s="217"/>
      <c r="J514" s="214"/>
      <c r="K514" s="214"/>
      <c r="L514" s="218"/>
      <c r="M514" s="219"/>
      <c r="N514" s="220"/>
      <c r="O514" s="220"/>
      <c r="P514" s="220"/>
      <c r="Q514" s="220"/>
      <c r="R514" s="220"/>
      <c r="S514" s="220"/>
      <c r="T514" s="221"/>
      <c r="AT514" s="222" t="s">
        <v>201</v>
      </c>
      <c r="AU514" s="222" t="s">
        <v>90</v>
      </c>
      <c r="AV514" s="13" t="s">
        <v>40</v>
      </c>
      <c r="AW514" s="13" t="s">
        <v>38</v>
      </c>
      <c r="AX514" s="13" t="s">
        <v>81</v>
      </c>
      <c r="AY514" s="222" t="s">
        <v>192</v>
      </c>
    </row>
    <row r="515" spans="1:65" s="14" customFormat="1" ht="10.199999999999999">
      <c r="B515" s="223"/>
      <c r="C515" s="224"/>
      <c r="D515" s="209" t="s">
        <v>201</v>
      </c>
      <c r="E515" s="225" t="s">
        <v>32</v>
      </c>
      <c r="F515" s="226" t="s">
        <v>1209</v>
      </c>
      <c r="G515" s="224"/>
      <c r="H515" s="227">
        <v>4</v>
      </c>
      <c r="I515" s="228"/>
      <c r="J515" s="224"/>
      <c r="K515" s="224"/>
      <c r="L515" s="229"/>
      <c r="M515" s="230"/>
      <c r="N515" s="231"/>
      <c r="O515" s="231"/>
      <c r="P515" s="231"/>
      <c r="Q515" s="231"/>
      <c r="R515" s="231"/>
      <c r="S515" s="231"/>
      <c r="T515" s="232"/>
      <c r="AT515" s="233" t="s">
        <v>201</v>
      </c>
      <c r="AU515" s="233" t="s">
        <v>90</v>
      </c>
      <c r="AV515" s="14" t="s">
        <v>90</v>
      </c>
      <c r="AW515" s="14" t="s">
        <v>38</v>
      </c>
      <c r="AX515" s="14" t="s">
        <v>81</v>
      </c>
      <c r="AY515" s="233" t="s">
        <v>192</v>
      </c>
    </row>
    <row r="516" spans="1:65" s="15" customFormat="1" ht="10.199999999999999">
      <c r="B516" s="234"/>
      <c r="C516" s="235"/>
      <c r="D516" s="209" t="s">
        <v>201</v>
      </c>
      <c r="E516" s="236" t="s">
        <v>32</v>
      </c>
      <c r="F516" s="237" t="s">
        <v>204</v>
      </c>
      <c r="G516" s="235"/>
      <c r="H516" s="238">
        <v>4</v>
      </c>
      <c r="I516" s="239"/>
      <c r="J516" s="235"/>
      <c r="K516" s="235"/>
      <c r="L516" s="240"/>
      <c r="M516" s="241"/>
      <c r="N516" s="242"/>
      <c r="O516" s="242"/>
      <c r="P516" s="242"/>
      <c r="Q516" s="242"/>
      <c r="R516" s="242"/>
      <c r="S516" s="242"/>
      <c r="T516" s="243"/>
      <c r="AT516" s="244" t="s">
        <v>201</v>
      </c>
      <c r="AU516" s="244" t="s">
        <v>90</v>
      </c>
      <c r="AV516" s="15" t="s">
        <v>161</v>
      </c>
      <c r="AW516" s="15" t="s">
        <v>38</v>
      </c>
      <c r="AX516" s="15" t="s">
        <v>40</v>
      </c>
      <c r="AY516" s="244" t="s">
        <v>192</v>
      </c>
    </row>
    <row r="517" spans="1:65" s="2" customFormat="1" ht="16.5" customHeight="1">
      <c r="A517" s="37"/>
      <c r="B517" s="38"/>
      <c r="C517" s="196" t="s">
        <v>641</v>
      </c>
      <c r="D517" s="196" t="s">
        <v>194</v>
      </c>
      <c r="E517" s="197" t="s">
        <v>1256</v>
      </c>
      <c r="F517" s="198" t="s">
        <v>1257</v>
      </c>
      <c r="G517" s="199" t="s">
        <v>160</v>
      </c>
      <c r="H517" s="200">
        <v>2</v>
      </c>
      <c r="I517" s="201"/>
      <c r="J517" s="202">
        <f>ROUND(I517*H517,2)</f>
        <v>0</v>
      </c>
      <c r="K517" s="198" t="s">
        <v>197</v>
      </c>
      <c r="L517" s="42"/>
      <c r="M517" s="203" t="s">
        <v>32</v>
      </c>
      <c r="N517" s="204" t="s">
        <v>52</v>
      </c>
      <c r="O517" s="67"/>
      <c r="P517" s="205">
        <f>O517*H517</f>
        <v>0</v>
      </c>
      <c r="Q517" s="205">
        <v>1.1469999999999999E-2</v>
      </c>
      <c r="R517" s="205">
        <f>Q517*H517</f>
        <v>2.2939999999999999E-2</v>
      </c>
      <c r="S517" s="205">
        <v>0</v>
      </c>
      <c r="T517" s="206">
        <f>S517*H517</f>
        <v>0</v>
      </c>
      <c r="U517" s="37"/>
      <c r="V517" s="37"/>
      <c r="W517" s="37"/>
      <c r="X517" s="37"/>
      <c r="Y517" s="37"/>
      <c r="Z517" s="37"/>
      <c r="AA517" s="37"/>
      <c r="AB517" s="37"/>
      <c r="AC517" s="37"/>
      <c r="AD517" s="37"/>
      <c r="AE517" s="37"/>
      <c r="AR517" s="207" t="s">
        <v>161</v>
      </c>
      <c r="AT517" s="207" t="s">
        <v>194</v>
      </c>
      <c r="AU517" s="207" t="s">
        <v>90</v>
      </c>
      <c r="AY517" s="19" t="s">
        <v>192</v>
      </c>
      <c r="BE517" s="208">
        <f>IF(N517="základní",J517,0)</f>
        <v>0</v>
      </c>
      <c r="BF517" s="208">
        <f>IF(N517="snížená",J517,0)</f>
        <v>0</v>
      </c>
      <c r="BG517" s="208">
        <f>IF(N517="zákl. přenesená",J517,0)</f>
        <v>0</v>
      </c>
      <c r="BH517" s="208">
        <f>IF(N517="sníž. přenesená",J517,0)</f>
        <v>0</v>
      </c>
      <c r="BI517" s="208">
        <f>IF(N517="nulová",J517,0)</f>
        <v>0</v>
      </c>
      <c r="BJ517" s="19" t="s">
        <v>40</v>
      </c>
      <c r="BK517" s="208">
        <f>ROUND(I517*H517,2)</f>
        <v>0</v>
      </c>
      <c r="BL517" s="19" t="s">
        <v>161</v>
      </c>
      <c r="BM517" s="207" t="s">
        <v>1258</v>
      </c>
    </row>
    <row r="518" spans="1:65" s="2" customFormat="1" ht="28.8">
      <c r="A518" s="37"/>
      <c r="B518" s="38"/>
      <c r="C518" s="39"/>
      <c r="D518" s="209" t="s">
        <v>199</v>
      </c>
      <c r="E518" s="39"/>
      <c r="F518" s="210" t="s">
        <v>1255</v>
      </c>
      <c r="G518" s="39"/>
      <c r="H518" s="39"/>
      <c r="I518" s="119"/>
      <c r="J518" s="39"/>
      <c r="K518" s="39"/>
      <c r="L518" s="42"/>
      <c r="M518" s="211"/>
      <c r="N518" s="212"/>
      <c r="O518" s="67"/>
      <c r="P518" s="67"/>
      <c r="Q518" s="67"/>
      <c r="R518" s="67"/>
      <c r="S518" s="67"/>
      <c r="T518" s="68"/>
      <c r="U518" s="37"/>
      <c r="V518" s="37"/>
      <c r="W518" s="37"/>
      <c r="X518" s="37"/>
      <c r="Y518" s="37"/>
      <c r="Z518" s="37"/>
      <c r="AA518" s="37"/>
      <c r="AB518" s="37"/>
      <c r="AC518" s="37"/>
      <c r="AD518" s="37"/>
      <c r="AE518" s="37"/>
      <c r="AT518" s="19" t="s">
        <v>199</v>
      </c>
      <c r="AU518" s="19" t="s">
        <v>90</v>
      </c>
    </row>
    <row r="519" spans="1:65" s="13" customFormat="1" ht="10.199999999999999">
      <c r="B519" s="213"/>
      <c r="C519" s="214"/>
      <c r="D519" s="209" t="s">
        <v>201</v>
      </c>
      <c r="E519" s="215" t="s">
        <v>32</v>
      </c>
      <c r="F519" s="216" t="s">
        <v>1095</v>
      </c>
      <c r="G519" s="214"/>
      <c r="H519" s="215" t="s">
        <v>32</v>
      </c>
      <c r="I519" s="217"/>
      <c r="J519" s="214"/>
      <c r="K519" s="214"/>
      <c r="L519" s="218"/>
      <c r="M519" s="219"/>
      <c r="N519" s="220"/>
      <c r="O519" s="220"/>
      <c r="P519" s="220"/>
      <c r="Q519" s="220"/>
      <c r="R519" s="220"/>
      <c r="S519" s="220"/>
      <c r="T519" s="221"/>
      <c r="AT519" s="222" t="s">
        <v>201</v>
      </c>
      <c r="AU519" s="222" t="s">
        <v>90</v>
      </c>
      <c r="AV519" s="13" t="s">
        <v>40</v>
      </c>
      <c r="AW519" s="13" t="s">
        <v>38</v>
      </c>
      <c r="AX519" s="13" t="s">
        <v>81</v>
      </c>
      <c r="AY519" s="222" t="s">
        <v>192</v>
      </c>
    </row>
    <row r="520" spans="1:65" s="13" customFormat="1" ht="10.199999999999999">
      <c r="B520" s="213"/>
      <c r="C520" s="214"/>
      <c r="D520" s="209" t="s">
        <v>201</v>
      </c>
      <c r="E520" s="215" t="s">
        <v>32</v>
      </c>
      <c r="F520" s="216" t="s">
        <v>1075</v>
      </c>
      <c r="G520" s="214"/>
      <c r="H520" s="215" t="s">
        <v>32</v>
      </c>
      <c r="I520" s="217"/>
      <c r="J520" s="214"/>
      <c r="K520" s="214"/>
      <c r="L520" s="218"/>
      <c r="M520" s="219"/>
      <c r="N520" s="220"/>
      <c r="O520" s="220"/>
      <c r="P520" s="220"/>
      <c r="Q520" s="220"/>
      <c r="R520" s="220"/>
      <c r="S520" s="220"/>
      <c r="T520" s="221"/>
      <c r="AT520" s="222" t="s">
        <v>201</v>
      </c>
      <c r="AU520" s="222" t="s">
        <v>90</v>
      </c>
      <c r="AV520" s="13" t="s">
        <v>40</v>
      </c>
      <c r="AW520" s="13" t="s">
        <v>38</v>
      </c>
      <c r="AX520" s="13" t="s">
        <v>81</v>
      </c>
      <c r="AY520" s="222" t="s">
        <v>192</v>
      </c>
    </row>
    <row r="521" spans="1:65" s="13" customFormat="1" ht="10.199999999999999">
      <c r="B521" s="213"/>
      <c r="C521" s="214"/>
      <c r="D521" s="209" t="s">
        <v>201</v>
      </c>
      <c r="E521" s="215" t="s">
        <v>32</v>
      </c>
      <c r="F521" s="216" t="s">
        <v>1088</v>
      </c>
      <c r="G521" s="214"/>
      <c r="H521" s="215" t="s">
        <v>32</v>
      </c>
      <c r="I521" s="217"/>
      <c r="J521" s="214"/>
      <c r="K521" s="214"/>
      <c r="L521" s="218"/>
      <c r="M521" s="219"/>
      <c r="N521" s="220"/>
      <c r="O521" s="220"/>
      <c r="P521" s="220"/>
      <c r="Q521" s="220"/>
      <c r="R521" s="220"/>
      <c r="S521" s="220"/>
      <c r="T521" s="221"/>
      <c r="AT521" s="222" t="s">
        <v>201</v>
      </c>
      <c r="AU521" s="222" t="s">
        <v>90</v>
      </c>
      <c r="AV521" s="13" t="s">
        <v>40</v>
      </c>
      <c r="AW521" s="13" t="s">
        <v>38</v>
      </c>
      <c r="AX521" s="13" t="s">
        <v>81</v>
      </c>
      <c r="AY521" s="222" t="s">
        <v>192</v>
      </c>
    </row>
    <row r="522" spans="1:65" s="14" customFormat="1" ht="10.199999999999999">
      <c r="B522" s="223"/>
      <c r="C522" s="224"/>
      <c r="D522" s="209" t="s">
        <v>201</v>
      </c>
      <c r="E522" s="225" t="s">
        <v>32</v>
      </c>
      <c r="F522" s="226" t="s">
        <v>1259</v>
      </c>
      <c r="G522" s="224"/>
      <c r="H522" s="227">
        <v>2</v>
      </c>
      <c r="I522" s="228"/>
      <c r="J522" s="224"/>
      <c r="K522" s="224"/>
      <c r="L522" s="229"/>
      <c r="M522" s="230"/>
      <c r="N522" s="231"/>
      <c r="O522" s="231"/>
      <c r="P522" s="231"/>
      <c r="Q522" s="231"/>
      <c r="R522" s="231"/>
      <c r="S522" s="231"/>
      <c r="T522" s="232"/>
      <c r="AT522" s="233" t="s">
        <v>201</v>
      </c>
      <c r="AU522" s="233" t="s">
        <v>90</v>
      </c>
      <c r="AV522" s="14" t="s">
        <v>90</v>
      </c>
      <c r="AW522" s="14" t="s">
        <v>38</v>
      </c>
      <c r="AX522" s="14" t="s">
        <v>81</v>
      </c>
      <c r="AY522" s="233" t="s">
        <v>192</v>
      </c>
    </row>
    <row r="523" spans="1:65" s="15" customFormat="1" ht="10.199999999999999">
      <c r="B523" s="234"/>
      <c r="C523" s="235"/>
      <c r="D523" s="209" t="s">
        <v>201</v>
      </c>
      <c r="E523" s="236" t="s">
        <v>32</v>
      </c>
      <c r="F523" s="237" t="s">
        <v>204</v>
      </c>
      <c r="G523" s="235"/>
      <c r="H523" s="238">
        <v>2</v>
      </c>
      <c r="I523" s="239"/>
      <c r="J523" s="235"/>
      <c r="K523" s="235"/>
      <c r="L523" s="240"/>
      <c r="M523" s="241"/>
      <c r="N523" s="242"/>
      <c r="O523" s="242"/>
      <c r="P523" s="242"/>
      <c r="Q523" s="242"/>
      <c r="R523" s="242"/>
      <c r="S523" s="242"/>
      <c r="T523" s="243"/>
      <c r="AT523" s="244" t="s">
        <v>201</v>
      </c>
      <c r="AU523" s="244" t="s">
        <v>90</v>
      </c>
      <c r="AV523" s="15" t="s">
        <v>161</v>
      </c>
      <c r="AW523" s="15" t="s">
        <v>38</v>
      </c>
      <c r="AX523" s="15" t="s">
        <v>40</v>
      </c>
      <c r="AY523" s="244" t="s">
        <v>192</v>
      </c>
    </row>
    <row r="524" spans="1:65" s="2" customFormat="1" ht="16.5" customHeight="1">
      <c r="A524" s="37"/>
      <c r="B524" s="38"/>
      <c r="C524" s="196" t="s">
        <v>646</v>
      </c>
      <c r="D524" s="196" t="s">
        <v>194</v>
      </c>
      <c r="E524" s="197" t="s">
        <v>1260</v>
      </c>
      <c r="F524" s="198" t="s">
        <v>1261</v>
      </c>
      <c r="G524" s="199" t="s">
        <v>160</v>
      </c>
      <c r="H524" s="200">
        <v>2</v>
      </c>
      <c r="I524" s="201"/>
      <c r="J524" s="202">
        <f>ROUND(I524*H524,2)</f>
        <v>0</v>
      </c>
      <c r="K524" s="198" t="s">
        <v>197</v>
      </c>
      <c r="L524" s="42"/>
      <c r="M524" s="203" t="s">
        <v>32</v>
      </c>
      <c r="N524" s="204" t="s">
        <v>52</v>
      </c>
      <c r="O524" s="67"/>
      <c r="P524" s="205">
        <f>O524*H524</f>
        <v>0</v>
      </c>
      <c r="Q524" s="205">
        <v>2.7529999999999999E-2</v>
      </c>
      <c r="R524" s="205">
        <f>Q524*H524</f>
        <v>5.5059999999999998E-2</v>
      </c>
      <c r="S524" s="205">
        <v>0</v>
      </c>
      <c r="T524" s="206">
        <f>S524*H524</f>
        <v>0</v>
      </c>
      <c r="U524" s="37"/>
      <c r="V524" s="37"/>
      <c r="W524" s="37"/>
      <c r="X524" s="37"/>
      <c r="Y524" s="37"/>
      <c r="Z524" s="37"/>
      <c r="AA524" s="37"/>
      <c r="AB524" s="37"/>
      <c r="AC524" s="37"/>
      <c r="AD524" s="37"/>
      <c r="AE524" s="37"/>
      <c r="AR524" s="207" t="s">
        <v>161</v>
      </c>
      <c r="AT524" s="207" t="s">
        <v>194</v>
      </c>
      <c r="AU524" s="207" t="s">
        <v>90</v>
      </c>
      <c r="AY524" s="19" t="s">
        <v>192</v>
      </c>
      <c r="BE524" s="208">
        <f>IF(N524="základní",J524,0)</f>
        <v>0</v>
      </c>
      <c r="BF524" s="208">
        <f>IF(N524="snížená",J524,0)</f>
        <v>0</v>
      </c>
      <c r="BG524" s="208">
        <f>IF(N524="zákl. přenesená",J524,0)</f>
        <v>0</v>
      </c>
      <c r="BH524" s="208">
        <f>IF(N524="sníž. přenesená",J524,0)</f>
        <v>0</v>
      </c>
      <c r="BI524" s="208">
        <f>IF(N524="nulová",J524,0)</f>
        <v>0</v>
      </c>
      <c r="BJ524" s="19" t="s">
        <v>40</v>
      </c>
      <c r="BK524" s="208">
        <f>ROUND(I524*H524,2)</f>
        <v>0</v>
      </c>
      <c r="BL524" s="19" t="s">
        <v>161</v>
      </c>
      <c r="BM524" s="207" t="s">
        <v>1262</v>
      </c>
    </row>
    <row r="525" spans="1:65" s="2" customFormat="1" ht="28.8">
      <c r="A525" s="37"/>
      <c r="B525" s="38"/>
      <c r="C525" s="39"/>
      <c r="D525" s="209" t="s">
        <v>199</v>
      </c>
      <c r="E525" s="39"/>
      <c r="F525" s="210" t="s">
        <v>1255</v>
      </c>
      <c r="G525" s="39"/>
      <c r="H525" s="39"/>
      <c r="I525" s="119"/>
      <c r="J525" s="39"/>
      <c r="K525" s="39"/>
      <c r="L525" s="42"/>
      <c r="M525" s="211"/>
      <c r="N525" s="212"/>
      <c r="O525" s="67"/>
      <c r="P525" s="67"/>
      <c r="Q525" s="67"/>
      <c r="R525" s="67"/>
      <c r="S525" s="67"/>
      <c r="T525" s="68"/>
      <c r="U525" s="37"/>
      <c r="V525" s="37"/>
      <c r="W525" s="37"/>
      <c r="X525" s="37"/>
      <c r="Y525" s="37"/>
      <c r="Z525" s="37"/>
      <c r="AA525" s="37"/>
      <c r="AB525" s="37"/>
      <c r="AC525" s="37"/>
      <c r="AD525" s="37"/>
      <c r="AE525" s="37"/>
      <c r="AT525" s="19" t="s">
        <v>199</v>
      </c>
      <c r="AU525" s="19" t="s">
        <v>90</v>
      </c>
    </row>
    <row r="526" spans="1:65" s="13" customFormat="1" ht="10.199999999999999">
      <c r="B526" s="213"/>
      <c r="C526" s="214"/>
      <c r="D526" s="209" t="s">
        <v>201</v>
      </c>
      <c r="E526" s="215" t="s">
        <v>32</v>
      </c>
      <c r="F526" s="216" t="s">
        <v>1095</v>
      </c>
      <c r="G526" s="214"/>
      <c r="H526" s="215" t="s">
        <v>32</v>
      </c>
      <c r="I526" s="217"/>
      <c r="J526" s="214"/>
      <c r="K526" s="214"/>
      <c r="L526" s="218"/>
      <c r="M526" s="219"/>
      <c r="N526" s="220"/>
      <c r="O526" s="220"/>
      <c r="P526" s="220"/>
      <c r="Q526" s="220"/>
      <c r="R526" s="220"/>
      <c r="S526" s="220"/>
      <c r="T526" s="221"/>
      <c r="AT526" s="222" t="s">
        <v>201</v>
      </c>
      <c r="AU526" s="222" t="s">
        <v>90</v>
      </c>
      <c r="AV526" s="13" t="s">
        <v>40</v>
      </c>
      <c r="AW526" s="13" t="s">
        <v>38</v>
      </c>
      <c r="AX526" s="13" t="s">
        <v>81</v>
      </c>
      <c r="AY526" s="222" t="s">
        <v>192</v>
      </c>
    </row>
    <row r="527" spans="1:65" s="13" customFormat="1" ht="10.199999999999999">
      <c r="B527" s="213"/>
      <c r="C527" s="214"/>
      <c r="D527" s="209" t="s">
        <v>201</v>
      </c>
      <c r="E527" s="215" t="s">
        <v>32</v>
      </c>
      <c r="F527" s="216" t="s">
        <v>1075</v>
      </c>
      <c r="G527" s="214"/>
      <c r="H527" s="215" t="s">
        <v>32</v>
      </c>
      <c r="I527" s="217"/>
      <c r="J527" s="214"/>
      <c r="K527" s="214"/>
      <c r="L527" s="218"/>
      <c r="M527" s="219"/>
      <c r="N527" s="220"/>
      <c r="O527" s="220"/>
      <c r="P527" s="220"/>
      <c r="Q527" s="220"/>
      <c r="R527" s="220"/>
      <c r="S527" s="220"/>
      <c r="T527" s="221"/>
      <c r="AT527" s="222" t="s">
        <v>201</v>
      </c>
      <c r="AU527" s="222" t="s">
        <v>90</v>
      </c>
      <c r="AV527" s="13" t="s">
        <v>40</v>
      </c>
      <c r="AW527" s="13" t="s">
        <v>38</v>
      </c>
      <c r="AX527" s="13" t="s">
        <v>81</v>
      </c>
      <c r="AY527" s="222" t="s">
        <v>192</v>
      </c>
    </row>
    <row r="528" spans="1:65" s="13" customFormat="1" ht="10.199999999999999">
      <c r="B528" s="213"/>
      <c r="C528" s="214"/>
      <c r="D528" s="209" t="s">
        <v>201</v>
      </c>
      <c r="E528" s="215" t="s">
        <v>32</v>
      </c>
      <c r="F528" s="216" t="s">
        <v>1088</v>
      </c>
      <c r="G528" s="214"/>
      <c r="H528" s="215" t="s">
        <v>32</v>
      </c>
      <c r="I528" s="217"/>
      <c r="J528" s="214"/>
      <c r="K528" s="214"/>
      <c r="L528" s="218"/>
      <c r="M528" s="219"/>
      <c r="N528" s="220"/>
      <c r="O528" s="220"/>
      <c r="P528" s="220"/>
      <c r="Q528" s="220"/>
      <c r="R528" s="220"/>
      <c r="S528" s="220"/>
      <c r="T528" s="221"/>
      <c r="AT528" s="222" t="s">
        <v>201</v>
      </c>
      <c r="AU528" s="222" t="s">
        <v>90</v>
      </c>
      <c r="AV528" s="13" t="s">
        <v>40</v>
      </c>
      <c r="AW528" s="13" t="s">
        <v>38</v>
      </c>
      <c r="AX528" s="13" t="s">
        <v>81</v>
      </c>
      <c r="AY528" s="222" t="s">
        <v>192</v>
      </c>
    </row>
    <row r="529" spans="1:65" s="14" customFormat="1" ht="10.199999999999999">
      <c r="B529" s="223"/>
      <c r="C529" s="224"/>
      <c r="D529" s="209" t="s">
        <v>201</v>
      </c>
      <c r="E529" s="225" t="s">
        <v>32</v>
      </c>
      <c r="F529" s="226" t="s">
        <v>1259</v>
      </c>
      <c r="G529" s="224"/>
      <c r="H529" s="227">
        <v>2</v>
      </c>
      <c r="I529" s="228"/>
      <c r="J529" s="224"/>
      <c r="K529" s="224"/>
      <c r="L529" s="229"/>
      <c r="M529" s="230"/>
      <c r="N529" s="231"/>
      <c r="O529" s="231"/>
      <c r="P529" s="231"/>
      <c r="Q529" s="231"/>
      <c r="R529" s="231"/>
      <c r="S529" s="231"/>
      <c r="T529" s="232"/>
      <c r="AT529" s="233" t="s">
        <v>201</v>
      </c>
      <c r="AU529" s="233" t="s">
        <v>90</v>
      </c>
      <c r="AV529" s="14" t="s">
        <v>90</v>
      </c>
      <c r="AW529" s="14" t="s">
        <v>38</v>
      </c>
      <c r="AX529" s="14" t="s">
        <v>81</v>
      </c>
      <c r="AY529" s="233" t="s">
        <v>192</v>
      </c>
    </row>
    <row r="530" spans="1:65" s="15" customFormat="1" ht="10.199999999999999">
      <c r="B530" s="234"/>
      <c r="C530" s="235"/>
      <c r="D530" s="209" t="s">
        <v>201</v>
      </c>
      <c r="E530" s="236" t="s">
        <v>32</v>
      </c>
      <c r="F530" s="237" t="s">
        <v>204</v>
      </c>
      <c r="G530" s="235"/>
      <c r="H530" s="238">
        <v>2</v>
      </c>
      <c r="I530" s="239"/>
      <c r="J530" s="235"/>
      <c r="K530" s="235"/>
      <c r="L530" s="240"/>
      <c r="M530" s="241"/>
      <c r="N530" s="242"/>
      <c r="O530" s="242"/>
      <c r="P530" s="242"/>
      <c r="Q530" s="242"/>
      <c r="R530" s="242"/>
      <c r="S530" s="242"/>
      <c r="T530" s="243"/>
      <c r="AT530" s="244" t="s">
        <v>201</v>
      </c>
      <c r="AU530" s="244" t="s">
        <v>90</v>
      </c>
      <c r="AV530" s="15" t="s">
        <v>161</v>
      </c>
      <c r="AW530" s="15" t="s">
        <v>38</v>
      </c>
      <c r="AX530" s="15" t="s">
        <v>40</v>
      </c>
      <c r="AY530" s="244" t="s">
        <v>192</v>
      </c>
    </row>
    <row r="531" spans="1:65" s="2" customFormat="1" ht="16.5" customHeight="1">
      <c r="A531" s="37"/>
      <c r="B531" s="38"/>
      <c r="C531" s="256" t="s">
        <v>651</v>
      </c>
      <c r="D531" s="256" t="s">
        <v>322</v>
      </c>
      <c r="E531" s="257" t="s">
        <v>1263</v>
      </c>
      <c r="F531" s="258" t="s">
        <v>1264</v>
      </c>
      <c r="G531" s="259" t="s">
        <v>160</v>
      </c>
      <c r="H531" s="260">
        <v>4.04</v>
      </c>
      <c r="I531" s="261"/>
      <c r="J531" s="262">
        <f>ROUND(I531*H531,2)</f>
        <v>0</v>
      </c>
      <c r="K531" s="258" t="s">
        <v>197</v>
      </c>
      <c r="L531" s="263"/>
      <c r="M531" s="264" t="s">
        <v>32</v>
      </c>
      <c r="N531" s="265" t="s">
        <v>52</v>
      </c>
      <c r="O531" s="67"/>
      <c r="P531" s="205">
        <f>O531*H531</f>
        <v>0</v>
      </c>
      <c r="Q531" s="205">
        <v>0.254</v>
      </c>
      <c r="R531" s="205">
        <f>Q531*H531</f>
        <v>1.02616</v>
      </c>
      <c r="S531" s="205">
        <v>0</v>
      </c>
      <c r="T531" s="206">
        <f>S531*H531</f>
        <v>0</v>
      </c>
      <c r="U531" s="37"/>
      <c r="V531" s="37"/>
      <c r="W531" s="37"/>
      <c r="X531" s="37"/>
      <c r="Y531" s="37"/>
      <c r="Z531" s="37"/>
      <c r="AA531" s="37"/>
      <c r="AB531" s="37"/>
      <c r="AC531" s="37"/>
      <c r="AD531" s="37"/>
      <c r="AE531" s="37"/>
      <c r="AR531" s="207" t="s">
        <v>238</v>
      </c>
      <c r="AT531" s="207" t="s">
        <v>322</v>
      </c>
      <c r="AU531" s="207" t="s">
        <v>90</v>
      </c>
      <c r="AY531" s="19" t="s">
        <v>192</v>
      </c>
      <c r="BE531" s="208">
        <f>IF(N531="základní",J531,0)</f>
        <v>0</v>
      </c>
      <c r="BF531" s="208">
        <f>IF(N531="snížená",J531,0)</f>
        <v>0</v>
      </c>
      <c r="BG531" s="208">
        <f>IF(N531="zákl. přenesená",J531,0)</f>
        <v>0</v>
      </c>
      <c r="BH531" s="208">
        <f>IF(N531="sníž. přenesená",J531,0)</f>
        <v>0</v>
      </c>
      <c r="BI531" s="208">
        <f>IF(N531="nulová",J531,0)</f>
        <v>0</v>
      </c>
      <c r="BJ531" s="19" t="s">
        <v>40</v>
      </c>
      <c r="BK531" s="208">
        <f>ROUND(I531*H531,2)</f>
        <v>0</v>
      </c>
      <c r="BL531" s="19" t="s">
        <v>161</v>
      </c>
      <c r="BM531" s="207" t="s">
        <v>1265</v>
      </c>
    </row>
    <row r="532" spans="1:65" s="2" customFormat="1" ht="19.2">
      <c r="A532" s="37"/>
      <c r="B532" s="38"/>
      <c r="C532" s="39"/>
      <c r="D532" s="209" t="s">
        <v>209</v>
      </c>
      <c r="E532" s="39"/>
      <c r="F532" s="210" t="s">
        <v>599</v>
      </c>
      <c r="G532" s="39"/>
      <c r="H532" s="39"/>
      <c r="I532" s="119"/>
      <c r="J532" s="39"/>
      <c r="K532" s="39"/>
      <c r="L532" s="42"/>
      <c r="M532" s="211"/>
      <c r="N532" s="212"/>
      <c r="O532" s="67"/>
      <c r="P532" s="67"/>
      <c r="Q532" s="67"/>
      <c r="R532" s="67"/>
      <c r="S532" s="67"/>
      <c r="T532" s="68"/>
      <c r="U532" s="37"/>
      <c r="V532" s="37"/>
      <c r="W532" s="37"/>
      <c r="X532" s="37"/>
      <c r="Y532" s="37"/>
      <c r="Z532" s="37"/>
      <c r="AA532" s="37"/>
      <c r="AB532" s="37"/>
      <c r="AC532" s="37"/>
      <c r="AD532" s="37"/>
      <c r="AE532" s="37"/>
      <c r="AT532" s="19" t="s">
        <v>209</v>
      </c>
      <c r="AU532" s="19" t="s">
        <v>90</v>
      </c>
    </row>
    <row r="533" spans="1:65" s="14" customFormat="1" ht="10.199999999999999">
      <c r="B533" s="223"/>
      <c r="C533" s="224"/>
      <c r="D533" s="209" t="s">
        <v>201</v>
      </c>
      <c r="E533" s="224"/>
      <c r="F533" s="226" t="s">
        <v>673</v>
      </c>
      <c r="G533" s="224"/>
      <c r="H533" s="227">
        <v>4.04</v>
      </c>
      <c r="I533" s="228"/>
      <c r="J533" s="224"/>
      <c r="K533" s="224"/>
      <c r="L533" s="229"/>
      <c r="M533" s="230"/>
      <c r="N533" s="231"/>
      <c r="O533" s="231"/>
      <c r="P533" s="231"/>
      <c r="Q533" s="231"/>
      <c r="R533" s="231"/>
      <c r="S533" s="231"/>
      <c r="T533" s="232"/>
      <c r="AT533" s="233" t="s">
        <v>201</v>
      </c>
      <c r="AU533" s="233" t="s">
        <v>90</v>
      </c>
      <c r="AV533" s="14" t="s">
        <v>90</v>
      </c>
      <c r="AW533" s="14" t="s">
        <v>4</v>
      </c>
      <c r="AX533" s="14" t="s">
        <v>40</v>
      </c>
      <c r="AY533" s="233" t="s">
        <v>192</v>
      </c>
    </row>
    <row r="534" spans="1:65" s="2" customFormat="1" ht="16.5" customHeight="1">
      <c r="A534" s="37"/>
      <c r="B534" s="38"/>
      <c r="C534" s="256" t="s">
        <v>657</v>
      </c>
      <c r="D534" s="256" t="s">
        <v>322</v>
      </c>
      <c r="E534" s="257" t="s">
        <v>1266</v>
      </c>
      <c r="F534" s="258" t="s">
        <v>1267</v>
      </c>
      <c r="G534" s="259" t="s">
        <v>160</v>
      </c>
      <c r="H534" s="260">
        <v>2.02</v>
      </c>
      <c r="I534" s="261"/>
      <c r="J534" s="262">
        <f>ROUND(I534*H534,2)</f>
        <v>0</v>
      </c>
      <c r="K534" s="258" t="s">
        <v>197</v>
      </c>
      <c r="L534" s="263"/>
      <c r="M534" s="264" t="s">
        <v>32</v>
      </c>
      <c r="N534" s="265" t="s">
        <v>52</v>
      </c>
      <c r="O534" s="67"/>
      <c r="P534" s="205">
        <f>O534*H534</f>
        <v>0</v>
      </c>
      <c r="Q534" s="205">
        <v>0.56999999999999995</v>
      </c>
      <c r="R534" s="205">
        <f>Q534*H534</f>
        <v>1.1514</v>
      </c>
      <c r="S534" s="205">
        <v>0</v>
      </c>
      <c r="T534" s="206">
        <f>S534*H534</f>
        <v>0</v>
      </c>
      <c r="U534" s="37"/>
      <c r="V534" s="37"/>
      <c r="W534" s="37"/>
      <c r="X534" s="37"/>
      <c r="Y534" s="37"/>
      <c r="Z534" s="37"/>
      <c r="AA534" s="37"/>
      <c r="AB534" s="37"/>
      <c r="AC534" s="37"/>
      <c r="AD534" s="37"/>
      <c r="AE534" s="37"/>
      <c r="AR534" s="207" t="s">
        <v>238</v>
      </c>
      <c r="AT534" s="207" t="s">
        <v>322</v>
      </c>
      <c r="AU534" s="207" t="s">
        <v>90</v>
      </c>
      <c r="AY534" s="19" t="s">
        <v>192</v>
      </c>
      <c r="BE534" s="208">
        <f>IF(N534="základní",J534,0)</f>
        <v>0</v>
      </c>
      <c r="BF534" s="208">
        <f>IF(N534="snížená",J534,0)</f>
        <v>0</v>
      </c>
      <c r="BG534" s="208">
        <f>IF(N534="zákl. přenesená",J534,0)</f>
        <v>0</v>
      </c>
      <c r="BH534" s="208">
        <f>IF(N534="sníž. přenesená",J534,0)</f>
        <v>0</v>
      </c>
      <c r="BI534" s="208">
        <f>IF(N534="nulová",J534,0)</f>
        <v>0</v>
      </c>
      <c r="BJ534" s="19" t="s">
        <v>40</v>
      </c>
      <c r="BK534" s="208">
        <f>ROUND(I534*H534,2)</f>
        <v>0</v>
      </c>
      <c r="BL534" s="19" t="s">
        <v>161</v>
      </c>
      <c r="BM534" s="207" t="s">
        <v>1268</v>
      </c>
    </row>
    <row r="535" spans="1:65" s="2" customFormat="1" ht="19.2">
      <c r="A535" s="37"/>
      <c r="B535" s="38"/>
      <c r="C535" s="39"/>
      <c r="D535" s="209" t="s">
        <v>209</v>
      </c>
      <c r="E535" s="39"/>
      <c r="F535" s="210" t="s">
        <v>599</v>
      </c>
      <c r="G535" s="39"/>
      <c r="H535" s="39"/>
      <c r="I535" s="119"/>
      <c r="J535" s="39"/>
      <c r="K535" s="39"/>
      <c r="L535" s="42"/>
      <c r="M535" s="211"/>
      <c r="N535" s="212"/>
      <c r="O535" s="67"/>
      <c r="P535" s="67"/>
      <c r="Q535" s="67"/>
      <c r="R535" s="67"/>
      <c r="S535" s="67"/>
      <c r="T535" s="68"/>
      <c r="U535" s="37"/>
      <c r="V535" s="37"/>
      <c r="W535" s="37"/>
      <c r="X535" s="37"/>
      <c r="Y535" s="37"/>
      <c r="Z535" s="37"/>
      <c r="AA535" s="37"/>
      <c r="AB535" s="37"/>
      <c r="AC535" s="37"/>
      <c r="AD535" s="37"/>
      <c r="AE535" s="37"/>
      <c r="AT535" s="19" t="s">
        <v>209</v>
      </c>
      <c r="AU535" s="19" t="s">
        <v>90</v>
      </c>
    </row>
    <row r="536" spans="1:65" s="14" customFormat="1" ht="10.199999999999999">
      <c r="B536" s="223"/>
      <c r="C536" s="224"/>
      <c r="D536" s="209" t="s">
        <v>201</v>
      </c>
      <c r="E536" s="224"/>
      <c r="F536" s="226" t="s">
        <v>1269</v>
      </c>
      <c r="G536" s="224"/>
      <c r="H536" s="227">
        <v>2.02</v>
      </c>
      <c r="I536" s="228"/>
      <c r="J536" s="224"/>
      <c r="K536" s="224"/>
      <c r="L536" s="229"/>
      <c r="M536" s="230"/>
      <c r="N536" s="231"/>
      <c r="O536" s="231"/>
      <c r="P536" s="231"/>
      <c r="Q536" s="231"/>
      <c r="R536" s="231"/>
      <c r="S536" s="231"/>
      <c r="T536" s="232"/>
      <c r="AT536" s="233" t="s">
        <v>201</v>
      </c>
      <c r="AU536" s="233" t="s">
        <v>90</v>
      </c>
      <c r="AV536" s="14" t="s">
        <v>90</v>
      </c>
      <c r="AW536" s="14" t="s">
        <v>4</v>
      </c>
      <c r="AX536" s="14" t="s">
        <v>40</v>
      </c>
      <c r="AY536" s="233" t="s">
        <v>192</v>
      </c>
    </row>
    <row r="537" spans="1:65" s="2" customFormat="1" ht="16.5" customHeight="1">
      <c r="A537" s="37"/>
      <c r="B537" s="38"/>
      <c r="C537" s="256" t="s">
        <v>662</v>
      </c>
      <c r="D537" s="256" t="s">
        <v>322</v>
      </c>
      <c r="E537" s="257" t="s">
        <v>1270</v>
      </c>
      <c r="F537" s="258" t="s">
        <v>1271</v>
      </c>
      <c r="G537" s="259" t="s">
        <v>160</v>
      </c>
      <c r="H537" s="260">
        <v>2.02</v>
      </c>
      <c r="I537" s="261"/>
      <c r="J537" s="262">
        <f>ROUND(I537*H537,2)</f>
        <v>0</v>
      </c>
      <c r="K537" s="258" t="s">
        <v>197</v>
      </c>
      <c r="L537" s="263"/>
      <c r="M537" s="264" t="s">
        <v>32</v>
      </c>
      <c r="N537" s="265" t="s">
        <v>52</v>
      </c>
      <c r="O537" s="67"/>
      <c r="P537" s="205">
        <f>O537*H537</f>
        <v>0</v>
      </c>
      <c r="Q537" s="205">
        <v>1.363</v>
      </c>
      <c r="R537" s="205">
        <f>Q537*H537</f>
        <v>2.75326</v>
      </c>
      <c r="S537" s="205">
        <v>0</v>
      </c>
      <c r="T537" s="206">
        <f>S537*H537</f>
        <v>0</v>
      </c>
      <c r="U537" s="37"/>
      <c r="V537" s="37"/>
      <c r="W537" s="37"/>
      <c r="X537" s="37"/>
      <c r="Y537" s="37"/>
      <c r="Z537" s="37"/>
      <c r="AA537" s="37"/>
      <c r="AB537" s="37"/>
      <c r="AC537" s="37"/>
      <c r="AD537" s="37"/>
      <c r="AE537" s="37"/>
      <c r="AR537" s="207" t="s">
        <v>238</v>
      </c>
      <c r="AT537" s="207" t="s">
        <v>322</v>
      </c>
      <c r="AU537" s="207" t="s">
        <v>90</v>
      </c>
      <c r="AY537" s="19" t="s">
        <v>192</v>
      </c>
      <c r="BE537" s="208">
        <f>IF(N537="základní",J537,0)</f>
        <v>0</v>
      </c>
      <c r="BF537" s="208">
        <f>IF(N537="snížená",J537,0)</f>
        <v>0</v>
      </c>
      <c r="BG537" s="208">
        <f>IF(N537="zákl. přenesená",J537,0)</f>
        <v>0</v>
      </c>
      <c r="BH537" s="208">
        <f>IF(N537="sníž. přenesená",J537,0)</f>
        <v>0</v>
      </c>
      <c r="BI537" s="208">
        <f>IF(N537="nulová",J537,0)</f>
        <v>0</v>
      </c>
      <c r="BJ537" s="19" t="s">
        <v>40</v>
      </c>
      <c r="BK537" s="208">
        <f>ROUND(I537*H537,2)</f>
        <v>0</v>
      </c>
      <c r="BL537" s="19" t="s">
        <v>161</v>
      </c>
      <c r="BM537" s="207" t="s">
        <v>1272</v>
      </c>
    </row>
    <row r="538" spans="1:65" s="2" customFormat="1" ht="19.2">
      <c r="A538" s="37"/>
      <c r="B538" s="38"/>
      <c r="C538" s="39"/>
      <c r="D538" s="209" t="s">
        <v>209</v>
      </c>
      <c r="E538" s="39"/>
      <c r="F538" s="210" t="s">
        <v>599</v>
      </c>
      <c r="G538" s="39"/>
      <c r="H538" s="39"/>
      <c r="I538" s="119"/>
      <c r="J538" s="39"/>
      <c r="K538" s="39"/>
      <c r="L538" s="42"/>
      <c r="M538" s="211"/>
      <c r="N538" s="212"/>
      <c r="O538" s="67"/>
      <c r="P538" s="67"/>
      <c r="Q538" s="67"/>
      <c r="R538" s="67"/>
      <c r="S538" s="67"/>
      <c r="T538" s="68"/>
      <c r="U538" s="37"/>
      <c r="V538" s="37"/>
      <c r="W538" s="37"/>
      <c r="X538" s="37"/>
      <c r="Y538" s="37"/>
      <c r="Z538" s="37"/>
      <c r="AA538" s="37"/>
      <c r="AB538" s="37"/>
      <c r="AC538" s="37"/>
      <c r="AD538" s="37"/>
      <c r="AE538" s="37"/>
      <c r="AT538" s="19" t="s">
        <v>209</v>
      </c>
      <c r="AU538" s="19" t="s">
        <v>90</v>
      </c>
    </row>
    <row r="539" spans="1:65" s="14" customFormat="1" ht="10.199999999999999">
      <c r="B539" s="223"/>
      <c r="C539" s="224"/>
      <c r="D539" s="209" t="s">
        <v>201</v>
      </c>
      <c r="E539" s="224"/>
      <c r="F539" s="226" t="s">
        <v>1269</v>
      </c>
      <c r="G539" s="224"/>
      <c r="H539" s="227">
        <v>2.02</v>
      </c>
      <c r="I539" s="228"/>
      <c r="J539" s="224"/>
      <c r="K539" s="224"/>
      <c r="L539" s="229"/>
      <c r="M539" s="230"/>
      <c r="N539" s="231"/>
      <c r="O539" s="231"/>
      <c r="P539" s="231"/>
      <c r="Q539" s="231"/>
      <c r="R539" s="231"/>
      <c r="S539" s="231"/>
      <c r="T539" s="232"/>
      <c r="AT539" s="233" t="s">
        <v>201</v>
      </c>
      <c r="AU539" s="233" t="s">
        <v>90</v>
      </c>
      <c r="AV539" s="14" t="s">
        <v>90</v>
      </c>
      <c r="AW539" s="14" t="s">
        <v>4</v>
      </c>
      <c r="AX539" s="14" t="s">
        <v>40</v>
      </c>
      <c r="AY539" s="233" t="s">
        <v>192</v>
      </c>
    </row>
    <row r="540" spans="1:65" s="2" customFormat="1" ht="16.5" customHeight="1">
      <c r="A540" s="37"/>
      <c r="B540" s="38"/>
      <c r="C540" s="196" t="s">
        <v>668</v>
      </c>
      <c r="D540" s="196" t="s">
        <v>194</v>
      </c>
      <c r="E540" s="197" t="s">
        <v>663</v>
      </c>
      <c r="F540" s="198" t="s">
        <v>664</v>
      </c>
      <c r="G540" s="199" t="s">
        <v>160</v>
      </c>
      <c r="H540" s="200">
        <v>6</v>
      </c>
      <c r="I540" s="201"/>
      <c r="J540" s="202">
        <f>ROUND(I540*H540,2)</f>
        <v>0</v>
      </c>
      <c r="K540" s="198" t="s">
        <v>197</v>
      </c>
      <c r="L540" s="42"/>
      <c r="M540" s="203" t="s">
        <v>32</v>
      </c>
      <c r="N540" s="204" t="s">
        <v>52</v>
      </c>
      <c r="O540" s="67"/>
      <c r="P540" s="205">
        <f>O540*H540</f>
        <v>0</v>
      </c>
      <c r="Q540" s="205">
        <v>0.14494000000000001</v>
      </c>
      <c r="R540" s="205">
        <f>Q540*H540</f>
        <v>0.86964000000000008</v>
      </c>
      <c r="S540" s="205">
        <v>0</v>
      </c>
      <c r="T540" s="206">
        <f>S540*H540</f>
        <v>0</v>
      </c>
      <c r="U540" s="37"/>
      <c r="V540" s="37"/>
      <c r="W540" s="37"/>
      <c r="X540" s="37"/>
      <c r="Y540" s="37"/>
      <c r="Z540" s="37"/>
      <c r="AA540" s="37"/>
      <c r="AB540" s="37"/>
      <c r="AC540" s="37"/>
      <c r="AD540" s="37"/>
      <c r="AE540" s="37"/>
      <c r="AR540" s="207" t="s">
        <v>161</v>
      </c>
      <c r="AT540" s="207" t="s">
        <v>194</v>
      </c>
      <c r="AU540" s="207" t="s">
        <v>90</v>
      </c>
      <c r="AY540" s="19" t="s">
        <v>192</v>
      </c>
      <c r="BE540" s="208">
        <f>IF(N540="základní",J540,0)</f>
        <v>0</v>
      </c>
      <c r="BF540" s="208">
        <f>IF(N540="snížená",J540,0)</f>
        <v>0</v>
      </c>
      <c r="BG540" s="208">
        <f>IF(N540="zákl. přenesená",J540,0)</f>
        <v>0</v>
      </c>
      <c r="BH540" s="208">
        <f>IF(N540="sníž. přenesená",J540,0)</f>
        <v>0</v>
      </c>
      <c r="BI540" s="208">
        <f>IF(N540="nulová",J540,0)</f>
        <v>0</v>
      </c>
      <c r="BJ540" s="19" t="s">
        <v>40</v>
      </c>
      <c r="BK540" s="208">
        <f>ROUND(I540*H540,2)</f>
        <v>0</v>
      </c>
      <c r="BL540" s="19" t="s">
        <v>161</v>
      </c>
      <c r="BM540" s="207" t="s">
        <v>1273</v>
      </c>
    </row>
    <row r="541" spans="1:65" s="2" customFormat="1" ht="96">
      <c r="A541" s="37"/>
      <c r="B541" s="38"/>
      <c r="C541" s="39"/>
      <c r="D541" s="209" t="s">
        <v>199</v>
      </c>
      <c r="E541" s="39"/>
      <c r="F541" s="210" t="s">
        <v>666</v>
      </c>
      <c r="G541" s="39"/>
      <c r="H541" s="39"/>
      <c r="I541" s="119"/>
      <c r="J541" s="39"/>
      <c r="K541" s="39"/>
      <c r="L541" s="42"/>
      <c r="M541" s="211"/>
      <c r="N541" s="212"/>
      <c r="O541" s="67"/>
      <c r="P541" s="67"/>
      <c r="Q541" s="67"/>
      <c r="R541" s="67"/>
      <c r="S541" s="67"/>
      <c r="T541" s="68"/>
      <c r="U541" s="37"/>
      <c r="V541" s="37"/>
      <c r="W541" s="37"/>
      <c r="X541" s="37"/>
      <c r="Y541" s="37"/>
      <c r="Z541" s="37"/>
      <c r="AA541" s="37"/>
      <c r="AB541" s="37"/>
      <c r="AC541" s="37"/>
      <c r="AD541" s="37"/>
      <c r="AE541" s="37"/>
      <c r="AT541" s="19" t="s">
        <v>199</v>
      </c>
      <c r="AU541" s="19" t="s">
        <v>90</v>
      </c>
    </row>
    <row r="542" spans="1:65" s="13" customFormat="1" ht="10.199999999999999">
      <c r="B542" s="213"/>
      <c r="C542" s="214"/>
      <c r="D542" s="209" t="s">
        <v>201</v>
      </c>
      <c r="E542" s="215" t="s">
        <v>32</v>
      </c>
      <c r="F542" s="216" t="s">
        <v>1095</v>
      </c>
      <c r="G542" s="214"/>
      <c r="H542" s="215" t="s">
        <v>32</v>
      </c>
      <c r="I542" s="217"/>
      <c r="J542" s="214"/>
      <c r="K542" s="214"/>
      <c r="L542" s="218"/>
      <c r="M542" s="219"/>
      <c r="N542" s="220"/>
      <c r="O542" s="220"/>
      <c r="P542" s="220"/>
      <c r="Q542" s="220"/>
      <c r="R542" s="220"/>
      <c r="S542" s="220"/>
      <c r="T542" s="221"/>
      <c r="AT542" s="222" t="s">
        <v>201</v>
      </c>
      <c r="AU542" s="222" t="s">
        <v>90</v>
      </c>
      <c r="AV542" s="13" t="s">
        <v>40</v>
      </c>
      <c r="AW542" s="13" t="s">
        <v>38</v>
      </c>
      <c r="AX542" s="13" t="s">
        <v>81</v>
      </c>
      <c r="AY542" s="222" t="s">
        <v>192</v>
      </c>
    </row>
    <row r="543" spans="1:65" s="13" customFormat="1" ht="10.199999999999999">
      <c r="B543" s="213"/>
      <c r="C543" s="214"/>
      <c r="D543" s="209" t="s">
        <v>201</v>
      </c>
      <c r="E543" s="215" t="s">
        <v>32</v>
      </c>
      <c r="F543" s="216" t="s">
        <v>1075</v>
      </c>
      <c r="G543" s="214"/>
      <c r="H543" s="215" t="s">
        <v>32</v>
      </c>
      <c r="I543" s="217"/>
      <c r="J543" s="214"/>
      <c r="K543" s="214"/>
      <c r="L543" s="218"/>
      <c r="M543" s="219"/>
      <c r="N543" s="220"/>
      <c r="O543" s="220"/>
      <c r="P543" s="220"/>
      <c r="Q543" s="220"/>
      <c r="R543" s="220"/>
      <c r="S543" s="220"/>
      <c r="T543" s="221"/>
      <c r="AT543" s="222" t="s">
        <v>201</v>
      </c>
      <c r="AU543" s="222" t="s">
        <v>90</v>
      </c>
      <c r="AV543" s="13" t="s">
        <v>40</v>
      </c>
      <c r="AW543" s="13" t="s">
        <v>38</v>
      </c>
      <c r="AX543" s="13" t="s">
        <v>81</v>
      </c>
      <c r="AY543" s="222" t="s">
        <v>192</v>
      </c>
    </row>
    <row r="544" spans="1:65" s="13" customFormat="1" ht="10.199999999999999">
      <c r="B544" s="213"/>
      <c r="C544" s="214"/>
      <c r="D544" s="209" t="s">
        <v>201</v>
      </c>
      <c r="E544" s="215" t="s">
        <v>32</v>
      </c>
      <c r="F544" s="216" t="s">
        <v>1088</v>
      </c>
      <c r="G544" s="214"/>
      <c r="H544" s="215" t="s">
        <v>32</v>
      </c>
      <c r="I544" s="217"/>
      <c r="J544" s="214"/>
      <c r="K544" s="214"/>
      <c r="L544" s="218"/>
      <c r="M544" s="219"/>
      <c r="N544" s="220"/>
      <c r="O544" s="220"/>
      <c r="P544" s="220"/>
      <c r="Q544" s="220"/>
      <c r="R544" s="220"/>
      <c r="S544" s="220"/>
      <c r="T544" s="221"/>
      <c r="AT544" s="222" t="s">
        <v>201</v>
      </c>
      <c r="AU544" s="222" t="s">
        <v>90</v>
      </c>
      <c r="AV544" s="13" t="s">
        <v>40</v>
      </c>
      <c r="AW544" s="13" t="s">
        <v>38</v>
      </c>
      <c r="AX544" s="13" t="s">
        <v>81</v>
      </c>
      <c r="AY544" s="222" t="s">
        <v>192</v>
      </c>
    </row>
    <row r="545" spans="1:65" s="14" customFormat="1" ht="10.199999999999999">
      <c r="B545" s="223"/>
      <c r="C545" s="224"/>
      <c r="D545" s="209" t="s">
        <v>201</v>
      </c>
      <c r="E545" s="225" t="s">
        <v>32</v>
      </c>
      <c r="F545" s="226" t="s">
        <v>1274</v>
      </c>
      <c r="G545" s="224"/>
      <c r="H545" s="227">
        <v>6</v>
      </c>
      <c r="I545" s="228"/>
      <c r="J545" s="224"/>
      <c r="K545" s="224"/>
      <c r="L545" s="229"/>
      <c r="M545" s="230"/>
      <c r="N545" s="231"/>
      <c r="O545" s="231"/>
      <c r="P545" s="231"/>
      <c r="Q545" s="231"/>
      <c r="R545" s="231"/>
      <c r="S545" s="231"/>
      <c r="T545" s="232"/>
      <c r="AT545" s="233" t="s">
        <v>201</v>
      </c>
      <c r="AU545" s="233" t="s">
        <v>90</v>
      </c>
      <c r="AV545" s="14" t="s">
        <v>90</v>
      </c>
      <c r="AW545" s="14" t="s">
        <v>38</v>
      </c>
      <c r="AX545" s="14" t="s">
        <v>81</v>
      </c>
      <c r="AY545" s="233" t="s">
        <v>192</v>
      </c>
    </row>
    <row r="546" spans="1:65" s="15" customFormat="1" ht="10.199999999999999">
      <c r="B546" s="234"/>
      <c r="C546" s="235"/>
      <c r="D546" s="209" t="s">
        <v>201</v>
      </c>
      <c r="E546" s="236" t="s">
        <v>32</v>
      </c>
      <c r="F546" s="237" t="s">
        <v>204</v>
      </c>
      <c r="G546" s="235"/>
      <c r="H546" s="238">
        <v>6</v>
      </c>
      <c r="I546" s="239"/>
      <c r="J546" s="235"/>
      <c r="K546" s="235"/>
      <c r="L546" s="240"/>
      <c r="M546" s="241"/>
      <c r="N546" s="242"/>
      <c r="O546" s="242"/>
      <c r="P546" s="242"/>
      <c r="Q546" s="242"/>
      <c r="R546" s="242"/>
      <c r="S546" s="242"/>
      <c r="T546" s="243"/>
      <c r="AT546" s="244" t="s">
        <v>201</v>
      </c>
      <c r="AU546" s="244" t="s">
        <v>90</v>
      </c>
      <c r="AV546" s="15" t="s">
        <v>161</v>
      </c>
      <c r="AW546" s="15" t="s">
        <v>38</v>
      </c>
      <c r="AX546" s="15" t="s">
        <v>40</v>
      </c>
      <c r="AY546" s="244" t="s">
        <v>192</v>
      </c>
    </row>
    <row r="547" spans="1:65" s="2" customFormat="1" ht="16.5" customHeight="1">
      <c r="A547" s="37"/>
      <c r="B547" s="38"/>
      <c r="C547" s="256" t="s">
        <v>674</v>
      </c>
      <c r="D547" s="256" t="s">
        <v>322</v>
      </c>
      <c r="E547" s="257" t="s">
        <v>669</v>
      </c>
      <c r="F547" s="258" t="s">
        <v>670</v>
      </c>
      <c r="G547" s="259" t="s">
        <v>160</v>
      </c>
      <c r="H547" s="260">
        <v>6.06</v>
      </c>
      <c r="I547" s="261"/>
      <c r="J547" s="262">
        <f>ROUND(I547*H547,2)</f>
        <v>0</v>
      </c>
      <c r="K547" s="258" t="s">
        <v>197</v>
      </c>
      <c r="L547" s="263"/>
      <c r="M547" s="264" t="s">
        <v>32</v>
      </c>
      <c r="N547" s="265" t="s">
        <v>52</v>
      </c>
      <c r="O547" s="67"/>
      <c r="P547" s="205">
        <f>O547*H547</f>
        <v>0</v>
      </c>
      <c r="Q547" s="205">
        <v>7.1999999999999995E-2</v>
      </c>
      <c r="R547" s="205">
        <f>Q547*H547</f>
        <v>0.43631999999999993</v>
      </c>
      <c r="S547" s="205">
        <v>0</v>
      </c>
      <c r="T547" s="206">
        <f>S547*H547</f>
        <v>0</v>
      </c>
      <c r="U547" s="37"/>
      <c r="V547" s="37"/>
      <c r="W547" s="37"/>
      <c r="X547" s="37"/>
      <c r="Y547" s="37"/>
      <c r="Z547" s="37"/>
      <c r="AA547" s="37"/>
      <c r="AB547" s="37"/>
      <c r="AC547" s="37"/>
      <c r="AD547" s="37"/>
      <c r="AE547" s="37"/>
      <c r="AR547" s="207" t="s">
        <v>238</v>
      </c>
      <c r="AT547" s="207" t="s">
        <v>322</v>
      </c>
      <c r="AU547" s="207" t="s">
        <v>90</v>
      </c>
      <c r="AY547" s="19" t="s">
        <v>192</v>
      </c>
      <c r="BE547" s="208">
        <f>IF(N547="základní",J547,0)</f>
        <v>0</v>
      </c>
      <c r="BF547" s="208">
        <f>IF(N547="snížená",J547,0)</f>
        <v>0</v>
      </c>
      <c r="BG547" s="208">
        <f>IF(N547="zákl. přenesená",J547,0)</f>
        <v>0</v>
      </c>
      <c r="BH547" s="208">
        <f>IF(N547="sníž. přenesená",J547,0)</f>
        <v>0</v>
      </c>
      <c r="BI547" s="208">
        <f>IF(N547="nulová",J547,0)</f>
        <v>0</v>
      </c>
      <c r="BJ547" s="19" t="s">
        <v>40</v>
      </c>
      <c r="BK547" s="208">
        <f>ROUND(I547*H547,2)</f>
        <v>0</v>
      </c>
      <c r="BL547" s="19" t="s">
        <v>161</v>
      </c>
      <c r="BM547" s="207" t="s">
        <v>1275</v>
      </c>
    </row>
    <row r="548" spans="1:65" s="2" customFormat="1" ht="19.2">
      <c r="A548" s="37"/>
      <c r="B548" s="38"/>
      <c r="C548" s="39"/>
      <c r="D548" s="209" t="s">
        <v>209</v>
      </c>
      <c r="E548" s="39"/>
      <c r="F548" s="210" t="s">
        <v>599</v>
      </c>
      <c r="G548" s="39"/>
      <c r="H548" s="39"/>
      <c r="I548" s="119"/>
      <c r="J548" s="39"/>
      <c r="K548" s="39"/>
      <c r="L548" s="42"/>
      <c r="M548" s="211"/>
      <c r="N548" s="212"/>
      <c r="O548" s="67"/>
      <c r="P548" s="67"/>
      <c r="Q548" s="67"/>
      <c r="R548" s="67"/>
      <c r="S548" s="67"/>
      <c r="T548" s="68"/>
      <c r="U548" s="37"/>
      <c r="V548" s="37"/>
      <c r="W548" s="37"/>
      <c r="X548" s="37"/>
      <c r="Y548" s="37"/>
      <c r="Z548" s="37"/>
      <c r="AA548" s="37"/>
      <c r="AB548" s="37"/>
      <c r="AC548" s="37"/>
      <c r="AD548" s="37"/>
      <c r="AE548" s="37"/>
      <c r="AT548" s="19" t="s">
        <v>209</v>
      </c>
      <c r="AU548" s="19" t="s">
        <v>90</v>
      </c>
    </row>
    <row r="549" spans="1:65" s="14" customFormat="1" ht="10.199999999999999">
      <c r="B549" s="223"/>
      <c r="C549" s="224"/>
      <c r="D549" s="209" t="s">
        <v>201</v>
      </c>
      <c r="E549" s="224"/>
      <c r="F549" s="226" t="s">
        <v>1276</v>
      </c>
      <c r="G549" s="224"/>
      <c r="H549" s="227">
        <v>6.06</v>
      </c>
      <c r="I549" s="228"/>
      <c r="J549" s="224"/>
      <c r="K549" s="224"/>
      <c r="L549" s="229"/>
      <c r="M549" s="230"/>
      <c r="N549" s="231"/>
      <c r="O549" s="231"/>
      <c r="P549" s="231"/>
      <c r="Q549" s="231"/>
      <c r="R549" s="231"/>
      <c r="S549" s="231"/>
      <c r="T549" s="232"/>
      <c r="AT549" s="233" t="s">
        <v>201</v>
      </c>
      <c r="AU549" s="233" t="s">
        <v>90</v>
      </c>
      <c r="AV549" s="14" t="s">
        <v>90</v>
      </c>
      <c r="AW549" s="14" t="s">
        <v>4</v>
      </c>
      <c r="AX549" s="14" t="s">
        <v>40</v>
      </c>
      <c r="AY549" s="233" t="s">
        <v>192</v>
      </c>
    </row>
    <row r="550" spans="1:65" s="2" customFormat="1" ht="16.5" customHeight="1">
      <c r="A550" s="37"/>
      <c r="B550" s="38"/>
      <c r="C550" s="256" t="s">
        <v>678</v>
      </c>
      <c r="D550" s="256" t="s">
        <v>322</v>
      </c>
      <c r="E550" s="257" t="s">
        <v>683</v>
      </c>
      <c r="F550" s="258" t="s">
        <v>684</v>
      </c>
      <c r="G550" s="259" t="s">
        <v>160</v>
      </c>
      <c r="H550" s="260">
        <v>12.12</v>
      </c>
      <c r="I550" s="261"/>
      <c r="J550" s="262">
        <f>ROUND(I550*H550,2)</f>
        <v>0</v>
      </c>
      <c r="K550" s="258" t="s">
        <v>197</v>
      </c>
      <c r="L550" s="263"/>
      <c r="M550" s="264" t="s">
        <v>32</v>
      </c>
      <c r="N550" s="265" t="s">
        <v>52</v>
      </c>
      <c r="O550" s="67"/>
      <c r="P550" s="205">
        <f>O550*H550</f>
        <v>0</v>
      </c>
      <c r="Q550" s="205">
        <v>5.7000000000000002E-2</v>
      </c>
      <c r="R550" s="205">
        <f>Q550*H550</f>
        <v>0.69084000000000001</v>
      </c>
      <c r="S550" s="205">
        <v>0</v>
      </c>
      <c r="T550" s="206">
        <f>S550*H550</f>
        <v>0</v>
      </c>
      <c r="U550" s="37"/>
      <c r="V550" s="37"/>
      <c r="W550" s="37"/>
      <c r="X550" s="37"/>
      <c r="Y550" s="37"/>
      <c r="Z550" s="37"/>
      <c r="AA550" s="37"/>
      <c r="AB550" s="37"/>
      <c r="AC550" s="37"/>
      <c r="AD550" s="37"/>
      <c r="AE550" s="37"/>
      <c r="AR550" s="207" t="s">
        <v>238</v>
      </c>
      <c r="AT550" s="207" t="s">
        <v>322</v>
      </c>
      <c r="AU550" s="207" t="s">
        <v>90</v>
      </c>
      <c r="AY550" s="19" t="s">
        <v>192</v>
      </c>
      <c r="BE550" s="208">
        <f>IF(N550="základní",J550,0)</f>
        <v>0</v>
      </c>
      <c r="BF550" s="208">
        <f>IF(N550="snížená",J550,0)</f>
        <v>0</v>
      </c>
      <c r="BG550" s="208">
        <f>IF(N550="zákl. přenesená",J550,0)</f>
        <v>0</v>
      </c>
      <c r="BH550" s="208">
        <f>IF(N550="sníž. přenesená",J550,0)</f>
        <v>0</v>
      </c>
      <c r="BI550" s="208">
        <f>IF(N550="nulová",J550,0)</f>
        <v>0</v>
      </c>
      <c r="BJ550" s="19" t="s">
        <v>40</v>
      </c>
      <c r="BK550" s="208">
        <f>ROUND(I550*H550,2)</f>
        <v>0</v>
      </c>
      <c r="BL550" s="19" t="s">
        <v>161</v>
      </c>
      <c r="BM550" s="207" t="s">
        <v>1277</v>
      </c>
    </row>
    <row r="551" spans="1:65" s="2" customFormat="1" ht="19.2">
      <c r="A551" s="37"/>
      <c r="B551" s="38"/>
      <c r="C551" s="39"/>
      <c r="D551" s="209" t="s">
        <v>209</v>
      </c>
      <c r="E551" s="39"/>
      <c r="F551" s="210" t="s">
        <v>599</v>
      </c>
      <c r="G551" s="39"/>
      <c r="H551" s="39"/>
      <c r="I551" s="119"/>
      <c r="J551" s="39"/>
      <c r="K551" s="39"/>
      <c r="L551" s="42"/>
      <c r="M551" s="211"/>
      <c r="N551" s="212"/>
      <c r="O551" s="67"/>
      <c r="P551" s="67"/>
      <c r="Q551" s="67"/>
      <c r="R551" s="67"/>
      <c r="S551" s="67"/>
      <c r="T551" s="68"/>
      <c r="U551" s="37"/>
      <c r="V551" s="37"/>
      <c r="W551" s="37"/>
      <c r="X551" s="37"/>
      <c r="Y551" s="37"/>
      <c r="Z551" s="37"/>
      <c r="AA551" s="37"/>
      <c r="AB551" s="37"/>
      <c r="AC551" s="37"/>
      <c r="AD551" s="37"/>
      <c r="AE551" s="37"/>
      <c r="AT551" s="19" t="s">
        <v>209</v>
      </c>
      <c r="AU551" s="19" t="s">
        <v>90</v>
      </c>
    </row>
    <row r="552" spans="1:65" s="14" customFormat="1" ht="10.199999999999999">
      <c r="B552" s="223"/>
      <c r="C552" s="224"/>
      <c r="D552" s="209" t="s">
        <v>201</v>
      </c>
      <c r="E552" s="224"/>
      <c r="F552" s="226" t="s">
        <v>1278</v>
      </c>
      <c r="G552" s="224"/>
      <c r="H552" s="227">
        <v>12.12</v>
      </c>
      <c r="I552" s="228"/>
      <c r="J552" s="224"/>
      <c r="K552" s="224"/>
      <c r="L552" s="229"/>
      <c r="M552" s="230"/>
      <c r="N552" s="231"/>
      <c r="O552" s="231"/>
      <c r="P552" s="231"/>
      <c r="Q552" s="231"/>
      <c r="R552" s="231"/>
      <c r="S552" s="231"/>
      <c r="T552" s="232"/>
      <c r="AT552" s="233" t="s">
        <v>201</v>
      </c>
      <c r="AU552" s="233" t="s">
        <v>90</v>
      </c>
      <c r="AV552" s="14" t="s">
        <v>90</v>
      </c>
      <c r="AW552" s="14" t="s">
        <v>4</v>
      </c>
      <c r="AX552" s="14" t="s">
        <v>40</v>
      </c>
      <c r="AY552" s="233" t="s">
        <v>192</v>
      </c>
    </row>
    <row r="553" spans="1:65" s="2" customFormat="1" ht="16.5" customHeight="1">
      <c r="A553" s="37"/>
      <c r="B553" s="38"/>
      <c r="C553" s="256" t="s">
        <v>682</v>
      </c>
      <c r="D553" s="256" t="s">
        <v>322</v>
      </c>
      <c r="E553" s="257" t="s">
        <v>679</v>
      </c>
      <c r="F553" s="258" t="s">
        <v>680</v>
      </c>
      <c r="G553" s="259" t="s">
        <v>160</v>
      </c>
      <c r="H553" s="260">
        <v>6.06</v>
      </c>
      <c r="I553" s="261"/>
      <c r="J553" s="262">
        <f>ROUND(I553*H553,2)</f>
        <v>0</v>
      </c>
      <c r="K553" s="258" t="s">
        <v>197</v>
      </c>
      <c r="L553" s="263"/>
      <c r="M553" s="264" t="s">
        <v>32</v>
      </c>
      <c r="N553" s="265" t="s">
        <v>52</v>
      </c>
      <c r="O553" s="67"/>
      <c r="P553" s="205">
        <f>O553*H553</f>
        <v>0</v>
      </c>
      <c r="Q553" s="205">
        <v>0.08</v>
      </c>
      <c r="R553" s="205">
        <f>Q553*H553</f>
        <v>0.48479999999999995</v>
      </c>
      <c r="S553" s="205">
        <v>0</v>
      </c>
      <c r="T553" s="206">
        <f>S553*H553</f>
        <v>0</v>
      </c>
      <c r="U553" s="37"/>
      <c r="V553" s="37"/>
      <c r="W553" s="37"/>
      <c r="X553" s="37"/>
      <c r="Y553" s="37"/>
      <c r="Z553" s="37"/>
      <c r="AA553" s="37"/>
      <c r="AB553" s="37"/>
      <c r="AC553" s="37"/>
      <c r="AD553" s="37"/>
      <c r="AE553" s="37"/>
      <c r="AR553" s="207" t="s">
        <v>238</v>
      </c>
      <c r="AT553" s="207" t="s">
        <v>322</v>
      </c>
      <c r="AU553" s="207" t="s">
        <v>90</v>
      </c>
      <c r="AY553" s="19" t="s">
        <v>192</v>
      </c>
      <c r="BE553" s="208">
        <f>IF(N553="základní",J553,0)</f>
        <v>0</v>
      </c>
      <c r="BF553" s="208">
        <f>IF(N553="snížená",J553,0)</f>
        <v>0</v>
      </c>
      <c r="BG553" s="208">
        <f>IF(N553="zákl. přenesená",J553,0)</f>
        <v>0</v>
      </c>
      <c r="BH553" s="208">
        <f>IF(N553="sníž. přenesená",J553,0)</f>
        <v>0</v>
      </c>
      <c r="BI553" s="208">
        <f>IF(N553="nulová",J553,0)</f>
        <v>0</v>
      </c>
      <c r="BJ553" s="19" t="s">
        <v>40</v>
      </c>
      <c r="BK553" s="208">
        <f>ROUND(I553*H553,2)</f>
        <v>0</v>
      </c>
      <c r="BL553" s="19" t="s">
        <v>161</v>
      </c>
      <c r="BM553" s="207" t="s">
        <v>1279</v>
      </c>
    </row>
    <row r="554" spans="1:65" s="2" customFormat="1" ht="19.2">
      <c r="A554" s="37"/>
      <c r="B554" s="38"/>
      <c r="C554" s="39"/>
      <c r="D554" s="209" t="s">
        <v>209</v>
      </c>
      <c r="E554" s="39"/>
      <c r="F554" s="210" t="s">
        <v>599</v>
      </c>
      <c r="G554" s="39"/>
      <c r="H554" s="39"/>
      <c r="I554" s="119"/>
      <c r="J554" s="39"/>
      <c r="K554" s="39"/>
      <c r="L554" s="42"/>
      <c r="M554" s="211"/>
      <c r="N554" s="212"/>
      <c r="O554" s="67"/>
      <c r="P554" s="67"/>
      <c r="Q554" s="67"/>
      <c r="R554" s="67"/>
      <c r="S554" s="67"/>
      <c r="T554" s="68"/>
      <c r="U554" s="37"/>
      <c r="V554" s="37"/>
      <c r="W554" s="37"/>
      <c r="X554" s="37"/>
      <c r="Y554" s="37"/>
      <c r="Z554" s="37"/>
      <c r="AA554" s="37"/>
      <c r="AB554" s="37"/>
      <c r="AC554" s="37"/>
      <c r="AD554" s="37"/>
      <c r="AE554" s="37"/>
      <c r="AT554" s="19" t="s">
        <v>209</v>
      </c>
      <c r="AU554" s="19" t="s">
        <v>90</v>
      </c>
    </row>
    <row r="555" spans="1:65" s="14" customFormat="1" ht="10.199999999999999">
      <c r="B555" s="223"/>
      <c r="C555" s="224"/>
      <c r="D555" s="209" t="s">
        <v>201</v>
      </c>
      <c r="E555" s="224"/>
      <c r="F555" s="226" t="s">
        <v>1276</v>
      </c>
      <c r="G555" s="224"/>
      <c r="H555" s="227">
        <v>6.06</v>
      </c>
      <c r="I555" s="228"/>
      <c r="J555" s="224"/>
      <c r="K555" s="224"/>
      <c r="L555" s="229"/>
      <c r="M555" s="230"/>
      <c r="N555" s="231"/>
      <c r="O555" s="231"/>
      <c r="P555" s="231"/>
      <c r="Q555" s="231"/>
      <c r="R555" s="231"/>
      <c r="S555" s="231"/>
      <c r="T555" s="232"/>
      <c r="AT555" s="233" t="s">
        <v>201</v>
      </c>
      <c r="AU555" s="233" t="s">
        <v>90</v>
      </c>
      <c r="AV555" s="14" t="s">
        <v>90</v>
      </c>
      <c r="AW555" s="14" t="s">
        <v>4</v>
      </c>
      <c r="AX555" s="14" t="s">
        <v>40</v>
      </c>
      <c r="AY555" s="233" t="s">
        <v>192</v>
      </c>
    </row>
    <row r="556" spans="1:65" s="2" customFormat="1" ht="16.5" customHeight="1">
      <c r="A556" s="37"/>
      <c r="B556" s="38"/>
      <c r="C556" s="256" t="s">
        <v>687</v>
      </c>
      <c r="D556" s="256" t="s">
        <v>322</v>
      </c>
      <c r="E556" s="257" t="s">
        <v>675</v>
      </c>
      <c r="F556" s="258" t="s">
        <v>676</v>
      </c>
      <c r="G556" s="259" t="s">
        <v>160</v>
      </c>
      <c r="H556" s="260">
        <v>6.06</v>
      </c>
      <c r="I556" s="261"/>
      <c r="J556" s="262">
        <f>ROUND(I556*H556,2)</f>
        <v>0</v>
      </c>
      <c r="K556" s="258" t="s">
        <v>197</v>
      </c>
      <c r="L556" s="263"/>
      <c r="M556" s="264" t="s">
        <v>32</v>
      </c>
      <c r="N556" s="265" t="s">
        <v>52</v>
      </c>
      <c r="O556" s="67"/>
      <c r="P556" s="205">
        <f>O556*H556</f>
        <v>0</v>
      </c>
      <c r="Q556" s="205">
        <v>2.7E-2</v>
      </c>
      <c r="R556" s="205">
        <f>Q556*H556</f>
        <v>0.16361999999999999</v>
      </c>
      <c r="S556" s="205">
        <v>0</v>
      </c>
      <c r="T556" s="206">
        <f>S556*H556</f>
        <v>0</v>
      </c>
      <c r="U556" s="37"/>
      <c r="V556" s="37"/>
      <c r="W556" s="37"/>
      <c r="X556" s="37"/>
      <c r="Y556" s="37"/>
      <c r="Z556" s="37"/>
      <c r="AA556" s="37"/>
      <c r="AB556" s="37"/>
      <c r="AC556" s="37"/>
      <c r="AD556" s="37"/>
      <c r="AE556" s="37"/>
      <c r="AR556" s="207" t="s">
        <v>238</v>
      </c>
      <c r="AT556" s="207" t="s">
        <v>322</v>
      </c>
      <c r="AU556" s="207" t="s">
        <v>90</v>
      </c>
      <c r="AY556" s="19" t="s">
        <v>192</v>
      </c>
      <c r="BE556" s="208">
        <f>IF(N556="základní",J556,0)</f>
        <v>0</v>
      </c>
      <c r="BF556" s="208">
        <f>IF(N556="snížená",J556,0)</f>
        <v>0</v>
      </c>
      <c r="BG556" s="208">
        <f>IF(N556="zákl. přenesená",J556,0)</f>
        <v>0</v>
      </c>
      <c r="BH556" s="208">
        <f>IF(N556="sníž. přenesená",J556,0)</f>
        <v>0</v>
      </c>
      <c r="BI556" s="208">
        <f>IF(N556="nulová",J556,0)</f>
        <v>0</v>
      </c>
      <c r="BJ556" s="19" t="s">
        <v>40</v>
      </c>
      <c r="BK556" s="208">
        <f>ROUND(I556*H556,2)</f>
        <v>0</v>
      </c>
      <c r="BL556" s="19" t="s">
        <v>161</v>
      </c>
      <c r="BM556" s="207" t="s">
        <v>1280</v>
      </c>
    </row>
    <row r="557" spans="1:65" s="2" customFormat="1" ht="19.2">
      <c r="A557" s="37"/>
      <c r="B557" s="38"/>
      <c r="C557" s="39"/>
      <c r="D557" s="209" t="s">
        <v>209</v>
      </c>
      <c r="E557" s="39"/>
      <c r="F557" s="210" t="s">
        <v>599</v>
      </c>
      <c r="G557" s="39"/>
      <c r="H557" s="39"/>
      <c r="I557" s="119"/>
      <c r="J557" s="39"/>
      <c r="K557" s="39"/>
      <c r="L557" s="42"/>
      <c r="M557" s="211"/>
      <c r="N557" s="212"/>
      <c r="O557" s="67"/>
      <c r="P557" s="67"/>
      <c r="Q557" s="67"/>
      <c r="R557" s="67"/>
      <c r="S557" s="67"/>
      <c r="T557" s="68"/>
      <c r="U557" s="37"/>
      <c r="V557" s="37"/>
      <c r="W557" s="37"/>
      <c r="X557" s="37"/>
      <c r="Y557" s="37"/>
      <c r="Z557" s="37"/>
      <c r="AA557" s="37"/>
      <c r="AB557" s="37"/>
      <c r="AC557" s="37"/>
      <c r="AD557" s="37"/>
      <c r="AE557" s="37"/>
      <c r="AT557" s="19" t="s">
        <v>209</v>
      </c>
      <c r="AU557" s="19" t="s">
        <v>90</v>
      </c>
    </row>
    <row r="558" spans="1:65" s="14" customFormat="1" ht="10.199999999999999">
      <c r="B558" s="223"/>
      <c r="C558" s="224"/>
      <c r="D558" s="209" t="s">
        <v>201</v>
      </c>
      <c r="E558" s="224"/>
      <c r="F558" s="226" t="s">
        <v>1276</v>
      </c>
      <c r="G558" s="224"/>
      <c r="H558" s="227">
        <v>6.06</v>
      </c>
      <c r="I558" s="228"/>
      <c r="J558" s="224"/>
      <c r="K558" s="224"/>
      <c r="L558" s="229"/>
      <c r="M558" s="230"/>
      <c r="N558" s="231"/>
      <c r="O558" s="231"/>
      <c r="P558" s="231"/>
      <c r="Q558" s="231"/>
      <c r="R558" s="231"/>
      <c r="S558" s="231"/>
      <c r="T558" s="232"/>
      <c r="AT558" s="233" t="s">
        <v>201</v>
      </c>
      <c r="AU558" s="233" t="s">
        <v>90</v>
      </c>
      <c r="AV558" s="14" t="s">
        <v>90</v>
      </c>
      <c r="AW558" s="14" t="s">
        <v>4</v>
      </c>
      <c r="AX558" s="14" t="s">
        <v>40</v>
      </c>
      <c r="AY558" s="233" t="s">
        <v>192</v>
      </c>
    </row>
    <row r="559" spans="1:65" s="2" customFormat="1" ht="16.5" customHeight="1">
      <c r="A559" s="37"/>
      <c r="B559" s="38"/>
      <c r="C559" s="196" t="s">
        <v>691</v>
      </c>
      <c r="D559" s="196" t="s">
        <v>194</v>
      </c>
      <c r="E559" s="197" t="s">
        <v>1281</v>
      </c>
      <c r="F559" s="198" t="s">
        <v>1282</v>
      </c>
      <c r="G559" s="199" t="s">
        <v>160</v>
      </c>
      <c r="H559" s="200">
        <v>2</v>
      </c>
      <c r="I559" s="201"/>
      <c r="J559" s="202">
        <f>ROUND(I559*H559,2)</f>
        <v>0</v>
      </c>
      <c r="K559" s="198" t="s">
        <v>197</v>
      </c>
      <c r="L559" s="42"/>
      <c r="M559" s="203" t="s">
        <v>32</v>
      </c>
      <c r="N559" s="204" t="s">
        <v>52</v>
      </c>
      <c r="O559" s="67"/>
      <c r="P559" s="205">
        <f>O559*H559</f>
        <v>0</v>
      </c>
      <c r="Q559" s="205">
        <v>0.21734000000000001</v>
      </c>
      <c r="R559" s="205">
        <f>Q559*H559</f>
        <v>0.43468000000000001</v>
      </c>
      <c r="S559" s="205">
        <v>0</v>
      </c>
      <c r="T559" s="206">
        <f>S559*H559</f>
        <v>0</v>
      </c>
      <c r="U559" s="37"/>
      <c r="V559" s="37"/>
      <c r="W559" s="37"/>
      <c r="X559" s="37"/>
      <c r="Y559" s="37"/>
      <c r="Z559" s="37"/>
      <c r="AA559" s="37"/>
      <c r="AB559" s="37"/>
      <c r="AC559" s="37"/>
      <c r="AD559" s="37"/>
      <c r="AE559" s="37"/>
      <c r="AR559" s="207" t="s">
        <v>161</v>
      </c>
      <c r="AT559" s="207" t="s">
        <v>194</v>
      </c>
      <c r="AU559" s="207" t="s">
        <v>90</v>
      </c>
      <c r="AY559" s="19" t="s">
        <v>192</v>
      </c>
      <c r="BE559" s="208">
        <f>IF(N559="základní",J559,0)</f>
        <v>0</v>
      </c>
      <c r="BF559" s="208">
        <f>IF(N559="snížená",J559,0)</f>
        <v>0</v>
      </c>
      <c r="BG559" s="208">
        <f>IF(N559="zákl. přenesená",J559,0)</f>
        <v>0</v>
      </c>
      <c r="BH559" s="208">
        <f>IF(N559="sníž. přenesená",J559,0)</f>
        <v>0</v>
      </c>
      <c r="BI559" s="208">
        <f>IF(N559="nulová",J559,0)</f>
        <v>0</v>
      </c>
      <c r="BJ559" s="19" t="s">
        <v>40</v>
      </c>
      <c r="BK559" s="208">
        <f>ROUND(I559*H559,2)</f>
        <v>0</v>
      </c>
      <c r="BL559" s="19" t="s">
        <v>161</v>
      </c>
      <c r="BM559" s="207" t="s">
        <v>1283</v>
      </c>
    </row>
    <row r="560" spans="1:65" s="2" customFormat="1" ht="134.4">
      <c r="A560" s="37"/>
      <c r="B560" s="38"/>
      <c r="C560" s="39"/>
      <c r="D560" s="209" t="s">
        <v>199</v>
      </c>
      <c r="E560" s="39"/>
      <c r="F560" s="210" t="s">
        <v>1284</v>
      </c>
      <c r="G560" s="39"/>
      <c r="H560" s="39"/>
      <c r="I560" s="119"/>
      <c r="J560" s="39"/>
      <c r="K560" s="39"/>
      <c r="L560" s="42"/>
      <c r="M560" s="211"/>
      <c r="N560" s="212"/>
      <c r="O560" s="67"/>
      <c r="P560" s="67"/>
      <c r="Q560" s="67"/>
      <c r="R560" s="67"/>
      <c r="S560" s="67"/>
      <c r="T560" s="68"/>
      <c r="U560" s="37"/>
      <c r="V560" s="37"/>
      <c r="W560" s="37"/>
      <c r="X560" s="37"/>
      <c r="Y560" s="37"/>
      <c r="Z560" s="37"/>
      <c r="AA560" s="37"/>
      <c r="AB560" s="37"/>
      <c r="AC560" s="37"/>
      <c r="AD560" s="37"/>
      <c r="AE560" s="37"/>
      <c r="AT560" s="19" t="s">
        <v>199</v>
      </c>
      <c r="AU560" s="19" t="s">
        <v>90</v>
      </c>
    </row>
    <row r="561" spans="1:65" s="13" customFormat="1" ht="10.199999999999999">
      <c r="B561" s="213"/>
      <c r="C561" s="214"/>
      <c r="D561" s="209" t="s">
        <v>201</v>
      </c>
      <c r="E561" s="215" t="s">
        <v>32</v>
      </c>
      <c r="F561" s="216" t="s">
        <v>1095</v>
      </c>
      <c r="G561" s="214"/>
      <c r="H561" s="215" t="s">
        <v>32</v>
      </c>
      <c r="I561" s="217"/>
      <c r="J561" s="214"/>
      <c r="K561" s="214"/>
      <c r="L561" s="218"/>
      <c r="M561" s="219"/>
      <c r="N561" s="220"/>
      <c r="O561" s="220"/>
      <c r="P561" s="220"/>
      <c r="Q561" s="220"/>
      <c r="R561" s="220"/>
      <c r="S561" s="220"/>
      <c r="T561" s="221"/>
      <c r="AT561" s="222" t="s">
        <v>201</v>
      </c>
      <c r="AU561" s="222" t="s">
        <v>90</v>
      </c>
      <c r="AV561" s="13" t="s">
        <v>40</v>
      </c>
      <c r="AW561" s="13" t="s">
        <v>38</v>
      </c>
      <c r="AX561" s="13" t="s">
        <v>81</v>
      </c>
      <c r="AY561" s="222" t="s">
        <v>192</v>
      </c>
    </row>
    <row r="562" spans="1:65" s="13" customFormat="1" ht="10.199999999999999">
      <c r="B562" s="213"/>
      <c r="C562" s="214"/>
      <c r="D562" s="209" t="s">
        <v>201</v>
      </c>
      <c r="E562" s="215" t="s">
        <v>32</v>
      </c>
      <c r="F562" s="216" t="s">
        <v>1075</v>
      </c>
      <c r="G562" s="214"/>
      <c r="H562" s="215" t="s">
        <v>32</v>
      </c>
      <c r="I562" s="217"/>
      <c r="J562" s="214"/>
      <c r="K562" s="214"/>
      <c r="L562" s="218"/>
      <c r="M562" s="219"/>
      <c r="N562" s="220"/>
      <c r="O562" s="220"/>
      <c r="P562" s="220"/>
      <c r="Q562" s="220"/>
      <c r="R562" s="220"/>
      <c r="S562" s="220"/>
      <c r="T562" s="221"/>
      <c r="AT562" s="222" t="s">
        <v>201</v>
      </c>
      <c r="AU562" s="222" t="s">
        <v>90</v>
      </c>
      <c r="AV562" s="13" t="s">
        <v>40</v>
      </c>
      <c r="AW562" s="13" t="s">
        <v>38</v>
      </c>
      <c r="AX562" s="13" t="s">
        <v>81</v>
      </c>
      <c r="AY562" s="222" t="s">
        <v>192</v>
      </c>
    </row>
    <row r="563" spans="1:65" s="13" customFormat="1" ht="10.199999999999999">
      <c r="B563" s="213"/>
      <c r="C563" s="214"/>
      <c r="D563" s="209" t="s">
        <v>201</v>
      </c>
      <c r="E563" s="215" t="s">
        <v>32</v>
      </c>
      <c r="F563" s="216" t="s">
        <v>1088</v>
      </c>
      <c r="G563" s="214"/>
      <c r="H563" s="215" t="s">
        <v>32</v>
      </c>
      <c r="I563" s="217"/>
      <c r="J563" s="214"/>
      <c r="K563" s="214"/>
      <c r="L563" s="218"/>
      <c r="M563" s="219"/>
      <c r="N563" s="220"/>
      <c r="O563" s="220"/>
      <c r="P563" s="220"/>
      <c r="Q563" s="220"/>
      <c r="R563" s="220"/>
      <c r="S563" s="220"/>
      <c r="T563" s="221"/>
      <c r="AT563" s="222" t="s">
        <v>201</v>
      </c>
      <c r="AU563" s="222" t="s">
        <v>90</v>
      </c>
      <c r="AV563" s="13" t="s">
        <v>40</v>
      </c>
      <c r="AW563" s="13" t="s">
        <v>38</v>
      </c>
      <c r="AX563" s="13" t="s">
        <v>81</v>
      </c>
      <c r="AY563" s="222" t="s">
        <v>192</v>
      </c>
    </row>
    <row r="564" spans="1:65" s="14" customFormat="1" ht="10.199999999999999">
      <c r="B564" s="223"/>
      <c r="C564" s="224"/>
      <c r="D564" s="209" t="s">
        <v>201</v>
      </c>
      <c r="E564" s="225" t="s">
        <v>32</v>
      </c>
      <c r="F564" s="226" t="s">
        <v>1259</v>
      </c>
      <c r="G564" s="224"/>
      <c r="H564" s="227">
        <v>2</v>
      </c>
      <c r="I564" s="228"/>
      <c r="J564" s="224"/>
      <c r="K564" s="224"/>
      <c r="L564" s="229"/>
      <c r="M564" s="230"/>
      <c r="N564" s="231"/>
      <c r="O564" s="231"/>
      <c r="P564" s="231"/>
      <c r="Q564" s="231"/>
      <c r="R564" s="231"/>
      <c r="S564" s="231"/>
      <c r="T564" s="232"/>
      <c r="AT564" s="233" t="s">
        <v>201</v>
      </c>
      <c r="AU564" s="233" t="s">
        <v>90</v>
      </c>
      <c r="AV564" s="14" t="s">
        <v>90</v>
      </c>
      <c r="AW564" s="14" t="s">
        <v>38</v>
      </c>
      <c r="AX564" s="14" t="s">
        <v>81</v>
      </c>
      <c r="AY564" s="233" t="s">
        <v>192</v>
      </c>
    </row>
    <row r="565" spans="1:65" s="15" customFormat="1" ht="10.199999999999999">
      <c r="B565" s="234"/>
      <c r="C565" s="235"/>
      <c r="D565" s="209" t="s">
        <v>201</v>
      </c>
      <c r="E565" s="236" t="s">
        <v>32</v>
      </c>
      <c r="F565" s="237" t="s">
        <v>204</v>
      </c>
      <c r="G565" s="235"/>
      <c r="H565" s="238">
        <v>2</v>
      </c>
      <c r="I565" s="239"/>
      <c r="J565" s="235"/>
      <c r="K565" s="235"/>
      <c r="L565" s="240"/>
      <c r="M565" s="241"/>
      <c r="N565" s="242"/>
      <c r="O565" s="242"/>
      <c r="P565" s="242"/>
      <c r="Q565" s="242"/>
      <c r="R565" s="242"/>
      <c r="S565" s="242"/>
      <c r="T565" s="243"/>
      <c r="AT565" s="244" t="s">
        <v>201</v>
      </c>
      <c r="AU565" s="244" t="s">
        <v>90</v>
      </c>
      <c r="AV565" s="15" t="s">
        <v>161</v>
      </c>
      <c r="AW565" s="15" t="s">
        <v>38</v>
      </c>
      <c r="AX565" s="15" t="s">
        <v>40</v>
      </c>
      <c r="AY565" s="244" t="s">
        <v>192</v>
      </c>
    </row>
    <row r="566" spans="1:65" s="2" customFormat="1" ht="16.5" customHeight="1">
      <c r="A566" s="37"/>
      <c r="B566" s="38"/>
      <c r="C566" s="256" t="s">
        <v>696</v>
      </c>
      <c r="D566" s="256" t="s">
        <v>322</v>
      </c>
      <c r="E566" s="257" t="s">
        <v>1285</v>
      </c>
      <c r="F566" s="258" t="s">
        <v>1286</v>
      </c>
      <c r="G566" s="259" t="s">
        <v>160</v>
      </c>
      <c r="H566" s="260">
        <v>2</v>
      </c>
      <c r="I566" s="261"/>
      <c r="J566" s="262">
        <f>ROUND(I566*H566,2)</f>
        <v>0</v>
      </c>
      <c r="K566" s="258" t="s">
        <v>197</v>
      </c>
      <c r="L566" s="263"/>
      <c r="M566" s="264" t="s">
        <v>32</v>
      </c>
      <c r="N566" s="265" t="s">
        <v>52</v>
      </c>
      <c r="O566" s="67"/>
      <c r="P566" s="205">
        <f>O566*H566</f>
        <v>0</v>
      </c>
      <c r="Q566" s="205">
        <v>0.19600000000000001</v>
      </c>
      <c r="R566" s="205">
        <f>Q566*H566</f>
        <v>0.39200000000000002</v>
      </c>
      <c r="S566" s="205">
        <v>0</v>
      </c>
      <c r="T566" s="206">
        <f>S566*H566</f>
        <v>0</v>
      </c>
      <c r="U566" s="37"/>
      <c r="V566" s="37"/>
      <c r="W566" s="37"/>
      <c r="X566" s="37"/>
      <c r="Y566" s="37"/>
      <c r="Z566" s="37"/>
      <c r="AA566" s="37"/>
      <c r="AB566" s="37"/>
      <c r="AC566" s="37"/>
      <c r="AD566" s="37"/>
      <c r="AE566" s="37"/>
      <c r="AR566" s="207" t="s">
        <v>238</v>
      </c>
      <c r="AT566" s="207" t="s">
        <v>322</v>
      </c>
      <c r="AU566" s="207" t="s">
        <v>90</v>
      </c>
      <c r="AY566" s="19" t="s">
        <v>192</v>
      </c>
      <c r="BE566" s="208">
        <f>IF(N566="základní",J566,0)</f>
        <v>0</v>
      </c>
      <c r="BF566" s="208">
        <f>IF(N566="snížená",J566,0)</f>
        <v>0</v>
      </c>
      <c r="BG566" s="208">
        <f>IF(N566="zákl. přenesená",J566,0)</f>
        <v>0</v>
      </c>
      <c r="BH566" s="208">
        <f>IF(N566="sníž. přenesená",J566,0)</f>
        <v>0</v>
      </c>
      <c r="BI566" s="208">
        <f>IF(N566="nulová",J566,0)</f>
        <v>0</v>
      </c>
      <c r="BJ566" s="19" t="s">
        <v>40</v>
      </c>
      <c r="BK566" s="208">
        <f>ROUND(I566*H566,2)</f>
        <v>0</v>
      </c>
      <c r="BL566" s="19" t="s">
        <v>161</v>
      </c>
      <c r="BM566" s="207" t="s">
        <v>1287</v>
      </c>
    </row>
    <row r="567" spans="1:65" s="2" customFormat="1" ht="16.5" customHeight="1">
      <c r="A567" s="37"/>
      <c r="B567" s="38"/>
      <c r="C567" s="196" t="s">
        <v>701</v>
      </c>
      <c r="D567" s="196" t="s">
        <v>194</v>
      </c>
      <c r="E567" s="197" t="s">
        <v>697</v>
      </c>
      <c r="F567" s="198" t="s">
        <v>698</v>
      </c>
      <c r="G567" s="199" t="s">
        <v>160</v>
      </c>
      <c r="H567" s="200">
        <v>6</v>
      </c>
      <c r="I567" s="201"/>
      <c r="J567" s="202">
        <f>ROUND(I567*H567,2)</f>
        <v>0</v>
      </c>
      <c r="K567" s="198" t="s">
        <v>197</v>
      </c>
      <c r="L567" s="42"/>
      <c r="M567" s="203" t="s">
        <v>32</v>
      </c>
      <c r="N567" s="204" t="s">
        <v>52</v>
      </c>
      <c r="O567" s="67"/>
      <c r="P567" s="205">
        <f>O567*H567</f>
        <v>0</v>
      </c>
      <c r="Q567" s="205">
        <v>0.21734000000000001</v>
      </c>
      <c r="R567" s="205">
        <f>Q567*H567</f>
        <v>1.3040400000000001</v>
      </c>
      <c r="S567" s="205">
        <v>0</v>
      </c>
      <c r="T567" s="206">
        <f>S567*H567</f>
        <v>0</v>
      </c>
      <c r="U567" s="37"/>
      <c r="V567" s="37"/>
      <c r="W567" s="37"/>
      <c r="X567" s="37"/>
      <c r="Y567" s="37"/>
      <c r="Z567" s="37"/>
      <c r="AA567" s="37"/>
      <c r="AB567" s="37"/>
      <c r="AC567" s="37"/>
      <c r="AD567" s="37"/>
      <c r="AE567" s="37"/>
      <c r="AR567" s="207" t="s">
        <v>161</v>
      </c>
      <c r="AT567" s="207" t="s">
        <v>194</v>
      </c>
      <c r="AU567" s="207" t="s">
        <v>90</v>
      </c>
      <c r="AY567" s="19" t="s">
        <v>192</v>
      </c>
      <c r="BE567" s="208">
        <f>IF(N567="základní",J567,0)</f>
        <v>0</v>
      </c>
      <c r="BF567" s="208">
        <f>IF(N567="snížená",J567,0)</f>
        <v>0</v>
      </c>
      <c r="BG567" s="208">
        <f>IF(N567="zákl. přenesená",J567,0)</f>
        <v>0</v>
      </c>
      <c r="BH567" s="208">
        <f>IF(N567="sníž. přenesená",J567,0)</f>
        <v>0</v>
      </c>
      <c r="BI567" s="208">
        <f>IF(N567="nulová",J567,0)</f>
        <v>0</v>
      </c>
      <c r="BJ567" s="19" t="s">
        <v>40</v>
      </c>
      <c r="BK567" s="208">
        <f>ROUND(I567*H567,2)</f>
        <v>0</v>
      </c>
      <c r="BL567" s="19" t="s">
        <v>161</v>
      </c>
      <c r="BM567" s="207" t="s">
        <v>1288</v>
      </c>
    </row>
    <row r="568" spans="1:65" s="2" customFormat="1" ht="28.8">
      <c r="A568" s="37"/>
      <c r="B568" s="38"/>
      <c r="C568" s="39"/>
      <c r="D568" s="209" t="s">
        <v>199</v>
      </c>
      <c r="E568" s="39"/>
      <c r="F568" s="210" t="s">
        <v>700</v>
      </c>
      <c r="G568" s="39"/>
      <c r="H568" s="39"/>
      <c r="I568" s="119"/>
      <c r="J568" s="39"/>
      <c r="K568" s="39"/>
      <c r="L568" s="42"/>
      <c r="M568" s="211"/>
      <c r="N568" s="212"/>
      <c r="O568" s="67"/>
      <c r="P568" s="67"/>
      <c r="Q568" s="67"/>
      <c r="R568" s="67"/>
      <c r="S568" s="67"/>
      <c r="T568" s="68"/>
      <c r="U568" s="37"/>
      <c r="V568" s="37"/>
      <c r="W568" s="37"/>
      <c r="X568" s="37"/>
      <c r="Y568" s="37"/>
      <c r="Z568" s="37"/>
      <c r="AA568" s="37"/>
      <c r="AB568" s="37"/>
      <c r="AC568" s="37"/>
      <c r="AD568" s="37"/>
      <c r="AE568" s="37"/>
      <c r="AT568" s="19" t="s">
        <v>199</v>
      </c>
      <c r="AU568" s="19" t="s">
        <v>90</v>
      </c>
    </row>
    <row r="569" spans="1:65" s="13" customFormat="1" ht="10.199999999999999">
      <c r="B569" s="213"/>
      <c r="C569" s="214"/>
      <c r="D569" s="209" t="s">
        <v>201</v>
      </c>
      <c r="E569" s="215" t="s">
        <v>32</v>
      </c>
      <c r="F569" s="216" t="s">
        <v>1095</v>
      </c>
      <c r="G569" s="214"/>
      <c r="H569" s="215" t="s">
        <v>32</v>
      </c>
      <c r="I569" s="217"/>
      <c r="J569" s="214"/>
      <c r="K569" s="214"/>
      <c r="L569" s="218"/>
      <c r="M569" s="219"/>
      <c r="N569" s="220"/>
      <c r="O569" s="220"/>
      <c r="P569" s="220"/>
      <c r="Q569" s="220"/>
      <c r="R569" s="220"/>
      <c r="S569" s="220"/>
      <c r="T569" s="221"/>
      <c r="AT569" s="222" t="s">
        <v>201</v>
      </c>
      <c r="AU569" s="222" t="s">
        <v>90</v>
      </c>
      <c r="AV569" s="13" t="s">
        <v>40</v>
      </c>
      <c r="AW569" s="13" t="s">
        <v>38</v>
      </c>
      <c r="AX569" s="13" t="s">
        <v>81</v>
      </c>
      <c r="AY569" s="222" t="s">
        <v>192</v>
      </c>
    </row>
    <row r="570" spans="1:65" s="13" customFormat="1" ht="10.199999999999999">
      <c r="B570" s="213"/>
      <c r="C570" s="214"/>
      <c r="D570" s="209" t="s">
        <v>201</v>
      </c>
      <c r="E570" s="215" t="s">
        <v>32</v>
      </c>
      <c r="F570" s="216" t="s">
        <v>1075</v>
      </c>
      <c r="G570" s="214"/>
      <c r="H570" s="215" t="s">
        <v>32</v>
      </c>
      <c r="I570" s="217"/>
      <c r="J570" s="214"/>
      <c r="K570" s="214"/>
      <c r="L570" s="218"/>
      <c r="M570" s="219"/>
      <c r="N570" s="220"/>
      <c r="O570" s="220"/>
      <c r="P570" s="220"/>
      <c r="Q570" s="220"/>
      <c r="R570" s="220"/>
      <c r="S570" s="220"/>
      <c r="T570" s="221"/>
      <c r="AT570" s="222" t="s">
        <v>201</v>
      </c>
      <c r="AU570" s="222" t="s">
        <v>90</v>
      </c>
      <c r="AV570" s="13" t="s">
        <v>40</v>
      </c>
      <c r="AW570" s="13" t="s">
        <v>38</v>
      </c>
      <c r="AX570" s="13" t="s">
        <v>81</v>
      </c>
      <c r="AY570" s="222" t="s">
        <v>192</v>
      </c>
    </row>
    <row r="571" spans="1:65" s="13" customFormat="1" ht="10.199999999999999">
      <c r="B571" s="213"/>
      <c r="C571" s="214"/>
      <c r="D571" s="209" t="s">
        <v>201</v>
      </c>
      <c r="E571" s="215" t="s">
        <v>32</v>
      </c>
      <c r="F571" s="216" t="s">
        <v>1088</v>
      </c>
      <c r="G571" s="214"/>
      <c r="H571" s="215" t="s">
        <v>32</v>
      </c>
      <c r="I571" s="217"/>
      <c r="J571" s="214"/>
      <c r="K571" s="214"/>
      <c r="L571" s="218"/>
      <c r="M571" s="219"/>
      <c r="N571" s="220"/>
      <c r="O571" s="220"/>
      <c r="P571" s="220"/>
      <c r="Q571" s="220"/>
      <c r="R571" s="220"/>
      <c r="S571" s="220"/>
      <c r="T571" s="221"/>
      <c r="AT571" s="222" t="s">
        <v>201</v>
      </c>
      <c r="AU571" s="222" t="s">
        <v>90</v>
      </c>
      <c r="AV571" s="13" t="s">
        <v>40</v>
      </c>
      <c r="AW571" s="13" t="s">
        <v>38</v>
      </c>
      <c r="AX571" s="13" t="s">
        <v>81</v>
      </c>
      <c r="AY571" s="222" t="s">
        <v>192</v>
      </c>
    </row>
    <row r="572" spans="1:65" s="14" customFormat="1" ht="10.199999999999999">
      <c r="B572" s="223"/>
      <c r="C572" s="224"/>
      <c r="D572" s="209" t="s">
        <v>201</v>
      </c>
      <c r="E572" s="225" t="s">
        <v>32</v>
      </c>
      <c r="F572" s="226" t="s">
        <v>1274</v>
      </c>
      <c r="G572" s="224"/>
      <c r="H572" s="227">
        <v>6</v>
      </c>
      <c r="I572" s="228"/>
      <c r="J572" s="224"/>
      <c r="K572" s="224"/>
      <c r="L572" s="229"/>
      <c r="M572" s="230"/>
      <c r="N572" s="231"/>
      <c r="O572" s="231"/>
      <c r="P572" s="231"/>
      <c r="Q572" s="231"/>
      <c r="R572" s="231"/>
      <c r="S572" s="231"/>
      <c r="T572" s="232"/>
      <c r="AT572" s="233" t="s">
        <v>201</v>
      </c>
      <c r="AU572" s="233" t="s">
        <v>90</v>
      </c>
      <c r="AV572" s="14" t="s">
        <v>90</v>
      </c>
      <c r="AW572" s="14" t="s">
        <v>38</v>
      </c>
      <c r="AX572" s="14" t="s">
        <v>81</v>
      </c>
      <c r="AY572" s="233" t="s">
        <v>192</v>
      </c>
    </row>
    <row r="573" spans="1:65" s="15" customFormat="1" ht="10.199999999999999">
      <c r="B573" s="234"/>
      <c r="C573" s="235"/>
      <c r="D573" s="209" t="s">
        <v>201</v>
      </c>
      <c r="E573" s="236" t="s">
        <v>32</v>
      </c>
      <c r="F573" s="237" t="s">
        <v>204</v>
      </c>
      <c r="G573" s="235"/>
      <c r="H573" s="238">
        <v>6</v>
      </c>
      <c r="I573" s="239"/>
      <c r="J573" s="235"/>
      <c r="K573" s="235"/>
      <c r="L573" s="240"/>
      <c r="M573" s="241"/>
      <c r="N573" s="242"/>
      <c r="O573" s="242"/>
      <c r="P573" s="242"/>
      <c r="Q573" s="242"/>
      <c r="R573" s="242"/>
      <c r="S573" s="242"/>
      <c r="T573" s="243"/>
      <c r="AT573" s="244" t="s">
        <v>201</v>
      </c>
      <c r="AU573" s="244" t="s">
        <v>90</v>
      </c>
      <c r="AV573" s="15" t="s">
        <v>161</v>
      </c>
      <c r="AW573" s="15" t="s">
        <v>38</v>
      </c>
      <c r="AX573" s="15" t="s">
        <v>40</v>
      </c>
      <c r="AY573" s="244" t="s">
        <v>192</v>
      </c>
    </row>
    <row r="574" spans="1:65" s="2" customFormat="1" ht="16.5" customHeight="1">
      <c r="A574" s="37"/>
      <c r="B574" s="38"/>
      <c r="C574" s="256" t="s">
        <v>705</v>
      </c>
      <c r="D574" s="256" t="s">
        <v>322</v>
      </c>
      <c r="E574" s="257" t="s">
        <v>1289</v>
      </c>
      <c r="F574" s="258" t="s">
        <v>1290</v>
      </c>
      <c r="G574" s="259" t="s">
        <v>160</v>
      </c>
      <c r="H574" s="260">
        <v>10</v>
      </c>
      <c r="I574" s="261"/>
      <c r="J574" s="262">
        <f>ROUND(I574*H574,2)</f>
        <v>0</v>
      </c>
      <c r="K574" s="258" t="s">
        <v>197</v>
      </c>
      <c r="L574" s="263"/>
      <c r="M574" s="264" t="s">
        <v>32</v>
      </c>
      <c r="N574" s="265" t="s">
        <v>52</v>
      </c>
      <c r="O574" s="67"/>
      <c r="P574" s="205">
        <f>O574*H574</f>
        <v>0</v>
      </c>
      <c r="Q574" s="205">
        <v>4.0000000000000001E-3</v>
      </c>
      <c r="R574" s="205">
        <f>Q574*H574</f>
        <v>0.04</v>
      </c>
      <c r="S574" s="205">
        <v>0</v>
      </c>
      <c r="T574" s="206">
        <f>S574*H574</f>
        <v>0</v>
      </c>
      <c r="U574" s="37"/>
      <c r="V574" s="37"/>
      <c r="W574" s="37"/>
      <c r="X574" s="37"/>
      <c r="Y574" s="37"/>
      <c r="Z574" s="37"/>
      <c r="AA574" s="37"/>
      <c r="AB574" s="37"/>
      <c r="AC574" s="37"/>
      <c r="AD574" s="37"/>
      <c r="AE574" s="37"/>
      <c r="AR574" s="207" t="s">
        <v>238</v>
      </c>
      <c r="AT574" s="207" t="s">
        <v>322</v>
      </c>
      <c r="AU574" s="207" t="s">
        <v>90</v>
      </c>
      <c r="AY574" s="19" t="s">
        <v>192</v>
      </c>
      <c r="BE574" s="208">
        <f>IF(N574="základní",J574,0)</f>
        <v>0</v>
      </c>
      <c r="BF574" s="208">
        <f>IF(N574="snížená",J574,0)</f>
        <v>0</v>
      </c>
      <c r="BG574" s="208">
        <f>IF(N574="zákl. přenesená",J574,0)</f>
        <v>0</v>
      </c>
      <c r="BH574" s="208">
        <f>IF(N574="sníž. přenesená",J574,0)</f>
        <v>0</v>
      </c>
      <c r="BI574" s="208">
        <f>IF(N574="nulová",J574,0)</f>
        <v>0</v>
      </c>
      <c r="BJ574" s="19" t="s">
        <v>40</v>
      </c>
      <c r="BK574" s="208">
        <f>ROUND(I574*H574,2)</f>
        <v>0</v>
      </c>
      <c r="BL574" s="19" t="s">
        <v>161</v>
      </c>
      <c r="BM574" s="207" t="s">
        <v>1291</v>
      </c>
    </row>
    <row r="575" spans="1:65" s="2" customFormat="1" ht="16.5" customHeight="1">
      <c r="A575" s="37"/>
      <c r="B575" s="38"/>
      <c r="C575" s="256" t="s">
        <v>709</v>
      </c>
      <c r="D575" s="256" t="s">
        <v>322</v>
      </c>
      <c r="E575" s="257" t="s">
        <v>1292</v>
      </c>
      <c r="F575" s="258" t="s">
        <v>1293</v>
      </c>
      <c r="G575" s="259" t="s">
        <v>160</v>
      </c>
      <c r="H575" s="260">
        <v>10</v>
      </c>
      <c r="I575" s="261"/>
      <c r="J575" s="262">
        <f>ROUND(I575*H575,2)</f>
        <v>0</v>
      </c>
      <c r="K575" s="258" t="s">
        <v>197</v>
      </c>
      <c r="L575" s="263"/>
      <c r="M575" s="264" t="s">
        <v>32</v>
      </c>
      <c r="N575" s="265" t="s">
        <v>52</v>
      </c>
      <c r="O575" s="67"/>
      <c r="P575" s="205">
        <f>O575*H575</f>
        <v>0</v>
      </c>
      <c r="Q575" s="205">
        <v>5.5300000000000002E-2</v>
      </c>
      <c r="R575" s="205">
        <f>Q575*H575</f>
        <v>0.55300000000000005</v>
      </c>
      <c r="S575" s="205">
        <v>0</v>
      </c>
      <c r="T575" s="206">
        <f>S575*H575</f>
        <v>0</v>
      </c>
      <c r="U575" s="37"/>
      <c r="V575" s="37"/>
      <c r="W575" s="37"/>
      <c r="X575" s="37"/>
      <c r="Y575" s="37"/>
      <c r="Z575" s="37"/>
      <c r="AA575" s="37"/>
      <c r="AB575" s="37"/>
      <c r="AC575" s="37"/>
      <c r="AD575" s="37"/>
      <c r="AE575" s="37"/>
      <c r="AR575" s="207" t="s">
        <v>238</v>
      </c>
      <c r="AT575" s="207" t="s">
        <v>322</v>
      </c>
      <c r="AU575" s="207" t="s">
        <v>90</v>
      </c>
      <c r="AY575" s="19" t="s">
        <v>192</v>
      </c>
      <c r="BE575" s="208">
        <f>IF(N575="základní",J575,0)</f>
        <v>0</v>
      </c>
      <c r="BF575" s="208">
        <f>IF(N575="snížená",J575,0)</f>
        <v>0</v>
      </c>
      <c r="BG575" s="208">
        <f>IF(N575="zákl. přenesená",J575,0)</f>
        <v>0</v>
      </c>
      <c r="BH575" s="208">
        <f>IF(N575="sníž. přenesená",J575,0)</f>
        <v>0</v>
      </c>
      <c r="BI575" s="208">
        <f>IF(N575="nulová",J575,0)</f>
        <v>0</v>
      </c>
      <c r="BJ575" s="19" t="s">
        <v>40</v>
      </c>
      <c r="BK575" s="208">
        <f>ROUND(I575*H575,2)</f>
        <v>0</v>
      </c>
      <c r="BL575" s="19" t="s">
        <v>161</v>
      </c>
      <c r="BM575" s="207" t="s">
        <v>1294</v>
      </c>
    </row>
    <row r="576" spans="1:65" s="2" customFormat="1" ht="16.5" customHeight="1">
      <c r="A576" s="37"/>
      <c r="B576" s="38"/>
      <c r="C576" s="196" t="s">
        <v>715</v>
      </c>
      <c r="D576" s="196" t="s">
        <v>194</v>
      </c>
      <c r="E576" s="197" t="s">
        <v>721</v>
      </c>
      <c r="F576" s="198" t="s">
        <v>722</v>
      </c>
      <c r="G576" s="199" t="s">
        <v>109</v>
      </c>
      <c r="H576" s="200">
        <v>99.21</v>
      </c>
      <c r="I576" s="201"/>
      <c r="J576" s="202">
        <f>ROUND(I576*H576,2)</f>
        <v>0</v>
      </c>
      <c r="K576" s="198" t="s">
        <v>197</v>
      </c>
      <c r="L576" s="42"/>
      <c r="M576" s="203" t="s">
        <v>32</v>
      </c>
      <c r="N576" s="204" t="s">
        <v>52</v>
      </c>
      <c r="O576" s="67"/>
      <c r="P576" s="205">
        <f>O576*H576</f>
        <v>0</v>
      </c>
      <c r="Q576" s="205">
        <v>2.0000000000000001E-4</v>
      </c>
      <c r="R576" s="205">
        <f>Q576*H576</f>
        <v>1.9841999999999999E-2</v>
      </c>
      <c r="S576" s="205">
        <v>0</v>
      </c>
      <c r="T576" s="206">
        <f>S576*H576</f>
        <v>0</v>
      </c>
      <c r="U576" s="37"/>
      <c r="V576" s="37"/>
      <c r="W576" s="37"/>
      <c r="X576" s="37"/>
      <c r="Y576" s="37"/>
      <c r="Z576" s="37"/>
      <c r="AA576" s="37"/>
      <c r="AB576" s="37"/>
      <c r="AC576" s="37"/>
      <c r="AD576" s="37"/>
      <c r="AE576" s="37"/>
      <c r="AR576" s="207" t="s">
        <v>161</v>
      </c>
      <c r="AT576" s="207" t="s">
        <v>194</v>
      </c>
      <c r="AU576" s="207" t="s">
        <v>90</v>
      </c>
      <c r="AY576" s="19" t="s">
        <v>192</v>
      </c>
      <c r="BE576" s="208">
        <f>IF(N576="základní",J576,0)</f>
        <v>0</v>
      </c>
      <c r="BF576" s="208">
        <f>IF(N576="snížená",J576,0)</f>
        <v>0</v>
      </c>
      <c r="BG576" s="208">
        <f>IF(N576="zákl. přenesená",J576,0)</f>
        <v>0</v>
      </c>
      <c r="BH576" s="208">
        <f>IF(N576="sníž. přenesená",J576,0)</f>
        <v>0</v>
      </c>
      <c r="BI576" s="208">
        <f>IF(N576="nulová",J576,0)</f>
        <v>0</v>
      </c>
      <c r="BJ576" s="19" t="s">
        <v>40</v>
      </c>
      <c r="BK576" s="208">
        <f>ROUND(I576*H576,2)</f>
        <v>0</v>
      </c>
      <c r="BL576" s="19" t="s">
        <v>161</v>
      </c>
      <c r="BM576" s="207" t="s">
        <v>1295</v>
      </c>
    </row>
    <row r="577" spans="1:65" s="13" customFormat="1" ht="10.199999999999999">
      <c r="B577" s="213"/>
      <c r="C577" s="214"/>
      <c r="D577" s="209" t="s">
        <v>201</v>
      </c>
      <c r="E577" s="215" t="s">
        <v>32</v>
      </c>
      <c r="F577" s="216" t="s">
        <v>1095</v>
      </c>
      <c r="G577" s="214"/>
      <c r="H577" s="215" t="s">
        <v>32</v>
      </c>
      <c r="I577" s="217"/>
      <c r="J577" s="214"/>
      <c r="K577" s="214"/>
      <c r="L577" s="218"/>
      <c r="M577" s="219"/>
      <c r="N577" s="220"/>
      <c r="O577" s="220"/>
      <c r="P577" s="220"/>
      <c r="Q577" s="220"/>
      <c r="R577" s="220"/>
      <c r="S577" s="220"/>
      <c r="T577" s="221"/>
      <c r="AT577" s="222" t="s">
        <v>201</v>
      </c>
      <c r="AU577" s="222" t="s">
        <v>90</v>
      </c>
      <c r="AV577" s="13" t="s">
        <v>40</v>
      </c>
      <c r="AW577" s="13" t="s">
        <v>38</v>
      </c>
      <c r="AX577" s="13" t="s">
        <v>81</v>
      </c>
      <c r="AY577" s="222" t="s">
        <v>192</v>
      </c>
    </row>
    <row r="578" spans="1:65" s="13" customFormat="1" ht="10.199999999999999">
      <c r="B578" s="213"/>
      <c r="C578" s="214"/>
      <c r="D578" s="209" t="s">
        <v>201</v>
      </c>
      <c r="E578" s="215" t="s">
        <v>32</v>
      </c>
      <c r="F578" s="216" t="s">
        <v>1075</v>
      </c>
      <c r="G578" s="214"/>
      <c r="H578" s="215" t="s">
        <v>32</v>
      </c>
      <c r="I578" s="217"/>
      <c r="J578" s="214"/>
      <c r="K578" s="214"/>
      <c r="L578" s="218"/>
      <c r="M578" s="219"/>
      <c r="N578" s="220"/>
      <c r="O578" s="220"/>
      <c r="P578" s="220"/>
      <c r="Q578" s="220"/>
      <c r="R578" s="220"/>
      <c r="S578" s="220"/>
      <c r="T578" s="221"/>
      <c r="AT578" s="222" t="s">
        <v>201</v>
      </c>
      <c r="AU578" s="222" t="s">
        <v>90</v>
      </c>
      <c r="AV578" s="13" t="s">
        <v>40</v>
      </c>
      <c r="AW578" s="13" t="s">
        <v>38</v>
      </c>
      <c r="AX578" s="13" t="s">
        <v>81</v>
      </c>
      <c r="AY578" s="222" t="s">
        <v>192</v>
      </c>
    </row>
    <row r="579" spans="1:65" s="13" customFormat="1" ht="10.199999999999999">
      <c r="B579" s="213"/>
      <c r="C579" s="214"/>
      <c r="D579" s="209" t="s">
        <v>201</v>
      </c>
      <c r="E579" s="215" t="s">
        <v>32</v>
      </c>
      <c r="F579" s="216" t="s">
        <v>1088</v>
      </c>
      <c r="G579" s="214"/>
      <c r="H579" s="215" t="s">
        <v>32</v>
      </c>
      <c r="I579" s="217"/>
      <c r="J579" s="214"/>
      <c r="K579" s="214"/>
      <c r="L579" s="218"/>
      <c r="M579" s="219"/>
      <c r="N579" s="220"/>
      <c r="O579" s="220"/>
      <c r="P579" s="220"/>
      <c r="Q579" s="220"/>
      <c r="R579" s="220"/>
      <c r="S579" s="220"/>
      <c r="T579" s="221"/>
      <c r="AT579" s="222" t="s">
        <v>201</v>
      </c>
      <c r="AU579" s="222" t="s">
        <v>90</v>
      </c>
      <c r="AV579" s="13" t="s">
        <v>40</v>
      </c>
      <c r="AW579" s="13" t="s">
        <v>38</v>
      </c>
      <c r="AX579" s="13" t="s">
        <v>81</v>
      </c>
      <c r="AY579" s="222" t="s">
        <v>192</v>
      </c>
    </row>
    <row r="580" spans="1:65" s="14" customFormat="1" ht="10.199999999999999">
      <c r="B580" s="223"/>
      <c r="C580" s="224"/>
      <c r="D580" s="209" t="s">
        <v>201</v>
      </c>
      <c r="E580" s="225" t="s">
        <v>32</v>
      </c>
      <c r="F580" s="226" t="s">
        <v>1296</v>
      </c>
      <c r="G580" s="224"/>
      <c r="H580" s="227">
        <v>99.21</v>
      </c>
      <c r="I580" s="228"/>
      <c r="J580" s="224"/>
      <c r="K580" s="224"/>
      <c r="L580" s="229"/>
      <c r="M580" s="230"/>
      <c r="N580" s="231"/>
      <c r="O580" s="231"/>
      <c r="P580" s="231"/>
      <c r="Q580" s="231"/>
      <c r="R580" s="231"/>
      <c r="S580" s="231"/>
      <c r="T580" s="232"/>
      <c r="AT580" s="233" t="s">
        <v>201</v>
      </c>
      <c r="AU580" s="233" t="s">
        <v>90</v>
      </c>
      <c r="AV580" s="14" t="s">
        <v>90</v>
      </c>
      <c r="AW580" s="14" t="s">
        <v>38</v>
      </c>
      <c r="AX580" s="14" t="s">
        <v>81</v>
      </c>
      <c r="AY580" s="233" t="s">
        <v>192</v>
      </c>
    </row>
    <row r="581" spans="1:65" s="15" customFormat="1" ht="10.199999999999999">
      <c r="B581" s="234"/>
      <c r="C581" s="235"/>
      <c r="D581" s="209" t="s">
        <v>201</v>
      </c>
      <c r="E581" s="236" t="s">
        <v>32</v>
      </c>
      <c r="F581" s="237" t="s">
        <v>204</v>
      </c>
      <c r="G581" s="235"/>
      <c r="H581" s="238">
        <v>99.21</v>
      </c>
      <c r="I581" s="239"/>
      <c r="J581" s="235"/>
      <c r="K581" s="235"/>
      <c r="L581" s="240"/>
      <c r="M581" s="241"/>
      <c r="N581" s="242"/>
      <c r="O581" s="242"/>
      <c r="P581" s="242"/>
      <c r="Q581" s="242"/>
      <c r="R581" s="242"/>
      <c r="S581" s="242"/>
      <c r="T581" s="243"/>
      <c r="AT581" s="244" t="s">
        <v>201</v>
      </c>
      <c r="AU581" s="244" t="s">
        <v>90</v>
      </c>
      <c r="AV581" s="15" t="s">
        <v>161</v>
      </c>
      <c r="AW581" s="15" t="s">
        <v>38</v>
      </c>
      <c r="AX581" s="15" t="s">
        <v>40</v>
      </c>
      <c r="AY581" s="244" t="s">
        <v>192</v>
      </c>
    </row>
    <row r="582" spans="1:65" s="2" customFormat="1" ht="16.5" customHeight="1">
      <c r="A582" s="37"/>
      <c r="B582" s="38"/>
      <c r="C582" s="196" t="s">
        <v>720</v>
      </c>
      <c r="D582" s="196" t="s">
        <v>194</v>
      </c>
      <c r="E582" s="197" t="s">
        <v>725</v>
      </c>
      <c r="F582" s="198" t="s">
        <v>726</v>
      </c>
      <c r="G582" s="199" t="s">
        <v>109</v>
      </c>
      <c r="H582" s="200">
        <v>99.21</v>
      </c>
      <c r="I582" s="201"/>
      <c r="J582" s="202">
        <f>ROUND(I582*H582,2)</f>
        <v>0</v>
      </c>
      <c r="K582" s="198" t="s">
        <v>197</v>
      </c>
      <c r="L582" s="42"/>
      <c r="M582" s="203" t="s">
        <v>32</v>
      </c>
      <c r="N582" s="204" t="s">
        <v>52</v>
      </c>
      <c r="O582" s="67"/>
      <c r="P582" s="205">
        <f>O582*H582</f>
        <v>0</v>
      </c>
      <c r="Q582" s="205">
        <v>1.2999999999999999E-4</v>
      </c>
      <c r="R582" s="205">
        <f>Q582*H582</f>
        <v>1.2897299999999999E-2</v>
      </c>
      <c r="S582" s="205">
        <v>0</v>
      </c>
      <c r="T582" s="206">
        <f>S582*H582</f>
        <v>0</v>
      </c>
      <c r="U582" s="37"/>
      <c r="V582" s="37"/>
      <c r="W582" s="37"/>
      <c r="X582" s="37"/>
      <c r="Y582" s="37"/>
      <c r="Z582" s="37"/>
      <c r="AA582" s="37"/>
      <c r="AB582" s="37"/>
      <c r="AC582" s="37"/>
      <c r="AD582" s="37"/>
      <c r="AE582" s="37"/>
      <c r="AR582" s="207" t="s">
        <v>161</v>
      </c>
      <c r="AT582" s="207" t="s">
        <v>194</v>
      </c>
      <c r="AU582" s="207" t="s">
        <v>90</v>
      </c>
      <c r="AY582" s="19" t="s">
        <v>192</v>
      </c>
      <c r="BE582" s="208">
        <f>IF(N582="základní",J582,0)</f>
        <v>0</v>
      </c>
      <c r="BF582" s="208">
        <f>IF(N582="snížená",J582,0)</f>
        <v>0</v>
      </c>
      <c r="BG582" s="208">
        <f>IF(N582="zákl. přenesená",J582,0)</f>
        <v>0</v>
      </c>
      <c r="BH582" s="208">
        <f>IF(N582="sníž. přenesená",J582,0)</f>
        <v>0</v>
      </c>
      <c r="BI582" s="208">
        <f>IF(N582="nulová",J582,0)</f>
        <v>0</v>
      </c>
      <c r="BJ582" s="19" t="s">
        <v>40</v>
      </c>
      <c r="BK582" s="208">
        <f>ROUND(I582*H582,2)</f>
        <v>0</v>
      </c>
      <c r="BL582" s="19" t="s">
        <v>161</v>
      </c>
      <c r="BM582" s="207" t="s">
        <v>1297</v>
      </c>
    </row>
    <row r="583" spans="1:65" s="12" customFormat="1" ht="22.8" customHeight="1">
      <c r="B583" s="180"/>
      <c r="C583" s="181"/>
      <c r="D583" s="182" t="s">
        <v>80</v>
      </c>
      <c r="E583" s="194" t="s">
        <v>245</v>
      </c>
      <c r="F583" s="194" t="s">
        <v>728</v>
      </c>
      <c r="G583" s="181"/>
      <c r="H583" s="181"/>
      <c r="I583" s="184"/>
      <c r="J583" s="195">
        <f>BK583</f>
        <v>0</v>
      </c>
      <c r="K583" s="181"/>
      <c r="L583" s="186"/>
      <c r="M583" s="187"/>
      <c r="N583" s="188"/>
      <c r="O583" s="188"/>
      <c r="P583" s="189">
        <f>SUM(P584:P772)</f>
        <v>0</v>
      </c>
      <c r="Q583" s="188"/>
      <c r="R583" s="189">
        <f>SUM(R584:R772)</f>
        <v>63.18235404</v>
      </c>
      <c r="S583" s="188"/>
      <c r="T583" s="190">
        <f>SUM(T584:T772)</f>
        <v>1.1894400000000001</v>
      </c>
      <c r="AR583" s="191" t="s">
        <v>40</v>
      </c>
      <c r="AT583" s="192" t="s">
        <v>80</v>
      </c>
      <c r="AU583" s="192" t="s">
        <v>40</v>
      </c>
      <c r="AY583" s="191" t="s">
        <v>192</v>
      </c>
      <c r="BK583" s="193">
        <f>SUM(BK584:BK772)</f>
        <v>0</v>
      </c>
    </row>
    <row r="584" spans="1:65" s="2" customFormat="1" ht="16.5" customHeight="1">
      <c r="A584" s="37"/>
      <c r="B584" s="38"/>
      <c r="C584" s="196" t="s">
        <v>724</v>
      </c>
      <c r="D584" s="196" t="s">
        <v>194</v>
      </c>
      <c r="E584" s="197" t="s">
        <v>730</v>
      </c>
      <c r="F584" s="198" t="s">
        <v>731</v>
      </c>
      <c r="G584" s="199" t="s">
        <v>160</v>
      </c>
      <c r="H584" s="200">
        <v>13</v>
      </c>
      <c r="I584" s="201"/>
      <c r="J584" s="202">
        <f>ROUND(I584*H584,2)</f>
        <v>0</v>
      </c>
      <c r="K584" s="198" t="s">
        <v>197</v>
      </c>
      <c r="L584" s="42"/>
      <c r="M584" s="203" t="s">
        <v>32</v>
      </c>
      <c r="N584" s="204" t="s">
        <v>52</v>
      </c>
      <c r="O584" s="67"/>
      <c r="P584" s="205">
        <f>O584*H584</f>
        <v>0</v>
      </c>
      <c r="Q584" s="205">
        <v>6.9999999999999999E-4</v>
      </c>
      <c r="R584" s="205">
        <f>Q584*H584</f>
        <v>9.1000000000000004E-3</v>
      </c>
      <c r="S584" s="205">
        <v>0</v>
      </c>
      <c r="T584" s="206">
        <f>S584*H584</f>
        <v>0</v>
      </c>
      <c r="U584" s="37"/>
      <c r="V584" s="37"/>
      <c r="W584" s="37"/>
      <c r="X584" s="37"/>
      <c r="Y584" s="37"/>
      <c r="Z584" s="37"/>
      <c r="AA584" s="37"/>
      <c r="AB584" s="37"/>
      <c r="AC584" s="37"/>
      <c r="AD584" s="37"/>
      <c r="AE584" s="37"/>
      <c r="AR584" s="207" t="s">
        <v>161</v>
      </c>
      <c r="AT584" s="207" t="s">
        <v>194</v>
      </c>
      <c r="AU584" s="207" t="s">
        <v>90</v>
      </c>
      <c r="AY584" s="19" t="s">
        <v>192</v>
      </c>
      <c r="BE584" s="208">
        <f>IF(N584="základní",J584,0)</f>
        <v>0</v>
      </c>
      <c r="BF584" s="208">
        <f>IF(N584="snížená",J584,0)</f>
        <v>0</v>
      </c>
      <c r="BG584" s="208">
        <f>IF(N584="zákl. přenesená",J584,0)</f>
        <v>0</v>
      </c>
      <c r="BH584" s="208">
        <f>IF(N584="sníž. přenesená",J584,0)</f>
        <v>0</v>
      </c>
      <c r="BI584" s="208">
        <f>IF(N584="nulová",J584,0)</f>
        <v>0</v>
      </c>
      <c r="BJ584" s="19" t="s">
        <v>40</v>
      </c>
      <c r="BK584" s="208">
        <f>ROUND(I584*H584,2)</f>
        <v>0</v>
      </c>
      <c r="BL584" s="19" t="s">
        <v>161</v>
      </c>
      <c r="BM584" s="207" t="s">
        <v>1298</v>
      </c>
    </row>
    <row r="585" spans="1:65" s="2" customFormat="1" ht="124.8">
      <c r="A585" s="37"/>
      <c r="B585" s="38"/>
      <c r="C585" s="39"/>
      <c r="D585" s="209" t="s">
        <v>199</v>
      </c>
      <c r="E585" s="39"/>
      <c r="F585" s="210" t="s">
        <v>733</v>
      </c>
      <c r="G585" s="39"/>
      <c r="H585" s="39"/>
      <c r="I585" s="119"/>
      <c r="J585" s="39"/>
      <c r="K585" s="39"/>
      <c r="L585" s="42"/>
      <c r="M585" s="211"/>
      <c r="N585" s="212"/>
      <c r="O585" s="67"/>
      <c r="P585" s="67"/>
      <c r="Q585" s="67"/>
      <c r="R585" s="67"/>
      <c r="S585" s="67"/>
      <c r="T585" s="68"/>
      <c r="U585" s="37"/>
      <c r="V585" s="37"/>
      <c r="W585" s="37"/>
      <c r="X585" s="37"/>
      <c r="Y585" s="37"/>
      <c r="Z585" s="37"/>
      <c r="AA585" s="37"/>
      <c r="AB585" s="37"/>
      <c r="AC585" s="37"/>
      <c r="AD585" s="37"/>
      <c r="AE585" s="37"/>
      <c r="AT585" s="19" t="s">
        <v>199</v>
      </c>
      <c r="AU585" s="19" t="s">
        <v>90</v>
      </c>
    </row>
    <row r="586" spans="1:65" s="13" customFormat="1" ht="10.199999999999999">
      <c r="B586" s="213"/>
      <c r="C586" s="214"/>
      <c r="D586" s="209" t="s">
        <v>201</v>
      </c>
      <c r="E586" s="215" t="s">
        <v>32</v>
      </c>
      <c r="F586" s="216" t="s">
        <v>1299</v>
      </c>
      <c r="G586" s="214"/>
      <c r="H586" s="215" t="s">
        <v>32</v>
      </c>
      <c r="I586" s="217"/>
      <c r="J586" s="214"/>
      <c r="K586" s="214"/>
      <c r="L586" s="218"/>
      <c r="M586" s="219"/>
      <c r="N586" s="220"/>
      <c r="O586" s="220"/>
      <c r="P586" s="220"/>
      <c r="Q586" s="220"/>
      <c r="R586" s="220"/>
      <c r="S586" s="220"/>
      <c r="T586" s="221"/>
      <c r="AT586" s="222" t="s">
        <v>201</v>
      </c>
      <c r="AU586" s="222" t="s">
        <v>90</v>
      </c>
      <c r="AV586" s="13" t="s">
        <v>40</v>
      </c>
      <c r="AW586" s="13" t="s">
        <v>38</v>
      </c>
      <c r="AX586" s="13" t="s">
        <v>81</v>
      </c>
      <c r="AY586" s="222" t="s">
        <v>192</v>
      </c>
    </row>
    <row r="587" spans="1:65" s="13" customFormat="1" ht="10.199999999999999">
      <c r="B587" s="213"/>
      <c r="C587" s="214"/>
      <c r="D587" s="209" t="s">
        <v>201</v>
      </c>
      <c r="E587" s="215" t="s">
        <v>32</v>
      </c>
      <c r="F587" s="216" t="s">
        <v>1300</v>
      </c>
      <c r="G587" s="214"/>
      <c r="H587" s="215" t="s">
        <v>32</v>
      </c>
      <c r="I587" s="217"/>
      <c r="J587" s="214"/>
      <c r="K587" s="214"/>
      <c r="L587" s="218"/>
      <c r="M587" s="219"/>
      <c r="N587" s="220"/>
      <c r="O587" s="220"/>
      <c r="P587" s="220"/>
      <c r="Q587" s="220"/>
      <c r="R587" s="220"/>
      <c r="S587" s="220"/>
      <c r="T587" s="221"/>
      <c r="AT587" s="222" t="s">
        <v>201</v>
      </c>
      <c r="AU587" s="222" t="s">
        <v>90</v>
      </c>
      <c r="AV587" s="13" t="s">
        <v>40</v>
      </c>
      <c r="AW587" s="13" t="s">
        <v>38</v>
      </c>
      <c r="AX587" s="13" t="s">
        <v>81</v>
      </c>
      <c r="AY587" s="222" t="s">
        <v>192</v>
      </c>
    </row>
    <row r="588" spans="1:65" s="14" customFormat="1" ht="10.199999999999999">
      <c r="B588" s="223"/>
      <c r="C588" s="224"/>
      <c r="D588" s="209" t="s">
        <v>201</v>
      </c>
      <c r="E588" s="225" t="s">
        <v>32</v>
      </c>
      <c r="F588" s="226" t="s">
        <v>1301</v>
      </c>
      <c r="G588" s="224"/>
      <c r="H588" s="227">
        <v>2</v>
      </c>
      <c r="I588" s="228"/>
      <c r="J588" s="224"/>
      <c r="K588" s="224"/>
      <c r="L588" s="229"/>
      <c r="M588" s="230"/>
      <c r="N588" s="231"/>
      <c r="O588" s="231"/>
      <c r="P588" s="231"/>
      <c r="Q588" s="231"/>
      <c r="R588" s="231"/>
      <c r="S588" s="231"/>
      <c r="T588" s="232"/>
      <c r="AT588" s="233" t="s">
        <v>201</v>
      </c>
      <c r="AU588" s="233" t="s">
        <v>90</v>
      </c>
      <c r="AV588" s="14" t="s">
        <v>90</v>
      </c>
      <c r="AW588" s="14" t="s">
        <v>38</v>
      </c>
      <c r="AX588" s="14" t="s">
        <v>81</v>
      </c>
      <c r="AY588" s="233" t="s">
        <v>192</v>
      </c>
    </row>
    <row r="589" spans="1:65" s="14" customFormat="1" ht="10.199999999999999">
      <c r="B589" s="223"/>
      <c r="C589" s="224"/>
      <c r="D589" s="209" t="s">
        <v>201</v>
      </c>
      <c r="E589" s="225" t="s">
        <v>32</v>
      </c>
      <c r="F589" s="226" t="s">
        <v>1302</v>
      </c>
      <c r="G589" s="224"/>
      <c r="H589" s="227">
        <v>11</v>
      </c>
      <c r="I589" s="228"/>
      <c r="J589" s="224"/>
      <c r="K589" s="224"/>
      <c r="L589" s="229"/>
      <c r="M589" s="230"/>
      <c r="N589" s="231"/>
      <c r="O589" s="231"/>
      <c r="P589" s="231"/>
      <c r="Q589" s="231"/>
      <c r="R589" s="231"/>
      <c r="S589" s="231"/>
      <c r="T589" s="232"/>
      <c r="AT589" s="233" t="s">
        <v>201</v>
      </c>
      <c r="AU589" s="233" t="s">
        <v>90</v>
      </c>
      <c r="AV589" s="14" t="s">
        <v>90</v>
      </c>
      <c r="AW589" s="14" t="s">
        <v>38</v>
      </c>
      <c r="AX589" s="14" t="s">
        <v>81</v>
      </c>
      <c r="AY589" s="233" t="s">
        <v>192</v>
      </c>
    </row>
    <row r="590" spans="1:65" s="15" customFormat="1" ht="10.199999999999999">
      <c r="B590" s="234"/>
      <c r="C590" s="235"/>
      <c r="D590" s="209" t="s">
        <v>201</v>
      </c>
      <c r="E590" s="236" t="s">
        <v>32</v>
      </c>
      <c r="F590" s="237" t="s">
        <v>204</v>
      </c>
      <c r="G590" s="235"/>
      <c r="H590" s="238">
        <v>13</v>
      </c>
      <c r="I590" s="239"/>
      <c r="J590" s="235"/>
      <c r="K590" s="235"/>
      <c r="L590" s="240"/>
      <c r="M590" s="241"/>
      <c r="N590" s="242"/>
      <c r="O590" s="242"/>
      <c r="P590" s="242"/>
      <c r="Q590" s="242"/>
      <c r="R590" s="242"/>
      <c r="S590" s="242"/>
      <c r="T590" s="243"/>
      <c r="AT590" s="244" t="s">
        <v>201</v>
      </c>
      <c r="AU590" s="244" t="s">
        <v>90</v>
      </c>
      <c r="AV590" s="15" t="s">
        <v>161</v>
      </c>
      <c r="AW590" s="15" t="s">
        <v>38</v>
      </c>
      <c r="AX590" s="15" t="s">
        <v>40</v>
      </c>
      <c r="AY590" s="244" t="s">
        <v>192</v>
      </c>
    </row>
    <row r="591" spans="1:65" s="2" customFormat="1" ht="16.5" customHeight="1">
      <c r="A591" s="37"/>
      <c r="B591" s="38"/>
      <c r="C591" s="256" t="s">
        <v>729</v>
      </c>
      <c r="D591" s="256" t="s">
        <v>322</v>
      </c>
      <c r="E591" s="257" t="s">
        <v>739</v>
      </c>
      <c r="F591" s="258" t="s">
        <v>740</v>
      </c>
      <c r="G591" s="259" t="s">
        <v>160</v>
      </c>
      <c r="H591" s="260">
        <v>22</v>
      </c>
      <c r="I591" s="261"/>
      <c r="J591" s="262">
        <f>ROUND(I591*H591,2)</f>
        <v>0</v>
      </c>
      <c r="K591" s="258" t="s">
        <v>197</v>
      </c>
      <c r="L591" s="263"/>
      <c r="M591" s="264" t="s">
        <v>32</v>
      </c>
      <c r="N591" s="265" t="s">
        <v>52</v>
      </c>
      <c r="O591" s="67"/>
      <c r="P591" s="205">
        <f>O591*H591</f>
        <v>0</v>
      </c>
      <c r="Q591" s="205">
        <v>4.0000000000000002E-4</v>
      </c>
      <c r="R591" s="205">
        <f>Q591*H591</f>
        <v>8.8000000000000005E-3</v>
      </c>
      <c r="S591" s="205">
        <v>0</v>
      </c>
      <c r="T591" s="206">
        <f>S591*H591</f>
        <v>0</v>
      </c>
      <c r="U591" s="37"/>
      <c r="V591" s="37"/>
      <c r="W591" s="37"/>
      <c r="X591" s="37"/>
      <c r="Y591" s="37"/>
      <c r="Z591" s="37"/>
      <c r="AA591" s="37"/>
      <c r="AB591" s="37"/>
      <c r="AC591" s="37"/>
      <c r="AD591" s="37"/>
      <c r="AE591" s="37"/>
      <c r="AR591" s="207" t="s">
        <v>238</v>
      </c>
      <c r="AT591" s="207" t="s">
        <v>322</v>
      </c>
      <c r="AU591" s="207" t="s">
        <v>90</v>
      </c>
      <c r="AY591" s="19" t="s">
        <v>192</v>
      </c>
      <c r="BE591" s="208">
        <f>IF(N591="základní",J591,0)</f>
        <v>0</v>
      </c>
      <c r="BF591" s="208">
        <f>IF(N591="snížená",J591,0)</f>
        <v>0</v>
      </c>
      <c r="BG591" s="208">
        <f>IF(N591="zákl. přenesená",J591,0)</f>
        <v>0</v>
      </c>
      <c r="BH591" s="208">
        <f>IF(N591="sníž. přenesená",J591,0)</f>
        <v>0</v>
      </c>
      <c r="BI591" s="208">
        <f>IF(N591="nulová",J591,0)</f>
        <v>0</v>
      </c>
      <c r="BJ591" s="19" t="s">
        <v>40</v>
      </c>
      <c r="BK591" s="208">
        <f>ROUND(I591*H591,2)</f>
        <v>0</v>
      </c>
      <c r="BL591" s="19" t="s">
        <v>161</v>
      </c>
      <c r="BM591" s="207" t="s">
        <v>1303</v>
      </c>
    </row>
    <row r="592" spans="1:65" s="14" customFormat="1" ht="10.199999999999999">
      <c r="B592" s="223"/>
      <c r="C592" s="224"/>
      <c r="D592" s="209" t="s">
        <v>201</v>
      </c>
      <c r="E592" s="225" t="s">
        <v>32</v>
      </c>
      <c r="F592" s="226" t="s">
        <v>1304</v>
      </c>
      <c r="G592" s="224"/>
      <c r="H592" s="227">
        <v>22</v>
      </c>
      <c r="I592" s="228"/>
      <c r="J592" s="224"/>
      <c r="K592" s="224"/>
      <c r="L592" s="229"/>
      <c r="M592" s="230"/>
      <c r="N592" s="231"/>
      <c r="O592" s="231"/>
      <c r="P592" s="231"/>
      <c r="Q592" s="231"/>
      <c r="R592" s="231"/>
      <c r="S592" s="231"/>
      <c r="T592" s="232"/>
      <c r="AT592" s="233" t="s">
        <v>201</v>
      </c>
      <c r="AU592" s="233" t="s">
        <v>90</v>
      </c>
      <c r="AV592" s="14" t="s">
        <v>90</v>
      </c>
      <c r="AW592" s="14" t="s">
        <v>38</v>
      </c>
      <c r="AX592" s="14" t="s">
        <v>40</v>
      </c>
      <c r="AY592" s="233" t="s">
        <v>192</v>
      </c>
    </row>
    <row r="593" spans="1:65" s="2" customFormat="1" ht="16.5" customHeight="1">
      <c r="A593" s="37"/>
      <c r="B593" s="38"/>
      <c r="C593" s="256" t="s">
        <v>738</v>
      </c>
      <c r="D593" s="256" t="s">
        <v>322</v>
      </c>
      <c r="E593" s="257" t="s">
        <v>1305</v>
      </c>
      <c r="F593" s="258" t="s">
        <v>1306</v>
      </c>
      <c r="G593" s="259" t="s">
        <v>160</v>
      </c>
      <c r="H593" s="260">
        <v>6</v>
      </c>
      <c r="I593" s="261"/>
      <c r="J593" s="262">
        <f>ROUND(I593*H593,2)</f>
        <v>0</v>
      </c>
      <c r="K593" s="258" t="s">
        <v>197</v>
      </c>
      <c r="L593" s="263"/>
      <c r="M593" s="264" t="s">
        <v>32</v>
      </c>
      <c r="N593" s="265" t="s">
        <v>52</v>
      </c>
      <c r="O593" s="67"/>
      <c r="P593" s="205">
        <f>O593*H593</f>
        <v>0</v>
      </c>
      <c r="Q593" s="205">
        <v>2.3999999999999998E-3</v>
      </c>
      <c r="R593" s="205">
        <f>Q593*H593</f>
        <v>1.44E-2</v>
      </c>
      <c r="S593" s="205">
        <v>0</v>
      </c>
      <c r="T593" s="206">
        <f>S593*H593</f>
        <v>0</v>
      </c>
      <c r="U593" s="37"/>
      <c r="V593" s="37"/>
      <c r="W593" s="37"/>
      <c r="X593" s="37"/>
      <c r="Y593" s="37"/>
      <c r="Z593" s="37"/>
      <c r="AA593" s="37"/>
      <c r="AB593" s="37"/>
      <c r="AC593" s="37"/>
      <c r="AD593" s="37"/>
      <c r="AE593" s="37"/>
      <c r="AR593" s="207" t="s">
        <v>238</v>
      </c>
      <c r="AT593" s="207" t="s">
        <v>322</v>
      </c>
      <c r="AU593" s="207" t="s">
        <v>90</v>
      </c>
      <c r="AY593" s="19" t="s">
        <v>192</v>
      </c>
      <c r="BE593" s="208">
        <f>IF(N593="základní",J593,0)</f>
        <v>0</v>
      </c>
      <c r="BF593" s="208">
        <f>IF(N593="snížená",J593,0)</f>
        <v>0</v>
      </c>
      <c r="BG593" s="208">
        <f>IF(N593="zákl. přenesená",J593,0)</f>
        <v>0</v>
      </c>
      <c r="BH593" s="208">
        <f>IF(N593="sníž. přenesená",J593,0)</f>
        <v>0</v>
      </c>
      <c r="BI593" s="208">
        <f>IF(N593="nulová",J593,0)</f>
        <v>0</v>
      </c>
      <c r="BJ593" s="19" t="s">
        <v>40</v>
      </c>
      <c r="BK593" s="208">
        <f>ROUND(I593*H593,2)</f>
        <v>0</v>
      </c>
      <c r="BL593" s="19" t="s">
        <v>161</v>
      </c>
      <c r="BM593" s="207" t="s">
        <v>1307</v>
      </c>
    </row>
    <row r="594" spans="1:65" s="14" customFormat="1" ht="10.199999999999999">
      <c r="B594" s="223"/>
      <c r="C594" s="224"/>
      <c r="D594" s="209" t="s">
        <v>201</v>
      </c>
      <c r="E594" s="225" t="s">
        <v>32</v>
      </c>
      <c r="F594" s="226" t="s">
        <v>1308</v>
      </c>
      <c r="G594" s="224"/>
      <c r="H594" s="227">
        <v>3</v>
      </c>
      <c r="I594" s="228"/>
      <c r="J594" s="224"/>
      <c r="K594" s="224"/>
      <c r="L594" s="229"/>
      <c r="M594" s="230"/>
      <c r="N594" s="231"/>
      <c r="O594" s="231"/>
      <c r="P594" s="231"/>
      <c r="Q594" s="231"/>
      <c r="R594" s="231"/>
      <c r="S594" s="231"/>
      <c r="T594" s="232"/>
      <c r="AT594" s="233" t="s">
        <v>201</v>
      </c>
      <c r="AU594" s="233" t="s">
        <v>90</v>
      </c>
      <c r="AV594" s="14" t="s">
        <v>90</v>
      </c>
      <c r="AW594" s="14" t="s">
        <v>38</v>
      </c>
      <c r="AX594" s="14" t="s">
        <v>81</v>
      </c>
      <c r="AY594" s="233" t="s">
        <v>192</v>
      </c>
    </row>
    <row r="595" spans="1:65" s="14" customFormat="1" ht="10.199999999999999">
      <c r="B595" s="223"/>
      <c r="C595" s="224"/>
      <c r="D595" s="209" t="s">
        <v>201</v>
      </c>
      <c r="E595" s="225" t="s">
        <v>32</v>
      </c>
      <c r="F595" s="226" t="s">
        <v>1309</v>
      </c>
      <c r="G595" s="224"/>
      <c r="H595" s="227">
        <v>1</v>
      </c>
      <c r="I595" s="228"/>
      <c r="J595" s="224"/>
      <c r="K595" s="224"/>
      <c r="L595" s="229"/>
      <c r="M595" s="230"/>
      <c r="N595" s="231"/>
      <c r="O595" s="231"/>
      <c r="P595" s="231"/>
      <c r="Q595" s="231"/>
      <c r="R595" s="231"/>
      <c r="S595" s="231"/>
      <c r="T595" s="232"/>
      <c r="AT595" s="233" t="s">
        <v>201</v>
      </c>
      <c r="AU595" s="233" t="s">
        <v>90</v>
      </c>
      <c r="AV595" s="14" t="s">
        <v>90</v>
      </c>
      <c r="AW595" s="14" t="s">
        <v>38</v>
      </c>
      <c r="AX595" s="14" t="s">
        <v>81</v>
      </c>
      <c r="AY595" s="233" t="s">
        <v>192</v>
      </c>
    </row>
    <row r="596" spans="1:65" s="14" customFormat="1" ht="10.199999999999999">
      <c r="B596" s="223"/>
      <c r="C596" s="224"/>
      <c r="D596" s="209" t="s">
        <v>201</v>
      </c>
      <c r="E596" s="225" t="s">
        <v>32</v>
      </c>
      <c r="F596" s="226" t="s">
        <v>748</v>
      </c>
      <c r="G596" s="224"/>
      <c r="H596" s="227">
        <v>2</v>
      </c>
      <c r="I596" s="228"/>
      <c r="J596" s="224"/>
      <c r="K596" s="224"/>
      <c r="L596" s="229"/>
      <c r="M596" s="230"/>
      <c r="N596" s="231"/>
      <c r="O596" s="231"/>
      <c r="P596" s="231"/>
      <c r="Q596" s="231"/>
      <c r="R596" s="231"/>
      <c r="S596" s="231"/>
      <c r="T596" s="232"/>
      <c r="AT596" s="233" t="s">
        <v>201</v>
      </c>
      <c r="AU596" s="233" t="s">
        <v>90</v>
      </c>
      <c r="AV596" s="14" t="s">
        <v>90</v>
      </c>
      <c r="AW596" s="14" t="s">
        <v>38</v>
      </c>
      <c r="AX596" s="14" t="s">
        <v>81</v>
      </c>
      <c r="AY596" s="233" t="s">
        <v>192</v>
      </c>
    </row>
    <row r="597" spans="1:65" s="15" customFormat="1" ht="10.199999999999999">
      <c r="B597" s="234"/>
      <c r="C597" s="235"/>
      <c r="D597" s="209" t="s">
        <v>201</v>
      </c>
      <c r="E597" s="236" t="s">
        <v>32</v>
      </c>
      <c r="F597" s="237" t="s">
        <v>204</v>
      </c>
      <c r="G597" s="235"/>
      <c r="H597" s="238">
        <v>6</v>
      </c>
      <c r="I597" s="239"/>
      <c r="J597" s="235"/>
      <c r="K597" s="235"/>
      <c r="L597" s="240"/>
      <c r="M597" s="241"/>
      <c r="N597" s="242"/>
      <c r="O597" s="242"/>
      <c r="P597" s="242"/>
      <c r="Q597" s="242"/>
      <c r="R597" s="242"/>
      <c r="S597" s="242"/>
      <c r="T597" s="243"/>
      <c r="AT597" s="244" t="s">
        <v>201</v>
      </c>
      <c r="AU597" s="244" t="s">
        <v>90</v>
      </c>
      <c r="AV597" s="15" t="s">
        <v>161</v>
      </c>
      <c r="AW597" s="15" t="s">
        <v>38</v>
      </c>
      <c r="AX597" s="15" t="s">
        <v>40</v>
      </c>
      <c r="AY597" s="244" t="s">
        <v>192</v>
      </c>
    </row>
    <row r="598" spans="1:65" s="2" customFormat="1" ht="16.5" customHeight="1">
      <c r="A598" s="37"/>
      <c r="B598" s="38"/>
      <c r="C598" s="256" t="s">
        <v>743</v>
      </c>
      <c r="D598" s="256" t="s">
        <v>322</v>
      </c>
      <c r="E598" s="257" t="s">
        <v>1310</v>
      </c>
      <c r="F598" s="258" t="s">
        <v>1311</v>
      </c>
      <c r="G598" s="259" t="s">
        <v>160</v>
      </c>
      <c r="H598" s="260">
        <v>3</v>
      </c>
      <c r="I598" s="261"/>
      <c r="J598" s="262">
        <f>ROUND(I598*H598,2)</f>
        <v>0</v>
      </c>
      <c r="K598" s="258" t="s">
        <v>197</v>
      </c>
      <c r="L598" s="263"/>
      <c r="M598" s="264" t="s">
        <v>32</v>
      </c>
      <c r="N598" s="265" t="s">
        <v>52</v>
      </c>
      <c r="O598" s="67"/>
      <c r="P598" s="205">
        <f>O598*H598</f>
        <v>0</v>
      </c>
      <c r="Q598" s="205">
        <v>4.1999999999999997E-3</v>
      </c>
      <c r="R598" s="205">
        <f>Q598*H598</f>
        <v>1.26E-2</v>
      </c>
      <c r="S598" s="205">
        <v>0</v>
      </c>
      <c r="T598" s="206">
        <f>S598*H598</f>
        <v>0</v>
      </c>
      <c r="U598" s="37"/>
      <c r="V598" s="37"/>
      <c r="W598" s="37"/>
      <c r="X598" s="37"/>
      <c r="Y598" s="37"/>
      <c r="Z598" s="37"/>
      <c r="AA598" s="37"/>
      <c r="AB598" s="37"/>
      <c r="AC598" s="37"/>
      <c r="AD598" s="37"/>
      <c r="AE598" s="37"/>
      <c r="AR598" s="207" t="s">
        <v>238</v>
      </c>
      <c r="AT598" s="207" t="s">
        <v>322</v>
      </c>
      <c r="AU598" s="207" t="s">
        <v>90</v>
      </c>
      <c r="AY598" s="19" t="s">
        <v>192</v>
      </c>
      <c r="BE598" s="208">
        <f>IF(N598="základní",J598,0)</f>
        <v>0</v>
      </c>
      <c r="BF598" s="208">
        <f>IF(N598="snížená",J598,0)</f>
        <v>0</v>
      </c>
      <c r="BG598" s="208">
        <f>IF(N598="zákl. přenesená",J598,0)</f>
        <v>0</v>
      </c>
      <c r="BH598" s="208">
        <f>IF(N598="sníž. přenesená",J598,0)</f>
        <v>0</v>
      </c>
      <c r="BI598" s="208">
        <f>IF(N598="nulová",J598,0)</f>
        <v>0</v>
      </c>
      <c r="BJ598" s="19" t="s">
        <v>40</v>
      </c>
      <c r="BK598" s="208">
        <f>ROUND(I598*H598,2)</f>
        <v>0</v>
      </c>
      <c r="BL598" s="19" t="s">
        <v>161</v>
      </c>
      <c r="BM598" s="207" t="s">
        <v>1312</v>
      </c>
    </row>
    <row r="599" spans="1:65" s="14" customFormat="1" ht="10.199999999999999">
      <c r="B599" s="223"/>
      <c r="C599" s="224"/>
      <c r="D599" s="209" t="s">
        <v>201</v>
      </c>
      <c r="E599" s="225" t="s">
        <v>32</v>
      </c>
      <c r="F599" s="226" t="s">
        <v>1313</v>
      </c>
      <c r="G599" s="224"/>
      <c r="H599" s="227">
        <v>3</v>
      </c>
      <c r="I599" s="228"/>
      <c r="J599" s="224"/>
      <c r="K599" s="224"/>
      <c r="L599" s="229"/>
      <c r="M599" s="230"/>
      <c r="N599" s="231"/>
      <c r="O599" s="231"/>
      <c r="P599" s="231"/>
      <c r="Q599" s="231"/>
      <c r="R599" s="231"/>
      <c r="S599" s="231"/>
      <c r="T599" s="232"/>
      <c r="AT599" s="233" t="s">
        <v>201</v>
      </c>
      <c r="AU599" s="233" t="s">
        <v>90</v>
      </c>
      <c r="AV599" s="14" t="s">
        <v>90</v>
      </c>
      <c r="AW599" s="14" t="s">
        <v>38</v>
      </c>
      <c r="AX599" s="14" t="s">
        <v>40</v>
      </c>
      <c r="AY599" s="233" t="s">
        <v>192</v>
      </c>
    </row>
    <row r="600" spans="1:65" s="2" customFormat="1" ht="16.5" customHeight="1">
      <c r="A600" s="37"/>
      <c r="B600" s="38"/>
      <c r="C600" s="256" t="s">
        <v>750</v>
      </c>
      <c r="D600" s="256" t="s">
        <v>322</v>
      </c>
      <c r="E600" s="257" t="s">
        <v>761</v>
      </c>
      <c r="F600" s="258" t="s">
        <v>762</v>
      </c>
      <c r="G600" s="259" t="s">
        <v>160</v>
      </c>
      <c r="H600" s="260">
        <v>1</v>
      </c>
      <c r="I600" s="261"/>
      <c r="J600" s="262">
        <f>ROUND(I600*H600,2)</f>
        <v>0</v>
      </c>
      <c r="K600" s="258" t="s">
        <v>197</v>
      </c>
      <c r="L600" s="263"/>
      <c r="M600" s="264" t="s">
        <v>32</v>
      </c>
      <c r="N600" s="265" t="s">
        <v>52</v>
      </c>
      <c r="O600" s="67"/>
      <c r="P600" s="205">
        <f>O600*H600</f>
        <v>0</v>
      </c>
      <c r="Q600" s="205">
        <v>3.5000000000000001E-3</v>
      </c>
      <c r="R600" s="205">
        <f>Q600*H600</f>
        <v>3.5000000000000001E-3</v>
      </c>
      <c r="S600" s="205">
        <v>0</v>
      </c>
      <c r="T600" s="206">
        <f>S600*H600</f>
        <v>0</v>
      </c>
      <c r="U600" s="37"/>
      <c r="V600" s="37"/>
      <c r="W600" s="37"/>
      <c r="X600" s="37"/>
      <c r="Y600" s="37"/>
      <c r="Z600" s="37"/>
      <c r="AA600" s="37"/>
      <c r="AB600" s="37"/>
      <c r="AC600" s="37"/>
      <c r="AD600" s="37"/>
      <c r="AE600" s="37"/>
      <c r="AR600" s="207" t="s">
        <v>238</v>
      </c>
      <c r="AT600" s="207" t="s">
        <v>322</v>
      </c>
      <c r="AU600" s="207" t="s">
        <v>90</v>
      </c>
      <c r="AY600" s="19" t="s">
        <v>192</v>
      </c>
      <c r="BE600" s="208">
        <f>IF(N600="základní",J600,0)</f>
        <v>0</v>
      </c>
      <c r="BF600" s="208">
        <f>IF(N600="snížená",J600,0)</f>
        <v>0</v>
      </c>
      <c r="BG600" s="208">
        <f>IF(N600="zákl. přenesená",J600,0)</f>
        <v>0</v>
      </c>
      <c r="BH600" s="208">
        <f>IF(N600="sníž. přenesená",J600,0)</f>
        <v>0</v>
      </c>
      <c r="BI600" s="208">
        <f>IF(N600="nulová",J600,0)</f>
        <v>0</v>
      </c>
      <c r="BJ600" s="19" t="s">
        <v>40</v>
      </c>
      <c r="BK600" s="208">
        <f>ROUND(I600*H600,2)</f>
        <v>0</v>
      </c>
      <c r="BL600" s="19" t="s">
        <v>161</v>
      </c>
      <c r="BM600" s="207" t="s">
        <v>1314</v>
      </c>
    </row>
    <row r="601" spans="1:65" s="14" customFormat="1" ht="10.199999999999999">
      <c r="B601" s="223"/>
      <c r="C601" s="224"/>
      <c r="D601" s="209" t="s">
        <v>201</v>
      </c>
      <c r="E601" s="225" t="s">
        <v>32</v>
      </c>
      <c r="F601" s="226" t="s">
        <v>1315</v>
      </c>
      <c r="G601" s="224"/>
      <c r="H601" s="227">
        <v>1</v>
      </c>
      <c r="I601" s="228"/>
      <c r="J601" s="224"/>
      <c r="K601" s="224"/>
      <c r="L601" s="229"/>
      <c r="M601" s="230"/>
      <c r="N601" s="231"/>
      <c r="O601" s="231"/>
      <c r="P601" s="231"/>
      <c r="Q601" s="231"/>
      <c r="R601" s="231"/>
      <c r="S601" s="231"/>
      <c r="T601" s="232"/>
      <c r="AT601" s="233" t="s">
        <v>201</v>
      </c>
      <c r="AU601" s="233" t="s">
        <v>90</v>
      </c>
      <c r="AV601" s="14" t="s">
        <v>90</v>
      </c>
      <c r="AW601" s="14" t="s">
        <v>38</v>
      </c>
      <c r="AX601" s="14" t="s">
        <v>81</v>
      </c>
      <c r="AY601" s="233" t="s">
        <v>192</v>
      </c>
    </row>
    <row r="602" spans="1:65" s="15" customFormat="1" ht="10.199999999999999">
      <c r="B602" s="234"/>
      <c r="C602" s="235"/>
      <c r="D602" s="209" t="s">
        <v>201</v>
      </c>
      <c r="E602" s="236" t="s">
        <v>32</v>
      </c>
      <c r="F602" s="237" t="s">
        <v>204</v>
      </c>
      <c r="G602" s="235"/>
      <c r="H602" s="238">
        <v>1</v>
      </c>
      <c r="I602" s="239"/>
      <c r="J602" s="235"/>
      <c r="K602" s="235"/>
      <c r="L602" s="240"/>
      <c r="M602" s="241"/>
      <c r="N602" s="242"/>
      <c r="O602" s="242"/>
      <c r="P602" s="242"/>
      <c r="Q602" s="242"/>
      <c r="R602" s="242"/>
      <c r="S602" s="242"/>
      <c r="T602" s="243"/>
      <c r="AT602" s="244" t="s">
        <v>201</v>
      </c>
      <c r="AU602" s="244" t="s">
        <v>90</v>
      </c>
      <c r="AV602" s="15" t="s">
        <v>161</v>
      </c>
      <c r="AW602" s="15" t="s">
        <v>38</v>
      </c>
      <c r="AX602" s="15" t="s">
        <v>40</v>
      </c>
      <c r="AY602" s="244" t="s">
        <v>192</v>
      </c>
    </row>
    <row r="603" spans="1:65" s="2" customFormat="1" ht="16.5" customHeight="1">
      <c r="A603" s="37"/>
      <c r="B603" s="38"/>
      <c r="C603" s="256" t="s">
        <v>755</v>
      </c>
      <c r="D603" s="256" t="s">
        <v>322</v>
      </c>
      <c r="E603" s="257" t="s">
        <v>1316</v>
      </c>
      <c r="F603" s="258" t="s">
        <v>1317</v>
      </c>
      <c r="G603" s="259" t="s">
        <v>160</v>
      </c>
      <c r="H603" s="260">
        <v>1</v>
      </c>
      <c r="I603" s="261"/>
      <c r="J603" s="262">
        <f>ROUND(I603*H603,2)</f>
        <v>0</v>
      </c>
      <c r="K603" s="258" t="s">
        <v>197</v>
      </c>
      <c r="L603" s="263"/>
      <c r="M603" s="264" t="s">
        <v>32</v>
      </c>
      <c r="N603" s="265" t="s">
        <v>52</v>
      </c>
      <c r="O603" s="67"/>
      <c r="P603" s="205">
        <f>O603*H603</f>
        <v>0</v>
      </c>
      <c r="Q603" s="205">
        <v>1.5E-3</v>
      </c>
      <c r="R603" s="205">
        <f>Q603*H603</f>
        <v>1.5E-3</v>
      </c>
      <c r="S603" s="205">
        <v>0</v>
      </c>
      <c r="T603" s="206">
        <f>S603*H603</f>
        <v>0</v>
      </c>
      <c r="U603" s="37"/>
      <c r="V603" s="37"/>
      <c r="W603" s="37"/>
      <c r="X603" s="37"/>
      <c r="Y603" s="37"/>
      <c r="Z603" s="37"/>
      <c r="AA603" s="37"/>
      <c r="AB603" s="37"/>
      <c r="AC603" s="37"/>
      <c r="AD603" s="37"/>
      <c r="AE603" s="37"/>
      <c r="AR603" s="207" t="s">
        <v>238</v>
      </c>
      <c r="AT603" s="207" t="s">
        <v>322</v>
      </c>
      <c r="AU603" s="207" t="s">
        <v>90</v>
      </c>
      <c r="AY603" s="19" t="s">
        <v>192</v>
      </c>
      <c r="BE603" s="208">
        <f>IF(N603="základní",J603,0)</f>
        <v>0</v>
      </c>
      <c r="BF603" s="208">
        <f>IF(N603="snížená",J603,0)</f>
        <v>0</v>
      </c>
      <c r="BG603" s="208">
        <f>IF(N603="zákl. přenesená",J603,0)</f>
        <v>0</v>
      </c>
      <c r="BH603" s="208">
        <f>IF(N603="sníž. přenesená",J603,0)</f>
        <v>0</v>
      </c>
      <c r="BI603" s="208">
        <f>IF(N603="nulová",J603,0)</f>
        <v>0</v>
      </c>
      <c r="BJ603" s="19" t="s">
        <v>40</v>
      </c>
      <c r="BK603" s="208">
        <f>ROUND(I603*H603,2)</f>
        <v>0</v>
      </c>
      <c r="BL603" s="19" t="s">
        <v>161</v>
      </c>
      <c r="BM603" s="207" t="s">
        <v>1318</v>
      </c>
    </row>
    <row r="604" spans="1:65" s="14" customFormat="1" ht="10.199999999999999">
      <c r="B604" s="223"/>
      <c r="C604" s="224"/>
      <c r="D604" s="209" t="s">
        <v>201</v>
      </c>
      <c r="E604" s="225" t="s">
        <v>32</v>
      </c>
      <c r="F604" s="226" t="s">
        <v>1319</v>
      </c>
      <c r="G604" s="224"/>
      <c r="H604" s="227">
        <v>1</v>
      </c>
      <c r="I604" s="228"/>
      <c r="J604" s="224"/>
      <c r="K604" s="224"/>
      <c r="L604" s="229"/>
      <c r="M604" s="230"/>
      <c r="N604" s="231"/>
      <c r="O604" s="231"/>
      <c r="P604" s="231"/>
      <c r="Q604" s="231"/>
      <c r="R604" s="231"/>
      <c r="S604" s="231"/>
      <c r="T604" s="232"/>
      <c r="AT604" s="233" t="s">
        <v>201</v>
      </c>
      <c r="AU604" s="233" t="s">
        <v>90</v>
      </c>
      <c r="AV604" s="14" t="s">
        <v>90</v>
      </c>
      <c r="AW604" s="14" t="s">
        <v>38</v>
      </c>
      <c r="AX604" s="14" t="s">
        <v>81</v>
      </c>
      <c r="AY604" s="233" t="s">
        <v>192</v>
      </c>
    </row>
    <row r="605" spans="1:65" s="15" customFormat="1" ht="10.199999999999999">
      <c r="B605" s="234"/>
      <c r="C605" s="235"/>
      <c r="D605" s="209" t="s">
        <v>201</v>
      </c>
      <c r="E605" s="236" t="s">
        <v>32</v>
      </c>
      <c r="F605" s="237" t="s">
        <v>204</v>
      </c>
      <c r="G605" s="235"/>
      <c r="H605" s="238">
        <v>1</v>
      </c>
      <c r="I605" s="239"/>
      <c r="J605" s="235"/>
      <c r="K605" s="235"/>
      <c r="L605" s="240"/>
      <c r="M605" s="241"/>
      <c r="N605" s="242"/>
      <c r="O605" s="242"/>
      <c r="P605" s="242"/>
      <c r="Q605" s="242"/>
      <c r="R605" s="242"/>
      <c r="S605" s="242"/>
      <c r="T605" s="243"/>
      <c r="AT605" s="244" t="s">
        <v>201</v>
      </c>
      <c r="AU605" s="244" t="s">
        <v>90</v>
      </c>
      <c r="AV605" s="15" t="s">
        <v>161</v>
      </c>
      <c r="AW605" s="15" t="s">
        <v>38</v>
      </c>
      <c r="AX605" s="15" t="s">
        <v>40</v>
      </c>
      <c r="AY605" s="244" t="s">
        <v>192</v>
      </c>
    </row>
    <row r="606" spans="1:65" s="2" customFormat="1" ht="16.5" customHeight="1">
      <c r="A606" s="37"/>
      <c r="B606" s="38"/>
      <c r="C606" s="196" t="s">
        <v>760</v>
      </c>
      <c r="D606" s="196" t="s">
        <v>194</v>
      </c>
      <c r="E606" s="197" t="s">
        <v>1320</v>
      </c>
      <c r="F606" s="198" t="s">
        <v>1321</v>
      </c>
      <c r="G606" s="199" t="s">
        <v>160</v>
      </c>
      <c r="H606" s="200">
        <v>2</v>
      </c>
      <c r="I606" s="201"/>
      <c r="J606" s="202">
        <f>ROUND(I606*H606,2)</f>
        <v>0</v>
      </c>
      <c r="K606" s="198" t="s">
        <v>197</v>
      </c>
      <c r="L606" s="42"/>
      <c r="M606" s="203" t="s">
        <v>32</v>
      </c>
      <c r="N606" s="204" t="s">
        <v>52</v>
      </c>
      <c r="O606" s="67"/>
      <c r="P606" s="205">
        <f>O606*H606</f>
        <v>0</v>
      </c>
      <c r="Q606" s="205">
        <v>2.5018799999999999</v>
      </c>
      <c r="R606" s="205">
        <f>Q606*H606</f>
        <v>5.0037599999999998</v>
      </c>
      <c r="S606" s="205">
        <v>0</v>
      </c>
      <c r="T606" s="206">
        <f>S606*H606</f>
        <v>0</v>
      </c>
      <c r="U606" s="37"/>
      <c r="V606" s="37"/>
      <c r="W606" s="37"/>
      <c r="X606" s="37"/>
      <c r="Y606" s="37"/>
      <c r="Z606" s="37"/>
      <c r="AA606" s="37"/>
      <c r="AB606" s="37"/>
      <c r="AC606" s="37"/>
      <c r="AD606" s="37"/>
      <c r="AE606" s="37"/>
      <c r="AR606" s="207" t="s">
        <v>161</v>
      </c>
      <c r="AT606" s="207" t="s">
        <v>194</v>
      </c>
      <c r="AU606" s="207" t="s">
        <v>90</v>
      </c>
      <c r="AY606" s="19" t="s">
        <v>192</v>
      </c>
      <c r="BE606" s="208">
        <f>IF(N606="základní",J606,0)</f>
        <v>0</v>
      </c>
      <c r="BF606" s="208">
        <f>IF(N606="snížená",J606,0)</f>
        <v>0</v>
      </c>
      <c r="BG606" s="208">
        <f>IF(N606="zákl. přenesená",J606,0)</f>
        <v>0</v>
      </c>
      <c r="BH606" s="208">
        <f>IF(N606="sníž. přenesená",J606,0)</f>
        <v>0</v>
      </c>
      <c r="BI606" s="208">
        <f>IF(N606="nulová",J606,0)</f>
        <v>0</v>
      </c>
      <c r="BJ606" s="19" t="s">
        <v>40</v>
      </c>
      <c r="BK606" s="208">
        <f>ROUND(I606*H606,2)</f>
        <v>0</v>
      </c>
      <c r="BL606" s="19" t="s">
        <v>161</v>
      </c>
      <c r="BM606" s="207" t="s">
        <v>1322</v>
      </c>
    </row>
    <row r="607" spans="1:65" s="2" customFormat="1" ht="76.8">
      <c r="A607" s="37"/>
      <c r="B607" s="38"/>
      <c r="C607" s="39"/>
      <c r="D607" s="209" t="s">
        <v>199</v>
      </c>
      <c r="E607" s="39"/>
      <c r="F607" s="210" t="s">
        <v>1323</v>
      </c>
      <c r="G607" s="39"/>
      <c r="H607" s="39"/>
      <c r="I607" s="119"/>
      <c r="J607" s="39"/>
      <c r="K607" s="39"/>
      <c r="L607" s="42"/>
      <c r="M607" s="211"/>
      <c r="N607" s="212"/>
      <c r="O607" s="67"/>
      <c r="P607" s="67"/>
      <c r="Q607" s="67"/>
      <c r="R607" s="67"/>
      <c r="S607" s="67"/>
      <c r="T607" s="68"/>
      <c r="U607" s="37"/>
      <c r="V607" s="37"/>
      <c r="W607" s="37"/>
      <c r="X607" s="37"/>
      <c r="Y607" s="37"/>
      <c r="Z607" s="37"/>
      <c r="AA607" s="37"/>
      <c r="AB607" s="37"/>
      <c r="AC607" s="37"/>
      <c r="AD607" s="37"/>
      <c r="AE607" s="37"/>
      <c r="AT607" s="19" t="s">
        <v>199</v>
      </c>
      <c r="AU607" s="19" t="s">
        <v>90</v>
      </c>
    </row>
    <row r="608" spans="1:65" s="13" customFormat="1" ht="10.199999999999999">
      <c r="B608" s="213"/>
      <c r="C608" s="214"/>
      <c r="D608" s="209" t="s">
        <v>201</v>
      </c>
      <c r="E608" s="215" t="s">
        <v>32</v>
      </c>
      <c r="F608" s="216" t="s">
        <v>1299</v>
      </c>
      <c r="G608" s="214"/>
      <c r="H608" s="215" t="s">
        <v>32</v>
      </c>
      <c r="I608" s="217"/>
      <c r="J608" s="214"/>
      <c r="K608" s="214"/>
      <c r="L608" s="218"/>
      <c r="M608" s="219"/>
      <c r="N608" s="220"/>
      <c r="O608" s="220"/>
      <c r="P608" s="220"/>
      <c r="Q608" s="220"/>
      <c r="R608" s="220"/>
      <c r="S608" s="220"/>
      <c r="T608" s="221"/>
      <c r="AT608" s="222" t="s">
        <v>201</v>
      </c>
      <c r="AU608" s="222" t="s">
        <v>90</v>
      </c>
      <c r="AV608" s="13" t="s">
        <v>40</v>
      </c>
      <c r="AW608" s="13" t="s">
        <v>38</v>
      </c>
      <c r="AX608" s="13" t="s">
        <v>81</v>
      </c>
      <c r="AY608" s="222" t="s">
        <v>192</v>
      </c>
    </row>
    <row r="609" spans="1:65" s="13" customFormat="1" ht="10.199999999999999">
      <c r="B609" s="213"/>
      <c r="C609" s="214"/>
      <c r="D609" s="209" t="s">
        <v>201</v>
      </c>
      <c r="E609" s="215" t="s">
        <v>32</v>
      </c>
      <c r="F609" s="216" t="s">
        <v>1300</v>
      </c>
      <c r="G609" s="214"/>
      <c r="H609" s="215" t="s">
        <v>32</v>
      </c>
      <c r="I609" s="217"/>
      <c r="J609" s="214"/>
      <c r="K609" s="214"/>
      <c r="L609" s="218"/>
      <c r="M609" s="219"/>
      <c r="N609" s="220"/>
      <c r="O609" s="220"/>
      <c r="P609" s="220"/>
      <c r="Q609" s="220"/>
      <c r="R609" s="220"/>
      <c r="S609" s="220"/>
      <c r="T609" s="221"/>
      <c r="AT609" s="222" t="s">
        <v>201</v>
      </c>
      <c r="AU609" s="222" t="s">
        <v>90</v>
      </c>
      <c r="AV609" s="13" t="s">
        <v>40</v>
      </c>
      <c r="AW609" s="13" t="s">
        <v>38</v>
      </c>
      <c r="AX609" s="13" t="s">
        <v>81</v>
      </c>
      <c r="AY609" s="222" t="s">
        <v>192</v>
      </c>
    </row>
    <row r="610" spans="1:65" s="14" customFormat="1" ht="10.199999999999999">
      <c r="B610" s="223"/>
      <c r="C610" s="224"/>
      <c r="D610" s="209" t="s">
        <v>201</v>
      </c>
      <c r="E610" s="225" t="s">
        <v>32</v>
      </c>
      <c r="F610" s="226" t="s">
        <v>1324</v>
      </c>
      <c r="G610" s="224"/>
      <c r="H610" s="227">
        <v>2</v>
      </c>
      <c r="I610" s="228"/>
      <c r="J610" s="224"/>
      <c r="K610" s="224"/>
      <c r="L610" s="229"/>
      <c r="M610" s="230"/>
      <c r="N610" s="231"/>
      <c r="O610" s="231"/>
      <c r="P610" s="231"/>
      <c r="Q610" s="231"/>
      <c r="R610" s="231"/>
      <c r="S610" s="231"/>
      <c r="T610" s="232"/>
      <c r="AT610" s="233" t="s">
        <v>201</v>
      </c>
      <c r="AU610" s="233" t="s">
        <v>90</v>
      </c>
      <c r="AV610" s="14" t="s">
        <v>90</v>
      </c>
      <c r="AW610" s="14" t="s">
        <v>38</v>
      </c>
      <c r="AX610" s="14" t="s">
        <v>81</v>
      </c>
      <c r="AY610" s="233" t="s">
        <v>192</v>
      </c>
    </row>
    <row r="611" spans="1:65" s="15" customFormat="1" ht="10.199999999999999">
      <c r="B611" s="234"/>
      <c r="C611" s="235"/>
      <c r="D611" s="209" t="s">
        <v>201</v>
      </c>
      <c r="E611" s="236" t="s">
        <v>32</v>
      </c>
      <c r="F611" s="237" t="s">
        <v>204</v>
      </c>
      <c r="G611" s="235"/>
      <c r="H611" s="238">
        <v>2</v>
      </c>
      <c r="I611" s="239"/>
      <c r="J611" s="235"/>
      <c r="K611" s="235"/>
      <c r="L611" s="240"/>
      <c r="M611" s="241"/>
      <c r="N611" s="242"/>
      <c r="O611" s="242"/>
      <c r="P611" s="242"/>
      <c r="Q611" s="242"/>
      <c r="R611" s="242"/>
      <c r="S611" s="242"/>
      <c r="T611" s="243"/>
      <c r="AT611" s="244" t="s">
        <v>201</v>
      </c>
      <c r="AU611" s="244" t="s">
        <v>90</v>
      </c>
      <c r="AV611" s="15" t="s">
        <v>161</v>
      </c>
      <c r="AW611" s="15" t="s">
        <v>38</v>
      </c>
      <c r="AX611" s="15" t="s">
        <v>40</v>
      </c>
      <c r="AY611" s="244" t="s">
        <v>192</v>
      </c>
    </row>
    <row r="612" spans="1:65" s="2" customFormat="1" ht="16.5" customHeight="1">
      <c r="A612" s="37"/>
      <c r="B612" s="38"/>
      <c r="C612" s="256" t="s">
        <v>768</v>
      </c>
      <c r="D612" s="256" t="s">
        <v>322</v>
      </c>
      <c r="E612" s="257" t="s">
        <v>739</v>
      </c>
      <c r="F612" s="258" t="s">
        <v>740</v>
      </c>
      <c r="G612" s="259" t="s">
        <v>160</v>
      </c>
      <c r="H612" s="260">
        <v>16</v>
      </c>
      <c r="I612" s="261"/>
      <c r="J612" s="262">
        <f>ROUND(I612*H612,2)</f>
        <v>0</v>
      </c>
      <c r="K612" s="258" t="s">
        <v>197</v>
      </c>
      <c r="L612" s="263"/>
      <c r="M612" s="264" t="s">
        <v>32</v>
      </c>
      <c r="N612" s="265" t="s">
        <v>52</v>
      </c>
      <c r="O612" s="67"/>
      <c r="P612" s="205">
        <f>O612*H612</f>
        <v>0</v>
      </c>
      <c r="Q612" s="205">
        <v>4.0000000000000002E-4</v>
      </c>
      <c r="R612" s="205">
        <f>Q612*H612</f>
        <v>6.4000000000000003E-3</v>
      </c>
      <c r="S612" s="205">
        <v>0</v>
      </c>
      <c r="T612" s="206">
        <f>S612*H612</f>
        <v>0</v>
      </c>
      <c r="U612" s="37"/>
      <c r="V612" s="37"/>
      <c r="W612" s="37"/>
      <c r="X612" s="37"/>
      <c r="Y612" s="37"/>
      <c r="Z612" s="37"/>
      <c r="AA612" s="37"/>
      <c r="AB612" s="37"/>
      <c r="AC612" s="37"/>
      <c r="AD612" s="37"/>
      <c r="AE612" s="37"/>
      <c r="AR612" s="207" t="s">
        <v>238</v>
      </c>
      <c r="AT612" s="207" t="s">
        <v>322</v>
      </c>
      <c r="AU612" s="207" t="s">
        <v>90</v>
      </c>
      <c r="AY612" s="19" t="s">
        <v>192</v>
      </c>
      <c r="BE612" s="208">
        <f>IF(N612="základní",J612,0)</f>
        <v>0</v>
      </c>
      <c r="BF612" s="208">
        <f>IF(N612="snížená",J612,0)</f>
        <v>0</v>
      </c>
      <c r="BG612" s="208">
        <f>IF(N612="zákl. přenesená",J612,0)</f>
        <v>0</v>
      </c>
      <c r="BH612" s="208">
        <f>IF(N612="sníž. přenesená",J612,0)</f>
        <v>0</v>
      </c>
      <c r="BI612" s="208">
        <f>IF(N612="nulová",J612,0)</f>
        <v>0</v>
      </c>
      <c r="BJ612" s="19" t="s">
        <v>40</v>
      </c>
      <c r="BK612" s="208">
        <f>ROUND(I612*H612,2)</f>
        <v>0</v>
      </c>
      <c r="BL612" s="19" t="s">
        <v>161</v>
      </c>
      <c r="BM612" s="207" t="s">
        <v>1325</v>
      </c>
    </row>
    <row r="613" spans="1:65" s="14" customFormat="1" ht="10.199999999999999">
      <c r="B613" s="223"/>
      <c r="C613" s="224"/>
      <c r="D613" s="209" t="s">
        <v>201</v>
      </c>
      <c r="E613" s="225" t="s">
        <v>32</v>
      </c>
      <c r="F613" s="226" t="s">
        <v>1326</v>
      </c>
      <c r="G613" s="224"/>
      <c r="H613" s="227">
        <v>16</v>
      </c>
      <c r="I613" s="228"/>
      <c r="J613" s="224"/>
      <c r="K613" s="224"/>
      <c r="L613" s="229"/>
      <c r="M613" s="230"/>
      <c r="N613" s="231"/>
      <c r="O613" s="231"/>
      <c r="P613" s="231"/>
      <c r="Q613" s="231"/>
      <c r="R613" s="231"/>
      <c r="S613" s="231"/>
      <c r="T613" s="232"/>
      <c r="AT613" s="233" t="s">
        <v>201</v>
      </c>
      <c r="AU613" s="233" t="s">
        <v>90</v>
      </c>
      <c r="AV613" s="14" t="s">
        <v>90</v>
      </c>
      <c r="AW613" s="14" t="s">
        <v>38</v>
      </c>
      <c r="AX613" s="14" t="s">
        <v>40</v>
      </c>
      <c r="AY613" s="233" t="s">
        <v>192</v>
      </c>
    </row>
    <row r="614" spans="1:65" s="2" customFormat="1" ht="16.5" customHeight="1">
      <c r="A614" s="37"/>
      <c r="B614" s="38"/>
      <c r="C614" s="256" t="s">
        <v>773</v>
      </c>
      <c r="D614" s="256" t="s">
        <v>322</v>
      </c>
      <c r="E614" s="257" t="s">
        <v>1327</v>
      </c>
      <c r="F614" s="258" t="s">
        <v>1328</v>
      </c>
      <c r="G614" s="259" t="s">
        <v>160</v>
      </c>
      <c r="H614" s="260">
        <v>2</v>
      </c>
      <c r="I614" s="261"/>
      <c r="J614" s="262">
        <f>ROUND(I614*H614,2)</f>
        <v>0</v>
      </c>
      <c r="K614" s="258" t="s">
        <v>32</v>
      </c>
      <c r="L614" s="263"/>
      <c r="M614" s="264" t="s">
        <v>32</v>
      </c>
      <c r="N614" s="265" t="s">
        <v>52</v>
      </c>
      <c r="O614" s="67"/>
      <c r="P614" s="205">
        <f>O614*H614</f>
        <v>0</v>
      </c>
      <c r="Q614" s="205">
        <v>6.2129999999999998E-2</v>
      </c>
      <c r="R614" s="205">
        <f>Q614*H614</f>
        <v>0.12426</v>
      </c>
      <c r="S614" s="205">
        <v>0</v>
      </c>
      <c r="T614" s="206">
        <f>S614*H614</f>
        <v>0</v>
      </c>
      <c r="U614" s="37"/>
      <c r="V614" s="37"/>
      <c r="W614" s="37"/>
      <c r="X614" s="37"/>
      <c r="Y614" s="37"/>
      <c r="Z614" s="37"/>
      <c r="AA614" s="37"/>
      <c r="AB614" s="37"/>
      <c r="AC614" s="37"/>
      <c r="AD614" s="37"/>
      <c r="AE614" s="37"/>
      <c r="AR614" s="207" t="s">
        <v>238</v>
      </c>
      <c r="AT614" s="207" t="s">
        <v>322</v>
      </c>
      <c r="AU614" s="207" t="s">
        <v>90</v>
      </c>
      <c r="AY614" s="19" t="s">
        <v>192</v>
      </c>
      <c r="BE614" s="208">
        <f>IF(N614="základní",J614,0)</f>
        <v>0</v>
      </c>
      <c r="BF614" s="208">
        <f>IF(N614="snížená",J614,0)</f>
        <v>0</v>
      </c>
      <c r="BG614" s="208">
        <f>IF(N614="zákl. přenesená",J614,0)</f>
        <v>0</v>
      </c>
      <c r="BH614" s="208">
        <f>IF(N614="sníž. přenesená",J614,0)</f>
        <v>0</v>
      </c>
      <c r="BI614" s="208">
        <f>IF(N614="nulová",J614,0)</f>
        <v>0</v>
      </c>
      <c r="BJ614" s="19" t="s">
        <v>40</v>
      </c>
      <c r="BK614" s="208">
        <f>ROUND(I614*H614,2)</f>
        <v>0</v>
      </c>
      <c r="BL614" s="19" t="s">
        <v>161</v>
      </c>
      <c r="BM614" s="207" t="s">
        <v>1329</v>
      </c>
    </row>
    <row r="615" spans="1:65" s="14" customFormat="1" ht="10.199999999999999">
      <c r="B615" s="223"/>
      <c r="C615" s="224"/>
      <c r="D615" s="209" t="s">
        <v>201</v>
      </c>
      <c r="E615" s="225" t="s">
        <v>32</v>
      </c>
      <c r="F615" s="226" t="s">
        <v>1330</v>
      </c>
      <c r="G615" s="224"/>
      <c r="H615" s="227">
        <v>2</v>
      </c>
      <c r="I615" s="228"/>
      <c r="J615" s="224"/>
      <c r="K615" s="224"/>
      <c r="L615" s="229"/>
      <c r="M615" s="230"/>
      <c r="N615" s="231"/>
      <c r="O615" s="231"/>
      <c r="P615" s="231"/>
      <c r="Q615" s="231"/>
      <c r="R615" s="231"/>
      <c r="S615" s="231"/>
      <c r="T615" s="232"/>
      <c r="AT615" s="233" t="s">
        <v>201</v>
      </c>
      <c r="AU615" s="233" t="s">
        <v>90</v>
      </c>
      <c r="AV615" s="14" t="s">
        <v>90</v>
      </c>
      <c r="AW615" s="14" t="s">
        <v>38</v>
      </c>
      <c r="AX615" s="14" t="s">
        <v>40</v>
      </c>
      <c r="AY615" s="233" t="s">
        <v>192</v>
      </c>
    </row>
    <row r="616" spans="1:65" s="2" customFormat="1" ht="16.5" customHeight="1">
      <c r="A616" s="37"/>
      <c r="B616" s="38"/>
      <c r="C616" s="196" t="s">
        <v>780</v>
      </c>
      <c r="D616" s="196" t="s">
        <v>194</v>
      </c>
      <c r="E616" s="197" t="s">
        <v>774</v>
      </c>
      <c r="F616" s="198" t="s">
        <v>775</v>
      </c>
      <c r="G616" s="199" t="s">
        <v>160</v>
      </c>
      <c r="H616" s="200">
        <v>17</v>
      </c>
      <c r="I616" s="201"/>
      <c r="J616" s="202">
        <f>ROUND(I616*H616,2)</f>
        <v>0</v>
      </c>
      <c r="K616" s="198" t="s">
        <v>197</v>
      </c>
      <c r="L616" s="42"/>
      <c r="M616" s="203" t="s">
        <v>32</v>
      </c>
      <c r="N616" s="204" t="s">
        <v>52</v>
      </c>
      <c r="O616" s="67"/>
      <c r="P616" s="205">
        <f>O616*H616</f>
        <v>0</v>
      </c>
      <c r="Q616" s="205">
        <v>0.11241</v>
      </c>
      <c r="R616" s="205">
        <f>Q616*H616</f>
        <v>1.9109699999999998</v>
      </c>
      <c r="S616" s="205">
        <v>0</v>
      </c>
      <c r="T616" s="206">
        <f>S616*H616</f>
        <v>0</v>
      </c>
      <c r="U616" s="37"/>
      <c r="V616" s="37"/>
      <c r="W616" s="37"/>
      <c r="X616" s="37"/>
      <c r="Y616" s="37"/>
      <c r="Z616" s="37"/>
      <c r="AA616" s="37"/>
      <c r="AB616" s="37"/>
      <c r="AC616" s="37"/>
      <c r="AD616" s="37"/>
      <c r="AE616" s="37"/>
      <c r="AR616" s="207" t="s">
        <v>161</v>
      </c>
      <c r="AT616" s="207" t="s">
        <v>194</v>
      </c>
      <c r="AU616" s="207" t="s">
        <v>90</v>
      </c>
      <c r="AY616" s="19" t="s">
        <v>192</v>
      </c>
      <c r="BE616" s="208">
        <f>IF(N616="základní",J616,0)</f>
        <v>0</v>
      </c>
      <c r="BF616" s="208">
        <f>IF(N616="snížená",J616,0)</f>
        <v>0</v>
      </c>
      <c r="BG616" s="208">
        <f>IF(N616="zákl. přenesená",J616,0)</f>
        <v>0</v>
      </c>
      <c r="BH616" s="208">
        <f>IF(N616="sníž. přenesená",J616,0)</f>
        <v>0</v>
      </c>
      <c r="BI616" s="208">
        <f>IF(N616="nulová",J616,0)</f>
        <v>0</v>
      </c>
      <c r="BJ616" s="19" t="s">
        <v>40</v>
      </c>
      <c r="BK616" s="208">
        <f>ROUND(I616*H616,2)</f>
        <v>0</v>
      </c>
      <c r="BL616" s="19" t="s">
        <v>161</v>
      </c>
      <c r="BM616" s="207" t="s">
        <v>1331</v>
      </c>
    </row>
    <row r="617" spans="1:65" s="2" customFormat="1" ht="96">
      <c r="A617" s="37"/>
      <c r="B617" s="38"/>
      <c r="C617" s="39"/>
      <c r="D617" s="209" t="s">
        <v>199</v>
      </c>
      <c r="E617" s="39"/>
      <c r="F617" s="210" t="s">
        <v>777</v>
      </c>
      <c r="G617" s="39"/>
      <c r="H617" s="39"/>
      <c r="I617" s="119"/>
      <c r="J617" s="39"/>
      <c r="K617" s="39"/>
      <c r="L617" s="42"/>
      <c r="M617" s="211"/>
      <c r="N617" s="212"/>
      <c r="O617" s="67"/>
      <c r="P617" s="67"/>
      <c r="Q617" s="67"/>
      <c r="R617" s="67"/>
      <c r="S617" s="67"/>
      <c r="T617" s="68"/>
      <c r="U617" s="37"/>
      <c r="V617" s="37"/>
      <c r="W617" s="37"/>
      <c r="X617" s="37"/>
      <c r="Y617" s="37"/>
      <c r="Z617" s="37"/>
      <c r="AA617" s="37"/>
      <c r="AB617" s="37"/>
      <c r="AC617" s="37"/>
      <c r="AD617" s="37"/>
      <c r="AE617" s="37"/>
      <c r="AT617" s="19" t="s">
        <v>199</v>
      </c>
      <c r="AU617" s="19" t="s">
        <v>90</v>
      </c>
    </row>
    <row r="618" spans="1:65" s="13" customFormat="1" ht="10.199999999999999">
      <c r="B618" s="213"/>
      <c r="C618" s="214"/>
      <c r="D618" s="209" t="s">
        <v>201</v>
      </c>
      <c r="E618" s="215" t="s">
        <v>32</v>
      </c>
      <c r="F618" s="216" t="s">
        <v>1299</v>
      </c>
      <c r="G618" s="214"/>
      <c r="H618" s="215" t="s">
        <v>32</v>
      </c>
      <c r="I618" s="217"/>
      <c r="J618" s="214"/>
      <c r="K618" s="214"/>
      <c r="L618" s="218"/>
      <c r="M618" s="219"/>
      <c r="N618" s="220"/>
      <c r="O618" s="220"/>
      <c r="P618" s="220"/>
      <c r="Q618" s="220"/>
      <c r="R618" s="220"/>
      <c r="S618" s="220"/>
      <c r="T618" s="221"/>
      <c r="AT618" s="222" t="s">
        <v>201</v>
      </c>
      <c r="AU618" s="222" t="s">
        <v>90</v>
      </c>
      <c r="AV618" s="13" t="s">
        <v>40</v>
      </c>
      <c r="AW618" s="13" t="s">
        <v>38</v>
      </c>
      <c r="AX618" s="13" t="s">
        <v>81</v>
      </c>
      <c r="AY618" s="222" t="s">
        <v>192</v>
      </c>
    </row>
    <row r="619" spans="1:65" s="13" customFormat="1" ht="10.199999999999999">
      <c r="B619" s="213"/>
      <c r="C619" s="214"/>
      <c r="D619" s="209" t="s">
        <v>201</v>
      </c>
      <c r="E619" s="215" t="s">
        <v>32</v>
      </c>
      <c r="F619" s="216" t="s">
        <v>1300</v>
      </c>
      <c r="G619" s="214"/>
      <c r="H619" s="215" t="s">
        <v>32</v>
      </c>
      <c r="I619" s="217"/>
      <c r="J619" s="214"/>
      <c r="K619" s="214"/>
      <c r="L619" s="218"/>
      <c r="M619" s="219"/>
      <c r="N619" s="220"/>
      <c r="O619" s="220"/>
      <c r="P619" s="220"/>
      <c r="Q619" s="220"/>
      <c r="R619" s="220"/>
      <c r="S619" s="220"/>
      <c r="T619" s="221"/>
      <c r="AT619" s="222" t="s">
        <v>201</v>
      </c>
      <c r="AU619" s="222" t="s">
        <v>90</v>
      </c>
      <c r="AV619" s="13" t="s">
        <v>40</v>
      </c>
      <c r="AW619" s="13" t="s">
        <v>38</v>
      </c>
      <c r="AX619" s="13" t="s">
        <v>81</v>
      </c>
      <c r="AY619" s="222" t="s">
        <v>192</v>
      </c>
    </row>
    <row r="620" spans="1:65" s="14" customFormat="1" ht="10.199999999999999">
      <c r="B620" s="223"/>
      <c r="C620" s="224"/>
      <c r="D620" s="209" t="s">
        <v>201</v>
      </c>
      <c r="E620" s="225" t="s">
        <v>32</v>
      </c>
      <c r="F620" s="226" t="s">
        <v>1301</v>
      </c>
      <c r="G620" s="224"/>
      <c r="H620" s="227">
        <v>2</v>
      </c>
      <c r="I620" s="228"/>
      <c r="J620" s="224"/>
      <c r="K620" s="224"/>
      <c r="L620" s="229"/>
      <c r="M620" s="230"/>
      <c r="N620" s="231"/>
      <c r="O620" s="231"/>
      <c r="P620" s="231"/>
      <c r="Q620" s="231"/>
      <c r="R620" s="231"/>
      <c r="S620" s="231"/>
      <c r="T620" s="232"/>
      <c r="AT620" s="233" t="s">
        <v>201</v>
      </c>
      <c r="AU620" s="233" t="s">
        <v>90</v>
      </c>
      <c r="AV620" s="14" t="s">
        <v>90</v>
      </c>
      <c r="AW620" s="14" t="s">
        <v>38</v>
      </c>
      <c r="AX620" s="14" t="s">
        <v>81</v>
      </c>
      <c r="AY620" s="233" t="s">
        <v>192</v>
      </c>
    </row>
    <row r="621" spans="1:65" s="14" customFormat="1" ht="10.199999999999999">
      <c r="B621" s="223"/>
      <c r="C621" s="224"/>
      <c r="D621" s="209" t="s">
        <v>201</v>
      </c>
      <c r="E621" s="225" t="s">
        <v>32</v>
      </c>
      <c r="F621" s="226" t="s">
        <v>1332</v>
      </c>
      <c r="G621" s="224"/>
      <c r="H621" s="227">
        <v>15</v>
      </c>
      <c r="I621" s="228"/>
      <c r="J621" s="224"/>
      <c r="K621" s="224"/>
      <c r="L621" s="229"/>
      <c r="M621" s="230"/>
      <c r="N621" s="231"/>
      <c r="O621" s="231"/>
      <c r="P621" s="231"/>
      <c r="Q621" s="231"/>
      <c r="R621" s="231"/>
      <c r="S621" s="231"/>
      <c r="T621" s="232"/>
      <c r="AT621" s="233" t="s">
        <v>201</v>
      </c>
      <c r="AU621" s="233" t="s">
        <v>90</v>
      </c>
      <c r="AV621" s="14" t="s">
        <v>90</v>
      </c>
      <c r="AW621" s="14" t="s">
        <v>38</v>
      </c>
      <c r="AX621" s="14" t="s">
        <v>81</v>
      </c>
      <c r="AY621" s="233" t="s">
        <v>192</v>
      </c>
    </row>
    <row r="622" spans="1:65" s="15" customFormat="1" ht="10.199999999999999">
      <c r="B622" s="234"/>
      <c r="C622" s="235"/>
      <c r="D622" s="209" t="s">
        <v>201</v>
      </c>
      <c r="E622" s="236" t="s">
        <v>32</v>
      </c>
      <c r="F622" s="237" t="s">
        <v>204</v>
      </c>
      <c r="G622" s="235"/>
      <c r="H622" s="238">
        <v>17</v>
      </c>
      <c r="I622" s="239"/>
      <c r="J622" s="235"/>
      <c r="K622" s="235"/>
      <c r="L622" s="240"/>
      <c r="M622" s="241"/>
      <c r="N622" s="242"/>
      <c r="O622" s="242"/>
      <c r="P622" s="242"/>
      <c r="Q622" s="242"/>
      <c r="R622" s="242"/>
      <c r="S622" s="242"/>
      <c r="T622" s="243"/>
      <c r="AT622" s="244" t="s">
        <v>201</v>
      </c>
      <c r="AU622" s="244" t="s">
        <v>90</v>
      </c>
      <c r="AV622" s="15" t="s">
        <v>161</v>
      </c>
      <c r="AW622" s="15" t="s">
        <v>38</v>
      </c>
      <c r="AX622" s="15" t="s">
        <v>40</v>
      </c>
      <c r="AY622" s="244" t="s">
        <v>192</v>
      </c>
    </row>
    <row r="623" spans="1:65" s="2" customFormat="1" ht="16.5" customHeight="1">
      <c r="A623" s="37"/>
      <c r="B623" s="38"/>
      <c r="C623" s="256" t="s">
        <v>784</v>
      </c>
      <c r="D623" s="256" t="s">
        <v>322</v>
      </c>
      <c r="E623" s="257" t="s">
        <v>781</v>
      </c>
      <c r="F623" s="258" t="s">
        <v>782</v>
      </c>
      <c r="G623" s="259" t="s">
        <v>160</v>
      </c>
      <c r="H623" s="260">
        <v>17</v>
      </c>
      <c r="I623" s="261"/>
      <c r="J623" s="262">
        <f>ROUND(I623*H623,2)</f>
        <v>0</v>
      </c>
      <c r="K623" s="258" t="s">
        <v>197</v>
      </c>
      <c r="L623" s="263"/>
      <c r="M623" s="264" t="s">
        <v>32</v>
      </c>
      <c r="N623" s="265" t="s">
        <v>52</v>
      </c>
      <c r="O623" s="67"/>
      <c r="P623" s="205">
        <f>O623*H623</f>
        <v>0</v>
      </c>
      <c r="Q623" s="205">
        <v>6.4999999999999997E-3</v>
      </c>
      <c r="R623" s="205">
        <f>Q623*H623</f>
        <v>0.1105</v>
      </c>
      <c r="S623" s="205">
        <v>0</v>
      </c>
      <c r="T623" s="206">
        <f>S623*H623</f>
        <v>0</v>
      </c>
      <c r="U623" s="37"/>
      <c r="V623" s="37"/>
      <c r="W623" s="37"/>
      <c r="X623" s="37"/>
      <c r="Y623" s="37"/>
      <c r="Z623" s="37"/>
      <c r="AA623" s="37"/>
      <c r="AB623" s="37"/>
      <c r="AC623" s="37"/>
      <c r="AD623" s="37"/>
      <c r="AE623" s="37"/>
      <c r="AR623" s="207" t="s">
        <v>238</v>
      </c>
      <c r="AT623" s="207" t="s">
        <v>322</v>
      </c>
      <c r="AU623" s="207" t="s">
        <v>90</v>
      </c>
      <c r="AY623" s="19" t="s">
        <v>192</v>
      </c>
      <c r="BE623" s="208">
        <f>IF(N623="základní",J623,0)</f>
        <v>0</v>
      </c>
      <c r="BF623" s="208">
        <f>IF(N623="snížená",J623,0)</f>
        <v>0</v>
      </c>
      <c r="BG623" s="208">
        <f>IF(N623="zákl. přenesená",J623,0)</f>
        <v>0</v>
      </c>
      <c r="BH623" s="208">
        <f>IF(N623="sníž. přenesená",J623,0)</f>
        <v>0</v>
      </c>
      <c r="BI623" s="208">
        <f>IF(N623="nulová",J623,0)</f>
        <v>0</v>
      </c>
      <c r="BJ623" s="19" t="s">
        <v>40</v>
      </c>
      <c r="BK623" s="208">
        <f>ROUND(I623*H623,2)</f>
        <v>0</v>
      </c>
      <c r="BL623" s="19" t="s">
        <v>161</v>
      </c>
      <c r="BM623" s="207" t="s">
        <v>1333</v>
      </c>
    </row>
    <row r="624" spans="1:65" s="2" customFormat="1" ht="16.5" customHeight="1">
      <c r="A624" s="37"/>
      <c r="B624" s="38"/>
      <c r="C624" s="196" t="s">
        <v>790</v>
      </c>
      <c r="D624" s="196" t="s">
        <v>194</v>
      </c>
      <c r="E624" s="197" t="s">
        <v>785</v>
      </c>
      <c r="F624" s="198" t="s">
        <v>786</v>
      </c>
      <c r="G624" s="199" t="s">
        <v>109</v>
      </c>
      <c r="H624" s="200">
        <v>97.78</v>
      </c>
      <c r="I624" s="201"/>
      <c r="J624" s="202">
        <f>ROUND(I624*H624,2)</f>
        <v>0</v>
      </c>
      <c r="K624" s="198" t="s">
        <v>197</v>
      </c>
      <c r="L624" s="42"/>
      <c r="M624" s="203" t="s">
        <v>32</v>
      </c>
      <c r="N624" s="204" t="s">
        <v>52</v>
      </c>
      <c r="O624" s="67"/>
      <c r="P624" s="205">
        <f>O624*H624</f>
        <v>0</v>
      </c>
      <c r="Q624" s="205">
        <v>2.0000000000000001E-4</v>
      </c>
      <c r="R624" s="205">
        <f>Q624*H624</f>
        <v>1.9556E-2</v>
      </c>
      <c r="S624" s="205">
        <v>0</v>
      </c>
      <c r="T624" s="206">
        <f>S624*H624</f>
        <v>0</v>
      </c>
      <c r="U624" s="37"/>
      <c r="V624" s="37"/>
      <c r="W624" s="37"/>
      <c r="X624" s="37"/>
      <c r="Y624" s="37"/>
      <c r="Z624" s="37"/>
      <c r="AA624" s="37"/>
      <c r="AB624" s="37"/>
      <c r="AC624" s="37"/>
      <c r="AD624" s="37"/>
      <c r="AE624" s="37"/>
      <c r="AR624" s="207" t="s">
        <v>161</v>
      </c>
      <c r="AT624" s="207" t="s">
        <v>194</v>
      </c>
      <c r="AU624" s="207" t="s">
        <v>90</v>
      </c>
      <c r="AY624" s="19" t="s">
        <v>192</v>
      </c>
      <c r="BE624" s="208">
        <f>IF(N624="základní",J624,0)</f>
        <v>0</v>
      </c>
      <c r="BF624" s="208">
        <f>IF(N624="snížená",J624,0)</f>
        <v>0</v>
      </c>
      <c r="BG624" s="208">
        <f>IF(N624="zákl. přenesená",J624,0)</f>
        <v>0</v>
      </c>
      <c r="BH624" s="208">
        <f>IF(N624="sníž. přenesená",J624,0)</f>
        <v>0</v>
      </c>
      <c r="BI624" s="208">
        <f>IF(N624="nulová",J624,0)</f>
        <v>0</v>
      </c>
      <c r="BJ624" s="19" t="s">
        <v>40</v>
      </c>
      <c r="BK624" s="208">
        <f>ROUND(I624*H624,2)</f>
        <v>0</v>
      </c>
      <c r="BL624" s="19" t="s">
        <v>161</v>
      </c>
      <c r="BM624" s="207" t="s">
        <v>1334</v>
      </c>
    </row>
    <row r="625" spans="1:65" s="2" customFormat="1" ht="105.6">
      <c r="A625" s="37"/>
      <c r="B625" s="38"/>
      <c r="C625" s="39"/>
      <c r="D625" s="209" t="s">
        <v>199</v>
      </c>
      <c r="E625" s="39"/>
      <c r="F625" s="210" t="s">
        <v>788</v>
      </c>
      <c r="G625" s="39"/>
      <c r="H625" s="39"/>
      <c r="I625" s="119"/>
      <c r="J625" s="39"/>
      <c r="K625" s="39"/>
      <c r="L625" s="42"/>
      <c r="M625" s="211"/>
      <c r="N625" s="212"/>
      <c r="O625" s="67"/>
      <c r="P625" s="67"/>
      <c r="Q625" s="67"/>
      <c r="R625" s="67"/>
      <c r="S625" s="67"/>
      <c r="T625" s="68"/>
      <c r="U625" s="37"/>
      <c r="V625" s="37"/>
      <c r="W625" s="37"/>
      <c r="X625" s="37"/>
      <c r="Y625" s="37"/>
      <c r="Z625" s="37"/>
      <c r="AA625" s="37"/>
      <c r="AB625" s="37"/>
      <c r="AC625" s="37"/>
      <c r="AD625" s="37"/>
      <c r="AE625" s="37"/>
      <c r="AT625" s="19" t="s">
        <v>199</v>
      </c>
      <c r="AU625" s="19" t="s">
        <v>90</v>
      </c>
    </row>
    <row r="626" spans="1:65" s="13" customFormat="1" ht="10.199999999999999">
      <c r="B626" s="213"/>
      <c r="C626" s="214"/>
      <c r="D626" s="209" t="s">
        <v>201</v>
      </c>
      <c r="E626" s="215" t="s">
        <v>32</v>
      </c>
      <c r="F626" s="216" t="s">
        <v>1299</v>
      </c>
      <c r="G626" s="214"/>
      <c r="H626" s="215" t="s">
        <v>32</v>
      </c>
      <c r="I626" s="217"/>
      <c r="J626" s="214"/>
      <c r="K626" s="214"/>
      <c r="L626" s="218"/>
      <c r="M626" s="219"/>
      <c r="N626" s="220"/>
      <c r="O626" s="220"/>
      <c r="P626" s="220"/>
      <c r="Q626" s="220"/>
      <c r="R626" s="220"/>
      <c r="S626" s="220"/>
      <c r="T626" s="221"/>
      <c r="AT626" s="222" t="s">
        <v>201</v>
      </c>
      <c r="AU626" s="222" t="s">
        <v>90</v>
      </c>
      <c r="AV626" s="13" t="s">
        <v>40</v>
      </c>
      <c r="AW626" s="13" t="s">
        <v>38</v>
      </c>
      <c r="AX626" s="13" t="s">
        <v>81</v>
      </c>
      <c r="AY626" s="222" t="s">
        <v>192</v>
      </c>
    </row>
    <row r="627" spans="1:65" s="13" customFormat="1" ht="10.199999999999999">
      <c r="B627" s="213"/>
      <c r="C627" s="214"/>
      <c r="D627" s="209" t="s">
        <v>201</v>
      </c>
      <c r="E627" s="215" t="s">
        <v>32</v>
      </c>
      <c r="F627" s="216" t="s">
        <v>1300</v>
      </c>
      <c r="G627" s="214"/>
      <c r="H627" s="215" t="s">
        <v>32</v>
      </c>
      <c r="I627" s="217"/>
      <c r="J627" s="214"/>
      <c r="K627" s="214"/>
      <c r="L627" s="218"/>
      <c r="M627" s="219"/>
      <c r="N627" s="220"/>
      <c r="O627" s="220"/>
      <c r="P627" s="220"/>
      <c r="Q627" s="220"/>
      <c r="R627" s="220"/>
      <c r="S627" s="220"/>
      <c r="T627" s="221"/>
      <c r="AT627" s="222" t="s">
        <v>201</v>
      </c>
      <c r="AU627" s="222" t="s">
        <v>90</v>
      </c>
      <c r="AV627" s="13" t="s">
        <v>40</v>
      </c>
      <c r="AW627" s="13" t="s">
        <v>38</v>
      </c>
      <c r="AX627" s="13" t="s">
        <v>81</v>
      </c>
      <c r="AY627" s="222" t="s">
        <v>192</v>
      </c>
    </row>
    <row r="628" spans="1:65" s="14" customFormat="1" ht="10.199999999999999">
      <c r="B628" s="223"/>
      <c r="C628" s="224"/>
      <c r="D628" s="209" t="s">
        <v>201</v>
      </c>
      <c r="E628" s="225" t="s">
        <v>32</v>
      </c>
      <c r="F628" s="226" t="s">
        <v>1335</v>
      </c>
      <c r="G628" s="224"/>
      <c r="H628" s="227">
        <v>97.78</v>
      </c>
      <c r="I628" s="228"/>
      <c r="J628" s="224"/>
      <c r="K628" s="224"/>
      <c r="L628" s="229"/>
      <c r="M628" s="230"/>
      <c r="N628" s="231"/>
      <c r="O628" s="231"/>
      <c r="P628" s="231"/>
      <c r="Q628" s="231"/>
      <c r="R628" s="231"/>
      <c r="S628" s="231"/>
      <c r="T628" s="232"/>
      <c r="AT628" s="233" t="s">
        <v>201</v>
      </c>
      <c r="AU628" s="233" t="s">
        <v>90</v>
      </c>
      <c r="AV628" s="14" t="s">
        <v>90</v>
      </c>
      <c r="AW628" s="14" t="s">
        <v>38</v>
      </c>
      <c r="AX628" s="14" t="s">
        <v>81</v>
      </c>
      <c r="AY628" s="233" t="s">
        <v>192</v>
      </c>
    </row>
    <row r="629" spans="1:65" s="15" customFormat="1" ht="10.199999999999999">
      <c r="B629" s="234"/>
      <c r="C629" s="235"/>
      <c r="D629" s="209" t="s">
        <v>201</v>
      </c>
      <c r="E629" s="236" t="s">
        <v>32</v>
      </c>
      <c r="F629" s="237" t="s">
        <v>204</v>
      </c>
      <c r="G629" s="235"/>
      <c r="H629" s="238">
        <v>97.78</v>
      </c>
      <c r="I629" s="239"/>
      <c r="J629" s="235"/>
      <c r="K629" s="235"/>
      <c r="L629" s="240"/>
      <c r="M629" s="241"/>
      <c r="N629" s="242"/>
      <c r="O629" s="242"/>
      <c r="P629" s="242"/>
      <c r="Q629" s="242"/>
      <c r="R629" s="242"/>
      <c r="S629" s="242"/>
      <c r="T629" s="243"/>
      <c r="AT629" s="244" t="s">
        <v>201</v>
      </c>
      <c r="AU629" s="244" t="s">
        <v>90</v>
      </c>
      <c r="AV629" s="15" t="s">
        <v>161</v>
      </c>
      <c r="AW629" s="15" t="s">
        <v>38</v>
      </c>
      <c r="AX629" s="15" t="s">
        <v>40</v>
      </c>
      <c r="AY629" s="244" t="s">
        <v>192</v>
      </c>
    </row>
    <row r="630" spans="1:65" s="2" customFormat="1" ht="16.5" customHeight="1">
      <c r="A630" s="37"/>
      <c r="B630" s="38"/>
      <c r="C630" s="196" t="s">
        <v>795</v>
      </c>
      <c r="D630" s="196" t="s">
        <v>194</v>
      </c>
      <c r="E630" s="197" t="s">
        <v>791</v>
      </c>
      <c r="F630" s="198" t="s">
        <v>792</v>
      </c>
      <c r="G630" s="199" t="s">
        <v>109</v>
      </c>
      <c r="H630" s="200">
        <v>30</v>
      </c>
      <c r="I630" s="201"/>
      <c r="J630" s="202">
        <f>ROUND(I630*H630,2)</f>
        <v>0</v>
      </c>
      <c r="K630" s="198" t="s">
        <v>197</v>
      </c>
      <c r="L630" s="42"/>
      <c r="M630" s="203" t="s">
        <v>32</v>
      </c>
      <c r="N630" s="204" t="s">
        <v>52</v>
      </c>
      <c r="O630" s="67"/>
      <c r="P630" s="205">
        <f>O630*H630</f>
        <v>0</v>
      </c>
      <c r="Q630" s="205">
        <v>2.0000000000000001E-4</v>
      </c>
      <c r="R630" s="205">
        <f>Q630*H630</f>
        <v>6.0000000000000001E-3</v>
      </c>
      <c r="S630" s="205">
        <v>0</v>
      </c>
      <c r="T630" s="206">
        <f>S630*H630</f>
        <v>0</v>
      </c>
      <c r="U630" s="37"/>
      <c r="V630" s="37"/>
      <c r="W630" s="37"/>
      <c r="X630" s="37"/>
      <c r="Y630" s="37"/>
      <c r="Z630" s="37"/>
      <c r="AA630" s="37"/>
      <c r="AB630" s="37"/>
      <c r="AC630" s="37"/>
      <c r="AD630" s="37"/>
      <c r="AE630" s="37"/>
      <c r="AR630" s="207" t="s">
        <v>161</v>
      </c>
      <c r="AT630" s="207" t="s">
        <v>194</v>
      </c>
      <c r="AU630" s="207" t="s">
        <v>90</v>
      </c>
      <c r="AY630" s="19" t="s">
        <v>192</v>
      </c>
      <c r="BE630" s="208">
        <f>IF(N630="základní",J630,0)</f>
        <v>0</v>
      </c>
      <c r="BF630" s="208">
        <f>IF(N630="snížená",J630,0)</f>
        <v>0</v>
      </c>
      <c r="BG630" s="208">
        <f>IF(N630="zákl. přenesená",J630,0)</f>
        <v>0</v>
      </c>
      <c r="BH630" s="208">
        <f>IF(N630="sníž. přenesená",J630,0)</f>
        <v>0</v>
      </c>
      <c r="BI630" s="208">
        <f>IF(N630="nulová",J630,0)</f>
        <v>0</v>
      </c>
      <c r="BJ630" s="19" t="s">
        <v>40</v>
      </c>
      <c r="BK630" s="208">
        <f>ROUND(I630*H630,2)</f>
        <v>0</v>
      </c>
      <c r="BL630" s="19" t="s">
        <v>161</v>
      </c>
      <c r="BM630" s="207" t="s">
        <v>1336</v>
      </c>
    </row>
    <row r="631" spans="1:65" s="2" customFormat="1" ht="105.6">
      <c r="A631" s="37"/>
      <c r="B631" s="38"/>
      <c r="C631" s="39"/>
      <c r="D631" s="209" t="s">
        <v>199</v>
      </c>
      <c r="E631" s="39"/>
      <c r="F631" s="210" t="s">
        <v>788</v>
      </c>
      <c r="G631" s="39"/>
      <c r="H631" s="39"/>
      <c r="I631" s="119"/>
      <c r="J631" s="39"/>
      <c r="K631" s="39"/>
      <c r="L631" s="42"/>
      <c r="M631" s="211"/>
      <c r="N631" s="212"/>
      <c r="O631" s="67"/>
      <c r="P631" s="67"/>
      <c r="Q631" s="67"/>
      <c r="R631" s="67"/>
      <c r="S631" s="67"/>
      <c r="T631" s="68"/>
      <c r="U631" s="37"/>
      <c r="V631" s="37"/>
      <c r="W631" s="37"/>
      <c r="X631" s="37"/>
      <c r="Y631" s="37"/>
      <c r="Z631" s="37"/>
      <c r="AA631" s="37"/>
      <c r="AB631" s="37"/>
      <c r="AC631" s="37"/>
      <c r="AD631" s="37"/>
      <c r="AE631" s="37"/>
      <c r="AT631" s="19" t="s">
        <v>199</v>
      </c>
      <c r="AU631" s="19" t="s">
        <v>90</v>
      </c>
    </row>
    <row r="632" spans="1:65" s="13" customFormat="1" ht="10.199999999999999">
      <c r="B632" s="213"/>
      <c r="C632" s="214"/>
      <c r="D632" s="209" t="s">
        <v>201</v>
      </c>
      <c r="E632" s="215" t="s">
        <v>32</v>
      </c>
      <c r="F632" s="216" t="s">
        <v>1299</v>
      </c>
      <c r="G632" s="214"/>
      <c r="H632" s="215" t="s">
        <v>32</v>
      </c>
      <c r="I632" s="217"/>
      <c r="J632" s="214"/>
      <c r="K632" s="214"/>
      <c r="L632" s="218"/>
      <c r="M632" s="219"/>
      <c r="N632" s="220"/>
      <c r="O632" s="220"/>
      <c r="P632" s="220"/>
      <c r="Q632" s="220"/>
      <c r="R632" s="220"/>
      <c r="S632" s="220"/>
      <c r="T632" s="221"/>
      <c r="AT632" s="222" t="s">
        <v>201</v>
      </c>
      <c r="AU632" s="222" t="s">
        <v>90</v>
      </c>
      <c r="AV632" s="13" t="s">
        <v>40</v>
      </c>
      <c r="AW632" s="13" t="s">
        <v>38</v>
      </c>
      <c r="AX632" s="13" t="s">
        <v>81</v>
      </c>
      <c r="AY632" s="222" t="s">
        <v>192</v>
      </c>
    </row>
    <row r="633" spans="1:65" s="13" customFormat="1" ht="10.199999999999999">
      <c r="B633" s="213"/>
      <c r="C633" s="214"/>
      <c r="D633" s="209" t="s">
        <v>201</v>
      </c>
      <c r="E633" s="215" t="s">
        <v>32</v>
      </c>
      <c r="F633" s="216" t="s">
        <v>1300</v>
      </c>
      <c r="G633" s="214"/>
      <c r="H633" s="215" t="s">
        <v>32</v>
      </c>
      <c r="I633" s="217"/>
      <c r="J633" s="214"/>
      <c r="K633" s="214"/>
      <c r="L633" s="218"/>
      <c r="M633" s="219"/>
      <c r="N633" s="220"/>
      <c r="O633" s="220"/>
      <c r="P633" s="220"/>
      <c r="Q633" s="220"/>
      <c r="R633" s="220"/>
      <c r="S633" s="220"/>
      <c r="T633" s="221"/>
      <c r="AT633" s="222" t="s">
        <v>201</v>
      </c>
      <c r="AU633" s="222" t="s">
        <v>90</v>
      </c>
      <c r="AV633" s="13" t="s">
        <v>40</v>
      </c>
      <c r="AW633" s="13" t="s">
        <v>38</v>
      </c>
      <c r="AX633" s="13" t="s">
        <v>81</v>
      </c>
      <c r="AY633" s="222" t="s">
        <v>192</v>
      </c>
    </row>
    <row r="634" spans="1:65" s="14" customFormat="1" ht="10.199999999999999">
      <c r="B634" s="223"/>
      <c r="C634" s="224"/>
      <c r="D634" s="209" t="s">
        <v>201</v>
      </c>
      <c r="E634" s="225" t="s">
        <v>32</v>
      </c>
      <c r="F634" s="226" t="s">
        <v>1337</v>
      </c>
      <c r="G634" s="224"/>
      <c r="H634" s="227">
        <v>30</v>
      </c>
      <c r="I634" s="228"/>
      <c r="J634" s="224"/>
      <c r="K634" s="224"/>
      <c r="L634" s="229"/>
      <c r="M634" s="230"/>
      <c r="N634" s="231"/>
      <c r="O634" s="231"/>
      <c r="P634" s="231"/>
      <c r="Q634" s="231"/>
      <c r="R634" s="231"/>
      <c r="S634" s="231"/>
      <c r="T634" s="232"/>
      <c r="AT634" s="233" t="s">
        <v>201</v>
      </c>
      <c r="AU634" s="233" t="s">
        <v>90</v>
      </c>
      <c r="AV634" s="14" t="s">
        <v>90</v>
      </c>
      <c r="AW634" s="14" t="s">
        <v>38</v>
      </c>
      <c r="AX634" s="14" t="s">
        <v>81</v>
      </c>
      <c r="AY634" s="233" t="s">
        <v>192</v>
      </c>
    </row>
    <row r="635" spans="1:65" s="15" customFormat="1" ht="10.199999999999999">
      <c r="B635" s="234"/>
      <c r="C635" s="235"/>
      <c r="D635" s="209" t="s">
        <v>201</v>
      </c>
      <c r="E635" s="236" t="s">
        <v>32</v>
      </c>
      <c r="F635" s="237" t="s">
        <v>204</v>
      </c>
      <c r="G635" s="235"/>
      <c r="H635" s="238">
        <v>30</v>
      </c>
      <c r="I635" s="239"/>
      <c r="J635" s="235"/>
      <c r="K635" s="235"/>
      <c r="L635" s="240"/>
      <c r="M635" s="241"/>
      <c r="N635" s="242"/>
      <c r="O635" s="242"/>
      <c r="P635" s="242"/>
      <c r="Q635" s="242"/>
      <c r="R635" s="242"/>
      <c r="S635" s="242"/>
      <c r="T635" s="243"/>
      <c r="AT635" s="244" t="s">
        <v>201</v>
      </c>
      <c r="AU635" s="244" t="s">
        <v>90</v>
      </c>
      <c r="AV635" s="15" t="s">
        <v>161</v>
      </c>
      <c r="AW635" s="15" t="s">
        <v>38</v>
      </c>
      <c r="AX635" s="15" t="s">
        <v>40</v>
      </c>
      <c r="AY635" s="244" t="s">
        <v>192</v>
      </c>
    </row>
    <row r="636" spans="1:65" s="2" customFormat="1" ht="16.5" customHeight="1">
      <c r="A636" s="37"/>
      <c r="B636" s="38"/>
      <c r="C636" s="196" t="s">
        <v>800</v>
      </c>
      <c r="D636" s="196" t="s">
        <v>194</v>
      </c>
      <c r="E636" s="197" t="s">
        <v>796</v>
      </c>
      <c r="F636" s="198" t="s">
        <v>797</v>
      </c>
      <c r="G636" s="199" t="s">
        <v>109</v>
      </c>
      <c r="H636" s="200">
        <v>14.03</v>
      </c>
      <c r="I636" s="201"/>
      <c r="J636" s="202">
        <f>ROUND(I636*H636,2)</f>
        <v>0</v>
      </c>
      <c r="K636" s="198" t="s">
        <v>197</v>
      </c>
      <c r="L636" s="42"/>
      <c r="M636" s="203" t="s">
        <v>32</v>
      </c>
      <c r="N636" s="204" t="s">
        <v>52</v>
      </c>
      <c r="O636" s="67"/>
      <c r="P636" s="205">
        <f>O636*H636</f>
        <v>0</v>
      </c>
      <c r="Q636" s="205">
        <v>6.9999999999999994E-5</v>
      </c>
      <c r="R636" s="205">
        <f>Q636*H636</f>
        <v>9.8209999999999986E-4</v>
      </c>
      <c r="S636" s="205">
        <v>0</v>
      </c>
      <c r="T636" s="206">
        <f>S636*H636</f>
        <v>0</v>
      </c>
      <c r="U636" s="37"/>
      <c r="V636" s="37"/>
      <c r="W636" s="37"/>
      <c r="X636" s="37"/>
      <c r="Y636" s="37"/>
      <c r="Z636" s="37"/>
      <c r="AA636" s="37"/>
      <c r="AB636" s="37"/>
      <c r="AC636" s="37"/>
      <c r="AD636" s="37"/>
      <c r="AE636" s="37"/>
      <c r="AR636" s="207" t="s">
        <v>161</v>
      </c>
      <c r="AT636" s="207" t="s">
        <v>194</v>
      </c>
      <c r="AU636" s="207" t="s">
        <v>90</v>
      </c>
      <c r="AY636" s="19" t="s">
        <v>192</v>
      </c>
      <c r="BE636" s="208">
        <f>IF(N636="základní",J636,0)</f>
        <v>0</v>
      </c>
      <c r="BF636" s="208">
        <f>IF(N636="snížená",J636,0)</f>
        <v>0</v>
      </c>
      <c r="BG636" s="208">
        <f>IF(N636="zákl. přenesená",J636,0)</f>
        <v>0</v>
      </c>
      <c r="BH636" s="208">
        <f>IF(N636="sníž. přenesená",J636,0)</f>
        <v>0</v>
      </c>
      <c r="BI636" s="208">
        <f>IF(N636="nulová",J636,0)</f>
        <v>0</v>
      </c>
      <c r="BJ636" s="19" t="s">
        <v>40</v>
      </c>
      <c r="BK636" s="208">
        <f>ROUND(I636*H636,2)</f>
        <v>0</v>
      </c>
      <c r="BL636" s="19" t="s">
        <v>161</v>
      </c>
      <c r="BM636" s="207" t="s">
        <v>1338</v>
      </c>
    </row>
    <row r="637" spans="1:65" s="2" customFormat="1" ht="105.6">
      <c r="A637" s="37"/>
      <c r="B637" s="38"/>
      <c r="C637" s="39"/>
      <c r="D637" s="209" t="s">
        <v>199</v>
      </c>
      <c r="E637" s="39"/>
      <c r="F637" s="210" t="s">
        <v>788</v>
      </c>
      <c r="G637" s="39"/>
      <c r="H637" s="39"/>
      <c r="I637" s="119"/>
      <c r="J637" s="39"/>
      <c r="K637" s="39"/>
      <c r="L637" s="42"/>
      <c r="M637" s="211"/>
      <c r="N637" s="212"/>
      <c r="O637" s="67"/>
      <c r="P637" s="67"/>
      <c r="Q637" s="67"/>
      <c r="R637" s="67"/>
      <c r="S637" s="67"/>
      <c r="T637" s="68"/>
      <c r="U637" s="37"/>
      <c r="V637" s="37"/>
      <c r="W637" s="37"/>
      <c r="X637" s="37"/>
      <c r="Y637" s="37"/>
      <c r="Z637" s="37"/>
      <c r="AA637" s="37"/>
      <c r="AB637" s="37"/>
      <c r="AC637" s="37"/>
      <c r="AD637" s="37"/>
      <c r="AE637" s="37"/>
      <c r="AT637" s="19" t="s">
        <v>199</v>
      </c>
      <c r="AU637" s="19" t="s">
        <v>90</v>
      </c>
    </row>
    <row r="638" spans="1:65" s="13" customFormat="1" ht="10.199999999999999">
      <c r="B638" s="213"/>
      <c r="C638" s="214"/>
      <c r="D638" s="209" t="s">
        <v>201</v>
      </c>
      <c r="E638" s="215" t="s">
        <v>32</v>
      </c>
      <c r="F638" s="216" t="s">
        <v>1299</v>
      </c>
      <c r="G638" s="214"/>
      <c r="H638" s="215" t="s">
        <v>32</v>
      </c>
      <c r="I638" s="217"/>
      <c r="J638" s="214"/>
      <c r="K638" s="214"/>
      <c r="L638" s="218"/>
      <c r="M638" s="219"/>
      <c r="N638" s="220"/>
      <c r="O638" s="220"/>
      <c r="P638" s="220"/>
      <c r="Q638" s="220"/>
      <c r="R638" s="220"/>
      <c r="S638" s="220"/>
      <c r="T638" s="221"/>
      <c r="AT638" s="222" t="s">
        <v>201</v>
      </c>
      <c r="AU638" s="222" t="s">
        <v>90</v>
      </c>
      <c r="AV638" s="13" t="s">
        <v>40</v>
      </c>
      <c r="AW638" s="13" t="s">
        <v>38</v>
      </c>
      <c r="AX638" s="13" t="s">
        <v>81</v>
      </c>
      <c r="AY638" s="222" t="s">
        <v>192</v>
      </c>
    </row>
    <row r="639" spans="1:65" s="13" customFormat="1" ht="10.199999999999999">
      <c r="B639" s="213"/>
      <c r="C639" s="214"/>
      <c r="D639" s="209" t="s">
        <v>201</v>
      </c>
      <c r="E639" s="215" t="s">
        <v>32</v>
      </c>
      <c r="F639" s="216" t="s">
        <v>1300</v>
      </c>
      <c r="G639" s="214"/>
      <c r="H639" s="215" t="s">
        <v>32</v>
      </c>
      <c r="I639" s="217"/>
      <c r="J639" s="214"/>
      <c r="K639" s="214"/>
      <c r="L639" s="218"/>
      <c r="M639" s="219"/>
      <c r="N639" s="220"/>
      <c r="O639" s="220"/>
      <c r="P639" s="220"/>
      <c r="Q639" s="220"/>
      <c r="R639" s="220"/>
      <c r="S639" s="220"/>
      <c r="T639" s="221"/>
      <c r="AT639" s="222" t="s">
        <v>201</v>
      </c>
      <c r="AU639" s="222" t="s">
        <v>90</v>
      </c>
      <c r="AV639" s="13" t="s">
        <v>40</v>
      </c>
      <c r="AW639" s="13" t="s">
        <v>38</v>
      </c>
      <c r="AX639" s="13" t="s">
        <v>81</v>
      </c>
      <c r="AY639" s="222" t="s">
        <v>192</v>
      </c>
    </row>
    <row r="640" spans="1:65" s="14" customFormat="1" ht="10.199999999999999">
      <c r="B640" s="223"/>
      <c r="C640" s="224"/>
      <c r="D640" s="209" t="s">
        <v>201</v>
      </c>
      <c r="E640" s="225" t="s">
        <v>32</v>
      </c>
      <c r="F640" s="226" t="s">
        <v>1339</v>
      </c>
      <c r="G640" s="224"/>
      <c r="H640" s="227">
        <v>14.03</v>
      </c>
      <c r="I640" s="228"/>
      <c r="J640" s="224"/>
      <c r="K640" s="224"/>
      <c r="L640" s="229"/>
      <c r="M640" s="230"/>
      <c r="N640" s="231"/>
      <c r="O640" s="231"/>
      <c r="P640" s="231"/>
      <c r="Q640" s="231"/>
      <c r="R640" s="231"/>
      <c r="S640" s="231"/>
      <c r="T640" s="232"/>
      <c r="AT640" s="233" t="s">
        <v>201</v>
      </c>
      <c r="AU640" s="233" t="s">
        <v>90</v>
      </c>
      <c r="AV640" s="14" t="s">
        <v>90</v>
      </c>
      <c r="AW640" s="14" t="s">
        <v>38</v>
      </c>
      <c r="AX640" s="14" t="s">
        <v>81</v>
      </c>
      <c r="AY640" s="233" t="s">
        <v>192</v>
      </c>
    </row>
    <row r="641" spans="1:65" s="15" customFormat="1" ht="10.199999999999999">
      <c r="B641" s="234"/>
      <c r="C641" s="235"/>
      <c r="D641" s="209" t="s">
        <v>201</v>
      </c>
      <c r="E641" s="236" t="s">
        <v>32</v>
      </c>
      <c r="F641" s="237" t="s">
        <v>204</v>
      </c>
      <c r="G641" s="235"/>
      <c r="H641" s="238">
        <v>14.03</v>
      </c>
      <c r="I641" s="239"/>
      <c r="J641" s="235"/>
      <c r="K641" s="235"/>
      <c r="L641" s="240"/>
      <c r="M641" s="241"/>
      <c r="N641" s="242"/>
      <c r="O641" s="242"/>
      <c r="P641" s="242"/>
      <c r="Q641" s="242"/>
      <c r="R641" s="242"/>
      <c r="S641" s="242"/>
      <c r="T641" s="243"/>
      <c r="AT641" s="244" t="s">
        <v>201</v>
      </c>
      <c r="AU641" s="244" t="s">
        <v>90</v>
      </c>
      <c r="AV641" s="15" t="s">
        <v>161</v>
      </c>
      <c r="AW641" s="15" t="s">
        <v>38</v>
      </c>
      <c r="AX641" s="15" t="s">
        <v>40</v>
      </c>
      <c r="AY641" s="244" t="s">
        <v>192</v>
      </c>
    </row>
    <row r="642" spans="1:65" s="2" customFormat="1" ht="16.5" customHeight="1">
      <c r="A642" s="37"/>
      <c r="B642" s="38"/>
      <c r="C642" s="196" t="s">
        <v>806</v>
      </c>
      <c r="D642" s="196" t="s">
        <v>194</v>
      </c>
      <c r="E642" s="197" t="s">
        <v>1340</v>
      </c>
      <c r="F642" s="198" t="s">
        <v>1341</v>
      </c>
      <c r="G642" s="199" t="s">
        <v>109</v>
      </c>
      <c r="H642" s="200">
        <v>46.53</v>
      </c>
      <c r="I642" s="201"/>
      <c r="J642" s="202">
        <f>ROUND(I642*H642,2)</f>
        <v>0</v>
      </c>
      <c r="K642" s="198" t="s">
        <v>197</v>
      </c>
      <c r="L642" s="42"/>
      <c r="M642" s="203" t="s">
        <v>32</v>
      </c>
      <c r="N642" s="204" t="s">
        <v>52</v>
      </c>
      <c r="O642" s="67"/>
      <c r="P642" s="205">
        <f>O642*H642</f>
        <v>0</v>
      </c>
      <c r="Q642" s="205">
        <v>4.0000000000000002E-4</v>
      </c>
      <c r="R642" s="205">
        <f>Q642*H642</f>
        <v>1.8612E-2</v>
      </c>
      <c r="S642" s="205">
        <v>0</v>
      </c>
      <c r="T642" s="206">
        <f>S642*H642</f>
        <v>0</v>
      </c>
      <c r="U642" s="37"/>
      <c r="V642" s="37"/>
      <c r="W642" s="37"/>
      <c r="X642" s="37"/>
      <c r="Y642" s="37"/>
      <c r="Z642" s="37"/>
      <c r="AA642" s="37"/>
      <c r="AB642" s="37"/>
      <c r="AC642" s="37"/>
      <c r="AD642" s="37"/>
      <c r="AE642" s="37"/>
      <c r="AR642" s="207" t="s">
        <v>161</v>
      </c>
      <c r="AT642" s="207" t="s">
        <v>194</v>
      </c>
      <c r="AU642" s="207" t="s">
        <v>90</v>
      </c>
      <c r="AY642" s="19" t="s">
        <v>192</v>
      </c>
      <c r="BE642" s="208">
        <f>IF(N642="základní",J642,0)</f>
        <v>0</v>
      </c>
      <c r="BF642" s="208">
        <f>IF(N642="snížená",J642,0)</f>
        <v>0</v>
      </c>
      <c r="BG642" s="208">
        <f>IF(N642="zákl. přenesená",J642,0)</f>
        <v>0</v>
      </c>
      <c r="BH642" s="208">
        <f>IF(N642="sníž. přenesená",J642,0)</f>
        <v>0</v>
      </c>
      <c r="BI642" s="208">
        <f>IF(N642="nulová",J642,0)</f>
        <v>0</v>
      </c>
      <c r="BJ642" s="19" t="s">
        <v>40</v>
      </c>
      <c r="BK642" s="208">
        <f>ROUND(I642*H642,2)</f>
        <v>0</v>
      </c>
      <c r="BL642" s="19" t="s">
        <v>161</v>
      </c>
      <c r="BM642" s="207" t="s">
        <v>1342</v>
      </c>
    </row>
    <row r="643" spans="1:65" s="2" customFormat="1" ht="105.6">
      <c r="A643" s="37"/>
      <c r="B643" s="38"/>
      <c r="C643" s="39"/>
      <c r="D643" s="209" t="s">
        <v>199</v>
      </c>
      <c r="E643" s="39"/>
      <c r="F643" s="210" t="s">
        <v>788</v>
      </c>
      <c r="G643" s="39"/>
      <c r="H643" s="39"/>
      <c r="I643" s="119"/>
      <c r="J643" s="39"/>
      <c r="K643" s="39"/>
      <c r="L643" s="42"/>
      <c r="M643" s="211"/>
      <c r="N643" s="212"/>
      <c r="O643" s="67"/>
      <c r="P643" s="67"/>
      <c r="Q643" s="67"/>
      <c r="R643" s="67"/>
      <c r="S643" s="67"/>
      <c r="T643" s="68"/>
      <c r="U643" s="37"/>
      <c r="V643" s="37"/>
      <c r="W643" s="37"/>
      <c r="X643" s="37"/>
      <c r="Y643" s="37"/>
      <c r="Z643" s="37"/>
      <c r="AA643" s="37"/>
      <c r="AB643" s="37"/>
      <c r="AC643" s="37"/>
      <c r="AD643" s="37"/>
      <c r="AE643" s="37"/>
      <c r="AT643" s="19" t="s">
        <v>199</v>
      </c>
      <c r="AU643" s="19" t="s">
        <v>90</v>
      </c>
    </row>
    <row r="644" spans="1:65" s="13" customFormat="1" ht="10.199999999999999">
      <c r="B644" s="213"/>
      <c r="C644" s="214"/>
      <c r="D644" s="209" t="s">
        <v>201</v>
      </c>
      <c r="E644" s="215" t="s">
        <v>32</v>
      </c>
      <c r="F644" s="216" t="s">
        <v>1299</v>
      </c>
      <c r="G644" s="214"/>
      <c r="H644" s="215" t="s">
        <v>32</v>
      </c>
      <c r="I644" s="217"/>
      <c r="J644" s="214"/>
      <c r="K644" s="214"/>
      <c r="L644" s="218"/>
      <c r="M644" s="219"/>
      <c r="N644" s="220"/>
      <c r="O644" s="220"/>
      <c r="P644" s="220"/>
      <c r="Q644" s="220"/>
      <c r="R644" s="220"/>
      <c r="S644" s="220"/>
      <c r="T644" s="221"/>
      <c r="AT644" s="222" t="s">
        <v>201</v>
      </c>
      <c r="AU644" s="222" t="s">
        <v>90</v>
      </c>
      <c r="AV644" s="13" t="s">
        <v>40</v>
      </c>
      <c r="AW644" s="13" t="s">
        <v>38</v>
      </c>
      <c r="AX644" s="13" t="s">
        <v>81</v>
      </c>
      <c r="AY644" s="222" t="s">
        <v>192</v>
      </c>
    </row>
    <row r="645" spans="1:65" s="13" customFormat="1" ht="10.199999999999999">
      <c r="B645" s="213"/>
      <c r="C645" s="214"/>
      <c r="D645" s="209" t="s">
        <v>201</v>
      </c>
      <c r="E645" s="215" t="s">
        <v>32</v>
      </c>
      <c r="F645" s="216" t="s">
        <v>1300</v>
      </c>
      <c r="G645" s="214"/>
      <c r="H645" s="215" t="s">
        <v>32</v>
      </c>
      <c r="I645" s="217"/>
      <c r="J645" s="214"/>
      <c r="K645" s="214"/>
      <c r="L645" s="218"/>
      <c r="M645" s="219"/>
      <c r="N645" s="220"/>
      <c r="O645" s="220"/>
      <c r="P645" s="220"/>
      <c r="Q645" s="220"/>
      <c r="R645" s="220"/>
      <c r="S645" s="220"/>
      <c r="T645" s="221"/>
      <c r="AT645" s="222" t="s">
        <v>201</v>
      </c>
      <c r="AU645" s="222" t="s">
        <v>90</v>
      </c>
      <c r="AV645" s="13" t="s">
        <v>40</v>
      </c>
      <c r="AW645" s="13" t="s">
        <v>38</v>
      </c>
      <c r="AX645" s="13" t="s">
        <v>81</v>
      </c>
      <c r="AY645" s="222" t="s">
        <v>192</v>
      </c>
    </row>
    <row r="646" spans="1:65" s="14" customFormat="1" ht="10.199999999999999">
      <c r="B646" s="223"/>
      <c r="C646" s="224"/>
      <c r="D646" s="209" t="s">
        <v>201</v>
      </c>
      <c r="E646" s="225" t="s">
        <v>32</v>
      </c>
      <c r="F646" s="226" t="s">
        <v>1343</v>
      </c>
      <c r="G646" s="224"/>
      <c r="H646" s="227">
        <v>46.53</v>
      </c>
      <c r="I646" s="228"/>
      <c r="J646" s="224"/>
      <c r="K646" s="224"/>
      <c r="L646" s="229"/>
      <c r="M646" s="230"/>
      <c r="N646" s="231"/>
      <c r="O646" s="231"/>
      <c r="P646" s="231"/>
      <c r="Q646" s="231"/>
      <c r="R646" s="231"/>
      <c r="S646" s="231"/>
      <c r="T646" s="232"/>
      <c r="AT646" s="233" t="s">
        <v>201</v>
      </c>
      <c r="AU646" s="233" t="s">
        <v>90</v>
      </c>
      <c r="AV646" s="14" t="s">
        <v>90</v>
      </c>
      <c r="AW646" s="14" t="s">
        <v>38</v>
      </c>
      <c r="AX646" s="14" t="s">
        <v>81</v>
      </c>
      <c r="AY646" s="233" t="s">
        <v>192</v>
      </c>
    </row>
    <row r="647" spans="1:65" s="15" customFormat="1" ht="10.199999999999999">
      <c r="B647" s="234"/>
      <c r="C647" s="235"/>
      <c r="D647" s="209" t="s">
        <v>201</v>
      </c>
      <c r="E647" s="236" t="s">
        <v>32</v>
      </c>
      <c r="F647" s="237" t="s">
        <v>204</v>
      </c>
      <c r="G647" s="235"/>
      <c r="H647" s="238">
        <v>46.53</v>
      </c>
      <c r="I647" s="239"/>
      <c r="J647" s="235"/>
      <c r="K647" s="235"/>
      <c r="L647" s="240"/>
      <c r="M647" s="241"/>
      <c r="N647" s="242"/>
      <c r="O647" s="242"/>
      <c r="P647" s="242"/>
      <c r="Q647" s="242"/>
      <c r="R647" s="242"/>
      <c r="S647" s="242"/>
      <c r="T647" s="243"/>
      <c r="AT647" s="244" t="s">
        <v>201</v>
      </c>
      <c r="AU647" s="244" t="s">
        <v>90</v>
      </c>
      <c r="AV647" s="15" t="s">
        <v>161</v>
      </c>
      <c r="AW647" s="15" t="s">
        <v>38</v>
      </c>
      <c r="AX647" s="15" t="s">
        <v>40</v>
      </c>
      <c r="AY647" s="244" t="s">
        <v>192</v>
      </c>
    </row>
    <row r="648" spans="1:65" s="2" customFormat="1" ht="16.5" customHeight="1">
      <c r="A648" s="37"/>
      <c r="B648" s="38"/>
      <c r="C648" s="196" t="s">
        <v>811</v>
      </c>
      <c r="D648" s="196" t="s">
        <v>194</v>
      </c>
      <c r="E648" s="197" t="s">
        <v>1344</v>
      </c>
      <c r="F648" s="198" t="s">
        <v>1345</v>
      </c>
      <c r="G648" s="199" t="s">
        <v>109</v>
      </c>
      <c r="H648" s="200">
        <v>52.23</v>
      </c>
      <c r="I648" s="201"/>
      <c r="J648" s="202">
        <f>ROUND(I648*H648,2)</f>
        <v>0</v>
      </c>
      <c r="K648" s="198" t="s">
        <v>197</v>
      </c>
      <c r="L648" s="42"/>
      <c r="M648" s="203" t="s">
        <v>32</v>
      </c>
      <c r="N648" s="204" t="s">
        <v>52</v>
      </c>
      <c r="O648" s="67"/>
      <c r="P648" s="205">
        <f>O648*H648</f>
        <v>0</v>
      </c>
      <c r="Q648" s="205">
        <v>1.2999999999999999E-4</v>
      </c>
      <c r="R648" s="205">
        <f>Q648*H648</f>
        <v>6.7898999999999989E-3</v>
      </c>
      <c r="S648" s="205">
        <v>0</v>
      </c>
      <c r="T648" s="206">
        <f>S648*H648</f>
        <v>0</v>
      </c>
      <c r="U648" s="37"/>
      <c r="V648" s="37"/>
      <c r="W648" s="37"/>
      <c r="X648" s="37"/>
      <c r="Y648" s="37"/>
      <c r="Z648" s="37"/>
      <c r="AA648" s="37"/>
      <c r="AB648" s="37"/>
      <c r="AC648" s="37"/>
      <c r="AD648" s="37"/>
      <c r="AE648" s="37"/>
      <c r="AR648" s="207" t="s">
        <v>161</v>
      </c>
      <c r="AT648" s="207" t="s">
        <v>194</v>
      </c>
      <c r="AU648" s="207" t="s">
        <v>90</v>
      </c>
      <c r="AY648" s="19" t="s">
        <v>192</v>
      </c>
      <c r="BE648" s="208">
        <f>IF(N648="základní",J648,0)</f>
        <v>0</v>
      </c>
      <c r="BF648" s="208">
        <f>IF(N648="snížená",J648,0)</f>
        <v>0</v>
      </c>
      <c r="BG648" s="208">
        <f>IF(N648="zákl. přenesená",J648,0)</f>
        <v>0</v>
      </c>
      <c r="BH648" s="208">
        <f>IF(N648="sníž. přenesená",J648,0)</f>
        <v>0</v>
      </c>
      <c r="BI648" s="208">
        <f>IF(N648="nulová",J648,0)</f>
        <v>0</v>
      </c>
      <c r="BJ648" s="19" t="s">
        <v>40</v>
      </c>
      <c r="BK648" s="208">
        <f>ROUND(I648*H648,2)</f>
        <v>0</v>
      </c>
      <c r="BL648" s="19" t="s">
        <v>161</v>
      </c>
      <c r="BM648" s="207" t="s">
        <v>1346</v>
      </c>
    </row>
    <row r="649" spans="1:65" s="2" customFormat="1" ht="105.6">
      <c r="A649" s="37"/>
      <c r="B649" s="38"/>
      <c r="C649" s="39"/>
      <c r="D649" s="209" t="s">
        <v>199</v>
      </c>
      <c r="E649" s="39"/>
      <c r="F649" s="210" t="s">
        <v>788</v>
      </c>
      <c r="G649" s="39"/>
      <c r="H649" s="39"/>
      <c r="I649" s="119"/>
      <c r="J649" s="39"/>
      <c r="K649" s="39"/>
      <c r="L649" s="42"/>
      <c r="M649" s="211"/>
      <c r="N649" s="212"/>
      <c r="O649" s="67"/>
      <c r="P649" s="67"/>
      <c r="Q649" s="67"/>
      <c r="R649" s="67"/>
      <c r="S649" s="67"/>
      <c r="T649" s="68"/>
      <c r="U649" s="37"/>
      <c r="V649" s="37"/>
      <c r="W649" s="37"/>
      <c r="X649" s="37"/>
      <c r="Y649" s="37"/>
      <c r="Z649" s="37"/>
      <c r="AA649" s="37"/>
      <c r="AB649" s="37"/>
      <c r="AC649" s="37"/>
      <c r="AD649" s="37"/>
      <c r="AE649" s="37"/>
      <c r="AT649" s="19" t="s">
        <v>199</v>
      </c>
      <c r="AU649" s="19" t="s">
        <v>90</v>
      </c>
    </row>
    <row r="650" spans="1:65" s="13" customFormat="1" ht="10.199999999999999">
      <c r="B650" s="213"/>
      <c r="C650" s="214"/>
      <c r="D650" s="209" t="s">
        <v>201</v>
      </c>
      <c r="E650" s="215" t="s">
        <v>32</v>
      </c>
      <c r="F650" s="216" t="s">
        <v>1299</v>
      </c>
      <c r="G650" s="214"/>
      <c r="H650" s="215" t="s">
        <v>32</v>
      </c>
      <c r="I650" s="217"/>
      <c r="J650" s="214"/>
      <c r="K650" s="214"/>
      <c r="L650" s="218"/>
      <c r="M650" s="219"/>
      <c r="N650" s="220"/>
      <c r="O650" s="220"/>
      <c r="P650" s="220"/>
      <c r="Q650" s="220"/>
      <c r="R650" s="220"/>
      <c r="S650" s="220"/>
      <c r="T650" s="221"/>
      <c r="AT650" s="222" t="s">
        <v>201</v>
      </c>
      <c r="AU650" s="222" t="s">
        <v>90</v>
      </c>
      <c r="AV650" s="13" t="s">
        <v>40</v>
      </c>
      <c r="AW650" s="13" t="s">
        <v>38</v>
      </c>
      <c r="AX650" s="13" t="s">
        <v>81</v>
      </c>
      <c r="AY650" s="222" t="s">
        <v>192</v>
      </c>
    </row>
    <row r="651" spans="1:65" s="13" customFormat="1" ht="10.199999999999999">
      <c r="B651" s="213"/>
      <c r="C651" s="214"/>
      <c r="D651" s="209" t="s">
        <v>201</v>
      </c>
      <c r="E651" s="215" t="s">
        <v>32</v>
      </c>
      <c r="F651" s="216" t="s">
        <v>1300</v>
      </c>
      <c r="G651" s="214"/>
      <c r="H651" s="215" t="s">
        <v>32</v>
      </c>
      <c r="I651" s="217"/>
      <c r="J651" s="214"/>
      <c r="K651" s="214"/>
      <c r="L651" s="218"/>
      <c r="M651" s="219"/>
      <c r="N651" s="220"/>
      <c r="O651" s="220"/>
      <c r="P651" s="220"/>
      <c r="Q651" s="220"/>
      <c r="R651" s="220"/>
      <c r="S651" s="220"/>
      <c r="T651" s="221"/>
      <c r="AT651" s="222" t="s">
        <v>201</v>
      </c>
      <c r="AU651" s="222" t="s">
        <v>90</v>
      </c>
      <c r="AV651" s="13" t="s">
        <v>40</v>
      </c>
      <c r="AW651" s="13" t="s">
        <v>38</v>
      </c>
      <c r="AX651" s="13" t="s">
        <v>81</v>
      </c>
      <c r="AY651" s="222" t="s">
        <v>192</v>
      </c>
    </row>
    <row r="652" spans="1:65" s="14" customFormat="1" ht="10.199999999999999">
      <c r="B652" s="223"/>
      <c r="C652" s="224"/>
      <c r="D652" s="209" t="s">
        <v>201</v>
      </c>
      <c r="E652" s="225" t="s">
        <v>32</v>
      </c>
      <c r="F652" s="226" t="s">
        <v>1347</v>
      </c>
      <c r="G652" s="224"/>
      <c r="H652" s="227">
        <v>52.23</v>
      </c>
      <c r="I652" s="228"/>
      <c r="J652" s="224"/>
      <c r="K652" s="224"/>
      <c r="L652" s="229"/>
      <c r="M652" s="230"/>
      <c r="N652" s="231"/>
      <c r="O652" s="231"/>
      <c r="P652" s="231"/>
      <c r="Q652" s="231"/>
      <c r="R652" s="231"/>
      <c r="S652" s="231"/>
      <c r="T652" s="232"/>
      <c r="AT652" s="233" t="s">
        <v>201</v>
      </c>
      <c r="AU652" s="233" t="s">
        <v>90</v>
      </c>
      <c r="AV652" s="14" t="s">
        <v>90</v>
      </c>
      <c r="AW652" s="14" t="s">
        <v>38</v>
      </c>
      <c r="AX652" s="14" t="s">
        <v>81</v>
      </c>
      <c r="AY652" s="233" t="s">
        <v>192</v>
      </c>
    </row>
    <row r="653" spans="1:65" s="15" customFormat="1" ht="10.199999999999999">
      <c r="B653" s="234"/>
      <c r="C653" s="235"/>
      <c r="D653" s="209" t="s">
        <v>201</v>
      </c>
      <c r="E653" s="236" t="s">
        <v>32</v>
      </c>
      <c r="F653" s="237" t="s">
        <v>204</v>
      </c>
      <c r="G653" s="235"/>
      <c r="H653" s="238">
        <v>52.23</v>
      </c>
      <c r="I653" s="239"/>
      <c r="J653" s="235"/>
      <c r="K653" s="235"/>
      <c r="L653" s="240"/>
      <c r="M653" s="241"/>
      <c r="N653" s="242"/>
      <c r="O653" s="242"/>
      <c r="P653" s="242"/>
      <c r="Q653" s="242"/>
      <c r="R653" s="242"/>
      <c r="S653" s="242"/>
      <c r="T653" s="243"/>
      <c r="AT653" s="244" t="s">
        <v>201</v>
      </c>
      <c r="AU653" s="244" t="s">
        <v>90</v>
      </c>
      <c r="AV653" s="15" t="s">
        <v>161</v>
      </c>
      <c r="AW653" s="15" t="s">
        <v>38</v>
      </c>
      <c r="AX653" s="15" t="s">
        <v>40</v>
      </c>
      <c r="AY653" s="244" t="s">
        <v>192</v>
      </c>
    </row>
    <row r="654" spans="1:65" s="2" customFormat="1" ht="16.5" customHeight="1">
      <c r="A654" s="37"/>
      <c r="B654" s="38"/>
      <c r="C654" s="196" t="s">
        <v>818</v>
      </c>
      <c r="D654" s="196" t="s">
        <v>194</v>
      </c>
      <c r="E654" s="197" t="s">
        <v>801</v>
      </c>
      <c r="F654" s="198" t="s">
        <v>802</v>
      </c>
      <c r="G654" s="199" t="s">
        <v>124</v>
      </c>
      <c r="H654" s="200">
        <v>66.89</v>
      </c>
      <c r="I654" s="201"/>
      <c r="J654" s="202">
        <f>ROUND(I654*H654,2)</f>
        <v>0</v>
      </c>
      <c r="K654" s="198" t="s">
        <v>197</v>
      </c>
      <c r="L654" s="42"/>
      <c r="M654" s="203" t="s">
        <v>32</v>
      </c>
      <c r="N654" s="204" t="s">
        <v>52</v>
      </c>
      <c r="O654" s="67"/>
      <c r="P654" s="205">
        <f>O654*H654</f>
        <v>0</v>
      </c>
      <c r="Q654" s="205">
        <v>1.6000000000000001E-3</v>
      </c>
      <c r="R654" s="205">
        <f>Q654*H654</f>
        <v>0.10702400000000001</v>
      </c>
      <c r="S654" s="205">
        <v>0</v>
      </c>
      <c r="T654" s="206">
        <f>S654*H654</f>
        <v>0</v>
      </c>
      <c r="U654" s="37"/>
      <c r="V654" s="37"/>
      <c r="W654" s="37"/>
      <c r="X654" s="37"/>
      <c r="Y654" s="37"/>
      <c r="Z654" s="37"/>
      <c r="AA654" s="37"/>
      <c r="AB654" s="37"/>
      <c r="AC654" s="37"/>
      <c r="AD654" s="37"/>
      <c r="AE654" s="37"/>
      <c r="AR654" s="207" t="s">
        <v>161</v>
      </c>
      <c r="AT654" s="207" t="s">
        <v>194</v>
      </c>
      <c r="AU654" s="207" t="s">
        <v>90</v>
      </c>
      <c r="AY654" s="19" t="s">
        <v>192</v>
      </c>
      <c r="BE654" s="208">
        <f>IF(N654="základní",J654,0)</f>
        <v>0</v>
      </c>
      <c r="BF654" s="208">
        <f>IF(N654="snížená",J654,0)</f>
        <v>0</v>
      </c>
      <c r="BG654" s="208">
        <f>IF(N654="zákl. přenesená",J654,0)</f>
        <v>0</v>
      </c>
      <c r="BH654" s="208">
        <f>IF(N654="sníž. přenesená",J654,0)</f>
        <v>0</v>
      </c>
      <c r="BI654" s="208">
        <f>IF(N654="nulová",J654,0)</f>
        <v>0</v>
      </c>
      <c r="BJ654" s="19" t="s">
        <v>40</v>
      </c>
      <c r="BK654" s="208">
        <f>ROUND(I654*H654,2)</f>
        <v>0</v>
      </c>
      <c r="BL654" s="19" t="s">
        <v>161</v>
      </c>
      <c r="BM654" s="207" t="s">
        <v>1348</v>
      </c>
    </row>
    <row r="655" spans="1:65" s="2" customFormat="1" ht="105.6">
      <c r="A655" s="37"/>
      <c r="B655" s="38"/>
      <c r="C655" s="39"/>
      <c r="D655" s="209" t="s">
        <v>199</v>
      </c>
      <c r="E655" s="39"/>
      <c r="F655" s="210" t="s">
        <v>788</v>
      </c>
      <c r="G655" s="39"/>
      <c r="H655" s="39"/>
      <c r="I655" s="119"/>
      <c r="J655" s="39"/>
      <c r="K655" s="39"/>
      <c r="L655" s="42"/>
      <c r="M655" s="211"/>
      <c r="N655" s="212"/>
      <c r="O655" s="67"/>
      <c r="P655" s="67"/>
      <c r="Q655" s="67"/>
      <c r="R655" s="67"/>
      <c r="S655" s="67"/>
      <c r="T655" s="68"/>
      <c r="U655" s="37"/>
      <c r="V655" s="37"/>
      <c r="W655" s="37"/>
      <c r="X655" s="37"/>
      <c r="Y655" s="37"/>
      <c r="Z655" s="37"/>
      <c r="AA655" s="37"/>
      <c r="AB655" s="37"/>
      <c r="AC655" s="37"/>
      <c r="AD655" s="37"/>
      <c r="AE655" s="37"/>
      <c r="AT655" s="19" t="s">
        <v>199</v>
      </c>
      <c r="AU655" s="19" t="s">
        <v>90</v>
      </c>
    </row>
    <row r="656" spans="1:65" s="13" customFormat="1" ht="10.199999999999999">
      <c r="B656" s="213"/>
      <c r="C656" s="214"/>
      <c r="D656" s="209" t="s">
        <v>201</v>
      </c>
      <c r="E656" s="215" t="s">
        <v>32</v>
      </c>
      <c r="F656" s="216" t="s">
        <v>1299</v>
      </c>
      <c r="G656" s="214"/>
      <c r="H656" s="215" t="s">
        <v>32</v>
      </c>
      <c r="I656" s="217"/>
      <c r="J656" s="214"/>
      <c r="K656" s="214"/>
      <c r="L656" s="218"/>
      <c r="M656" s="219"/>
      <c r="N656" s="220"/>
      <c r="O656" s="220"/>
      <c r="P656" s="220"/>
      <c r="Q656" s="220"/>
      <c r="R656" s="220"/>
      <c r="S656" s="220"/>
      <c r="T656" s="221"/>
      <c r="AT656" s="222" t="s">
        <v>201</v>
      </c>
      <c r="AU656" s="222" t="s">
        <v>90</v>
      </c>
      <c r="AV656" s="13" t="s">
        <v>40</v>
      </c>
      <c r="AW656" s="13" t="s">
        <v>38</v>
      </c>
      <c r="AX656" s="13" t="s">
        <v>81</v>
      </c>
      <c r="AY656" s="222" t="s">
        <v>192</v>
      </c>
    </row>
    <row r="657" spans="1:65" s="13" customFormat="1" ht="10.199999999999999">
      <c r="B657" s="213"/>
      <c r="C657" s="214"/>
      <c r="D657" s="209" t="s">
        <v>201</v>
      </c>
      <c r="E657" s="215" t="s">
        <v>32</v>
      </c>
      <c r="F657" s="216" t="s">
        <v>1300</v>
      </c>
      <c r="G657" s="214"/>
      <c r="H657" s="215" t="s">
        <v>32</v>
      </c>
      <c r="I657" s="217"/>
      <c r="J657" s="214"/>
      <c r="K657" s="214"/>
      <c r="L657" s="218"/>
      <c r="M657" s="219"/>
      <c r="N657" s="220"/>
      <c r="O657" s="220"/>
      <c r="P657" s="220"/>
      <c r="Q657" s="220"/>
      <c r="R657" s="220"/>
      <c r="S657" s="220"/>
      <c r="T657" s="221"/>
      <c r="AT657" s="222" t="s">
        <v>201</v>
      </c>
      <c r="AU657" s="222" t="s">
        <v>90</v>
      </c>
      <c r="AV657" s="13" t="s">
        <v>40</v>
      </c>
      <c r="AW657" s="13" t="s">
        <v>38</v>
      </c>
      <c r="AX657" s="13" t="s">
        <v>81</v>
      </c>
      <c r="AY657" s="222" t="s">
        <v>192</v>
      </c>
    </row>
    <row r="658" spans="1:65" s="14" customFormat="1" ht="10.199999999999999">
      <c r="B658" s="223"/>
      <c r="C658" s="224"/>
      <c r="D658" s="209" t="s">
        <v>201</v>
      </c>
      <c r="E658" s="225" t="s">
        <v>32</v>
      </c>
      <c r="F658" s="226" t="s">
        <v>1349</v>
      </c>
      <c r="G658" s="224"/>
      <c r="H658" s="227">
        <v>5.89</v>
      </c>
      <c r="I658" s="228"/>
      <c r="J658" s="224"/>
      <c r="K658" s="224"/>
      <c r="L658" s="229"/>
      <c r="M658" s="230"/>
      <c r="N658" s="231"/>
      <c r="O658" s="231"/>
      <c r="P658" s="231"/>
      <c r="Q658" s="231"/>
      <c r="R658" s="231"/>
      <c r="S658" s="231"/>
      <c r="T658" s="232"/>
      <c r="AT658" s="233" t="s">
        <v>201</v>
      </c>
      <c r="AU658" s="233" t="s">
        <v>90</v>
      </c>
      <c r="AV658" s="14" t="s">
        <v>90</v>
      </c>
      <c r="AW658" s="14" t="s">
        <v>38</v>
      </c>
      <c r="AX658" s="14" t="s">
        <v>81</v>
      </c>
      <c r="AY658" s="233" t="s">
        <v>192</v>
      </c>
    </row>
    <row r="659" spans="1:65" s="14" customFormat="1" ht="10.199999999999999">
      <c r="B659" s="223"/>
      <c r="C659" s="224"/>
      <c r="D659" s="209" t="s">
        <v>201</v>
      </c>
      <c r="E659" s="225" t="s">
        <v>32</v>
      </c>
      <c r="F659" s="226" t="s">
        <v>1350</v>
      </c>
      <c r="G659" s="224"/>
      <c r="H659" s="227">
        <v>61</v>
      </c>
      <c r="I659" s="228"/>
      <c r="J659" s="224"/>
      <c r="K659" s="224"/>
      <c r="L659" s="229"/>
      <c r="M659" s="230"/>
      <c r="N659" s="231"/>
      <c r="O659" s="231"/>
      <c r="P659" s="231"/>
      <c r="Q659" s="231"/>
      <c r="R659" s="231"/>
      <c r="S659" s="231"/>
      <c r="T659" s="232"/>
      <c r="AT659" s="233" t="s">
        <v>201</v>
      </c>
      <c r="AU659" s="233" t="s">
        <v>90</v>
      </c>
      <c r="AV659" s="14" t="s">
        <v>90</v>
      </c>
      <c r="AW659" s="14" t="s">
        <v>38</v>
      </c>
      <c r="AX659" s="14" t="s">
        <v>81</v>
      </c>
      <c r="AY659" s="233" t="s">
        <v>192</v>
      </c>
    </row>
    <row r="660" spans="1:65" s="15" customFormat="1" ht="10.199999999999999">
      <c r="B660" s="234"/>
      <c r="C660" s="235"/>
      <c r="D660" s="209" t="s">
        <v>201</v>
      </c>
      <c r="E660" s="236" t="s">
        <v>32</v>
      </c>
      <c r="F660" s="237" t="s">
        <v>204</v>
      </c>
      <c r="G660" s="235"/>
      <c r="H660" s="238">
        <v>66.89</v>
      </c>
      <c r="I660" s="239"/>
      <c r="J660" s="235"/>
      <c r="K660" s="235"/>
      <c r="L660" s="240"/>
      <c r="M660" s="241"/>
      <c r="N660" s="242"/>
      <c r="O660" s="242"/>
      <c r="P660" s="242"/>
      <c r="Q660" s="242"/>
      <c r="R660" s="242"/>
      <c r="S660" s="242"/>
      <c r="T660" s="243"/>
      <c r="AT660" s="244" t="s">
        <v>201</v>
      </c>
      <c r="AU660" s="244" t="s">
        <v>90</v>
      </c>
      <c r="AV660" s="15" t="s">
        <v>161</v>
      </c>
      <c r="AW660" s="15" t="s">
        <v>38</v>
      </c>
      <c r="AX660" s="15" t="s">
        <v>40</v>
      </c>
      <c r="AY660" s="244" t="s">
        <v>192</v>
      </c>
    </row>
    <row r="661" spans="1:65" s="2" customFormat="1" ht="16.5" customHeight="1">
      <c r="A661" s="37"/>
      <c r="B661" s="38"/>
      <c r="C661" s="196" t="s">
        <v>823</v>
      </c>
      <c r="D661" s="196" t="s">
        <v>194</v>
      </c>
      <c r="E661" s="197" t="s">
        <v>807</v>
      </c>
      <c r="F661" s="198" t="s">
        <v>808</v>
      </c>
      <c r="G661" s="199" t="s">
        <v>124</v>
      </c>
      <c r="H661" s="200">
        <v>3</v>
      </c>
      <c r="I661" s="201"/>
      <c r="J661" s="202">
        <f>ROUND(I661*H661,2)</f>
        <v>0</v>
      </c>
      <c r="K661" s="198" t="s">
        <v>197</v>
      </c>
      <c r="L661" s="42"/>
      <c r="M661" s="203" t="s">
        <v>32</v>
      </c>
      <c r="N661" s="204" t="s">
        <v>52</v>
      </c>
      <c r="O661" s="67"/>
      <c r="P661" s="205">
        <f>O661*H661</f>
        <v>0</v>
      </c>
      <c r="Q661" s="205">
        <v>1.6000000000000001E-3</v>
      </c>
      <c r="R661" s="205">
        <f>Q661*H661</f>
        <v>4.8000000000000004E-3</v>
      </c>
      <c r="S661" s="205">
        <v>0</v>
      </c>
      <c r="T661" s="206">
        <f>S661*H661</f>
        <v>0</v>
      </c>
      <c r="U661" s="37"/>
      <c r="V661" s="37"/>
      <c r="W661" s="37"/>
      <c r="X661" s="37"/>
      <c r="Y661" s="37"/>
      <c r="Z661" s="37"/>
      <c r="AA661" s="37"/>
      <c r="AB661" s="37"/>
      <c r="AC661" s="37"/>
      <c r="AD661" s="37"/>
      <c r="AE661" s="37"/>
      <c r="AR661" s="207" t="s">
        <v>161</v>
      </c>
      <c r="AT661" s="207" t="s">
        <v>194</v>
      </c>
      <c r="AU661" s="207" t="s">
        <v>90</v>
      </c>
      <c r="AY661" s="19" t="s">
        <v>192</v>
      </c>
      <c r="BE661" s="208">
        <f>IF(N661="základní",J661,0)</f>
        <v>0</v>
      </c>
      <c r="BF661" s="208">
        <f>IF(N661="snížená",J661,0)</f>
        <v>0</v>
      </c>
      <c r="BG661" s="208">
        <f>IF(N661="zákl. přenesená",J661,0)</f>
        <v>0</v>
      </c>
      <c r="BH661" s="208">
        <f>IF(N661="sníž. přenesená",J661,0)</f>
        <v>0</v>
      </c>
      <c r="BI661" s="208">
        <f>IF(N661="nulová",J661,0)</f>
        <v>0</v>
      </c>
      <c r="BJ661" s="19" t="s">
        <v>40</v>
      </c>
      <c r="BK661" s="208">
        <f>ROUND(I661*H661,2)</f>
        <v>0</v>
      </c>
      <c r="BL661" s="19" t="s">
        <v>161</v>
      </c>
      <c r="BM661" s="207" t="s">
        <v>1351</v>
      </c>
    </row>
    <row r="662" spans="1:65" s="2" customFormat="1" ht="105.6">
      <c r="A662" s="37"/>
      <c r="B662" s="38"/>
      <c r="C662" s="39"/>
      <c r="D662" s="209" t="s">
        <v>199</v>
      </c>
      <c r="E662" s="39"/>
      <c r="F662" s="210" t="s">
        <v>788</v>
      </c>
      <c r="G662" s="39"/>
      <c r="H662" s="39"/>
      <c r="I662" s="119"/>
      <c r="J662" s="39"/>
      <c r="K662" s="39"/>
      <c r="L662" s="42"/>
      <c r="M662" s="211"/>
      <c r="N662" s="212"/>
      <c r="O662" s="67"/>
      <c r="P662" s="67"/>
      <c r="Q662" s="67"/>
      <c r="R662" s="67"/>
      <c r="S662" s="67"/>
      <c r="T662" s="68"/>
      <c r="U662" s="37"/>
      <c r="V662" s="37"/>
      <c r="W662" s="37"/>
      <c r="X662" s="37"/>
      <c r="Y662" s="37"/>
      <c r="Z662" s="37"/>
      <c r="AA662" s="37"/>
      <c r="AB662" s="37"/>
      <c r="AC662" s="37"/>
      <c r="AD662" s="37"/>
      <c r="AE662" s="37"/>
      <c r="AT662" s="19" t="s">
        <v>199</v>
      </c>
      <c r="AU662" s="19" t="s">
        <v>90</v>
      </c>
    </row>
    <row r="663" spans="1:65" s="13" customFormat="1" ht="10.199999999999999">
      <c r="B663" s="213"/>
      <c r="C663" s="214"/>
      <c r="D663" s="209" t="s">
        <v>201</v>
      </c>
      <c r="E663" s="215" t="s">
        <v>32</v>
      </c>
      <c r="F663" s="216" t="s">
        <v>1299</v>
      </c>
      <c r="G663" s="214"/>
      <c r="H663" s="215" t="s">
        <v>32</v>
      </c>
      <c r="I663" s="217"/>
      <c r="J663" s="214"/>
      <c r="K663" s="214"/>
      <c r="L663" s="218"/>
      <c r="M663" s="219"/>
      <c r="N663" s="220"/>
      <c r="O663" s="220"/>
      <c r="P663" s="220"/>
      <c r="Q663" s="220"/>
      <c r="R663" s="220"/>
      <c r="S663" s="220"/>
      <c r="T663" s="221"/>
      <c r="AT663" s="222" t="s">
        <v>201</v>
      </c>
      <c r="AU663" s="222" t="s">
        <v>90</v>
      </c>
      <c r="AV663" s="13" t="s">
        <v>40</v>
      </c>
      <c r="AW663" s="13" t="s">
        <v>38</v>
      </c>
      <c r="AX663" s="13" t="s">
        <v>81</v>
      </c>
      <c r="AY663" s="222" t="s">
        <v>192</v>
      </c>
    </row>
    <row r="664" spans="1:65" s="13" customFormat="1" ht="10.199999999999999">
      <c r="B664" s="213"/>
      <c r="C664" s="214"/>
      <c r="D664" s="209" t="s">
        <v>201</v>
      </c>
      <c r="E664" s="215" t="s">
        <v>32</v>
      </c>
      <c r="F664" s="216" t="s">
        <v>1300</v>
      </c>
      <c r="G664" s="214"/>
      <c r="H664" s="215" t="s">
        <v>32</v>
      </c>
      <c r="I664" s="217"/>
      <c r="J664" s="214"/>
      <c r="K664" s="214"/>
      <c r="L664" s="218"/>
      <c r="M664" s="219"/>
      <c r="N664" s="220"/>
      <c r="O664" s="220"/>
      <c r="P664" s="220"/>
      <c r="Q664" s="220"/>
      <c r="R664" s="220"/>
      <c r="S664" s="220"/>
      <c r="T664" s="221"/>
      <c r="AT664" s="222" t="s">
        <v>201</v>
      </c>
      <c r="AU664" s="222" t="s">
        <v>90</v>
      </c>
      <c r="AV664" s="13" t="s">
        <v>40</v>
      </c>
      <c r="AW664" s="13" t="s">
        <v>38</v>
      </c>
      <c r="AX664" s="13" t="s">
        <v>81</v>
      </c>
      <c r="AY664" s="222" t="s">
        <v>192</v>
      </c>
    </row>
    <row r="665" spans="1:65" s="14" customFormat="1" ht="10.199999999999999">
      <c r="B665" s="223"/>
      <c r="C665" s="224"/>
      <c r="D665" s="209" t="s">
        <v>201</v>
      </c>
      <c r="E665" s="225" t="s">
        <v>32</v>
      </c>
      <c r="F665" s="226" t="s">
        <v>1352</v>
      </c>
      <c r="G665" s="224"/>
      <c r="H665" s="227">
        <v>3</v>
      </c>
      <c r="I665" s="228"/>
      <c r="J665" s="224"/>
      <c r="K665" s="224"/>
      <c r="L665" s="229"/>
      <c r="M665" s="230"/>
      <c r="N665" s="231"/>
      <c r="O665" s="231"/>
      <c r="P665" s="231"/>
      <c r="Q665" s="231"/>
      <c r="R665" s="231"/>
      <c r="S665" s="231"/>
      <c r="T665" s="232"/>
      <c r="AT665" s="233" t="s">
        <v>201</v>
      </c>
      <c r="AU665" s="233" t="s">
        <v>90</v>
      </c>
      <c r="AV665" s="14" t="s">
        <v>90</v>
      </c>
      <c r="AW665" s="14" t="s">
        <v>38</v>
      </c>
      <c r="AX665" s="14" t="s">
        <v>81</v>
      </c>
      <c r="AY665" s="233" t="s">
        <v>192</v>
      </c>
    </row>
    <row r="666" spans="1:65" s="15" customFormat="1" ht="10.199999999999999">
      <c r="B666" s="234"/>
      <c r="C666" s="235"/>
      <c r="D666" s="209" t="s">
        <v>201</v>
      </c>
      <c r="E666" s="236" t="s">
        <v>32</v>
      </c>
      <c r="F666" s="237" t="s">
        <v>204</v>
      </c>
      <c r="G666" s="235"/>
      <c r="H666" s="238">
        <v>3</v>
      </c>
      <c r="I666" s="239"/>
      <c r="J666" s="235"/>
      <c r="K666" s="235"/>
      <c r="L666" s="240"/>
      <c r="M666" s="241"/>
      <c r="N666" s="242"/>
      <c r="O666" s="242"/>
      <c r="P666" s="242"/>
      <c r="Q666" s="242"/>
      <c r="R666" s="242"/>
      <c r="S666" s="242"/>
      <c r="T666" s="243"/>
      <c r="AT666" s="244" t="s">
        <v>201</v>
      </c>
      <c r="AU666" s="244" t="s">
        <v>90</v>
      </c>
      <c r="AV666" s="15" t="s">
        <v>161</v>
      </c>
      <c r="AW666" s="15" t="s">
        <v>38</v>
      </c>
      <c r="AX666" s="15" t="s">
        <v>40</v>
      </c>
      <c r="AY666" s="244" t="s">
        <v>192</v>
      </c>
    </row>
    <row r="667" spans="1:65" s="2" customFormat="1" ht="33" customHeight="1">
      <c r="A667" s="37"/>
      <c r="B667" s="38"/>
      <c r="C667" s="196" t="s">
        <v>828</v>
      </c>
      <c r="D667" s="196" t="s">
        <v>194</v>
      </c>
      <c r="E667" s="197" t="s">
        <v>1353</v>
      </c>
      <c r="F667" s="198" t="s">
        <v>1354</v>
      </c>
      <c r="G667" s="199" t="s">
        <v>109</v>
      </c>
      <c r="H667" s="200">
        <v>160.13999999999999</v>
      </c>
      <c r="I667" s="201"/>
      <c r="J667" s="202">
        <f>ROUND(I667*H667,2)</f>
        <v>0</v>
      </c>
      <c r="K667" s="198" t="s">
        <v>1355</v>
      </c>
      <c r="L667" s="42"/>
      <c r="M667" s="203" t="s">
        <v>32</v>
      </c>
      <c r="N667" s="204" t="s">
        <v>52</v>
      </c>
      <c r="O667" s="67"/>
      <c r="P667" s="205">
        <f>O667*H667</f>
        <v>0</v>
      </c>
      <c r="Q667" s="205">
        <v>9.7185999999999995E-2</v>
      </c>
      <c r="R667" s="205">
        <f>Q667*H667</f>
        <v>15.563366039999998</v>
      </c>
      <c r="S667" s="205">
        <v>0</v>
      </c>
      <c r="T667" s="206">
        <f>S667*H667</f>
        <v>0</v>
      </c>
      <c r="U667" s="37"/>
      <c r="V667" s="37"/>
      <c r="W667" s="37"/>
      <c r="X667" s="37"/>
      <c r="Y667" s="37"/>
      <c r="Z667" s="37"/>
      <c r="AA667" s="37"/>
      <c r="AB667" s="37"/>
      <c r="AC667" s="37"/>
      <c r="AD667" s="37"/>
      <c r="AE667" s="37"/>
      <c r="AR667" s="207" t="s">
        <v>161</v>
      </c>
      <c r="AT667" s="207" t="s">
        <v>194</v>
      </c>
      <c r="AU667" s="207" t="s">
        <v>90</v>
      </c>
      <c r="AY667" s="19" t="s">
        <v>192</v>
      </c>
      <c r="BE667" s="208">
        <f>IF(N667="základní",J667,0)</f>
        <v>0</v>
      </c>
      <c r="BF667" s="208">
        <f>IF(N667="snížená",J667,0)</f>
        <v>0</v>
      </c>
      <c r="BG667" s="208">
        <f>IF(N667="zákl. přenesená",J667,0)</f>
        <v>0</v>
      </c>
      <c r="BH667" s="208">
        <f>IF(N667="sníž. přenesená",J667,0)</f>
        <v>0</v>
      </c>
      <c r="BI667" s="208">
        <f>IF(N667="nulová",J667,0)</f>
        <v>0</v>
      </c>
      <c r="BJ667" s="19" t="s">
        <v>40</v>
      </c>
      <c r="BK667" s="208">
        <f>ROUND(I667*H667,2)</f>
        <v>0</v>
      </c>
      <c r="BL667" s="19" t="s">
        <v>161</v>
      </c>
      <c r="BM667" s="207" t="s">
        <v>1356</v>
      </c>
    </row>
    <row r="668" spans="1:65" s="2" customFormat="1" ht="115.2">
      <c r="A668" s="37"/>
      <c r="B668" s="38"/>
      <c r="C668" s="39"/>
      <c r="D668" s="209" t="s">
        <v>199</v>
      </c>
      <c r="E668" s="39"/>
      <c r="F668" s="210" t="s">
        <v>841</v>
      </c>
      <c r="G668" s="39"/>
      <c r="H668" s="39"/>
      <c r="I668" s="119"/>
      <c r="J668" s="39"/>
      <c r="K668" s="39"/>
      <c r="L668" s="42"/>
      <c r="M668" s="211"/>
      <c r="N668" s="212"/>
      <c r="O668" s="67"/>
      <c r="P668" s="67"/>
      <c r="Q668" s="67"/>
      <c r="R668" s="67"/>
      <c r="S668" s="67"/>
      <c r="T668" s="68"/>
      <c r="U668" s="37"/>
      <c r="V668" s="37"/>
      <c r="W668" s="37"/>
      <c r="X668" s="37"/>
      <c r="Y668" s="37"/>
      <c r="Z668" s="37"/>
      <c r="AA668" s="37"/>
      <c r="AB668" s="37"/>
      <c r="AC668" s="37"/>
      <c r="AD668" s="37"/>
      <c r="AE668" s="37"/>
      <c r="AT668" s="19" t="s">
        <v>199</v>
      </c>
      <c r="AU668" s="19" t="s">
        <v>90</v>
      </c>
    </row>
    <row r="669" spans="1:65" s="13" customFormat="1" ht="10.199999999999999">
      <c r="B669" s="213"/>
      <c r="C669" s="214"/>
      <c r="D669" s="209" t="s">
        <v>201</v>
      </c>
      <c r="E669" s="215" t="s">
        <v>32</v>
      </c>
      <c r="F669" s="216" t="s">
        <v>1075</v>
      </c>
      <c r="G669" s="214"/>
      <c r="H669" s="215" t="s">
        <v>32</v>
      </c>
      <c r="I669" s="217"/>
      <c r="J669" s="214"/>
      <c r="K669" s="214"/>
      <c r="L669" s="218"/>
      <c r="M669" s="219"/>
      <c r="N669" s="220"/>
      <c r="O669" s="220"/>
      <c r="P669" s="220"/>
      <c r="Q669" s="220"/>
      <c r="R669" s="220"/>
      <c r="S669" s="220"/>
      <c r="T669" s="221"/>
      <c r="AT669" s="222" t="s">
        <v>201</v>
      </c>
      <c r="AU669" s="222" t="s">
        <v>90</v>
      </c>
      <c r="AV669" s="13" t="s">
        <v>40</v>
      </c>
      <c r="AW669" s="13" t="s">
        <v>38</v>
      </c>
      <c r="AX669" s="13" t="s">
        <v>81</v>
      </c>
      <c r="AY669" s="222" t="s">
        <v>192</v>
      </c>
    </row>
    <row r="670" spans="1:65" s="13" customFormat="1" ht="10.199999999999999">
      <c r="B670" s="213"/>
      <c r="C670" s="214"/>
      <c r="D670" s="209" t="s">
        <v>201</v>
      </c>
      <c r="E670" s="215" t="s">
        <v>32</v>
      </c>
      <c r="F670" s="216" t="s">
        <v>1088</v>
      </c>
      <c r="G670" s="214"/>
      <c r="H670" s="215" t="s">
        <v>32</v>
      </c>
      <c r="I670" s="217"/>
      <c r="J670" s="214"/>
      <c r="K670" s="214"/>
      <c r="L670" s="218"/>
      <c r="M670" s="219"/>
      <c r="N670" s="220"/>
      <c r="O670" s="220"/>
      <c r="P670" s="220"/>
      <c r="Q670" s="220"/>
      <c r="R670" s="220"/>
      <c r="S670" s="220"/>
      <c r="T670" s="221"/>
      <c r="AT670" s="222" t="s">
        <v>201</v>
      </c>
      <c r="AU670" s="222" t="s">
        <v>90</v>
      </c>
      <c r="AV670" s="13" t="s">
        <v>40</v>
      </c>
      <c r="AW670" s="13" t="s">
        <v>38</v>
      </c>
      <c r="AX670" s="13" t="s">
        <v>81</v>
      </c>
      <c r="AY670" s="222" t="s">
        <v>192</v>
      </c>
    </row>
    <row r="671" spans="1:65" s="14" customFormat="1" ht="10.199999999999999">
      <c r="B671" s="223"/>
      <c r="C671" s="224"/>
      <c r="D671" s="209" t="s">
        <v>201</v>
      </c>
      <c r="E671" s="225" t="s">
        <v>32</v>
      </c>
      <c r="F671" s="226" t="s">
        <v>1357</v>
      </c>
      <c r="G671" s="224"/>
      <c r="H671" s="227">
        <v>160.13999999999999</v>
      </c>
      <c r="I671" s="228"/>
      <c r="J671" s="224"/>
      <c r="K671" s="224"/>
      <c r="L671" s="229"/>
      <c r="M671" s="230"/>
      <c r="N671" s="231"/>
      <c r="O671" s="231"/>
      <c r="P671" s="231"/>
      <c r="Q671" s="231"/>
      <c r="R671" s="231"/>
      <c r="S671" s="231"/>
      <c r="T671" s="232"/>
      <c r="AT671" s="233" t="s">
        <v>201</v>
      </c>
      <c r="AU671" s="233" t="s">
        <v>90</v>
      </c>
      <c r="AV671" s="14" t="s">
        <v>90</v>
      </c>
      <c r="AW671" s="14" t="s">
        <v>38</v>
      </c>
      <c r="AX671" s="14" t="s">
        <v>81</v>
      </c>
      <c r="AY671" s="233" t="s">
        <v>192</v>
      </c>
    </row>
    <row r="672" spans="1:65" s="15" customFormat="1" ht="10.199999999999999">
      <c r="B672" s="234"/>
      <c r="C672" s="235"/>
      <c r="D672" s="209" t="s">
        <v>201</v>
      </c>
      <c r="E672" s="236" t="s">
        <v>32</v>
      </c>
      <c r="F672" s="237" t="s">
        <v>204</v>
      </c>
      <c r="G672" s="235"/>
      <c r="H672" s="238">
        <v>160.13999999999999</v>
      </c>
      <c r="I672" s="239"/>
      <c r="J672" s="235"/>
      <c r="K672" s="235"/>
      <c r="L672" s="240"/>
      <c r="M672" s="241"/>
      <c r="N672" s="242"/>
      <c r="O672" s="242"/>
      <c r="P672" s="242"/>
      <c r="Q672" s="242"/>
      <c r="R672" s="242"/>
      <c r="S672" s="242"/>
      <c r="T672" s="243"/>
      <c r="AT672" s="244" t="s">
        <v>201</v>
      </c>
      <c r="AU672" s="244" t="s">
        <v>90</v>
      </c>
      <c r="AV672" s="15" t="s">
        <v>161</v>
      </c>
      <c r="AW672" s="15" t="s">
        <v>38</v>
      </c>
      <c r="AX672" s="15" t="s">
        <v>40</v>
      </c>
      <c r="AY672" s="244" t="s">
        <v>192</v>
      </c>
    </row>
    <row r="673" spans="1:65" s="2" customFormat="1" ht="16.5" customHeight="1">
      <c r="A673" s="37"/>
      <c r="B673" s="38"/>
      <c r="C673" s="256" t="s">
        <v>833</v>
      </c>
      <c r="D673" s="256" t="s">
        <v>322</v>
      </c>
      <c r="E673" s="257" t="s">
        <v>606</v>
      </c>
      <c r="F673" s="258" t="s">
        <v>607</v>
      </c>
      <c r="G673" s="259" t="s">
        <v>124</v>
      </c>
      <c r="H673" s="260">
        <v>49.003</v>
      </c>
      <c r="I673" s="261"/>
      <c r="J673" s="262">
        <f>ROUND(I673*H673,2)</f>
        <v>0</v>
      </c>
      <c r="K673" s="258" t="s">
        <v>197</v>
      </c>
      <c r="L673" s="263"/>
      <c r="M673" s="264" t="s">
        <v>32</v>
      </c>
      <c r="N673" s="265" t="s">
        <v>52</v>
      </c>
      <c r="O673" s="67"/>
      <c r="P673" s="205">
        <f>O673*H673</f>
        <v>0</v>
      </c>
      <c r="Q673" s="205">
        <v>0.222</v>
      </c>
      <c r="R673" s="205">
        <f>Q673*H673</f>
        <v>10.878666000000001</v>
      </c>
      <c r="S673" s="205">
        <v>0</v>
      </c>
      <c r="T673" s="206">
        <f>S673*H673</f>
        <v>0</v>
      </c>
      <c r="U673" s="37"/>
      <c r="V673" s="37"/>
      <c r="W673" s="37"/>
      <c r="X673" s="37"/>
      <c r="Y673" s="37"/>
      <c r="Z673" s="37"/>
      <c r="AA673" s="37"/>
      <c r="AB673" s="37"/>
      <c r="AC673" s="37"/>
      <c r="AD673" s="37"/>
      <c r="AE673" s="37"/>
      <c r="AR673" s="207" t="s">
        <v>238</v>
      </c>
      <c r="AT673" s="207" t="s">
        <v>322</v>
      </c>
      <c r="AU673" s="207" t="s">
        <v>90</v>
      </c>
      <c r="AY673" s="19" t="s">
        <v>192</v>
      </c>
      <c r="BE673" s="208">
        <f>IF(N673="základní",J673,0)</f>
        <v>0</v>
      </c>
      <c r="BF673" s="208">
        <f>IF(N673="snížená",J673,0)</f>
        <v>0</v>
      </c>
      <c r="BG673" s="208">
        <f>IF(N673="zákl. přenesená",J673,0)</f>
        <v>0</v>
      </c>
      <c r="BH673" s="208">
        <f>IF(N673="sníž. přenesená",J673,0)</f>
        <v>0</v>
      </c>
      <c r="BI673" s="208">
        <f>IF(N673="nulová",J673,0)</f>
        <v>0</v>
      </c>
      <c r="BJ673" s="19" t="s">
        <v>40</v>
      </c>
      <c r="BK673" s="208">
        <f>ROUND(I673*H673,2)</f>
        <v>0</v>
      </c>
      <c r="BL673" s="19" t="s">
        <v>161</v>
      </c>
      <c r="BM673" s="207" t="s">
        <v>1358</v>
      </c>
    </row>
    <row r="674" spans="1:65" s="2" customFormat="1" ht="28.8">
      <c r="A674" s="37"/>
      <c r="B674" s="38"/>
      <c r="C674" s="39"/>
      <c r="D674" s="209" t="s">
        <v>209</v>
      </c>
      <c r="E674" s="39"/>
      <c r="F674" s="210" t="s">
        <v>1359</v>
      </c>
      <c r="G674" s="39"/>
      <c r="H674" s="39"/>
      <c r="I674" s="119"/>
      <c r="J674" s="39"/>
      <c r="K674" s="39"/>
      <c r="L674" s="42"/>
      <c r="M674" s="211"/>
      <c r="N674" s="212"/>
      <c r="O674" s="67"/>
      <c r="P674" s="67"/>
      <c r="Q674" s="67"/>
      <c r="R674" s="67"/>
      <c r="S674" s="67"/>
      <c r="T674" s="68"/>
      <c r="U674" s="37"/>
      <c r="V674" s="37"/>
      <c r="W674" s="37"/>
      <c r="X674" s="37"/>
      <c r="Y674" s="37"/>
      <c r="Z674" s="37"/>
      <c r="AA674" s="37"/>
      <c r="AB674" s="37"/>
      <c r="AC674" s="37"/>
      <c r="AD674" s="37"/>
      <c r="AE674" s="37"/>
      <c r="AT674" s="19" t="s">
        <v>209</v>
      </c>
      <c r="AU674" s="19" t="s">
        <v>90</v>
      </c>
    </row>
    <row r="675" spans="1:65" s="14" customFormat="1" ht="10.199999999999999">
      <c r="B675" s="223"/>
      <c r="C675" s="224"/>
      <c r="D675" s="209" t="s">
        <v>201</v>
      </c>
      <c r="E675" s="225" t="s">
        <v>32</v>
      </c>
      <c r="F675" s="226" t="s">
        <v>1360</v>
      </c>
      <c r="G675" s="224"/>
      <c r="H675" s="227">
        <v>48.042000000000002</v>
      </c>
      <c r="I675" s="228"/>
      <c r="J675" s="224"/>
      <c r="K675" s="224"/>
      <c r="L675" s="229"/>
      <c r="M675" s="230"/>
      <c r="N675" s="231"/>
      <c r="O675" s="231"/>
      <c r="P675" s="231"/>
      <c r="Q675" s="231"/>
      <c r="R675" s="231"/>
      <c r="S675" s="231"/>
      <c r="T675" s="232"/>
      <c r="AT675" s="233" t="s">
        <v>201</v>
      </c>
      <c r="AU675" s="233" t="s">
        <v>90</v>
      </c>
      <c r="AV675" s="14" t="s">
        <v>90</v>
      </c>
      <c r="AW675" s="14" t="s">
        <v>38</v>
      </c>
      <c r="AX675" s="14" t="s">
        <v>40</v>
      </c>
      <c r="AY675" s="233" t="s">
        <v>192</v>
      </c>
    </row>
    <row r="676" spans="1:65" s="14" customFormat="1" ht="10.199999999999999">
      <c r="B676" s="223"/>
      <c r="C676" s="224"/>
      <c r="D676" s="209" t="s">
        <v>201</v>
      </c>
      <c r="E676" s="224"/>
      <c r="F676" s="226" t="s">
        <v>1361</v>
      </c>
      <c r="G676" s="224"/>
      <c r="H676" s="227">
        <v>49.003</v>
      </c>
      <c r="I676" s="228"/>
      <c r="J676" s="224"/>
      <c r="K676" s="224"/>
      <c r="L676" s="229"/>
      <c r="M676" s="230"/>
      <c r="N676" s="231"/>
      <c r="O676" s="231"/>
      <c r="P676" s="231"/>
      <c r="Q676" s="231"/>
      <c r="R676" s="231"/>
      <c r="S676" s="231"/>
      <c r="T676" s="232"/>
      <c r="AT676" s="233" t="s">
        <v>201</v>
      </c>
      <c r="AU676" s="233" t="s">
        <v>90</v>
      </c>
      <c r="AV676" s="14" t="s">
        <v>90</v>
      </c>
      <c r="AW676" s="14" t="s">
        <v>4</v>
      </c>
      <c r="AX676" s="14" t="s">
        <v>40</v>
      </c>
      <c r="AY676" s="233" t="s">
        <v>192</v>
      </c>
    </row>
    <row r="677" spans="1:65" s="2" customFormat="1" ht="22.5" customHeight="1">
      <c r="A677" s="37"/>
      <c r="B677" s="38"/>
      <c r="C677" s="196" t="s">
        <v>837</v>
      </c>
      <c r="D677" s="196" t="s">
        <v>194</v>
      </c>
      <c r="E677" s="197" t="s">
        <v>879</v>
      </c>
      <c r="F677" s="198" t="s">
        <v>880</v>
      </c>
      <c r="G677" s="199" t="s">
        <v>241</v>
      </c>
      <c r="H677" s="200">
        <v>6.4059999999999997</v>
      </c>
      <c r="I677" s="201"/>
      <c r="J677" s="202">
        <f>ROUND(I677*H677,2)</f>
        <v>0</v>
      </c>
      <c r="K677" s="198" t="s">
        <v>197</v>
      </c>
      <c r="L677" s="42"/>
      <c r="M677" s="203" t="s">
        <v>32</v>
      </c>
      <c r="N677" s="204" t="s">
        <v>52</v>
      </c>
      <c r="O677" s="67"/>
      <c r="P677" s="205">
        <f>O677*H677</f>
        <v>0</v>
      </c>
      <c r="Q677" s="205">
        <v>2.45329</v>
      </c>
      <c r="R677" s="205">
        <f>Q677*H677</f>
        <v>15.71577574</v>
      </c>
      <c r="S677" s="205">
        <v>0</v>
      </c>
      <c r="T677" s="206">
        <f>S677*H677</f>
        <v>0</v>
      </c>
      <c r="U677" s="37"/>
      <c r="V677" s="37"/>
      <c r="W677" s="37"/>
      <c r="X677" s="37"/>
      <c r="Y677" s="37"/>
      <c r="Z677" s="37"/>
      <c r="AA677" s="37"/>
      <c r="AB677" s="37"/>
      <c r="AC677" s="37"/>
      <c r="AD677" s="37"/>
      <c r="AE677" s="37"/>
      <c r="AR677" s="207" t="s">
        <v>161</v>
      </c>
      <c r="AT677" s="207" t="s">
        <v>194</v>
      </c>
      <c r="AU677" s="207" t="s">
        <v>90</v>
      </c>
      <c r="AY677" s="19" t="s">
        <v>192</v>
      </c>
      <c r="BE677" s="208">
        <f>IF(N677="základní",J677,0)</f>
        <v>0</v>
      </c>
      <c r="BF677" s="208">
        <f>IF(N677="snížená",J677,0)</f>
        <v>0</v>
      </c>
      <c r="BG677" s="208">
        <f>IF(N677="zákl. přenesená",J677,0)</f>
        <v>0</v>
      </c>
      <c r="BH677" s="208">
        <f>IF(N677="sníž. přenesená",J677,0)</f>
        <v>0</v>
      </c>
      <c r="BI677" s="208">
        <f>IF(N677="nulová",J677,0)</f>
        <v>0</v>
      </c>
      <c r="BJ677" s="19" t="s">
        <v>40</v>
      </c>
      <c r="BK677" s="208">
        <f>ROUND(I677*H677,2)</f>
        <v>0</v>
      </c>
      <c r="BL677" s="19" t="s">
        <v>161</v>
      </c>
      <c r="BM677" s="207" t="s">
        <v>1362</v>
      </c>
    </row>
    <row r="678" spans="1:65" s="13" customFormat="1" ht="10.199999999999999">
      <c r="B678" s="213"/>
      <c r="C678" s="214"/>
      <c r="D678" s="209" t="s">
        <v>201</v>
      </c>
      <c r="E678" s="215" t="s">
        <v>32</v>
      </c>
      <c r="F678" s="216" t="s">
        <v>275</v>
      </c>
      <c r="G678" s="214"/>
      <c r="H678" s="215" t="s">
        <v>32</v>
      </c>
      <c r="I678" s="217"/>
      <c r="J678" s="214"/>
      <c r="K678" s="214"/>
      <c r="L678" s="218"/>
      <c r="M678" s="219"/>
      <c r="N678" s="220"/>
      <c r="O678" s="220"/>
      <c r="P678" s="220"/>
      <c r="Q678" s="220"/>
      <c r="R678" s="220"/>
      <c r="S678" s="220"/>
      <c r="T678" s="221"/>
      <c r="AT678" s="222" t="s">
        <v>201</v>
      </c>
      <c r="AU678" s="222" t="s">
        <v>90</v>
      </c>
      <c r="AV678" s="13" t="s">
        <v>40</v>
      </c>
      <c r="AW678" s="13" t="s">
        <v>38</v>
      </c>
      <c r="AX678" s="13" t="s">
        <v>81</v>
      </c>
      <c r="AY678" s="222" t="s">
        <v>192</v>
      </c>
    </row>
    <row r="679" spans="1:65" s="13" customFormat="1" ht="10.199999999999999">
      <c r="B679" s="213"/>
      <c r="C679" s="214"/>
      <c r="D679" s="209" t="s">
        <v>201</v>
      </c>
      <c r="E679" s="215" t="s">
        <v>32</v>
      </c>
      <c r="F679" s="216" t="s">
        <v>202</v>
      </c>
      <c r="G679" s="214"/>
      <c r="H679" s="215" t="s">
        <v>32</v>
      </c>
      <c r="I679" s="217"/>
      <c r="J679" s="214"/>
      <c r="K679" s="214"/>
      <c r="L679" s="218"/>
      <c r="M679" s="219"/>
      <c r="N679" s="220"/>
      <c r="O679" s="220"/>
      <c r="P679" s="220"/>
      <c r="Q679" s="220"/>
      <c r="R679" s="220"/>
      <c r="S679" s="220"/>
      <c r="T679" s="221"/>
      <c r="AT679" s="222" t="s">
        <v>201</v>
      </c>
      <c r="AU679" s="222" t="s">
        <v>90</v>
      </c>
      <c r="AV679" s="13" t="s">
        <v>40</v>
      </c>
      <c r="AW679" s="13" t="s">
        <v>38</v>
      </c>
      <c r="AX679" s="13" t="s">
        <v>81</v>
      </c>
      <c r="AY679" s="222" t="s">
        <v>192</v>
      </c>
    </row>
    <row r="680" spans="1:65" s="13" customFormat="1" ht="10.199999999999999">
      <c r="B680" s="213"/>
      <c r="C680" s="214"/>
      <c r="D680" s="209" t="s">
        <v>201</v>
      </c>
      <c r="E680" s="215" t="s">
        <v>32</v>
      </c>
      <c r="F680" s="216" t="s">
        <v>276</v>
      </c>
      <c r="G680" s="214"/>
      <c r="H680" s="215" t="s">
        <v>32</v>
      </c>
      <c r="I680" s="217"/>
      <c r="J680" s="214"/>
      <c r="K680" s="214"/>
      <c r="L680" s="218"/>
      <c r="M680" s="219"/>
      <c r="N680" s="220"/>
      <c r="O680" s="220"/>
      <c r="P680" s="220"/>
      <c r="Q680" s="220"/>
      <c r="R680" s="220"/>
      <c r="S680" s="220"/>
      <c r="T680" s="221"/>
      <c r="AT680" s="222" t="s">
        <v>201</v>
      </c>
      <c r="AU680" s="222" t="s">
        <v>90</v>
      </c>
      <c r="AV680" s="13" t="s">
        <v>40</v>
      </c>
      <c r="AW680" s="13" t="s">
        <v>38</v>
      </c>
      <c r="AX680" s="13" t="s">
        <v>81</v>
      </c>
      <c r="AY680" s="222" t="s">
        <v>192</v>
      </c>
    </row>
    <row r="681" spans="1:65" s="14" customFormat="1" ht="10.199999999999999">
      <c r="B681" s="223"/>
      <c r="C681" s="224"/>
      <c r="D681" s="209" t="s">
        <v>201</v>
      </c>
      <c r="E681" s="225" t="s">
        <v>32</v>
      </c>
      <c r="F681" s="226" t="s">
        <v>1363</v>
      </c>
      <c r="G681" s="224"/>
      <c r="H681" s="227">
        <v>6.4059999999999997</v>
      </c>
      <c r="I681" s="228"/>
      <c r="J681" s="224"/>
      <c r="K681" s="224"/>
      <c r="L681" s="229"/>
      <c r="M681" s="230"/>
      <c r="N681" s="231"/>
      <c r="O681" s="231"/>
      <c r="P681" s="231"/>
      <c r="Q681" s="231"/>
      <c r="R681" s="231"/>
      <c r="S681" s="231"/>
      <c r="T681" s="232"/>
      <c r="AT681" s="233" t="s">
        <v>201</v>
      </c>
      <c r="AU681" s="233" t="s">
        <v>90</v>
      </c>
      <c r="AV681" s="14" t="s">
        <v>90</v>
      </c>
      <c r="AW681" s="14" t="s">
        <v>38</v>
      </c>
      <c r="AX681" s="14" t="s">
        <v>81</v>
      </c>
      <c r="AY681" s="233" t="s">
        <v>192</v>
      </c>
    </row>
    <row r="682" spans="1:65" s="15" customFormat="1" ht="10.199999999999999">
      <c r="B682" s="234"/>
      <c r="C682" s="235"/>
      <c r="D682" s="209" t="s">
        <v>201</v>
      </c>
      <c r="E682" s="236" t="s">
        <v>32</v>
      </c>
      <c r="F682" s="237" t="s">
        <v>204</v>
      </c>
      <c r="G682" s="235"/>
      <c r="H682" s="238">
        <v>6.4059999999999997</v>
      </c>
      <c r="I682" s="239"/>
      <c r="J682" s="235"/>
      <c r="K682" s="235"/>
      <c r="L682" s="240"/>
      <c r="M682" s="241"/>
      <c r="N682" s="242"/>
      <c r="O682" s="242"/>
      <c r="P682" s="242"/>
      <c r="Q682" s="242"/>
      <c r="R682" s="242"/>
      <c r="S682" s="242"/>
      <c r="T682" s="243"/>
      <c r="AT682" s="244" t="s">
        <v>201</v>
      </c>
      <c r="AU682" s="244" t="s">
        <v>90</v>
      </c>
      <c r="AV682" s="15" t="s">
        <v>161</v>
      </c>
      <c r="AW682" s="15" t="s">
        <v>38</v>
      </c>
      <c r="AX682" s="15" t="s">
        <v>40</v>
      </c>
      <c r="AY682" s="244" t="s">
        <v>192</v>
      </c>
    </row>
    <row r="683" spans="1:65" s="2" customFormat="1" ht="16.5" customHeight="1">
      <c r="A683" s="37"/>
      <c r="B683" s="38"/>
      <c r="C683" s="196" t="s">
        <v>846</v>
      </c>
      <c r="D683" s="196" t="s">
        <v>194</v>
      </c>
      <c r="E683" s="197" t="s">
        <v>886</v>
      </c>
      <c r="F683" s="198" t="s">
        <v>887</v>
      </c>
      <c r="G683" s="199" t="s">
        <v>109</v>
      </c>
      <c r="H683" s="200">
        <v>7</v>
      </c>
      <c r="I683" s="201"/>
      <c r="J683" s="202">
        <f>ROUND(I683*H683,2)</f>
        <v>0</v>
      </c>
      <c r="K683" s="198" t="s">
        <v>197</v>
      </c>
      <c r="L683" s="42"/>
      <c r="M683" s="203" t="s">
        <v>32</v>
      </c>
      <c r="N683" s="204" t="s">
        <v>52</v>
      </c>
      <c r="O683" s="67"/>
      <c r="P683" s="205">
        <f>O683*H683</f>
        <v>0</v>
      </c>
      <c r="Q683" s="205">
        <v>0</v>
      </c>
      <c r="R683" s="205">
        <f>Q683*H683</f>
        <v>0</v>
      </c>
      <c r="S683" s="205">
        <v>0</v>
      </c>
      <c r="T683" s="206">
        <f>S683*H683</f>
        <v>0</v>
      </c>
      <c r="U683" s="37"/>
      <c r="V683" s="37"/>
      <c r="W683" s="37"/>
      <c r="X683" s="37"/>
      <c r="Y683" s="37"/>
      <c r="Z683" s="37"/>
      <c r="AA683" s="37"/>
      <c r="AB683" s="37"/>
      <c r="AC683" s="37"/>
      <c r="AD683" s="37"/>
      <c r="AE683" s="37"/>
      <c r="AR683" s="207" t="s">
        <v>161</v>
      </c>
      <c r="AT683" s="207" t="s">
        <v>194</v>
      </c>
      <c r="AU683" s="207" t="s">
        <v>90</v>
      </c>
      <c r="AY683" s="19" t="s">
        <v>192</v>
      </c>
      <c r="BE683" s="208">
        <f>IF(N683="základní",J683,0)</f>
        <v>0</v>
      </c>
      <c r="BF683" s="208">
        <f>IF(N683="snížená",J683,0)</f>
        <v>0</v>
      </c>
      <c r="BG683" s="208">
        <f>IF(N683="zákl. přenesená",J683,0)</f>
        <v>0</v>
      </c>
      <c r="BH683" s="208">
        <f>IF(N683="sníž. přenesená",J683,0)</f>
        <v>0</v>
      </c>
      <c r="BI683" s="208">
        <f>IF(N683="nulová",J683,0)</f>
        <v>0</v>
      </c>
      <c r="BJ683" s="19" t="s">
        <v>40</v>
      </c>
      <c r="BK683" s="208">
        <f>ROUND(I683*H683,2)</f>
        <v>0</v>
      </c>
      <c r="BL683" s="19" t="s">
        <v>161</v>
      </c>
      <c r="BM683" s="207" t="s">
        <v>1364</v>
      </c>
    </row>
    <row r="684" spans="1:65" s="2" customFormat="1" ht="28.8">
      <c r="A684" s="37"/>
      <c r="B684" s="38"/>
      <c r="C684" s="39"/>
      <c r="D684" s="209" t="s">
        <v>199</v>
      </c>
      <c r="E684" s="39"/>
      <c r="F684" s="210" t="s">
        <v>889</v>
      </c>
      <c r="G684" s="39"/>
      <c r="H684" s="39"/>
      <c r="I684" s="119"/>
      <c r="J684" s="39"/>
      <c r="K684" s="39"/>
      <c r="L684" s="42"/>
      <c r="M684" s="211"/>
      <c r="N684" s="212"/>
      <c r="O684" s="67"/>
      <c r="P684" s="67"/>
      <c r="Q684" s="67"/>
      <c r="R684" s="67"/>
      <c r="S684" s="67"/>
      <c r="T684" s="68"/>
      <c r="U684" s="37"/>
      <c r="V684" s="37"/>
      <c r="W684" s="37"/>
      <c r="X684" s="37"/>
      <c r="Y684" s="37"/>
      <c r="Z684" s="37"/>
      <c r="AA684" s="37"/>
      <c r="AB684" s="37"/>
      <c r="AC684" s="37"/>
      <c r="AD684" s="37"/>
      <c r="AE684" s="37"/>
      <c r="AT684" s="19" t="s">
        <v>199</v>
      </c>
      <c r="AU684" s="19" t="s">
        <v>90</v>
      </c>
    </row>
    <row r="685" spans="1:65" s="13" customFormat="1" ht="10.199999999999999">
      <c r="B685" s="213"/>
      <c r="C685" s="214"/>
      <c r="D685" s="209" t="s">
        <v>201</v>
      </c>
      <c r="E685" s="215" t="s">
        <v>32</v>
      </c>
      <c r="F685" s="216" t="s">
        <v>202</v>
      </c>
      <c r="G685" s="214"/>
      <c r="H685" s="215" t="s">
        <v>32</v>
      </c>
      <c r="I685" s="217"/>
      <c r="J685" s="214"/>
      <c r="K685" s="214"/>
      <c r="L685" s="218"/>
      <c r="M685" s="219"/>
      <c r="N685" s="220"/>
      <c r="O685" s="220"/>
      <c r="P685" s="220"/>
      <c r="Q685" s="220"/>
      <c r="R685" s="220"/>
      <c r="S685" s="220"/>
      <c r="T685" s="221"/>
      <c r="AT685" s="222" t="s">
        <v>201</v>
      </c>
      <c r="AU685" s="222" t="s">
        <v>90</v>
      </c>
      <c r="AV685" s="13" t="s">
        <v>40</v>
      </c>
      <c r="AW685" s="13" t="s">
        <v>38</v>
      </c>
      <c r="AX685" s="13" t="s">
        <v>81</v>
      </c>
      <c r="AY685" s="222" t="s">
        <v>192</v>
      </c>
    </row>
    <row r="686" spans="1:65" s="13" customFormat="1" ht="10.199999999999999">
      <c r="B686" s="213"/>
      <c r="C686" s="214"/>
      <c r="D686" s="209" t="s">
        <v>201</v>
      </c>
      <c r="E686" s="215" t="s">
        <v>32</v>
      </c>
      <c r="F686" s="216" t="s">
        <v>276</v>
      </c>
      <c r="G686" s="214"/>
      <c r="H686" s="215" t="s">
        <v>32</v>
      </c>
      <c r="I686" s="217"/>
      <c r="J686" s="214"/>
      <c r="K686" s="214"/>
      <c r="L686" s="218"/>
      <c r="M686" s="219"/>
      <c r="N686" s="220"/>
      <c r="O686" s="220"/>
      <c r="P686" s="220"/>
      <c r="Q686" s="220"/>
      <c r="R686" s="220"/>
      <c r="S686" s="220"/>
      <c r="T686" s="221"/>
      <c r="AT686" s="222" t="s">
        <v>201</v>
      </c>
      <c r="AU686" s="222" t="s">
        <v>90</v>
      </c>
      <c r="AV686" s="13" t="s">
        <v>40</v>
      </c>
      <c r="AW686" s="13" t="s">
        <v>38</v>
      </c>
      <c r="AX686" s="13" t="s">
        <v>81</v>
      </c>
      <c r="AY686" s="222" t="s">
        <v>192</v>
      </c>
    </row>
    <row r="687" spans="1:65" s="14" customFormat="1" ht="10.199999999999999">
      <c r="B687" s="223"/>
      <c r="C687" s="224"/>
      <c r="D687" s="209" t="s">
        <v>201</v>
      </c>
      <c r="E687" s="225" t="s">
        <v>32</v>
      </c>
      <c r="F687" s="226" t="s">
        <v>1365</v>
      </c>
      <c r="G687" s="224"/>
      <c r="H687" s="227">
        <v>7</v>
      </c>
      <c r="I687" s="228"/>
      <c r="J687" s="224"/>
      <c r="K687" s="224"/>
      <c r="L687" s="229"/>
      <c r="M687" s="230"/>
      <c r="N687" s="231"/>
      <c r="O687" s="231"/>
      <c r="P687" s="231"/>
      <c r="Q687" s="231"/>
      <c r="R687" s="231"/>
      <c r="S687" s="231"/>
      <c r="T687" s="232"/>
      <c r="AT687" s="233" t="s">
        <v>201</v>
      </c>
      <c r="AU687" s="233" t="s">
        <v>90</v>
      </c>
      <c r="AV687" s="14" t="s">
        <v>90</v>
      </c>
      <c r="AW687" s="14" t="s">
        <v>38</v>
      </c>
      <c r="AX687" s="14" t="s">
        <v>81</v>
      </c>
      <c r="AY687" s="233" t="s">
        <v>192</v>
      </c>
    </row>
    <row r="688" spans="1:65" s="15" customFormat="1" ht="10.199999999999999">
      <c r="B688" s="234"/>
      <c r="C688" s="235"/>
      <c r="D688" s="209" t="s">
        <v>201</v>
      </c>
      <c r="E688" s="236" t="s">
        <v>32</v>
      </c>
      <c r="F688" s="237" t="s">
        <v>204</v>
      </c>
      <c r="G688" s="235"/>
      <c r="H688" s="238">
        <v>7</v>
      </c>
      <c r="I688" s="239"/>
      <c r="J688" s="235"/>
      <c r="K688" s="235"/>
      <c r="L688" s="240"/>
      <c r="M688" s="241"/>
      <c r="N688" s="242"/>
      <c r="O688" s="242"/>
      <c r="P688" s="242"/>
      <c r="Q688" s="242"/>
      <c r="R688" s="242"/>
      <c r="S688" s="242"/>
      <c r="T688" s="243"/>
      <c r="AT688" s="244" t="s">
        <v>201</v>
      </c>
      <c r="AU688" s="244" t="s">
        <v>90</v>
      </c>
      <c r="AV688" s="15" t="s">
        <v>161</v>
      </c>
      <c r="AW688" s="15" t="s">
        <v>38</v>
      </c>
      <c r="AX688" s="15" t="s">
        <v>40</v>
      </c>
      <c r="AY688" s="244" t="s">
        <v>192</v>
      </c>
    </row>
    <row r="689" spans="1:65" s="2" customFormat="1" ht="21.75" customHeight="1">
      <c r="A689" s="37"/>
      <c r="B689" s="38"/>
      <c r="C689" s="196" t="s">
        <v>852</v>
      </c>
      <c r="D689" s="196" t="s">
        <v>194</v>
      </c>
      <c r="E689" s="197" t="s">
        <v>893</v>
      </c>
      <c r="F689" s="198" t="s">
        <v>894</v>
      </c>
      <c r="G689" s="199" t="s">
        <v>109</v>
      </c>
      <c r="H689" s="200">
        <v>7</v>
      </c>
      <c r="I689" s="201"/>
      <c r="J689" s="202">
        <f>ROUND(I689*H689,2)</f>
        <v>0</v>
      </c>
      <c r="K689" s="198" t="s">
        <v>197</v>
      </c>
      <c r="L689" s="42"/>
      <c r="M689" s="203" t="s">
        <v>32</v>
      </c>
      <c r="N689" s="204" t="s">
        <v>52</v>
      </c>
      <c r="O689" s="67"/>
      <c r="P689" s="205">
        <f>O689*H689</f>
        <v>0</v>
      </c>
      <c r="Q689" s="205">
        <v>5.0000000000000002E-5</v>
      </c>
      <c r="R689" s="205">
        <f>Q689*H689</f>
        <v>3.5E-4</v>
      </c>
      <c r="S689" s="205">
        <v>0</v>
      </c>
      <c r="T689" s="206">
        <f>S689*H689</f>
        <v>0</v>
      </c>
      <c r="U689" s="37"/>
      <c r="V689" s="37"/>
      <c r="W689" s="37"/>
      <c r="X689" s="37"/>
      <c r="Y689" s="37"/>
      <c r="Z689" s="37"/>
      <c r="AA689" s="37"/>
      <c r="AB689" s="37"/>
      <c r="AC689" s="37"/>
      <c r="AD689" s="37"/>
      <c r="AE689" s="37"/>
      <c r="AR689" s="207" t="s">
        <v>161</v>
      </c>
      <c r="AT689" s="207" t="s">
        <v>194</v>
      </c>
      <c r="AU689" s="207" t="s">
        <v>90</v>
      </c>
      <c r="AY689" s="19" t="s">
        <v>192</v>
      </c>
      <c r="BE689" s="208">
        <f>IF(N689="základní",J689,0)</f>
        <v>0</v>
      </c>
      <c r="BF689" s="208">
        <f>IF(N689="snížená",J689,0)</f>
        <v>0</v>
      </c>
      <c r="BG689" s="208">
        <f>IF(N689="zákl. přenesená",J689,0)</f>
        <v>0</v>
      </c>
      <c r="BH689" s="208">
        <f>IF(N689="sníž. přenesená",J689,0)</f>
        <v>0</v>
      </c>
      <c r="BI689" s="208">
        <f>IF(N689="nulová",J689,0)</f>
        <v>0</v>
      </c>
      <c r="BJ689" s="19" t="s">
        <v>40</v>
      </c>
      <c r="BK689" s="208">
        <f>ROUND(I689*H689,2)</f>
        <v>0</v>
      </c>
      <c r="BL689" s="19" t="s">
        <v>161</v>
      </c>
      <c r="BM689" s="207" t="s">
        <v>1366</v>
      </c>
    </row>
    <row r="690" spans="1:65" s="2" customFormat="1" ht="38.4">
      <c r="A690" s="37"/>
      <c r="B690" s="38"/>
      <c r="C690" s="39"/>
      <c r="D690" s="209" t="s">
        <v>199</v>
      </c>
      <c r="E690" s="39"/>
      <c r="F690" s="210" t="s">
        <v>896</v>
      </c>
      <c r="G690" s="39"/>
      <c r="H690" s="39"/>
      <c r="I690" s="119"/>
      <c r="J690" s="39"/>
      <c r="K690" s="39"/>
      <c r="L690" s="42"/>
      <c r="M690" s="211"/>
      <c r="N690" s="212"/>
      <c r="O690" s="67"/>
      <c r="P690" s="67"/>
      <c r="Q690" s="67"/>
      <c r="R690" s="67"/>
      <c r="S690" s="67"/>
      <c r="T690" s="68"/>
      <c r="U690" s="37"/>
      <c r="V690" s="37"/>
      <c r="W690" s="37"/>
      <c r="X690" s="37"/>
      <c r="Y690" s="37"/>
      <c r="Z690" s="37"/>
      <c r="AA690" s="37"/>
      <c r="AB690" s="37"/>
      <c r="AC690" s="37"/>
      <c r="AD690" s="37"/>
      <c r="AE690" s="37"/>
      <c r="AT690" s="19" t="s">
        <v>199</v>
      </c>
      <c r="AU690" s="19" t="s">
        <v>90</v>
      </c>
    </row>
    <row r="691" spans="1:65" s="2" customFormat="1" ht="16.5" customHeight="1">
      <c r="A691" s="37"/>
      <c r="B691" s="38"/>
      <c r="C691" s="196" t="s">
        <v>861</v>
      </c>
      <c r="D691" s="196" t="s">
        <v>194</v>
      </c>
      <c r="E691" s="197" t="s">
        <v>903</v>
      </c>
      <c r="F691" s="198" t="s">
        <v>904</v>
      </c>
      <c r="G691" s="199" t="s">
        <v>325</v>
      </c>
      <c r="H691" s="200">
        <v>3.0169999999999999</v>
      </c>
      <c r="I691" s="201"/>
      <c r="J691" s="202">
        <f>ROUND(I691*H691,2)</f>
        <v>0</v>
      </c>
      <c r="K691" s="198" t="s">
        <v>197</v>
      </c>
      <c r="L691" s="42"/>
      <c r="M691" s="203" t="s">
        <v>32</v>
      </c>
      <c r="N691" s="204" t="s">
        <v>52</v>
      </c>
      <c r="O691" s="67"/>
      <c r="P691" s="205">
        <f>O691*H691</f>
        <v>0</v>
      </c>
      <c r="Q691" s="205">
        <v>1.01508</v>
      </c>
      <c r="R691" s="205">
        <f>Q691*H691</f>
        <v>3.0624963599999999</v>
      </c>
      <c r="S691" s="205">
        <v>0</v>
      </c>
      <c r="T691" s="206">
        <f>S691*H691</f>
        <v>0</v>
      </c>
      <c r="U691" s="37"/>
      <c r="V691" s="37"/>
      <c r="W691" s="37"/>
      <c r="X691" s="37"/>
      <c r="Y691" s="37"/>
      <c r="Z691" s="37"/>
      <c r="AA691" s="37"/>
      <c r="AB691" s="37"/>
      <c r="AC691" s="37"/>
      <c r="AD691" s="37"/>
      <c r="AE691" s="37"/>
      <c r="AR691" s="207" t="s">
        <v>161</v>
      </c>
      <c r="AT691" s="207" t="s">
        <v>194</v>
      </c>
      <c r="AU691" s="207" t="s">
        <v>90</v>
      </c>
      <c r="AY691" s="19" t="s">
        <v>192</v>
      </c>
      <c r="BE691" s="208">
        <f>IF(N691="základní",J691,0)</f>
        <v>0</v>
      </c>
      <c r="BF691" s="208">
        <f>IF(N691="snížená",J691,0)</f>
        <v>0</v>
      </c>
      <c r="BG691" s="208">
        <f>IF(N691="zákl. přenesená",J691,0)</f>
        <v>0</v>
      </c>
      <c r="BH691" s="208">
        <f>IF(N691="sníž. přenesená",J691,0)</f>
        <v>0</v>
      </c>
      <c r="BI691" s="208">
        <f>IF(N691="nulová",J691,0)</f>
        <v>0</v>
      </c>
      <c r="BJ691" s="19" t="s">
        <v>40</v>
      </c>
      <c r="BK691" s="208">
        <f>ROUND(I691*H691,2)</f>
        <v>0</v>
      </c>
      <c r="BL691" s="19" t="s">
        <v>161</v>
      </c>
      <c r="BM691" s="207" t="s">
        <v>1367</v>
      </c>
    </row>
    <row r="692" spans="1:65" s="13" customFormat="1" ht="10.199999999999999">
      <c r="B692" s="213"/>
      <c r="C692" s="214"/>
      <c r="D692" s="209" t="s">
        <v>201</v>
      </c>
      <c r="E692" s="215" t="s">
        <v>32</v>
      </c>
      <c r="F692" s="216" t="s">
        <v>1228</v>
      </c>
      <c r="G692" s="214"/>
      <c r="H692" s="215" t="s">
        <v>32</v>
      </c>
      <c r="I692" s="217"/>
      <c r="J692" s="214"/>
      <c r="K692" s="214"/>
      <c r="L692" s="218"/>
      <c r="M692" s="219"/>
      <c r="N692" s="220"/>
      <c r="O692" s="220"/>
      <c r="P692" s="220"/>
      <c r="Q692" s="220"/>
      <c r="R692" s="220"/>
      <c r="S692" s="220"/>
      <c r="T692" s="221"/>
      <c r="AT692" s="222" t="s">
        <v>201</v>
      </c>
      <c r="AU692" s="222" t="s">
        <v>90</v>
      </c>
      <c r="AV692" s="13" t="s">
        <v>40</v>
      </c>
      <c r="AW692" s="13" t="s">
        <v>38</v>
      </c>
      <c r="AX692" s="13" t="s">
        <v>81</v>
      </c>
      <c r="AY692" s="222" t="s">
        <v>192</v>
      </c>
    </row>
    <row r="693" spans="1:65" s="13" customFormat="1" ht="10.199999999999999">
      <c r="B693" s="213"/>
      <c r="C693" s="214"/>
      <c r="D693" s="209" t="s">
        <v>201</v>
      </c>
      <c r="E693" s="215" t="s">
        <v>32</v>
      </c>
      <c r="F693" s="216" t="s">
        <v>1075</v>
      </c>
      <c r="G693" s="214"/>
      <c r="H693" s="215" t="s">
        <v>32</v>
      </c>
      <c r="I693" s="217"/>
      <c r="J693" s="214"/>
      <c r="K693" s="214"/>
      <c r="L693" s="218"/>
      <c r="M693" s="219"/>
      <c r="N693" s="220"/>
      <c r="O693" s="220"/>
      <c r="P693" s="220"/>
      <c r="Q693" s="220"/>
      <c r="R693" s="220"/>
      <c r="S693" s="220"/>
      <c r="T693" s="221"/>
      <c r="AT693" s="222" t="s">
        <v>201</v>
      </c>
      <c r="AU693" s="222" t="s">
        <v>90</v>
      </c>
      <c r="AV693" s="13" t="s">
        <v>40</v>
      </c>
      <c r="AW693" s="13" t="s">
        <v>38</v>
      </c>
      <c r="AX693" s="13" t="s">
        <v>81</v>
      </c>
      <c r="AY693" s="222" t="s">
        <v>192</v>
      </c>
    </row>
    <row r="694" spans="1:65" s="13" customFormat="1" ht="10.199999999999999">
      <c r="B694" s="213"/>
      <c r="C694" s="214"/>
      <c r="D694" s="209" t="s">
        <v>201</v>
      </c>
      <c r="E694" s="215" t="s">
        <v>32</v>
      </c>
      <c r="F694" s="216" t="s">
        <v>1088</v>
      </c>
      <c r="G694" s="214"/>
      <c r="H694" s="215" t="s">
        <v>32</v>
      </c>
      <c r="I694" s="217"/>
      <c r="J694" s="214"/>
      <c r="K694" s="214"/>
      <c r="L694" s="218"/>
      <c r="M694" s="219"/>
      <c r="N694" s="220"/>
      <c r="O694" s="220"/>
      <c r="P694" s="220"/>
      <c r="Q694" s="220"/>
      <c r="R694" s="220"/>
      <c r="S694" s="220"/>
      <c r="T694" s="221"/>
      <c r="AT694" s="222" t="s">
        <v>201</v>
      </c>
      <c r="AU694" s="222" t="s">
        <v>90</v>
      </c>
      <c r="AV694" s="13" t="s">
        <v>40</v>
      </c>
      <c r="AW694" s="13" t="s">
        <v>38</v>
      </c>
      <c r="AX694" s="13" t="s">
        <v>81</v>
      </c>
      <c r="AY694" s="222" t="s">
        <v>192</v>
      </c>
    </row>
    <row r="695" spans="1:65" s="14" customFormat="1" ht="10.199999999999999">
      <c r="B695" s="223"/>
      <c r="C695" s="224"/>
      <c r="D695" s="209" t="s">
        <v>201</v>
      </c>
      <c r="E695" s="225" t="s">
        <v>32</v>
      </c>
      <c r="F695" s="226" t="s">
        <v>1368</v>
      </c>
      <c r="G695" s="224"/>
      <c r="H695" s="227">
        <v>2.3210000000000002</v>
      </c>
      <c r="I695" s="228"/>
      <c r="J695" s="224"/>
      <c r="K695" s="224"/>
      <c r="L695" s="229"/>
      <c r="M695" s="230"/>
      <c r="N695" s="231"/>
      <c r="O695" s="231"/>
      <c r="P695" s="231"/>
      <c r="Q695" s="231"/>
      <c r="R695" s="231"/>
      <c r="S695" s="231"/>
      <c r="T695" s="232"/>
      <c r="AT695" s="233" t="s">
        <v>201</v>
      </c>
      <c r="AU695" s="233" t="s">
        <v>90</v>
      </c>
      <c r="AV695" s="14" t="s">
        <v>90</v>
      </c>
      <c r="AW695" s="14" t="s">
        <v>38</v>
      </c>
      <c r="AX695" s="14" t="s">
        <v>81</v>
      </c>
      <c r="AY695" s="233" t="s">
        <v>192</v>
      </c>
    </row>
    <row r="696" spans="1:65" s="14" customFormat="1" ht="10.199999999999999">
      <c r="B696" s="223"/>
      <c r="C696" s="224"/>
      <c r="D696" s="209" t="s">
        <v>201</v>
      </c>
      <c r="E696" s="225" t="s">
        <v>32</v>
      </c>
      <c r="F696" s="226" t="s">
        <v>1369</v>
      </c>
      <c r="G696" s="224"/>
      <c r="H696" s="227">
        <v>0.69599999999999995</v>
      </c>
      <c r="I696" s="228"/>
      <c r="J696" s="224"/>
      <c r="K696" s="224"/>
      <c r="L696" s="229"/>
      <c r="M696" s="230"/>
      <c r="N696" s="231"/>
      <c r="O696" s="231"/>
      <c r="P696" s="231"/>
      <c r="Q696" s="231"/>
      <c r="R696" s="231"/>
      <c r="S696" s="231"/>
      <c r="T696" s="232"/>
      <c r="AT696" s="233" t="s">
        <v>201</v>
      </c>
      <c r="AU696" s="233" t="s">
        <v>90</v>
      </c>
      <c r="AV696" s="14" t="s">
        <v>90</v>
      </c>
      <c r="AW696" s="14" t="s">
        <v>38</v>
      </c>
      <c r="AX696" s="14" t="s">
        <v>81</v>
      </c>
      <c r="AY696" s="233" t="s">
        <v>192</v>
      </c>
    </row>
    <row r="697" spans="1:65" s="16" customFormat="1" ht="10.199999999999999">
      <c r="B697" s="245"/>
      <c r="C697" s="246"/>
      <c r="D697" s="209" t="s">
        <v>201</v>
      </c>
      <c r="E697" s="247" t="s">
        <v>32</v>
      </c>
      <c r="F697" s="248" t="s">
        <v>260</v>
      </c>
      <c r="G697" s="246"/>
      <c r="H697" s="249">
        <v>3.0169999999999999</v>
      </c>
      <c r="I697" s="250"/>
      <c r="J697" s="246"/>
      <c r="K697" s="246"/>
      <c r="L697" s="251"/>
      <c r="M697" s="252"/>
      <c r="N697" s="253"/>
      <c r="O697" s="253"/>
      <c r="P697" s="253"/>
      <c r="Q697" s="253"/>
      <c r="R697" s="253"/>
      <c r="S697" s="253"/>
      <c r="T697" s="254"/>
      <c r="AT697" s="255" t="s">
        <v>201</v>
      </c>
      <c r="AU697" s="255" t="s">
        <v>90</v>
      </c>
      <c r="AV697" s="16" t="s">
        <v>111</v>
      </c>
      <c r="AW697" s="16" t="s">
        <v>38</v>
      </c>
      <c r="AX697" s="16" t="s">
        <v>81</v>
      </c>
      <c r="AY697" s="255" t="s">
        <v>192</v>
      </c>
    </row>
    <row r="698" spans="1:65" s="15" customFormat="1" ht="10.199999999999999">
      <c r="B698" s="234"/>
      <c r="C698" s="235"/>
      <c r="D698" s="209" t="s">
        <v>201</v>
      </c>
      <c r="E698" s="236" t="s">
        <v>32</v>
      </c>
      <c r="F698" s="237" t="s">
        <v>204</v>
      </c>
      <c r="G698" s="235"/>
      <c r="H698" s="238">
        <v>3.0169999999999999</v>
      </c>
      <c r="I698" s="239"/>
      <c r="J698" s="235"/>
      <c r="K698" s="235"/>
      <c r="L698" s="240"/>
      <c r="M698" s="241"/>
      <c r="N698" s="242"/>
      <c r="O698" s="242"/>
      <c r="P698" s="242"/>
      <c r="Q698" s="242"/>
      <c r="R698" s="242"/>
      <c r="S698" s="242"/>
      <c r="T698" s="243"/>
      <c r="AT698" s="244" t="s">
        <v>201</v>
      </c>
      <c r="AU698" s="244" t="s">
        <v>90</v>
      </c>
      <c r="AV698" s="15" t="s">
        <v>161</v>
      </c>
      <c r="AW698" s="15" t="s">
        <v>38</v>
      </c>
      <c r="AX698" s="15" t="s">
        <v>40</v>
      </c>
      <c r="AY698" s="244" t="s">
        <v>192</v>
      </c>
    </row>
    <row r="699" spans="1:65" s="2" customFormat="1" ht="16.5" customHeight="1">
      <c r="A699" s="37"/>
      <c r="B699" s="38"/>
      <c r="C699" s="196" t="s">
        <v>866</v>
      </c>
      <c r="D699" s="196" t="s">
        <v>194</v>
      </c>
      <c r="E699" s="197" t="s">
        <v>911</v>
      </c>
      <c r="F699" s="198" t="s">
        <v>912</v>
      </c>
      <c r="G699" s="199" t="s">
        <v>124</v>
      </c>
      <c r="H699" s="200">
        <v>146.91999999999999</v>
      </c>
      <c r="I699" s="201"/>
      <c r="J699" s="202">
        <f>ROUND(I699*H699,2)</f>
        <v>0</v>
      </c>
      <c r="K699" s="198" t="s">
        <v>197</v>
      </c>
      <c r="L699" s="42"/>
      <c r="M699" s="203" t="s">
        <v>32</v>
      </c>
      <c r="N699" s="204" t="s">
        <v>52</v>
      </c>
      <c r="O699" s="67"/>
      <c r="P699" s="205">
        <f>O699*H699</f>
        <v>0</v>
      </c>
      <c r="Q699" s="205">
        <v>6.0999999999999997E-4</v>
      </c>
      <c r="R699" s="205">
        <f>Q699*H699</f>
        <v>8.9621199999999984E-2</v>
      </c>
      <c r="S699" s="205">
        <v>0</v>
      </c>
      <c r="T699" s="206">
        <f>S699*H699</f>
        <v>0</v>
      </c>
      <c r="U699" s="37"/>
      <c r="V699" s="37"/>
      <c r="W699" s="37"/>
      <c r="X699" s="37"/>
      <c r="Y699" s="37"/>
      <c r="Z699" s="37"/>
      <c r="AA699" s="37"/>
      <c r="AB699" s="37"/>
      <c r="AC699" s="37"/>
      <c r="AD699" s="37"/>
      <c r="AE699" s="37"/>
      <c r="AR699" s="207" t="s">
        <v>161</v>
      </c>
      <c r="AT699" s="207" t="s">
        <v>194</v>
      </c>
      <c r="AU699" s="207" t="s">
        <v>90</v>
      </c>
      <c r="AY699" s="19" t="s">
        <v>192</v>
      </c>
      <c r="BE699" s="208">
        <f>IF(N699="základní",J699,0)</f>
        <v>0</v>
      </c>
      <c r="BF699" s="208">
        <f>IF(N699="snížená",J699,0)</f>
        <v>0</v>
      </c>
      <c r="BG699" s="208">
        <f>IF(N699="zákl. přenesená",J699,0)</f>
        <v>0</v>
      </c>
      <c r="BH699" s="208">
        <f>IF(N699="sníž. přenesená",J699,0)</f>
        <v>0</v>
      </c>
      <c r="BI699" s="208">
        <f>IF(N699="nulová",J699,0)</f>
        <v>0</v>
      </c>
      <c r="BJ699" s="19" t="s">
        <v>40</v>
      </c>
      <c r="BK699" s="208">
        <f>ROUND(I699*H699,2)</f>
        <v>0</v>
      </c>
      <c r="BL699" s="19" t="s">
        <v>161</v>
      </c>
      <c r="BM699" s="207" t="s">
        <v>1370</v>
      </c>
    </row>
    <row r="700" spans="1:65" s="2" customFormat="1" ht="86.4">
      <c r="A700" s="37"/>
      <c r="B700" s="38"/>
      <c r="C700" s="39"/>
      <c r="D700" s="209" t="s">
        <v>199</v>
      </c>
      <c r="E700" s="39"/>
      <c r="F700" s="210" t="s">
        <v>914</v>
      </c>
      <c r="G700" s="39"/>
      <c r="H700" s="39"/>
      <c r="I700" s="119"/>
      <c r="J700" s="39"/>
      <c r="K700" s="39"/>
      <c r="L700" s="42"/>
      <c r="M700" s="211"/>
      <c r="N700" s="212"/>
      <c r="O700" s="67"/>
      <c r="P700" s="67"/>
      <c r="Q700" s="67"/>
      <c r="R700" s="67"/>
      <c r="S700" s="67"/>
      <c r="T700" s="68"/>
      <c r="U700" s="37"/>
      <c r="V700" s="37"/>
      <c r="W700" s="37"/>
      <c r="X700" s="37"/>
      <c r="Y700" s="37"/>
      <c r="Z700" s="37"/>
      <c r="AA700" s="37"/>
      <c r="AB700" s="37"/>
      <c r="AC700" s="37"/>
      <c r="AD700" s="37"/>
      <c r="AE700" s="37"/>
      <c r="AT700" s="19" t="s">
        <v>199</v>
      </c>
      <c r="AU700" s="19" t="s">
        <v>90</v>
      </c>
    </row>
    <row r="701" spans="1:65" s="13" customFormat="1" ht="10.199999999999999">
      <c r="B701" s="213"/>
      <c r="C701" s="214"/>
      <c r="D701" s="209" t="s">
        <v>201</v>
      </c>
      <c r="E701" s="215" t="s">
        <v>32</v>
      </c>
      <c r="F701" s="216" t="s">
        <v>1228</v>
      </c>
      <c r="G701" s="214"/>
      <c r="H701" s="215" t="s">
        <v>32</v>
      </c>
      <c r="I701" s="217"/>
      <c r="J701" s="214"/>
      <c r="K701" s="214"/>
      <c r="L701" s="218"/>
      <c r="M701" s="219"/>
      <c r="N701" s="220"/>
      <c r="O701" s="220"/>
      <c r="P701" s="220"/>
      <c r="Q701" s="220"/>
      <c r="R701" s="220"/>
      <c r="S701" s="220"/>
      <c r="T701" s="221"/>
      <c r="AT701" s="222" t="s">
        <v>201</v>
      </c>
      <c r="AU701" s="222" t="s">
        <v>90</v>
      </c>
      <c r="AV701" s="13" t="s">
        <v>40</v>
      </c>
      <c r="AW701" s="13" t="s">
        <v>38</v>
      </c>
      <c r="AX701" s="13" t="s">
        <v>81</v>
      </c>
      <c r="AY701" s="222" t="s">
        <v>192</v>
      </c>
    </row>
    <row r="702" spans="1:65" s="13" customFormat="1" ht="10.199999999999999">
      <c r="B702" s="213"/>
      <c r="C702" s="214"/>
      <c r="D702" s="209" t="s">
        <v>201</v>
      </c>
      <c r="E702" s="215" t="s">
        <v>32</v>
      </c>
      <c r="F702" s="216" t="s">
        <v>1075</v>
      </c>
      <c r="G702" s="214"/>
      <c r="H702" s="215" t="s">
        <v>32</v>
      </c>
      <c r="I702" s="217"/>
      <c r="J702" s="214"/>
      <c r="K702" s="214"/>
      <c r="L702" s="218"/>
      <c r="M702" s="219"/>
      <c r="N702" s="220"/>
      <c r="O702" s="220"/>
      <c r="P702" s="220"/>
      <c r="Q702" s="220"/>
      <c r="R702" s="220"/>
      <c r="S702" s="220"/>
      <c r="T702" s="221"/>
      <c r="AT702" s="222" t="s">
        <v>201</v>
      </c>
      <c r="AU702" s="222" t="s">
        <v>90</v>
      </c>
      <c r="AV702" s="13" t="s">
        <v>40</v>
      </c>
      <c r="AW702" s="13" t="s">
        <v>38</v>
      </c>
      <c r="AX702" s="13" t="s">
        <v>81</v>
      </c>
      <c r="AY702" s="222" t="s">
        <v>192</v>
      </c>
    </row>
    <row r="703" spans="1:65" s="13" customFormat="1" ht="10.199999999999999">
      <c r="B703" s="213"/>
      <c r="C703" s="214"/>
      <c r="D703" s="209" t="s">
        <v>201</v>
      </c>
      <c r="E703" s="215" t="s">
        <v>32</v>
      </c>
      <c r="F703" s="216" t="s">
        <v>1088</v>
      </c>
      <c r="G703" s="214"/>
      <c r="H703" s="215" t="s">
        <v>32</v>
      </c>
      <c r="I703" s="217"/>
      <c r="J703" s="214"/>
      <c r="K703" s="214"/>
      <c r="L703" s="218"/>
      <c r="M703" s="219"/>
      <c r="N703" s="220"/>
      <c r="O703" s="220"/>
      <c r="P703" s="220"/>
      <c r="Q703" s="220"/>
      <c r="R703" s="220"/>
      <c r="S703" s="220"/>
      <c r="T703" s="221"/>
      <c r="AT703" s="222" t="s">
        <v>201</v>
      </c>
      <c r="AU703" s="222" t="s">
        <v>90</v>
      </c>
      <c r="AV703" s="13" t="s">
        <v>40</v>
      </c>
      <c r="AW703" s="13" t="s">
        <v>38</v>
      </c>
      <c r="AX703" s="13" t="s">
        <v>81</v>
      </c>
      <c r="AY703" s="222" t="s">
        <v>192</v>
      </c>
    </row>
    <row r="704" spans="1:65" s="14" customFormat="1" ht="10.199999999999999">
      <c r="B704" s="223"/>
      <c r="C704" s="224"/>
      <c r="D704" s="209" t="s">
        <v>201</v>
      </c>
      <c r="E704" s="225" t="s">
        <v>32</v>
      </c>
      <c r="F704" s="226" t="s">
        <v>134</v>
      </c>
      <c r="G704" s="224"/>
      <c r="H704" s="227">
        <v>146.91999999999999</v>
      </c>
      <c r="I704" s="228"/>
      <c r="J704" s="224"/>
      <c r="K704" s="224"/>
      <c r="L704" s="229"/>
      <c r="M704" s="230"/>
      <c r="N704" s="231"/>
      <c r="O704" s="231"/>
      <c r="P704" s="231"/>
      <c r="Q704" s="231"/>
      <c r="R704" s="231"/>
      <c r="S704" s="231"/>
      <c r="T704" s="232"/>
      <c r="AT704" s="233" t="s">
        <v>201</v>
      </c>
      <c r="AU704" s="233" t="s">
        <v>90</v>
      </c>
      <c r="AV704" s="14" t="s">
        <v>90</v>
      </c>
      <c r="AW704" s="14" t="s">
        <v>38</v>
      </c>
      <c r="AX704" s="14" t="s">
        <v>81</v>
      </c>
      <c r="AY704" s="233" t="s">
        <v>192</v>
      </c>
    </row>
    <row r="705" spans="1:65" s="16" customFormat="1" ht="10.199999999999999">
      <c r="B705" s="245"/>
      <c r="C705" s="246"/>
      <c r="D705" s="209" t="s">
        <v>201</v>
      </c>
      <c r="E705" s="247" t="s">
        <v>32</v>
      </c>
      <c r="F705" s="248" t="s">
        <v>260</v>
      </c>
      <c r="G705" s="246"/>
      <c r="H705" s="249">
        <v>146.91999999999999</v>
      </c>
      <c r="I705" s="250"/>
      <c r="J705" s="246"/>
      <c r="K705" s="246"/>
      <c r="L705" s="251"/>
      <c r="M705" s="252"/>
      <c r="N705" s="253"/>
      <c r="O705" s="253"/>
      <c r="P705" s="253"/>
      <c r="Q705" s="253"/>
      <c r="R705" s="253"/>
      <c r="S705" s="253"/>
      <c r="T705" s="254"/>
      <c r="AT705" s="255" t="s">
        <v>201</v>
      </c>
      <c r="AU705" s="255" t="s">
        <v>90</v>
      </c>
      <c r="AV705" s="16" t="s">
        <v>111</v>
      </c>
      <c r="AW705" s="16" t="s">
        <v>38</v>
      </c>
      <c r="AX705" s="16" t="s">
        <v>81</v>
      </c>
      <c r="AY705" s="255" t="s">
        <v>192</v>
      </c>
    </row>
    <row r="706" spans="1:65" s="15" customFormat="1" ht="10.199999999999999">
      <c r="B706" s="234"/>
      <c r="C706" s="235"/>
      <c r="D706" s="209" t="s">
        <v>201</v>
      </c>
      <c r="E706" s="236" t="s">
        <v>32</v>
      </c>
      <c r="F706" s="237" t="s">
        <v>204</v>
      </c>
      <c r="G706" s="235"/>
      <c r="H706" s="238">
        <v>146.91999999999999</v>
      </c>
      <c r="I706" s="239"/>
      <c r="J706" s="235"/>
      <c r="K706" s="235"/>
      <c r="L706" s="240"/>
      <c r="M706" s="241"/>
      <c r="N706" s="242"/>
      <c r="O706" s="242"/>
      <c r="P706" s="242"/>
      <c r="Q706" s="242"/>
      <c r="R706" s="242"/>
      <c r="S706" s="242"/>
      <c r="T706" s="243"/>
      <c r="AT706" s="244" t="s">
        <v>201</v>
      </c>
      <c r="AU706" s="244" t="s">
        <v>90</v>
      </c>
      <c r="AV706" s="15" t="s">
        <v>161</v>
      </c>
      <c r="AW706" s="15" t="s">
        <v>38</v>
      </c>
      <c r="AX706" s="15" t="s">
        <v>40</v>
      </c>
      <c r="AY706" s="244" t="s">
        <v>192</v>
      </c>
    </row>
    <row r="707" spans="1:65" s="2" customFormat="1" ht="16.5" customHeight="1">
      <c r="A707" s="37"/>
      <c r="B707" s="38"/>
      <c r="C707" s="196" t="s">
        <v>872</v>
      </c>
      <c r="D707" s="196" t="s">
        <v>194</v>
      </c>
      <c r="E707" s="197" t="s">
        <v>916</v>
      </c>
      <c r="F707" s="198" t="s">
        <v>917</v>
      </c>
      <c r="G707" s="199" t="s">
        <v>124</v>
      </c>
      <c r="H707" s="200">
        <v>1155.31</v>
      </c>
      <c r="I707" s="201"/>
      <c r="J707" s="202">
        <f>ROUND(I707*H707,2)</f>
        <v>0</v>
      </c>
      <c r="K707" s="198" t="s">
        <v>197</v>
      </c>
      <c r="L707" s="42"/>
      <c r="M707" s="203" t="s">
        <v>32</v>
      </c>
      <c r="N707" s="204" t="s">
        <v>52</v>
      </c>
      <c r="O707" s="67"/>
      <c r="P707" s="205">
        <f>O707*H707</f>
        <v>0</v>
      </c>
      <c r="Q707" s="205">
        <v>6.8999999999999997E-4</v>
      </c>
      <c r="R707" s="205">
        <f>Q707*H707</f>
        <v>0.79716389999999993</v>
      </c>
      <c r="S707" s="205">
        <v>0</v>
      </c>
      <c r="T707" s="206">
        <f>S707*H707</f>
        <v>0</v>
      </c>
      <c r="U707" s="37"/>
      <c r="V707" s="37"/>
      <c r="W707" s="37"/>
      <c r="X707" s="37"/>
      <c r="Y707" s="37"/>
      <c r="Z707" s="37"/>
      <c r="AA707" s="37"/>
      <c r="AB707" s="37"/>
      <c r="AC707" s="37"/>
      <c r="AD707" s="37"/>
      <c r="AE707" s="37"/>
      <c r="AR707" s="207" t="s">
        <v>161</v>
      </c>
      <c r="AT707" s="207" t="s">
        <v>194</v>
      </c>
      <c r="AU707" s="207" t="s">
        <v>90</v>
      </c>
      <c r="AY707" s="19" t="s">
        <v>192</v>
      </c>
      <c r="BE707" s="208">
        <f>IF(N707="základní",J707,0)</f>
        <v>0</v>
      </c>
      <c r="BF707" s="208">
        <f>IF(N707="snížená",J707,0)</f>
        <v>0</v>
      </c>
      <c r="BG707" s="208">
        <f>IF(N707="zákl. přenesená",J707,0)</f>
        <v>0</v>
      </c>
      <c r="BH707" s="208">
        <f>IF(N707="sníž. přenesená",J707,0)</f>
        <v>0</v>
      </c>
      <c r="BI707" s="208">
        <f>IF(N707="nulová",J707,0)</f>
        <v>0</v>
      </c>
      <c r="BJ707" s="19" t="s">
        <v>40</v>
      </c>
      <c r="BK707" s="208">
        <f>ROUND(I707*H707,2)</f>
        <v>0</v>
      </c>
      <c r="BL707" s="19" t="s">
        <v>161</v>
      </c>
      <c r="BM707" s="207" t="s">
        <v>1371</v>
      </c>
    </row>
    <row r="708" spans="1:65" s="2" customFormat="1" ht="28.8">
      <c r="A708" s="37"/>
      <c r="B708" s="38"/>
      <c r="C708" s="39"/>
      <c r="D708" s="209" t="s">
        <v>199</v>
      </c>
      <c r="E708" s="39"/>
      <c r="F708" s="210" t="s">
        <v>919</v>
      </c>
      <c r="G708" s="39"/>
      <c r="H708" s="39"/>
      <c r="I708" s="119"/>
      <c r="J708" s="39"/>
      <c r="K708" s="39"/>
      <c r="L708" s="42"/>
      <c r="M708" s="211"/>
      <c r="N708" s="212"/>
      <c r="O708" s="67"/>
      <c r="P708" s="67"/>
      <c r="Q708" s="67"/>
      <c r="R708" s="67"/>
      <c r="S708" s="67"/>
      <c r="T708" s="68"/>
      <c r="U708" s="37"/>
      <c r="V708" s="37"/>
      <c r="W708" s="37"/>
      <c r="X708" s="37"/>
      <c r="Y708" s="37"/>
      <c r="Z708" s="37"/>
      <c r="AA708" s="37"/>
      <c r="AB708" s="37"/>
      <c r="AC708" s="37"/>
      <c r="AD708" s="37"/>
      <c r="AE708" s="37"/>
      <c r="AT708" s="19" t="s">
        <v>199</v>
      </c>
      <c r="AU708" s="19" t="s">
        <v>90</v>
      </c>
    </row>
    <row r="709" spans="1:65" s="13" customFormat="1" ht="10.199999999999999">
      <c r="B709" s="213"/>
      <c r="C709" s="214"/>
      <c r="D709" s="209" t="s">
        <v>201</v>
      </c>
      <c r="E709" s="215" t="s">
        <v>32</v>
      </c>
      <c r="F709" s="216" t="s">
        <v>1230</v>
      </c>
      <c r="G709" s="214"/>
      <c r="H709" s="215" t="s">
        <v>32</v>
      </c>
      <c r="I709" s="217"/>
      <c r="J709" s="214"/>
      <c r="K709" s="214"/>
      <c r="L709" s="218"/>
      <c r="M709" s="219"/>
      <c r="N709" s="220"/>
      <c r="O709" s="220"/>
      <c r="P709" s="220"/>
      <c r="Q709" s="220"/>
      <c r="R709" s="220"/>
      <c r="S709" s="220"/>
      <c r="T709" s="221"/>
      <c r="AT709" s="222" t="s">
        <v>201</v>
      </c>
      <c r="AU709" s="222" t="s">
        <v>90</v>
      </c>
      <c r="AV709" s="13" t="s">
        <v>40</v>
      </c>
      <c r="AW709" s="13" t="s">
        <v>38</v>
      </c>
      <c r="AX709" s="13" t="s">
        <v>81</v>
      </c>
      <c r="AY709" s="222" t="s">
        <v>192</v>
      </c>
    </row>
    <row r="710" spans="1:65" s="13" customFormat="1" ht="10.199999999999999">
      <c r="B710" s="213"/>
      <c r="C710" s="214"/>
      <c r="D710" s="209" t="s">
        <v>201</v>
      </c>
      <c r="E710" s="215" t="s">
        <v>32</v>
      </c>
      <c r="F710" s="216" t="s">
        <v>1075</v>
      </c>
      <c r="G710" s="214"/>
      <c r="H710" s="215" t="s">
        <v>32</v>
      </c>
      <c r="I710" s="217"/>
      <c r="J710" s="214"/>
      <c r="K710" s="214"/>
      <c r="L710" s="218"/>
      <c r="M710" s="219"/>
      <c r="N710" s="220"/>
      <c r="O710" s="220"/>
      <c r="P710" s="220"/>
      <c r="Q710" s="220"/>
      <c r="R710" s="220"/>
      <c r="S710" s="220"/>
      <c r="T710" s="221"/>
      <c r="AT710" s="222" t="s">
        <v>201</v>
      </c>
      <c r="AU710" s="222" t="s">
        <v>90</v>
      </c>
      <c r="AV710" s="13" t="s">
        <v>40</v>
      </c>
      <c r="AW710" s="13" t="s">
        <v>38</v>
      </c>
      <c r="AX710" s="13" t="s">
        <v>81</v>
      </c>
      <c r="AY710" s="222" t="s">
        <v>192</v>
      </c>
    </row>
    <row r="711" spans="1:65" s="13" customFormat="1" ht="10.199999999999999">
      <c r="B711" s="213"/>
      <c r="C711" s="214"/>
      <c r="D711" s="209" t="s">
        <v>201</v>
      </c>
      <c r="E711" s="215" t="s">
        <v>32</v>
      </c>
      <c r="F711" s="216" t="s">
        <v>1088</v>
      </c>
      <c r="G711" s="214"/>
      <c r="H711" s="215" t="s">
        <v>32</v>
      </c>
      <c r="I711" s="217"/>
      <c r="J711" s="214"/>
      <c r="K711" s="214"/>
      <c r="L711" s="218"/>
      <c r="M711" s="219"/>
      <c r="N711" s="220"/>
      <c r="O711" s="220"/>
      <c r="P711" s="220"/>
      <c r="Q711" s="220"/>
      <c r="R711" s="220"/>
      <c r="S711" s="220"/>
      <c r="T711" s="221"/>
      <c r="AT711" s="222" t="s">
        <v>201</v>
      </c>
      <c r="AU711" s="222" t="s">
        <v>90</v>
      </c>
      <c r="AV711" s="13" t="s">
        <v>40</v>
      </c>
      <c r="AW711" s="13" t="s">
        <v>38</v>
      </c>
      <c r="AX711" s="13" t="s">
        <v>81</v>
      </c>
      <c r="AY711" s="222" t="s">
        <v>192</v>
      </c>
    </row>
    <row r="712" spans="1:65" s="14" customFormat="1" ht="10.199999999999999">
      <c r="B712" s="223"/>
      <c r="C712" s="224"/>
      <c r="D712" s="209" t="s">
        <v>201</v>
      </c>
      <c r="E712" s="225" t="s">
        <v>32</v>
      </c>
      <c r="F712" s="226" t="s">
        <v>1231</v>
      </c>
      <c r="G712" s="224"/>
      <c r="H712" s="227">
        <v>1155.31</v>
      </c>
      <c r="I712" s="228"/>
      <c r="J712" s="224"/>
      <c r="K712" s="224"/>
      <c r="L712" s="229"/>
      <c r="M712" s="230"/>
      <c r="N712" s="231"/>
      <c r="O712" s="231"/>
      <c r="P712" s="231"/>
      <c r="Q712" s="231"/>
      <c r="R712" s="231"/>
      <c r="S712" s="231"/>
      <c r="T712" s="232"/>
      <c r="AT712" s="233" t="s">
        <v>201</v>
      </c>
      <c r="AU712" s="233" t="s">
        <v>90</v>
      </c>
      <c r="AV712" s="14" t="s">
        <v>90</v>
      </c>
      <c r="AW712" s="14" t="s">
        <v>38</v>
      </c>
      <c r="AX712" s="14" t="s">
        <v>81</v>
      </c>
      <c r="AY712" s="233" t="s">
        <v>192</v>
      </c>
    </row>
    <row r="713" spans="1:65" s="16" customFormat="1" ht="10.199999999999999">
      <c r="B713" s="245"/>
      <c r="C713" s="246"/>
      <c r="D713" s="209" t="s">
        <v>201</v>
      </c>
      <c r="E713" s="247" t="s">
        <v>32</v>
      </c>
      <c r="F713" s="248" t="s">
        <v>257</v>
      </c>
      <c r="G713" s="246"/>
      <c r="H713" s="249">
        <v>1155.31</v>
      </c>
      <c r="I713" s="250"/>
      <c r="J713" s="246"/>
      <c r="K713" s="246"/>
      <c r="L713" s="251"/>
      <c r="M713" s="252"/>
      <c r="N713" s="253"/>
      <c r="O713" s="253"/>
      <c r="P713" s="253"/>
      <c r="Q713" s="253"/>
      <c r="R713" s="253"/>
      <c r="S713" s="253"/>
      <c r="T713" s="254"/>
      <c r="AT713" s="255" t="s">
        <v>201</v>
      </c>
      <c r="AU713" s="255" t="s">
        <v>90</v>
      </c>
      <c r="AV713" s="16" t="s">
        <v>111</v>
      </c>
      <c r="AW713" s="16" t="s">
        <v>38</v>
      </c>
      <c r="AX713" s="16" t="s">
        <v>81</v>
      </c>
      <c r="AY713" s="255" t="s">
        <v>192</v>
      </c>
    </row>
    <row r="714" spans="1:65" s="15" customFormat="1" ht="10.199999999999999">
      <c r="B714" s="234"/>
      <c r="C714" s="235"/>
      <c r="D714" s="209" t="s">
        <v>201</v>
      </c>
      <c r="E714" s="236" t="s">
        <v>32</v>
      </c>
      <c r="F714" s="237" t="s">
        <v>204</v>
      </c>
      <c r="G714" s="235"/>
      <c r="H714" s="238">
        <v>1155.31</v>
      </c>
      <c r="I714" s="239"/>
      <c r="J714" s="235"/>
      <c r="K714" s="235"/>
      <c r="L714" s="240"/>
      <c r="M714" s="241"/>
      <c r="N714" s="242"/>
      <c r="O714" s="242"/>
      <c r="P714" s="242"/>
      <c r="Q714" s="242"/>
      <c r="R714" s="242"/>
      <c r="S714" s="242"/>
      <c r="T714" s="243"/>
      <c r="AT714" s="244" t="s">
        <v>201</v>
      </c>
      <c r="AU714" s="244" t="s">
        <v>90</v>
      </c>
      <c r="AV714" s="15" t="s">
        <v>161</v>
      </c>
      <c r="AW714" s="15" t="s">
        <v>38</v>
      </c>
      <c r="AX714" s="15" t="s">
        <v>40</v>
      </c>
      <c r="AY714" s="244" t="s">
        <v>192</v>
      </c>
    </row>
    <row r="715" spans="1:65" s="2" customFormat="1" ht="21.75" customHeight="1">
      <c r="A715" s="37"/>
      <c r="B715" s="38"/>
      <c r="C715" s="196" t="s">
        <v>878</v>
      </c>
      <c r="D715" s="196" t="s">
        <v>194</v>
      </c>
      <c r="E715" s="197" t="s">
        <v>921</v>
      </c>
      <c r="F715" s="198" t="s">
        <v>922</v>
      </c>
      <c r="G715" s="199" t="s">
        <v>109</v>
      </c>
      <c r="H715" s="200">
        <v>7</v>
      </c>
      <c r="I715" s="201"/>
      <c r="J715" s="202">
        <f>ROUND(I715*H715,2)</f>
        <v>0</v>
      </c>
      <c r="K715" s="198" t="s">
        <v>197</v>
      </c>
      <c r="L715" s="42"/>
      <c r="M715" s="203" t="s">
        <v>32</v>
      </c>
      <c r="N715" s="204" t="s">
        <v>52</v>
      </c>
      <c r="O715" s="67"/>
      <c r="P715" s="205">
        <f>O715*H715</f>
        <v>0</v>
      </c>
      <c r="Q715" s="205">
        <v>0</v>
      </c>
      <c r="R715" s="205">
        <f>Q715*H715</f>
        <v>0</v>
      </c>
      <c r="S715" s="205">
        <v>0</v>
      </c>
      <c r="T715" s="206">
        <f>S715*H715</f>
        <v>0</v>
      </c>
      <c r="U715" s="37"/>
      <c r="V715" s="37"/>
      <c r="W715" s="37"/>
      <c r="X715" s="37"/>
      <c r="Y715" s="37"/>
      <c r="Z715" s="37"/>
      <c r="AA715" s="37"/>
      <c r="AB715" s="37"/>
      <c r="AC715" s="37"/>
      <c r="AD715" s="37"/>
      <c r="AE715" s="37"/>
      <c r="AR715" s="207" t="s">
        <v>161</v>
      </c>
      <c r="AT715" s="207" t="s">
        <v>194</v>
      </c>
      <c r="AU715" s="207" t="s">
        <v>90</v>
      </c>
      <c r="AY715" s="19" t="s">
        <v>192</v>
      </c>
      <c r="BE715" s="208">
        <f>IF(N715="základní",J715,0)</f>
        <v>0</v>
      </c>
      <c r="BF715" s="208">
        <f>IF(N715="snížená",J715,0)</f>
        <v>0</v>
      </c>
      <c r="BG715" s="208">
        <f>IF(N715="zákl. přenesená",J715,0)</f>
        <v>0</v>
      </c>
      <c r="BH715" s="208">
        <f>IF(N715="sníž. přenesená",J715,0)</f>
        <v>0</v>
      </c>
      <c r="BI715" s="208">
        <f>IF(N715="nulová",J715,0)</f>
        <v>0</v>
      </c>
      <c r="BJ715" s="19" t="s">
        <v>40</v>
      </c>
      <c r="BK715" s="208">
        <f>ROUND(I715*H715,2)</f>
        <v>0</v>
      </c>
      <c r="BL715" s="19" t="s">
        <v>161</v>
      </c>
      <c r="BM715" s="207" t="s">
        <v>1372</v>
      </c>
    </row>
    <row r="716" spans="1:65" s="2" customFormat="1" ht="48">
      <c r="A716" s="37"/>
      <c r="B716" s="38"/>
      <c r="C716" s="39"/>
      <c r="D716" s="209" t="s">
        <v>199</v>
      </c>
      <c r="E716" s="39"/>
      <c r="F716" s="210" t="s">
        <v>924</v>
      </c>
      <c r="G716" s="39"/>
      <c r="H716" s="39"/>
      <c r="I716" s="119"/>
      <c r="J716" s="39"/>
      <c r="K716" s="39"/>
      <c r="L716" s="42"/>
      <c r="M716" s="211"/>
      <c r="N716" s="212"/>
      <c r="O716" s="67"/>
      <c r="P716" s="67"/>
      <c r="Q716" s="67"/>
      <c r="R716" s="67"/>
      <c r="S716" s="67"/>
      <c r="T716" s="68"/>
      <c r="U716" s="37"/>
      <c r="V716" s="37"/>
      <c r="W716" s="37"/>
      <c r="X716" s="37"/>
      <c r="Y716" s="37"/>
      <c r="Z716" s="37"/>
      <c r="AA716" s="37"/>
      <c r="AB716" s="37"/>
      <c r="AC716" s="37"/>
      <c r="AD716" s="37"/>
      <c r="AE716" s="37"/>
      <c r="AT716" s="19" t="s">
        <v>199</v>
      </c>
      <c r="AU716" s="19" t="s">
        <v>90</v>
      </c>
    </row>
    <row r="717" spans="1:65" s="13" customFormat="1" ht="10.199999999999999">
      <c r="B717" s="213"/>
      <c r="C717" s="214"/>
      <c r="D717" s="209" t="s">
        <v>201</v>
      </c>
      <c r="E717" s="215" t="s">
        <v>32</v>
      </c>
      <c r="F717" s="216" t="s">
        <v>202</v>
      </c>
      <c r="G717" s="214"/>
      <c r="H717" s="215" t="s">
        <v>32</v>
      </c>
      <c r="I717" s="217"/>
      <c r="J717" s="214"/>
      <c r="K717" s="214"/>
      <c r="L717" s="218"/>
      <c r="M717" s="219"/>
      <c r="N717" s="220"/>
      <c r="O717" s="220"/>
      <c r="P717" s="220"/>
      <c r="Q717" s="220"/>
      <c r="R717" s="220"/>
      <c r="S717" s="220"/>
      <c r="T717" s="221"/>
      <c r="AT717" s="222" t="s">
        <v>201</v>
      </c>
      <c r="AU717" s="222" t="s">
        <v>90</v>
      </c>
      <c r="AV717" s="13" t="s">
        <v>40</v>
      </c>
      <c r="AW717" s="13" t="s">
        <v>38</v>
      </c>
      <c r="AX717" s="13" t="s">
        <v>81</v>
      </c>
      <c r="AY717" s="222" t="s">
        <v>192</v>
      </c>
    </row>
    <row r="718" spans="1:65" s="13" customFormat="1" ht="10.199999999999999">
      <c r="B718" s="213"/>
      <c r="C718" s="214"/>
      <c r="D718" s="209" t="s">
        <v>201</v>
      </c>
      <c r="E718" s="215" t="s">
        <v>32</v>
      </c>
      <c r="F718" s="216" t="s">
        <v>276</v>
      </c>
      <c r="G718" s="214"/>
      <c r="H718" s="215" t="s">
        <v>32</v>
      </c>
      <c r="I718" s="217"/>
      <c r="J718" s="214"/>
      <c r="K718" s="214"/>
      <c r="L718" s="218"/>
      <c r="M718" s="219"/>
      <c r="N718" s="220"/>
      <c r="O718" s="220"/>
      <c r="P718" s="220"/>
      <c r="Q718" s="220"/>
      <c r="R718" s="220"/>
      <c r="S718" s="220"/>
      <c r="T718" s="221"/>
      <c r="AT718" s="222" t="s">
        <v>201</v>
      </c>
      <c r="AU718" s="222" t="s">
        <v>90</v>
      </c>
      <c r="AV718" s="13" t="s">
        <v>40</v>
      </c>
      <c r="AW718" s="13" t="s">
        <v>38</v>
      </c>
      <c r="AX718" s="13" t="s">
        <v>81</v>
      </c>
      <c r="AY718" s="222" t="s">
        <v>192</v>
      </c>
    </row>
    <row r="719" spans="1:65" s="14" customFormat="1" ht="10.199999999999999">
      <c r="B719" s="223"/>
      <c r="C719" s="224"/>
      <c r="D719" s="209" t="s">
        <v>201</v>
      </c>
      <c r="E719" s="225" t="s">
        <v>32</v>
      </c>
      <c r="F719" s="226" t="s">
        <v>1365</v>
      </c>
      <c r="G719" s="224"/>
      <c r="H719" s="227">
        <v>7</v>
      </c>
      <c r="I719" s="228"/>
      <c r="J719" s="224"/>
      <c r="K719" s="224"/>
      <c r="L719" s="229"/>
      <c r="M719" s="230"/>
      <c r="N719" s="231"/>
      <c r="O719" s="231"/>
      <c r="P719" s="231"/>
      <c r="Q719" s="231"/>
      <c r="R719" s="231"/>
      <c r="S719" s="231"/>
      <c r="T719" s="232"/>
      <c r="AT719" s="233" t="s">
        <v>201</v>
      </c>
      <c r="AU719" s="233" t="s">
        <v>90</v>
      </c>
      <c r="AV719" s="14" t="s">
        <v>90</v>
      </c>
      <c r="AW719" s="14" t="s">
        <v>38</v>
      </c>
      <c r="AX719" s="14" t="s">
        <v>81</v>
      </c>
      <c r="AY719" s="233" t="s">
        <v>192</v>
      </c>
    </row>
    <row r="720" spans="1:65" s="15" customFormat="1" ht="10.199999999999999">
      <c r="B720" s="234"/>
      <c r="C720" s="235"/>
      <c r="D720" s="209" t="s">
        <v>201</v>
      </c>
      <c r="E720" s="236" t="s">
        <v>32</v>
      </c>
      <c r="F720" s="237" t="s">
        <v>204</v>
      </c>
      <c r="G720" s="235"/>
      <c r="H720" s="238">
        <v>7</v>
      </c>
      <c r="I720" s="239"/>
      <c r="J720" s="235"/>
      <c r="K720" s="235"/>
      <c r="L720" s="240"/>
      <c r="M720" s="241"/>
      <c r="N720" s="242"/>
      <c r="O720" s="242"/>
      <c r="P720" s="242"/>
      <c r="Q720" s="242"/>
      <c r="R720" s="242"/>
      <c r="S720" s="242"/>
      <c r="T720" s="243"/>
      <c r="AT720" s="244" t="s">
        <v>201</v>
      </c>
      <c r="AU720" s="244" t="s">
        <v>90</v>
      </c>
      <c r="AV720" s="15" t="s">
        <v>161</v>
      </c>
      <c r="AW720" s="15" t="s">
        <v>38</v>
      </c>
      <c r="AX720" s="15" t="s">
        <v>40</v>
      </c>
      <c r="AY720" s="244" t="s">
        <v>192</v>
      </c>
    </row>
    <row r="721" spans="1:65" s="2" customFormat="1" ht="21.75" customHeight="1">
      <c r="A721" s="37"/>
      <c r="B721" s="38"/>
      <c r="C721" s="196" t="s">
        <v>885</v>
      </c>
      <c r="D721" s="196" t="s">
        <v>194</v>
      </c>
      <c r="E721" s="197" t="s">
        <v>928</v>
      </c>
      <c r="F721" s="198" t="s">
        <v>929</v>
      </c>
      <c r="G721" s="199" t="s">
        <v>109</v>
      </c>
      <c r="H721" s="200">
        <v>7</v>
      </c>
      <c r="I721" s="201"/>
      <c r="J721" s="202">
        <f>ROUND(I721*H721,2)</f>
        <v>0</v>
      </c>
      <c r="K721" s="198" t="s">
        <v>197</v>
      </c>
      <c r="L721" s="42"/>
      <c r="M721" s="203" t="s">
        <v>32</v>
      </c>
      <c r="N721" s="204" t="s">
        <v>52</v>
      </c>
      <c r="O721" s="67"/>
      <c r="P721" s="205">
        <f>O721*H721</f>
        <v>0</v>
      </c>
      <c r="Q721" s="205">
        <v>0</v>
      </c>
      <c r="R721" s="205">
        <f>Q721*H721</f>
        <v>0</v>
      </c>
      <c r="S721" s="205">
        <v>0</v>
      </c>
      <c r="T721" s="206">
        <f>S721*H721</f>
        <v>0</v>
      </c>
      <c r="U721" s="37"/>
      <c r="V721" s="37"/>
      <c r="W721" s="37"/>
      <c r="X721" s="37"/>
      <c r="Y721" s="37"/>
      <c r="Z721" s="37"/>
      <c r="AA721" s="37"/>
      <c r="AB721" s="37"/>
      <c r="AC721" s="37"/>
      <c r="AD721" s="37"/>
      <c r="AE721" s="37"/>
      <c r="AR721" s="207" t="s">
        <v>161</v>
      </c>
      <c r="AT721" s="207" t="s">
        <v>194</v>
      </c>
      <c r="AU721" s="207" t="s">
        <v>90</v>
      </c>
      <c r="AY721" s="19" t="s">
        <v>192</v>
      </c>
      <c r="BE721" s="208">
        <f>IF(N721="základní",J721,0)</f>
        <v>0</v>
      </c>
      <c r="BF721" s="208">
        <f>IF(N721="snížená",J721,0)</f>
        <v>0</v>
      </c>
      <c r="BG721" s="208">
        <f>IF(N721="zákl. přenesená",J721,0)</f>
        <v>0</v>
      </c>
      <c r="BH721" s="208">
        <f>IF(N721="sníž. přenesená",J721,0)</f>
        <v>0</v>
      </c>
      <c r="BI721" s="208">
        <f>IF(N721="nulová",J721,0)</f>
        <v>0</v>
      </c>
      <c r="BJ721" s="19" t="s">
        <v>40</v>
      </c>
      <c r="BK721" s="208">
        <f>ROUND(I721*H721,2)</f>
        <v>0</v>
      </c>
      <c r="BL721" s="19" t="s">
        <v>161</v>
      </c>
      <c r="BM721" s="207" t="s">
        <v>1373</v>
      </c>
    </row>
    <row r="722" spans="1:65" s="2" customFormat="1" ht="48">
      <c r="A722" s="37"/>
      <c r="B722" s="38"/>
      <c r="C722" s="39"/>
      <c r="D722" s="209" t="s">
        <v>199</v>
      </c>
      <c r="E722" s="39"/>
      <c r="F722" s="210" t="s">
        <v>924</v>
      </c>
      <c r="G722" s="39"/>
      <c r="H722" s="39"/>
      <c r="I722" s="119"/>
      <c r="J722" s="39"/>
      <c r="K722" s="39"/>
      <c r="L722" s="42"/>
      <c r="M722" s="211"/>
      <c r="N722" s="212"/>
      <c r="O722" s="67"/>
      <c r="P722" s="67"/>
      <c r="Q722" s="67"/>
      <c r="R722" s="67"/>
      <c r="S722" s="67"/>
      <c r="T722" s="68"/>
      <c r="U722" s="37"/>
      <c r="V722" s="37"/>
      <c r="W722" s="37"/>
      <c r="X722" s="37"/>
      <c r="Y722" s="37"/>
      <c r="Z722" s="37"/>
      <c r="AA722" s="37"/>
      <c r="AB722" s="37"/>
      <c r="AC722" s="37"/>
      <c r="AD722" s="37"/>
      <c r="AE722" s="37"/>
      <c r="AT722" s="19" t="s">
        <v>199</v>
      </c>
      <c r="AU722" s="19" t="s">
        <v>90</v>
      </c>
    </row>
    <row r="723" spans="1:65" s="13" customFormat="1" ht="10.199999999999999">
      <c r="B723" s="213"/>
      <c r="C723" s="214"/>
      <c r="D723" s="209" t="s">
        <v>201</v>
      </c>
      <c r="E723" s="215" t="s">
        <v>32</v>
      </c>
      <c r="F723" s="216" t="s">
        <v>202</v>
      </c>
      <c r="G723" s="214"/>
      <c r="H723" s="215" t="s">
        <v>32</v>
      </c>
      <c r="I723" s="217"/>
      <c r="J723" s="214"/>
      <c r="K723" s="214"/>
      <c r="L723" s="218"/>
      <c r="M723" s="219"/>
      <c r="N723" s="220"/>
      <c r="O723" s="220"/>
      <c r="P723" s="220"/>
      <c r="Q723" s="220"/>
      <c r="R723" s="220"/>
      <c r="S723" s="220"/>
      <c r="T723" s="221"/>
      <c r="AT723" s="222" t="s">
        <v>201</v>
      </c>
      <c r="AU723" s="222" t="s">
        <v>90</v>
      </c>
      <c r="AV723" s="13" t="s">
        <v>40</v>
      </c>
      <c r="AW723" s="13" t="s">
        <v>38</v>
      </c>
      <c r="AX723" s="13" t="s">
        <v>81</v>
      </c>
      <c r="AY723" s="222" t="s">
        <v>192</v>
      </c>
    </row>
    <row r="724" spans="1:65" s="13" customFormat="1" ht="10.199999999999999">
      <c r="B724" s="213"/>
      <c r="C724" s="214"/>
      <c r="D724" s="209" t="s">
        <v>201</v>
      </c>
      <c r="E724" s="215" t="s">
        <v>32</v>
      </c>
      <c r="F724" s="216" t="s">
        <v>276</v>
      </c>
      <c r="G724" s="214"/>
      <c r="H724" s="215" t="s">
        <v>32</v>
      </c>
      <c r="I724" s="217"/>
      <c r="J724" s="214"/>
      <c r="K724" s="214"/>
      <c r="L724" s="218"/>
      <c r="M724" s="219"/>
      <c r="N724" s="220"/>
      <c r="O724" s="220"/>
      <c r="P724" s="220"/>
      <c r="Q724" s="220"/>
      <c r="R724" s="220"/>
      <c r="S724" s="220"/>
      <c r="T724" s="221"/>
      <c r="AT724" s="222" t="s">
        <v>201</v>
      </c>
      <c r="AU724" s="222" t="s">
        <v>90</v>
      </c>
      <c r="AV724" s="13" t="s">
        <v>40</v>
      </c>
      <c r="AW724" s="13" t="s">
        <v>38</v>
      </c>
      <c r="AX724" s="13" t="s">
        <v>81</v>
      </c>
      <c r="AY724" s="222" t="s">
        <v>192</v>
      </c>
    </row>
    <row r="725" spans="1:65" s="14" customFormat="1" ht="10.199999999999999">
      <c r="B725" s="223"/>
      <c r="C725" s="224"/>
      <c r="D725" s="209" t="s">
        <v>201</v>
      </c>
      <c r="E725" s="225" t="s">
        <v>32</v>
      </c>
      <c r="F725" s="226" t="s">
        <v>1365</v>
      </c>
      <c r="G725" s="224"/>
      <c r="H725" s="227">
        <v>7</v>
      </c>
      <c r="I725" s="228"/>
      <c r="J725" s="224"/>
      <c r="K725" s="224"/>
      <c r="L725" s="229"/>
      <c r="M725" s="230"/>
      <c r="N725" s="231"/>
      <c r="O725" s="231"/>
      <c r="P725" s="231"/>
      <c r="Q725" s="231"/>
      <c r="R725" s="231"/>
      <c r="S725" s="231"/>
      <c r="T725" s="232"/>
      <c r="AT725" s="233" t="s">
        <v>201</v>
      </c>
      <c r="AU725" s="233" t="s">
        <v>90</v>
      </c>
      <c r="AV725" s="14" t="s">
        <v>90</v>
      </c>
      <c r="AW725" s="14" t="s">
        <v>38</v>
      </c>
      <c r="AX725" s="14" t="s">
        <v>81</v>
      </c>
      <c r="AY725" s="233" t="s">
        <v>192</v>
      </c>
    </row>
    <row r="726" spans="1:65" s="15" customFormat="1" ht="10.199999999999999">
      <c r="B726" s="234"/>
      <c r="C726" s="235"/>
      <c r="D726" s="209" t="s">
        <v>201</v>
      </c>
      <c r="E726" s="236" t="s">
        <v>32</v>
      </c>
      <c r="F726" s="237" t="s">
        <v>204</v>
      </c>
      <c r="G726" s="235"/>
      <c r="H726" s="238">
        <v>7</v>
      </c>
      <c r="I726" s="239"/>
      <c r="J726" s="235"/>
      <c r="K726" s="235"/>
      <c r="L726" s="240"/>
      <c r="M726" s="241"/>
      <c r="N726" s="242"/>
      <c r="O726" s="242"/>
      <c r="P726" s="242"/>
      <c r="Q726" s="242"/>
      <c r="R726" s="242"/>
      <c r="S726" s="242"/>
      <c r="T726" s="243"/>
      <c r="AT726" s="244" t="s">
        <v>201</v>
      </c>
      <c r="AU726" s="244" t="s">
        <v>90</v>
      </c>
      <c r="AV726" s="15" t="s">
        <v>161</v>
      </c>
      <c r="AW726" s="15" t="s">
        <v>38</v>
      </c>
      <c r="AX726" s="15" t="s">
        <v>40</v>
      </c>
      <c r="AY726" s="244" t="s">
        <v>192</v>
      </c>
    </row>
    <row r="727" spans="1:65" s="2" customFormat="1" ht="21.75" customHeight="1">
      <c r="A727" s="37"/>
      <c r="B727" s="38"/>
      <c r="C727" s="196" t="s">
        <v>892</v>
      </c>
      <c r="D727" s="196" t="s">
        <v>194</v>
      </c>
      <c r="E727" s="197" t="s">
        <v>932</v>
      </c>
      <c r="F727" s="198" t="s">
        <v>933</v>
      </c>
      <c r="G727" s="199" t="s">
        <v>109</v>
      </c>
      <c r="H727" s="200">
        <v>7</v>
      </c>
      <c r="I727" s="201"/>
      <c r="J727" s="202">
        <f>ROUND(I727*H727,2)</f>
        <v>0</v>
      </c>
      <c r="K727" s="198" t="s">
        <v>197</v>
      </c>
      <c r="L727" s="42"/>
      <c r="M727" s="203" t="s">
        <v>32</v>
      </c>
      <c r="N727" s="204" t="s">
        <v>52</v>
      </c>
      <c r="O727" s="67"/>
      <c r="P727" s="205">
        <f>O727*H727</f>
        <v>0</v>
      </c>
      <c r="Q727" s="205">
        <v>0</v>
      </c>
      <c r="R727" s="205">
        <f>Q727*H727</f>
        <v>0</v>
      </c>
      <c r="S727" s="205">
        <v>0</v>
      </c>
      <c r="T727" s="206">
        <f>S727*H727</f>
        <v>0</v>
      </c>
      <c r="U727" s="37"/>
      <c r="V727" s="37"/>
      <c r="W727" s="37"/>
      <c r="X727" s="37"/>
      <c r="Y727" s="37"/>
      <c r="Z727" s="37"/>
      <c r="AA727" s="37"/>
      <c r="AB727" s="37"/>
      <c r="AC727" s="37"/>
      <c r="AD727" s="37"/>
      <c r="AE727" s="37"/>
      <c r="AR727" s="207" t="s">
        <v>161</v>
      </c>
      <c r="AT727" s="207" t="s">
        <v>194</v>
      </c>
      <c r="AU727" s="207" t="s">
        <v>90</v>
      </c>
      <c r="AY727" s="19" t="s">
        <v>192</v>
      </c>
      <c r="BE727" s="208">
        <f>IF(N727="základní",J727,0)</f>
        <v>0</v>
      </c>
      <c r="BF727" s="208">
        <f>IF(N727="snížená",J727,0)</f>
        <v>0</v>
      </c>
      <c r="BG727" s="208">
        <f>IF(N727="zákl. přenesená",J727,0)</f>
        <v>0</v>
      </c>
      <c r="BH727" s="208">
        <f>IF(N727="sníž. přenesená",J727,0)</f>
        <v>0</v>
      </c>
      <c r="BI727" s="208">
        <f>IF(N727="nulová",J727,0)</f>
        <v>0</v>
      </c>
      <c r="BJ727" s="19" t="s">
        <v>40</v>
      </c>
      <c r="BK727" s="208">
        <f>ROUND(I727*H727,2)</f>
        <v>0</v>
      </c>
      <c r="BL727" s="19" t="s">
        <v>161</v>
      </c>
      <c r="BM727" s="207" t="s">
        <v>1374</v>
      </c>
    </row>
    <row r="728" spans="1:65" s="2" customFormat="1" ht="48">
      <c r="A728" s="37"/>
      <c r="B728" s="38"/>
      <c r="C728" s="39"/>
      <c r="D728" s="209" t="s">
        <v>199</v>
      </c>
      <c r="E728" s="39"/>
      <c r="F728" s="210" t="s">
        <v>924</v>
      </c>
      <c r="G728" s="39"/>
      <c r="H728" s="39"/>
      <c r="I728" s="119"/>
      <c r="J728" s="39"/>
      <c r="K728" s="39"/>
      <c r="L728" s="42"/>
      <c r="M728" s="211"/>
      <c r="N728" s="212"/>
      <c r="O728" s="67"/>
      <c r="P728" s="67"/>
      <c r="Q728" s="67"/>
      <c r="R728" s="67"/>
      <c r="S728" s="67"/>
      <c r="T728" s="68"/>
      <c r="U728" s="37"/>
      <c r="V728" s="37"/>
      <c r="W728" s="37"/>
      <c r="X728" s="37"/>
      <c r="Y728" s="37"/>
      <c r="Z728" s="37"/>
      <c r="AA728" s="37"/>
      <c r="AB728" s="37"/>
      <c r="AC728" s="37"/>
      <c r="AD728" s="37"/>
      <c r="AE728" s="37"/>
      <c r="AT728" s="19" t="s">
        <v>199</v>
      </c>
      <c r="AU728" s="19" t="s">
        <v>90</v>
      </c>
    </row>
    <row r="729" spans="1:65" s="13" customFormat="1" ht="10.199999999999999">
      <c r="B729" s="213"/>
      <c r="C729" s="214"/>
      <c r="D729" s="209" t="s">
        <v>201</v>
      </c>
      <c r="E729" s="215" t="s">
        <v>32</v>
      </c>
      <c r="F729" s="216" t="s">
        <v>202</v>
      </c>
      <c r="G729" s="214"/>
      <c r="H729" s="215" t="s">
        <v>32</v>
      </c>
      <c r="I729" s="217"/>
      <c r="J729" s="214"/>
      <c r="K729" s="214"/>
      <c r="L729" s="218"/>
      <c r="M729" s="219"/>
      <c r="N729" s="220"/>
      <c r="O729" s="220"/>
      <c r="P729" s="220"/>
      <c r="Q729" s="220"/>
      <c r="R729" s="220"/>
      <c r="S729" s="220"/>
      <c r="T729" s="221"/>
      <c r="AT729" s="222" t="s">
        <v>201</v>
      </c>
      <c r="AU729" s="222" t="s">
        <v>90</v>
      </c>
      <c r="AV729" s="13" t="s">
        <v>40</v>
      </c>
      <c r="AW729" s="13" t="s">
        <v>38</v>
      </c>
      <c r="AX729" s="13" t="s">
        <v>81</v>
      </c>
      <c r="AY729" s="222" t="s">
        <v>192</v>
      </c>
    </row>
    <row r="730" spans="1:65" s="13" customFormat="1" ht="10.199999999999999">
      <c r="B730" s="213"/>
      <c r="C730" s="214"/>
      <c r="D730" s="209" t="s">
        <v>201</v>
      </c>
      <c r="E730" s="215" t="s">
        <v>32</v>
      </c>
      <c r="F730" s="216" t="s">
        <v>276</v>
      </c>
      <c r="G730" s="214"/>
      <c r="H730" s="215" t="s">
        <v>32</v>
      </c>
      <c r="I730" s="217"/>
      <c r="J730" s="214"/>
      <c r="K730" s="214"/>
      <c r="L730" s="218"/>
      <c r="M730" s="219"/>
      <c r="N730" s="220"/>
      <c r="O730" s="220"/>
      <c r="P730" s="220"/>
      <c r="Q730" s="220"/>
      <c r="R730" s="220"/>
      <c r="S730" s="220"/>
      <c r="T730" s="221"/>
      <c r="AT730" s="222" t="s">
        <v>201</v>
      </c>
      <c r="AU730" s="222" t="s">
        <v>90</v>
      </c>
      <c r="AV730" s="13" t="s">
        <v>40</v>
      </c>
      <c r="AW730" s="13" t="s">
        <v>38</v>
      </c>
      <c r="AX730" s="13" t="s">
        <v>81</v>
      </c>
      <c r="AY730" s="222" t="s">
        <v>192</v>
      </c>
    </row>
    <row r="731" spans="1:65" s="14" customFormat="1" ht="10.199999999999999">
      <c r="B731" s="223"/>
      <c r="C731" s="224"/>
      <c r="D731" s="209" t="s">
        <v>201</v>
      </c>
      <c r="E731" s="225" t="s">
        <v>32</v>
      </c>
      <c r="F731" s="226" t="s">
        <v>1365</v>
      </c>
      <c r="G731" s="224"/>
      <c r="H731" s="227">
        <v>7</v>
      </c>
      <c r="I731" s="228"/>
      <c r="J731" s="224"/>
      <c r="K731" s="224"/>
      <c r="L731" s="229"/>
      <c r="M731" s="230"/>
      <c r="N731" s="231"/>
      <c r="O731" s="231"/>
      <c r="P731" s="231"/>
      <c r="Q731" s="231"/>
      <c r="R731" s="231"/>
      <c r="S731" s="231"/>
      <c r="T731" s="232"/>
      <c r="AT731" s="233" t="s">
        <v>201</v>
      </c>
      <c r="AU731" s="233" t="s">
        <v>90</v>
      </c>
      <c r="AV731" s="14" t="s">
        <v>90</v>
      </c>
      <c r="AW731" s="14" t="s">
        <v>38</v>
      </c>
      <c r="AX731" s="14" t="s">
        <v>81</v>
      </c>
      <c r="AY731" s="233" t="s">
        <v>192</v>
      </c>
    </row>
    <row r="732" spans="1:65" s="15" customFormat="1" ht="10.199999999999999">
      <c r="B732" s="234"/>
      <c r="C732" s="235"/>
      <c r="D732" s="209" t="s">
        <v>201</v>
      </c>
      <c r="E732" s="236" t="s">
        <v>32</v>
      </c>
      <c r="F732" s="237" t="s">
        <v>204</v>
      </c>
      <c r="G732" s="235"/>
      <c r="H732" s="238">
        <v>7</v>
      </c>
      <c r="I732" s="239"/>
      <c r="J732" s="235"/>
      <c r="K732" s="235"/>
      <c r="L732" s="240"/>
      <c r="M732" s="241"/>
      <c r="N732" s="242"/>
      <c r="O732" s="242"/>
      <c r="P732" s="242"/>
      <c r="Q732" s="242"/>
      <c r="R732" s="242"/>
      <c r="S732" s="242"/>
      <c r="T732" s="243"/>
      <c r="AT732" s="244" t="s">
        <v>201</v>
      </c>
      <c r="AU732" s="244" t="s">
        <v>90</v>
      </c>
      <c r="AV732" s="15" t="s">
        <v>161</v>
      </c>
      <c r="AW732" s="15" t="s">
        <v>38</v>
      </c>
      <c r="AX732" s="15" t="s">
        <v>40</v>
      </c>
      <c r="AY732" s="244" t="s">
        <v>192</v>
      </c>
    </row>
    <row r="733" spans="1:65" s="2" customFormat="1" ht="16.5" customHeight="1">
      <c r="A733" s="37"/>
      <c r="B733" s="38"/>
      <c r="C733" s="196" t="s">
        <v>897</v>
      </c>
      <c r="D733" s="196" t="s">
        <v>194</v>
      </c>
      <c r="E733" s="197" t="s">
        <v>936</v>
      </c>
      <c r="F733" s="198" t="s">
        <v>937</v>
      </c>
      <c r="G733" s="199" t="s">
        <v>109</v>
      </c>
      <c r="H733" s="200">
        <v>7</v>
      </c>
      <c r="I733" s="201"/>
      <c r="J733" s="202">
        <f>ROUND(I733*H733,2)</f>
        <v>0</v>
      </c>
      <c r="K733" s="198" t="s">
        <v>197</v>
      </c>
      <c r="L733" s="42"/>
      <c r="M733" s="203" t="s">
        <v>32</v>
      </c>
      <c r="N733" s="204" t="s">
        <v>52</v>
      </c>
      <c r="O733" s="67"/>
      <c r="P733" s="205">
        <f>O733*H733</f>
        <v>0</v>
      </c>
      <c r="Q733" s="205">
        <v>0</v>
      </c>
      <c r="R733" s="205">
        <f>Q733*H733</f>
        <v>0</v>
      </c>
      <c r="S733" s="205">
        <v>0</v>
      </c>
      <c r="T733" s="206">
        <f>S733*H733</f>
        <v>0</v>
      </c>
      <c r="U733" s="37"/>
      <c r="V733" s="37"/>
      <c r="W733" s="37"/>
      <c r="X733" s="37"/>
      <c r="Y733" s="37"/>
      <c r="Z733" s="37"/>
      <c r="AA733" s="37"/>
      <c r="AB733" s="37"/>
      <c r="AC733" s="37"/>
      <c r="AD733" s="37"/>
      <c r="AE733" s="37"/>
      <c r="AR733" s="207" t="s">
        <v>161</v>
      </c>
      <c r="AT733" s="207" t="s">
        <v>194</v>
      </c>
      <c r="AU733" s="207" t="s">
        <v>90</v>
      </c>
      <c r="AY733" s="19" t="s">
        <v>192</v>
      </c>
      <c r="BE733" s="208">
        <f>IF(N733="základní",J733,0)</f>
        <v>0</v>
      </c>
      <c r="BF733" s="208">
        <f>IF(N733="snížená",J733,0)</f>
        <v>0</v>
      </c>
      <c r="BG733" s="208">
        <f>IF(N733="zákl. přenesená",J733,0)</f>
        <v>0</v>
      </c>
      <c r="BH733" s="208">
        <f>IF(N733="sníž. přenesená",J733,0)</f>
        <v>0</v>
      </c>
      <c r="BI733" s="208">
        <f>IF(N733="nulová",J733,0)</f>
        <v>0</v>
      </c>
      <c r="BJ733" s="19" t="s">
        <v>40</v>
      </c>
      <c r="BK733" s="208">
        <f>ROUND(I733*H733,2)</f>
        <v>0</v>
      </c>
      <c r="BL733" s="19" t="s">
        <v>161</v>
      </c>
      <c r="BM733" s="207" t="s">
        <v>1375</v>
      </c>
    </row>
    <row r="734" spans="1:65" s="2" customFormat="1" ht="28.8">
      <c r="A734" s="37"/>
      <c r="B734" s="38"/>
      <c r="C734" s="39"/>
      <c r="D734" s="209" t="s">
        <v>199</v>
      </c>
      <c r="E734" s="39"/>
      <c r="F734" s="210" t="s">
        <v>939</v>
      </c>
      <c r="G734" s="39"/>
      <c r="H734" s="39"/>
      <c r="I734" s="119"/>
      <c r="J734" s="39"/>
      <c r="K734" s="39"/>
      <c r="L734" s="42"/>
      <c r="M734" s="211"/>
      <c r="N734" s="212"/>
      <c r="O734" s="67"/>
      <c r="P734" s="67"/>
      <c r="Q734" s="67"/>
      <c r="R734" s="67"/>
      <c r="S734" s="67"/>
      <c r="T734" s="68"/>
      <c r="U734" s="37"/>
      <c r="V734" s="37"/>
      <c r="W734" s="37"/>
      <c r="X734" s="37"/>
      <c r="Y734" s="37"/>
      <c r="Z734" s="37"/>
      <c r="AA734" s="37"/>
      <c r="AB734" s="37"/>
      <c r="AC734" s="37"/>
      <c r="AD734" s="37"/>
      <c r="AE734" s="37"/>
      <c r="AT734" s="19" t="s">
        <v>199</v>
      </c>
      <c r="AU734" s="19" t="s">
        <v>90</v>
      </c>
    </row>
    <row r="735" spans="1:65" s="13" customFormat="1" ht="10.199999999999999">
      <c r="B735" s="213"/>
      <c r="C735" s="214"/>
      <c r="D735" s="209" t="s">
        <v>201</v>
      </c>
      <c r="E735" s="215" t="s">
        <v>32</v>
      </c>
      <c r="F735" s="216" t="s">
        <v>202</v>
      </c>
      <c r="G735" s="214"/>
      <c r="H735" s="215" t="s">
        <v>32</v>
      </c>
      <c r="I735" s="217"/>
      <c r="J735" s="214"/>
      <c r="K735" s="214"/>
      <c r="L735" s="218"/>
      <c r="M735" s="219"/>
      <c r="N735" s="220"/>
      <c r="O735" s="220"/>
      <c r="P735" s="220"/>
      <c r="Q735" s="220"/>
      <c r="R735" s="220"/>
      <c r="S735" s="220"/>
      <c r="T735" s="221"/>
      <c r="AT735" s="222" t="s">
        <v>201</v>
      </c>
      <c r="AU735" s="222" t="s">
        <v>90</v>
      </c>
      <c r="AV735" s="13" t="s">
        <v>40</v>
      </c>
      <c r="AW735" s="13" t="s">
        <v>38</v>
      </c>
      <c r="AX735" s="13" t="s">
        <v>81</v>
      </c>
      <c r="AY735" s="222" t="s">
        <v>192</v>
      </c>
    </row>
    <row r="736" spans="1:65" s="13" customFormat="1" ht="10.199999999999999">
      <c r="B736" s="213"/>
      <c r="C736" s="214"/>
      <c r="D736" s="209" t="s">
        <v>201</v>
      </c>
      <c r="E736" s="215" t="s">
        <v>32</v>
      </c>
      <c r="F736" s="216" t="s">
        <v>276</v>
      </c>
      <c r="G736" s="214"/>
      <c r="H736" s="215" t="s">
        <v>32</v>
      </c>
      <c r="I736" s="217"/>
      <c r="J736" s="214"/>
      <c r="K736" s="214"/>
      <c r="L736" s="218"/>
      <c r="M736" s="219"/>
      <c r="N736" s="220"/>
      <c r="O736" s="220"/>
      <c r="P736" s="220"/>
      <c r="Q736" s="220"/>
      <c r="R736" s="220"/>
      <c r="S736" s="220"/>
      <c r="T736" s="221"/>
      <c r="AT736" s="222" t="s">
        <v>201</v>
      </c>
      <c r="AU736" s="222" t="s">
        <v>90</v>
      </c>
      <c r="AV736" s="13" t="s">
        <v>40</v>
      </c>
      <c r="AW736" s="13" t="s">
        <v>38</v>
      </c>
      <c r="AX736" s="13" t="s">
        <v>81</v>
      </c>
      <c r="AY736" s="222" t="s">
        <v>192</v>
      </c>
    </row>
    <row r="737" spans="1:65" s="14" customFormat="1" ht="10.199999999999999">
      <c r="B737" s="223"/>
      <c r="C737" s="224"/>
      <c r="D737" s="209" t="s">
        <v>201</v>
      </c>
      <c r="E737" s="225" t="s">
        <v>32</v>
      </c>
      <c r="F737" s="226" t="s">
        <v>1365</v>
      </c>
      <c r="G737" s="224"/>
      <c r="H737" s="227">
        <v>7</v>
      </c>
      <c r="I737" s="228"/>
      <c r="J737" s="224"/>
      <c r="K737" s="224"/>
      <c r="L737" s="229"/>
      <c r="M737" s="230"/>
      <c r="N737" s="231"/>
      <c r="O737" s="231"/>
      <c r="P737" s="231"/>
      <c r="Q737" s="231"/>
      <c r="R737" s="231"/>
      <c r="S737" s="231"/>
      <c r="T737" s="232"/>
      <c r="AT737" s="233" t="s">
        <v>201</v>
      </c>
      <c r="AU737" s="233" t="s">
        <v>90</v>
      </c>
      <c r="AV737" s="14" t="s">
        <v>90</v>
      </c>
      <c r="AW737" s="14" t="s">
        <v>38</v>
      </c>
      <c r="AX737" s="14" t="s">
        <v>81</v>
      </c>
      <c r="AY737" s="233" t="s">
        <v>192</v>
      </c>
    </row>
    <row r="738" spans="1:65" s="15" customFormat="1" ht="10.199999999999999">
      <c r="B738" s="234"/>
      <c r="C738" s="235"/>
      <c r="D738" s="209" t="s">
        <v>201</v>
      </c>
      <c r="E738" s="236" t="s">
        <v>32</v>
      </c>
      <c r="F738" s="237" t="s">
        <v>204</v>
      </c>
      <c r="G738" s="235"/>
      <c r="H738" s="238">
        <v>7</v>
      </c>
      <c r="I738" s="239"/>
      <c r="J738" s="235"/>
      <c r="K738" s="235"/>
      <c r="L738" s="240"/>
      <c r="M738" s="241"/>
      <c r="N738" s="242"/>
      <c r="O738" s="242"/>
      <c r="P738" s="242"/>
      <c r="Q738" s="242"/>
      <c r="R738" s="242"/>
      <c r="S738" s="242"/>
      <c r="T738" s="243"/>
      <c r="AT738" s="244" t="s">
        <v>201</v>
      </c>
      <c r="AU738" s="244" t="s">
        <v>90</v>
      </c>
      <c r="AV738" s="15" t="s">
        <v>161</v>
      </c>
      <c r="AW738" s="15" t="s">
        <v>38</v>
      </c>
      <c r="AX738" s="15" t="s">
        <v>40</v>
      </c>
      <c r="AY738" s="244" t="s">
        <v>192</v>
      </c>
    </row>
    <row r="739" spans="1:65" s="2" customFormat="1" ht="16.5" customHeight="1">
      <c r="A739" s="37"/>
      <c r="B739" s="38"/>
      <c r="C739" s="196" t="s">
        <v>902</v>
      </c>
      <c r="D739" s="196" t="s">
        <v>194</v>
      </c>
      <c r="E739" s="197" t="s">
        <v>941</v>
      </c>
      <c r="F739" s="198" t="s">
        <v>942</v>
      </c>
      <c r="G739" s="199" t="s">
        <v>109</v>
      </c>
      <c r="H739" s="200">
        <v>7</v>
      </c>
      <c r="I739" s="201"/>
      <c r="J739" s="202">
        <f>ROUND(I739*H739,2)</f>
        <v>0</v>
      </c>
      <c r="K739" s="198" t="s">
        <v>197</v>
      </c>
      <c r="L739" s="42"/>
      <c r="M739" s="203" t="s">
        <v>32</v>
      </c>
      <c r="N739" s="204" t="s">
        <v>52</v>
      </c>
      <c r="O739" s="67"/>
      <c r="P739" s="205">
        <f>O739*H739</f>
        <v>0</v>
      </c>
      <c r="Q739" s="205">
        <v>0</v>
      </c>
      <c r="R739" s="205">
        <f>Q739*H739</f>
        <v>0</v>
      </c>
      <c r="S739" s="205">
        <v>0</v>
      </c>
      <c r="T739" s="206">
        <f>S739*H739</f>
        <v>0</v>
      </c>
      <c r="U739" s="37"/>
      <c r="V739" s="37"/>
      <c r="W739" s="37"/>
      <c r="X739" s="37"/>
      <c r="Y739" s="37"/>
      <c r="Z739" s="37"/>
      <c r="AA739" s="37"/>
      <c r="AB739" s="37"/>
      <c r="AC739" s="37"/>
      <c r="AD739" s="37"/>
      <c r="AE739" s="37"/>
      <c r="AR739" s="207" t="s">
        <v>161</v>
      </c>
      <c r="AT739" s="207" t="s">
        <v>194</v>
      </c>
      <c r="AU739" s="207" t="s">
        <v>90</v>
      </c>
      <c r="AY739" s="19" t="s">
        <v>192</v>
      </c>
      <c r="BE739" s="208">
        <f>IF(N739="základní",J739,0)</f>
        <v>0</v>
      </c>
      <c r="BF739" s="208">
        <f>IF(N739="snížená",J739,0)</f>
        <v>0</v>
      </c>
      <c r="BG739" s="208">
        <f>IF(N739="zákl. přenesená",J739,0)</f>
        <v>0</v>
      </c>
      <c r="BH739" s="208">
        <f>IF(N739="sníž. přenesená",J739,0)</f>
        <v>0</v>
      </c>
      <c r="BI739" s="208">
        <f>IF(N739="nulová",J739,0)</f>
        <v>0</v>
      </c>
      <c r="BJ739" s="19" t="s">
        <v>40</v>
      </c>
      <c r="BK739" s="208">
        <f>ROUND(I739*H739,2)</f>
        <v>0</v>
      </c>
      <c r="BL739" s="19" t="s">
        <v>161</v>
      </c>
      <c r="BM739" s="207" t="s">
        <v>1376</v>
      </c>
    </row>
    <row r="740" spans="1:65" s="2" customFormat="1" ht="28.8">
      <c r="A740" s="37"/>
      <c r="B740" s="38"/>
      <c r="C740" s="39"/>
      <c r="D740" s="209" t="s">
        <v>199</v>
      </c>
      <c r="E740" s="39"/>
      <c r="F740" s="210" t="s">
        <v>939</v>
      </c>
      <c r="G740" s="39"/>
      <c r="H740" s="39"/>
      <c r="I740" s="119"/>
      <c r="J740" s="39"/>
      <c r="K740" s="39"/>
      <c r="L740" s="42"/>
      <c r="M740" s="211"/>
      <c r="N740" s="212"/>
      <c r="O740" s="67"/>
      <c r="P740" s="67"/>
      <c r="Q740" s="67"/>
      <c r="R740" s="67"/>
      <c r="S740" s="67"/>
      <c r="T740" s="68"/>
      <c r="U740" s="37"/>
      <c r="V740" s="37"/>
      <c r="W740" s="37"/>
      <c r="X740" s="37"/>
      <c r="Y740" s="37"/>
      <c r="Z740" s="37"/>
      <c r="AA740" s="37"/>
      <c r="AB740" s="37"/>
      <c r="AC740" s="37"/>
      <c r="AD740" s="37"/>
      <c r="AE740" s="37"/>
      <c r="AT740" s="19" t="s">
        <v>199</v>
      </c>
      <c r="AU740" s="19" t="s">
        <v>90</v>
      </c>
    </row>
    <row r="741" spans="1:65" s="13" customFormat="1" ht="10.199999999999999">
      <c r="B741" s="213"/>
      <c r="C741" s="214"/>
      <c r="D741" s="209" t="s">
        <v>201</v>
      </c>
      <c r="E741" s="215" t="s">
        <v>32</v>
      </c>
      <c r="F741" s="216" t="s">
        <v>202</v>
      </c>
      <c r="G741" s="214"/>
      <c r="H741" s="215" t="s">
        <v>32</v>
      </c>
      <c r="I741" s="217"/>
      <c r="J741" s="214"/>
      <c r="K741" s="214"/>
      <c r="L741" s="218"/>
      <c r="M741" s="219"/>
      <c r="N741" s="220"/>
      <c r="O741" s="220"/>
      <c r="P741" s="220"/>
      <c r="Q741" s="220"/>
      <c r="R741" s="220"/>
      <c r="S741" s="220"/>
      <c r="T741" s="221"/>
      <c r="AT741" s="222" t="s">
        <v>201</v>
      </c>
      <c r="AU741" s="222" t="s">
        <v>90</v>
      </c>
      <c r="AV741" s="13" t="s">
        <v>40</v>
      </c>
      <c r="AW741" s="13" t="s">
        <v>38</v>
      </c>
      <c r="AX741" s="13" t="s">
        <v>81</v>
      </c>
      <c r="AY741" s="222" t="s">
        <v>192</v>
      </c>
    </row>
    <row r="742" spans="1:65" s="13" customFormat="1" ht="10.199999999999999">
      <c r="B742" s="213"/>
      <c r="C742" s="214"/>
      <c r="D742" s="209" t="s">
        <v>201</v>
      </c>
      <c r="E742" s="215" t="s">
        <v>32</v>
      </c>
      <c r="F742" s="216" t="s">
        <v>276</v>
      </c>
      <c r="G742" s="214"/>
      <c r="H742" s="215" t="s">
        <v>32</v>
      </c>
      <c r="I742" s="217"/>
      <c r="J742" s="214"/>
      <c r="K742" s="214"/>
      <c r="L742" s="218"/>
      <c r="M742" s="219"/>
      <c r="N742" s="220"/>
      <c r="O742" s="220"/>
      <c r="P742" s="220"/>
      <c r="Q742" s="220"/>
      <c r="R742" s="220"/>
      <c r="S742" s="220"/>
      <c r="T742" s="221"/>
      <c r="AT742" s="222" t="s">
        <v>201</v>
      </c>
      <c r="AU742" s="222" t="s">
        <v>90</v>
      </c>
      <c r="AV742" s="13" t="s">
        <v>40</v>
      </c>
      <c r="AW742" s="13" t="s">
        <v>38</v>
      </c>
      <c r="AX742" s="13" t="s">
        <v>81</v>
      </c>
      <c r="AY742" s="222" t="s">
        <v>192</v>
      </c>
    </row>
    <row r="743" spans="1:65" s="14" customFormat="1" ht="10.199999999999999">
      <c r="B743" s="223"/>
      <c r="C743" s="224"/>
      <c r="D743" s="209" t="s">
        <v>201</v>
      </c>
      <c r="E743" s="225" t="s">
        <v>32</v>
      </c>
      <c r="F743" s="226" t="s">
        <v>1365</v>
      </c>
      <c r="G743" s="224"/>
      <c r="H743" s="227">
        <v>7</v>
      </c>
      <c r="I743" s="228"/>
      <c r="J743" s="224"/>
      <c r="K743" s="224"/>
      <c r="L743" s="229"/>
      <c r="M743" s="230"/>
      <c r="N743" s="231"/>
      <c r="O743" s="231"/>
      <c r="P743" s="231"/>
      <c r="Q743" s="231"/>
      <c r="R743" s="231"/>
      <c r="S743" s="231"/>
      <c r="T743" s="232"/>
      <c r="AT743" s="233" t="s">
        <v>201</v>
      </c>
      <c r="AU743" s="233" t="s">
        <v>90</v>
      </c>
      <c r="AV743" s="14" t="s">
        <v>90</v>
      </c>
      <c r="AW743" s="14" t="s">
        <v>38</v>
      </c>
      <c r="AX743" s="14" t="s">
        <v>81</v>
      </c>
      <c r="AY743" s="233" t="s">
        <v>192</v>
      </c>
    </row>
    <row r="744" spans="1:65" s="15" customFormat="1" ht="10.199999999999999">
      <c r="B744" s="234"/>
      <c r="C744" s="235"/>
      <c r="D744" s="209" t="s">
        <v>201</v>
      </c>
      <c r="E744" s="236" t="s">
        <v>32</v>
      </c>
      <c r="F744" s="237" t="s">
        <v>204</v>
      </c>
      <c r="G744" s="235"/>
      <c r="H744" s="238">
        <v>7</v>
      </c>
      <c r="I744" s="239"/>
      <c r="J744" s="235"/>
      <c r="K744" s="235"/>
      <c r="L744" s="240"/>
      <c r="M744" s="241"/>
      <c r="N744" s="242"/>
      <c r="O744" s="242"/>
      <c r="P744" s="242"/>
      <c r="Q744" s="242"/>
      <c r="R744" s="242"/>
      <c r="S744" s="242"/>
      <c r="T744" s="243"/>
      <c r="AT744" s="244" t="s">
        <v>201</v>
      </c>
      <c r="AU744" s="244" t="s">
        <v>90</v>
      </c>
      <c r="AV744" s="15" t="s">
        <v>161</v>
      </c>
      <c r="AW744" s="15" t="s">
        <v>38</v>
      </c>
      <c r="AX744" s="15" t="s">
        <v>40</v>
      </c>
      <c r="AY744" s="244" t="s">
        <v>192</v>
      </c>
    </row>
    <row r="745" spans="1:65" s="2" customFormat="1" ht="16.5" customHeight="1">
      <c r="A745" s="37"/>
      <c r="B745" s="38"/>
      <c r="C745" s="196" t="s">
        <v>910</v>
      </c>
      <c r="D745" s="196" t="s">
        <v>194</v>
      </c>
      <c r="E745" s="197" t="s">
        <v>946</v>
      </c>
      <c r="F745" s="198" t="s">
        <v>947</v>
      </c>
      <c r="G745" s="199" t="s">
        <v>109</v>
      </c>
      <c r="H745" s="200">
        <v>7</v>
      </c>
      <c r="I745" s="201"/>
      <c r="J745" s="202">
        <f>ROUND(I745*H745,2)</f>
        <v>0</v>
      </c>
      <c r="K745" s="198" t="s">
        <v>197</v>
      </c>
      <c r="L745" s="42"/>
      <c r="M745" s="203" t="s">
        <v>32</v>
      </c>
      <c r="N745" s="204" t="s">
        <v>52</v>
      </c>
      <c r="O745" s="67"/>
      <c r="P745" s="205">
        <f>O745*H745</f>
        <v>0</v>
      </c>
      <c r="Q745" s="205">
        <v>8.0000000000000007E-5</v>
      </c>
      <c r="R745" s="205">
        <f>Q745*H745</f>
        <v>5.6000000000000006E-4</v>
      </c>
      <c r="S745" s="205">
        <v>0</v>
      </c>
      <c r="T745" s="206">
        <f>S745*H745</f>
        <v>0</v>
      </c>
      <c r="U745" s="37"/>
      <c r="V745" s="37"/>
      <c r="W745" s="37"/>
      <c r="X745" s="37"/>
      <c r="Y745" s="37"/>
      <c r="Z745" s="37"/>
      <c r="AA745" s="37"/>
      <c r="AB745" s="37"/>
      <c r="AC745" s="37"/>
      <c r="AD745" s="37"/>
      <c r="AE745" s="37"/>
      <c r="AR745" s="207" t="s">
        <v>161</v>
      </c>
      <c r="AT745" s="207" t="s">
        <v>194</v>
      </c>
      <c r="AU745" s="207" t="s">
        <v>90</v>
      </c>
      <c r="AY745" s="19" t="s">
        <v>192</v>
      </c>
      <c r="BE745" s="208">
        <f>IF(N745="základní",J745,0)</f>
        <v>0</v>
      </c>
      <c r="BF745" s="208">
        <f>IF(N745="snížená",J745,0)</f>
        <v>0</v>
      </c>
      <c r="BG745" s="208">
        <f>IF(N745="zákl. přenesená",J745,0)</f>
        <v>0</v>
      </c>
      <c r="BH745" s="208">
        <f>IF(N745="sníž. přenesená",J745,0)</f>
        <v>0</v>
      </c>
      <c r="BI745" s="208">
        <f>IF(N745="nulová",J745,0)</f>
        <v>0</v>
      </c>
      <c r="BJ745" s="19" t="s">
        <v>40</v>
      </c>
      <c r="BK745" s="208">
        <f>ROUND(I745*H745,2)</f>
        <v>0</v>
      </c>
      <c r="BL745" s="19" t="s">
        <v>161</v>
      </c>
      <c r="BM745" s="207" t="s">
        <v>1377</v>
      </c>
    </row>
    <row r="746" spans="1:65" s="2" customFormat="1" ht="28.8">
      <c r="A746" s="37"/>
      <c r="B746" s="38"/>
      <c r="C746" s="39"/>
      <c r="D746" s="209" t="s">
        <v>199</v>
      </c>
      <c r="E746" s="39"/>
      <c r="F746" s="210" t="s">
        <v>939</v>
      </c>
      <c r="G746" s="39"/>
      <c r="H746" s="39"/>
      <c r="I746" s="119"/>
      <c r="J746" s="39"/>
      <c r="K746" s="39"/>
      <c r="L746" s="42"/>
      <c r="M746" s="211"/>
      <c r="N746" s="212"/>
      <c r="O746" s="67"/>
      <c r="P746" s="67"/>
      <c r="Q746" s="67"/>
      <c r="R746" s="67"/>
      <c r="S746" s="67"/>
      <c r="T746" s="68"/>
      <c r="U746" s="37"/>
      <c r="V746" s="37"/>
      <c r="W746" s="37"/>
      <c r="X746" s="37"/>
      <c r="Y746" s="37"/>
      <c r="Z746" s="37"/>
      <c r="AA746" s="37"/>
      <c r="AB746" s="37"/>
      <c r="AC746" s="37"/>
      <c r="AD746" s="37"/>
      <c r="AE746" s="37"/>
      <c r="AT746" s="19" t="s">
        <v>199</v>
      </c>
      <c r="AU746" s="19" t="s">
        <v>90</v>
      </c>
    </row>
    <row r="747" spans="1:65" s="13" customFormat="1" ht="10.199999999999999">
      <c r="B747" s="213"/>
      <c r="C747" s="214"/>
      <c r="D747" s="209" t="s">
        <v>201</v>
      </c>
      <c r="E747" s="215" t="s">
        <v>32</v>
      </c>
      <c r="F747" s="216" t="s">
        <v>202</v>
      </c>
      <c r="G747" s="214"/>
      <c r="H747" s="215" t="s">
        <v>32</v>
      </c>
      <c r="I747" s="217"/>
      <c r="J747" s="214"/>
      <c r="K747" s="214"/>
      <c r="L747" s="218"/>
      <c r="M747" s="219"/>
      <c r="N747" s="220"/>
      <c r="O747" s="220"/>
      <c r="P747" s="220"/>
      <c r="Q747" s="220"/>
      <c r="R747" s="220"/>
      <c r="S747" s="220"/>
      <c r="T747" s="221"/>
      <c r="AT747" s="222" t="s">
        <v>201</v>
      </c>
      <c r="AU747" s="222" t="s">
        <v>90</v>
      </c>
      <c r="AV747" s="13" t="s">
        <v>40</v>
      </c>
      <c r="AW747" s="13" t="s">
        <v>38</v>
      </c>
      <c r="AX747" s="13" t="s">
        <v>81</v>
      </c>
      <c r="AY747" s="222" t="s">
        <v>192</v>
      </c>
    </row>
    <row r="748" spans="1:65" s="13" customFormat="1" ht="10.199999999999999">
      <c r="B748" s="213"/>
      <c r="C748" s="214"/>
      <c r="D748" s="209" t="s">
        <v>201</v>
      </c>
      <c r="E748" s="215" t="s">
        <v>32</v>
      </c>
      <c r="F748" s="216" t="s">
        <v>276</v>
      </c>
      <c r="G748" s="214"/>
      <c r="H748" s="215" t="s">
        <v>32</v>
      </c>
      <c r="I748" s="217"/>
      <c r="J748" s="214"/>
      <c r="K748" s="214"/>
      <c r="L748" s="218"/>
      <c r="M748" s="219"/>
      <c r="N748" s="220"/>
      <c r="O748" s="220"/>
      <c r="P748" s="220"/>
      <c r="Q748" s="220"/>
      <c r="R748" s="220"/>
      <c r="S748" s="220"/>
      <c r="T748" s="221"/>
      <c r="AT748" s="222" t="s">
        <v>201</v>
      </c>
      <c r="AU748" s="222" t="s">
        <v>90</v>
      </c>
      <c r="AV748" s="13" t="s">
        <v>40</v>
      </c>
      <c r="AW748" s="13" t="s">
        <v>38</v>
      </c>
      <c r="AX748" s="13" t="s">
        <v>81</v>
      </c>
      <c r="AY748" s="222" t="s">
        <v>192</v>
      </c>
    </row>
    <row r="749" spans="1:65" s="14" customFormat="1" ht="10.199999999999999">
      <c r="B749" s="223"/>
      <c r="C749" s="224"/>
      <c r="D749" s="209" t="s">
        <v>201</v>
      </c>
      <c r="E749" s="225" t="s">
        <v>32</v>
      </c>
      <c r="F749" s="226" t="s">
        <v>1365</v>
      </c>
      <c r="G749" s="224"/>
      <c r="H749" s="227">
        <v>7</v>
      </c>
      <c r="I749" s="228"/>
      <c r="J749" s="224"/>
      <c r="K749" s="224"/>
      <c r="L749" s="229"/>
      <c r="M749" s="230"/>
      <c r="N749" s="231"/>
      <c r="O749" s="231"/>
      <c r="P749" s="231"/>
      <c r="Q749" s="231"/>
      <c r="R749" s="231"/>
      <c r="S749" s="231"/>
      <c r="T749" s="232"/>
      <c r="AT749" s="233" t="s">
        <v>201</v>
      </c>
      <c r="AU749" s="233" t="s">
        <v>90</v>
      </c>
      <c r="AV749" s="14" t="s">
        <v>90</v>
      </c>
      <c r="AW749" s="14" t="s">
        <v>38</v>
      </c>
      <c r="AX749" s="14" t="s">
        <v>81</v>
      </c>
      <c r="AY749" s="233" t="s">
        <v>192</v>
      </c>
    </row>
    <row r="750" spans="1:65" s="15" customFormat="1" ht="10.199999999999999">
      <c r="B750" s="234"/>
      <c r="C750" s="235"/>
      <c r="D750" s="209" t="s">
        <v>201</v>
      </c>
      <c r="E750" s="236" t="s">
        <v>32</v>
      </c>
      <c r="F750" s="237" t="s">
        <v>204</v>
      </c>
      <c r="G750" s="235"/>
      <c r="H750" s="238">
        <v>7</v>
      </c>
      <c r="I750" s="239"/>
      <c r="J750" s="235"/>
      <c r="K750" s="235"/>
      <c r="L750" s="240"/>
      <c r="M750" s="241"/>
      <c r="N750" s="242"/>
      <c r="O750" s="242"/>
      <c r="P750" s="242"/>
      <c r="Q750" s="242"/>
      <c r="R750" s="242"/>
      <c r="S750" s="242"/>
      <c r="T750" s="243"/>
      <c r="AT750" s="244" t="s">
        <v>201</v>
      </c>
      <c r="AU750" s="244" t="s">
        <v>90</v>
      </c>
      <c r="AV750" s="15" t="s">
        <v>161</v>
      </c>
      <c r="AW750" s="15" t="s">
        <v>38</v>
      </c>
      <c r="AX750" s="15" t="s">
        <v>40</v>
      </c>
      <c r="AY750" s="244" t="s">
        <v>192</v>
      </c>
    </row>
    <row r="751" spans="1:65" s="2" customFormat="1" ht="21.75" customHeight="1">
      <c r="A751" s="37"/>
      <c r="B751" s="38"/>
      <c r="C751" s="196" t="s">
        <v>915</v>
      </c>
      <c r="D751" s="196" t="s">
        <v>194</v>
      </c>
      <c r="E751" s="197" t="s">
        <v>950</v>
      </c>
      <c r="F751" s="198" t="s">
        <v>951</v>
      </c>
      <c r="G751" s="199" t="s">
        <v>160</v>
      </c>
      <c r="H751" s="200">
        <v>6</v>
      </c>
      <c r="I751" s="201"/>
      <c r="J751" s="202">
        <f>ROUND(I751*H751,2)</f>
        <v>0</v>
      </c>
      <c r="K751" s="198" t="s">
        <v>197</v>
      </c>
      <c r="L751" s="42"/>
      <c r="M751" s="203" t="s">
        <v>32</v>
      </c>
      <c r="N751" s="204" t="s">
        <v>52</v>
      </c>
      <c r="O751" s="67"/>
      <c r="P751" s="205">
        <f>O751*H751</f>
        <v>0</v>
      </c>
      <c r="Q751" s="205">
        <v>1.6167899999999999</v>
      </c>
      <c r="R751" s="205">
        <f>Q751*H751</f>
        <v>9.7007399999999997</v>
      </c>
      <c r="S751" s="205">
        <v>0</v>
      </c>
      <c r="T751" s="206">
        <f>S751*H751</f>
        <v>0</v>
      </c>
      <c r="U751" s="37"/>
      <c r="V751" s="37"/>
      <c r="W751" s="37"/>
      <c r="X751" s="37"/>
      <c r="Y751" s="37"/>
      <c r="Z751" s="37"/>
      <c r="AA751" s="37"/>
      <c r="AB751" s="37"/>
      <c r="AC751" s="37"/>
      <c r="AD751" s="37"/>
      <c r="AE751" s="37"/>
      <c r="AR751" s="207" t="s">
        <v>161</v>
      </c>
      <c r="AT751" s="207" t="s">
        <v>194</v>
      </c>
      <c r="AU751" s="207" t="s">
        <v>90</v>
      </c>
      <c r="AY751" s="19" t="s">
        <v>192</v>
      </c>
      <c r="BE751" s="208">
        <f>IF(N751="základní",J751,0)</f>
        <v>0</v>
      </c>
      <c r="BF751" s="208">
        <f>IF(N751="snížená",J751,0)</f>
        <v>0</v>
      </c>
      <c r="BG751" s="208">
        <f>IF(N751="zákl. přenesená",J751,0)</f>
        <v>0</v>
      </c>
      <c r="BH751" s="208">
        <f>IF(N751="sníž. přenesená",J751,0)</f>
        <v>0</v>
      </c>
      <c r="BI751" s="208">
        <f>IF(N751="nulová",J751,0)</f>
        <v>0</v>
      </c>
      <c r="BJ751" s="19" t="s">
        <v>40</v>
      </c>
      <c r="BK751" s="208">
        <f>ROUND(I751*H751,2)</f>
        <v>0</v>
      </c>
      <c r="BL751" s="19" t="s">
        <v>161</v>
      </c>
      <c r="BM751" s="207" t="s">
        <v>1378</v>
      </c>
    </row>
    <row r="752" spans="1:65" s="2" customFormat="1" ht="57.6">
      <c r="A752" s="37"/>
      <c r="B752" s="38"/>
      <c r="C752" s="39"/>
      <c r="D752" s="209" t="s">
        <v>199</v>
      </c>
      <c r="E752" s="39"/>
      <c r="F752" s="210" t="s">
        <v>953</v>
      </c>
      <c r="G752" s="39"/>
      <c r="H752" s="39"/>
      <c r="I752" s="119"/>
      <c r="J752" s="39"/>
      <c r="K752" s="39"/>
      <c r="L752" s="42"/>
      <c r="M752" s="211"/>
      <c r="N752" s="212"/>
      <c r="O752" s="67"/>
      <c r="P752" s="67"/>
      <c r="Q752" s="67"/>
      <c r="R752" s="67"/>
      <c r="S752" s="67"/>
      <c r="T752" s="68"/>
      <c r="U752" s="37"/>
      <c r="V752" s="37"/>
      <c r="W752" s="37"/>
      <c r="X752" s="37"/>
      <c r="Y752" s="37"/>
      <c r="Z752" s="37"/>
      <c r="AA752" s="37"/>
      <c r="AB752" s="37"/>
      <c r="AC752" s="37"/>
      <c r="AD752" s="37"/>
      <c r="AE752" s="37"/>
      <c r="AT752" s="19" t="s">
        <v>199</v>
      </c>
      <c r="AU752" s="19" t="s">
        <v>90</v>
      </c>
    </row>
    <row r="753" spans="1:65" s="13" customFormat="1" ht="10.199999999999999">
      <c r="B753" s="213"/>
      <c r="C753" s="214"/>
      <c r="D753" s="209" t="s">
        <v>201</v>
      </c>
      <c r="E753" s="215" t="s">
        <v>32</v>
      </c>
      <c r="F753" s="216" t="s">
        <v>1075</v>
      </c>
      <c r="G753" s="214"/>
      <c r="H753" s="215" t="s">
        <v>32</v>
      </c>
      <c r="I753" s="217"/>
      <c r="J753" s="214"/>
      <c r="K753" s="214"/>
      <c r="L753" s="218"/>
      <c r="M753" s="219"/>
      <c r="N753" s="220"/>
      <c r="O753" s="220"/>
      <c r="P753" s="220"/>
      <c r="Q753" s="220"/>
      <c r="R753" s="220"/>
      <c r="S753" s="220"/>
      <c r="T753" s="221"/>
      <c r="AT753" s="222" t="s">
        <v>201</v>
      </c>
      <c r="AU753" s="222" t="s">
        <v>90</v>
      </c>
      <c r="AV753" s="13" t="s">
        <v>40</v>
      </c>
      <c r="AW753" s="13" t="s">
        <v>38</v>
      </c>
      <c r="AX753" s="13" t="s">
        <v>81</v>
      </c>
      <c r="AY753" s="222" t="s">
        <v>192</v>
      </c>
    </row>
    <row r="754" spans="1:65" s="14" customFormat="1" ht="10.199999999999999">
      <c r="B754" s="223"/>
      <c r="C754" s="224"/>
      <c r="D754" s="209" t="s">
        <v>201</v>
      </c>
      <c r="E754" s="225" t="s">
        <v>32</v>
      </c>
      <c r="F754" s="226" t="s">
        <v>954</v>
      </c>
      <c r="G754" s="224"/>
      <c r="H754" s="227">
        <v>6</v>
      </c>
      <c r="I754" s="228"/>
      <c r="J754" s="224"/>
      <c r="K754" s="224"/>
      <c r="L754" s="229"/>
      <c r="M754" s="230"/>
      <c r="N754" s="231"/>
      <c r="O754" s="231"/>
      <c r="P754" s="231"/>
      <c r="Q754" s="231"/>
      <c r="R754" s="231"/>
      <c r="S754" s="231"/>
      <c r="T754" s="232"/>
      <c r="AT754" s="233" t="s">
        <v>201</v>
      </c>
      <c r="AU754" s="233" t="s">
        <v>90</v>
      </c>
      <c r="AV754" s="14" t="s">
        <v>90</v>
      </c>
      <c r="AW754" s="14" t="s">
        <v>38</v>
      </c>
      <c r="AX754" s="14" t="s">
        <v>81</v>
      </c>
      <c r="AY754" s="233" t="s">
        <v>192</v>
      </c>
    </row>
    <row r="755" spans="1:65" s="15" customFormat="1" ht="10.199999999999999">
      <c r="B755" s="234"/>
      <c r="C755" s="235"/>
      <c r="D755" s="209" t="s">
        <v>201</v>
      </c>
      <c r="E755" s="236" t="s">
        <v>32</v>
      </c>
      <c r="F755" s="237" t="s">
        <v>204</v>
      </c>
      <c r="G755" s="235"/>
      <c r="H755" s="238">
        <v>6</v>
      </c>
      <c r="I755" s="239"/>
      <c r="J755" s="235"/>
      <c r="K755" s="235"/>
      <c r="L755" s="240"/>
      <c r="M755" s="241"/>
      <c r="N755" s="242"/>
      <c r="O755" s="242"/>
      <c r="P755" s="242"/>
      <c r="Q755" s="242"/>
      <c r="R755" s="242"/>
      <c r="S755" s="242"/>
      <c r="T755" s="243"/>
      <c r="AT755" s="244" t="s">
        <v>201</v>
      </c>
      <c r="AU755" s="244" t="s">
        <v>90</v>
      </c>
      <c r="AV755" s="15" t="s">
        <v>161</v>
      </c>
      <c r="AW755" s="15" t="s">
        <v>38</v>
      </c>
      <c r="AX755" s="15" t="s">
        <v>40</v>
      </c>
      <c r="AY755" s="244" t="s">
        <v>192</v>
      </c>
    </row>
    <row r="756" spans="1:65" s="2" customFormat="1" ht="21.75" customHeight="1">
      <c r="A756" s="37"/>
      <c r="B756" s="38"/>
      <c r="C756" s="196" t="s">
        <v>920</v>
      </c>
      <c r="D756" s="196" t="s">
        <v>194</v>
      </c>
      <c r="E756" s="197" t="s">
        <v>956</v>
      </c>
      <c r="F756" s="198" t="s">
        <v>957</v>
      </c>
      <c r="G756" s="199" t="s">
        <v>160</v>
      </c>
      <c r="H756" s="200">
        <v>12</v>
      </c>
      <c r="I756" s="201"/>
      <c r="J756" s="202">
        <f>ROUND(I756*H756,2)</f>
        <v>0</v>
      </c>
      <c r="K756" s="198" t="s">
        <v>197</v>
      </c>
      <c r="L756" s="42"/>
      <c r="M756" s="203" t="s">
        <v>32</v>
      </c>
      <c r="N756" s="204" t="s">
        <v>52</v>
      </c>
      <c r="O756" s="67"/>
      <c r="P756" s="205">
        <f>O756*H756</f>
        <v>0</v>
      </c>
      <c r="Q756" s="205">
        <v>0</v>
      </c>
      <c r="R756" s="205">
        <f>Q756*H756</f>
        <v>0</v>
      </c>
      <c r="S756" s="205">
        <v>8.2000000000000003E-2</v>
      </c>
      <c r="T756" s="206">
        <f>S756*H756</f>
        <v>0.98399999999999999</v>
      </c>
      <c r="U756" s="37"/>
      <c r="V756" s="37"/>
      <c r="W756" s="37"/>
      <c r="X756" s="37"/>
      <c r="Y756" s="37"/>
      <c r="Z756" s="37"/>
      <c r="AA756" s="37"/>
      <c r="AB756" s="37"/>
      <c r="AC756" s="37"/>
      <c r="AD756" s="37"/>
      <c r="AE756" s="37"/>
      <c r="AR756" s="207" t="s">
        <v>161</v>
      </c>
      <c r="AT756" s="207" t="s">
        <v>194</v>
      </c>
      <c r="AU756" s="207" t="s">
        <v>90</v>
      </c>
      <c r="AY756" s="19" t="s">
        <v>192</v>
      </c>
      <c r="BE756" s="208">
        <f>IF(N756="základní",J756,0)</f>
        <v>0</v>
      </c>
      <c r="BF756" s="208">
        <f>IF(N756="snížená",J756,0)</f>
        <v>0</v>
      </c>
      <c r="BG756" s="208">
        <f>IF(N756="zákl. přenesená",J756,0)</f>
        <v>0</v>
      </c>
      <c r="BH756" s="208">
        <f>IF(N756="sníž. přenesená",J756,0)</f>
        <v>0</v>
      </c>
      <c r="BI756" s="208">
        <f>IF(N756="nulová",J756,0)</f>
        <v>0</v>
      </c>
      <c r="BJ756" s="19" t="s">
        <v>40</v>
      </c>
      <c r="BK756" s="208">
        <f>ROUND(I756*H756,2)</f>
        <v>0</v>
      </c>
      <c r="BL756" s="19" t="s">
        <v>161</v>
      </c>
      <c r="BM756" s="207" t="s">
        <v>1379</v>
      </c>
    </row>
    <row r="757" spans="1:65" s="2" customFormat="1" ht="67.2">
      <c r="A757" s="37"/>
      <c r="B757" s="38"/>
      <c r="C757" s="39"/>
      <c r="D757" s="209" t="s">
        <v>199</v>
      </c>
      <c r="E757" s="39"/>
      <c r="F757" s="210" t="s">
        <v>959</v>
      </c>
      <c r="G757" s="39"/>
      <c r="H757" s="39"/>
      <c r="I757" s="119"/>
      <c r="J757" s="39"/>
      <c r="K757" s="39"/>
      <c r="L757" s="42"/>
      <c r="M757" s="211"/>
      <c r="N757" s="212"/>
      <c r="O757" s="67"/>
      <c r="P757" s="67"/>
      <c r="Q757" s="67"/>
      <c r="R757" s="67"/>
      <c r="S757" s="67"/>
      <c r="T757" s="68"/>
      <c r="U757" s="37"/>
      <c r="V757" s="37"/>
      <c r="W757" s="37"/>
      <c r="X757" s="37"/>
      <c r="Y757" s="37"/>
      <c r="Z757" s="37"/>
      <c r="AA757" s="37"/>
      <c r="AB757" s="37"/>
      <c r="AC757" s="37"/>
      <c r="AD757" s="37"/>
      <c r="AE757" s="37"/>
      <c r="AT757" s="19" t="s">
        <v>199</v>
      </c>
      <c r="AU757" s="19" t="s">
        <v>90</v>
      </c>
    </row>
    <row r="758" spans="1:65" s="13" customFormat="1" ht="10.199999999999999">
      <c r="B758" s="213"/>
      <c r="C758" s="214"/>
      <c r="D758" s="209" t="s">
        <v>201</v>
      </c>
      <c r="E758" s="215" t="s">
        <v>32</v>
      </c>
      <c r="F758" s="216" t="s">
        <v>1299</v>
      </c>
      <c r="G758" s="214"/>
      <c r="H758" s="215" t="s">
        <v>32</v>
      </c>
      <c r="I758" s="217"/>
      <c r="J758" s="214"/>
      <c r="K758" s="214"/>
      <c r="L758" s="218"/>
      <c r="M758" s="219"/>
      <c r="N758" s="220"/>
      <c r="O758" s="220"/>
      <c r="P758" s="220"/>
      <c r="Q758" s="220"/>
      <c r="R758" s="220"/>
      <c r="S758" s="220"/>
      <c r="T758" s="221"/>
      <c r="AT758" s="222" t="s">
        <v>201</v>
      </c>
      <c r="AU758" s="222" t="s">
        <v>90</v>
      </c>
      <c r="AV758" s="13" t="s">
        <v>40</v>
      </c>
      <c r="AW758" s="13" t="s">
        <v>38</v>
      </c>
      <c r="AX758" s="13" t="s">
        <v>81</v>
      </c>
      <c r="AY758" s="222" t="s">
        <v>192</v>
      </c>
    </row>
    <row r="759" spans="1:65" s="13" customFormat="1" ht="10.199999999999999">
      <c r="B759" s="213"/>
      <c r="C759" s="214"/>
      <c r="D759" s="209" t="s">
        <v>201</v>
      </c>
      <c r="E759" s="215" t="s">
        <v>32</v>
      </c>
      <c r="F759" s="216" t="s">
        <v>1300</v>
      </c>
      <c r="G759" s="214"/>
      <c r="H759" s="215" t="s">
        <v>32</v>
      </c>
      <c r="I759" s="217"/>
      <c r="J759" s="214"/>
      <c r="K759" s="214"/>
      <c r="L759" s="218"/>
      <c r="M759" s="219"/>
      <c r="N759" s="220"/>
      <c r="O759" s="220"/>
      <c r="P759" s="220"/>
      <c r="Q759" s="220"/>
      <c r="R759" s="220"/>
      <c r="S759" s="220"/>
      <c r="T759" s="221"/>
      <c r="AT759" s="222" t="s">
        <v>201</v>
      </c>
      <c r="AU759" s="222" t="s">
        <v>90</v>
      </c>
      <c r="AV759" s="13" t="s">
        <v>40</v>
      </c>
      <c r="AW759" s="13" t="s">
        <v>38</v>
      </c>
      <c r="AX759" s="13" t="s">
        <v>81</v>
      </c>
      <c r="AY759" s="222" t="s">
        <v>192</v>
      </c>
    </row>
    <row r="760" spans="1:65" s="14" customFormat="1" ht="10.199999999999999">
      <c r="B760" s="223"/>
      <c r="C760" s="224"/>
      <c r="D760" s="209" t="s">
        <v>201</v>
      </c>
      <c r="E760" s="225" t="s">
        <v>32</v>
      </c>
      <c r="F760" s="226" t="s">
        <v>1380</v>
      </c>
      <c r="G760" s="224"/>
      <c r="H760" s="227">
        <v>1</v>
      </c>
      <c r="I760" s="228"/>
      <c r="J760" s="224"/>
      <c r="K760" s="224"/>
      <c r="L760" s="229"/>
      <c r="M760" s="230"/>
      <c r="N760" s="231"/>
      <c r="O760" s="231"/>
      <c r="P760" s="231"/>
      <c r="Q760" s="231"/>
      <c r="R760" s="231"/>
      <c r="S760" s="231"/>
      <c r="T760" s="232"/>
      <c r="AT760" s="233" t="s">
        <v>201</v>
      </c>
      <c r="AU760" s="233" t="s">
        <v>90</v>
      </c>
      <c r="AV760" s="14" t="s">
        <v>90</v>
      </c>
      <c r="AW760" s="14" t="s">
        <v>38</v>
      </c>
      <c r="AX760" s="14" t="s">
        <v>81</v>
      </c>
      <c r="AY760" s="233" t="s">
        <v>192</v>
      </c>
    </row>
    <row r="761" spans="1:65" s="14" customFormat="1" ht="10.199999999999999">
      <c r="B761" s="223"/>
      <c r="C761" s="224"/>
      <c r="D761" s="209" t="s">
        <v>201</v>
      </c>
      <c r="E761" s="225" t="s">
        <v>32</v>
      </c>
      <c r="F761" s="226" t="s">
        <v>1381</v>
      </c>
      <c r="G761" s="224"/>
      <c r="H761" s="227">
        <v>11</v>
      </c>
      <c r="I761" s="228"/>
      <c r="J761" s="224"/>
      <c r="K761" s="224"/>
      <c r="L761" s="229"/>
      <c r="M761" s="230"/>
      <c r="N761" s="231"/>
      <c r="O761" s="231"/>
      <c r="P761" s="231"/>
      <c r="Q761" s="231"/>
      <c r="R761" s="231"/>
      <c r="S761" s="231"/>
      <c r="T761" s="232"/>
      <c r="AT761" s="233" t="s">
        <v>201</v>
      </c>
      <c r="AU761" s="233" t="s">
        <v>90</v>
      </c>
      <c r="AV761" s="14" t="s">
        <v>90</v>
      </c>
      <c r="AW761" s="14" t="s">
        <v>38</v>
      </c>
      <c r="AX761" s="14" t="s">
        <v>81</v>
      </c>
      <c r="AY761" s="233" t="s">
        <v>192</v>
      </c>
    </row>
    <row r="762" spans="1:65" s="15" customFormat="1" ht="10.199999999999999">
      <c r="B762" s="234"/>
      <c r="C762" s="235"/>
      <c r="D762" s="209" t="s">
        <v>201</v>
      </c>
      <c r="E762" s="236" t="s">
        <v>32</v>
      </c>
      <c r="F762" s="237" t="s">
        <v>204</v>
      </c>
      <c r="G762" s="235"/>
      <c r="H762" s="238">
        <v>12</v>
      </c>
      <c r="I762" s="239"/>
      <c r="J762" s="235"/>
      <c r="K762" s="235"/>
      <c r="L762" s="240"/>
      <c r="M762" s="241"/>
      <c r="N762" s="242"/>
      <c r="O762" s="242"/>
      <c r="P762" s="242"/>
      <c r="Q762" s="242"/>
      <c r="R762" s="242"/>
      <c r="S762" s="242"/>
      <c r="T762" s="243"/>
      <c r="AT762" s="244" t="s">
        <v>201</v>
      </c>
      <c r="AU762" s="244" t="s">
        <v>90</v>
      </c>
      <c r="AV762" s="15" t="s">
        <v>161</v>
      </c>
      <c r="AW762" s="15" t="s">
        <v>38</v>
      </c>
      <c r="AX762" s="15" t="s">
        <v>40</v>
      </c>
      <c r="AY762" s="244" t="s">
        <v>192</v>
      </c>
    </row>
    <row r="763" spans="1:65" s="2" customFormat="1" ht="21.75" customHeight="1">
      <c r="A763" s="37"/>
      <c r="B763" s="38"/>
      <c r="C763" s="196" t="s">
        <v>927</v>
      </c>
      <c r="D763" s="196" t="s">
        <v>194</v>
      </c>
      <c r="E763" s="197" t="s">
        <v>963</v>
      </c>
      <c r="F763" s="198" t="s">
        <v>964</v>
      </c>
      <c r="G763" s="199" t="s">
        <v>160</v>
      </c>
      <c r="H763" s="200">
        <v>15</v>
      </c>
      <c r="I763" s="201"/>
      <c r="J763" s="202">
        <f>ROUND(I763*H763,2)</f>
        <v>0</v>
      </c>
      <c r="K763" s="198" t="s">
        <v>197</v>
      </c>
      <c r="L763" s="42"/>
      <c r="M763" s="203" t="s">
        <v>32</v>
      </c>
      <c r="N763" s="204" t="s">
        <v>52</v>
      </c>
      <c r="O763" s="67"/>
      <c r="P763" s="205">
        <f>O763*H763</f>
        <v>0</v>
      </c>
      <c r="Q763" s="205">
        <v>0</v>
      </c>
      <c r="R763" s="205">
        <f>Q763*H763</f>
        <v>0</v>
      </c>
      <c r="S763" s="205">
        <v>4.0000000000000001E-3</v>
      </c>
      <c r="T763" s="206">
        <f>S763*H763</f>
        <v>0.06</v>
      </c>
      <c r="U763" s="37"/>
      <c r="V763" s="37"/>
      <c r="W763" s="37"/>
      <c r="X763" s="37"/>
      <c r="Y763" s="37"/>
      <c r="Z763" s="37"/>
      <c r="AA763" s="37"/>
      <c r="AB763" s="37"/>
      <c r="AC763" s="37"/>
      <c r="AD763" s="37"/>
      <c r="AE763" s="37"/>
      <c r="AR763" s="207" t="s">
        <v>161</v>
      </c>
      <c r="AT763" s="207" t="s">
        <v>194</v>
      </c>
      <c r="AU763" s="207" t="s">
        <v>90</v>
      </c>
      <c r="AY763" s="19" t="s">
        <v>192</v>
      </c>
      <c r="BE763" s="208">
        <f>IF(N763="základní",J763,0)</f>
        <v>0</v>
      </c>
      <c r="BF763" s="208">
        <f>IF(N763="snížená",J763,0)</f>
        <v>0</v>
      </c>
      <c r="BG763" s="208">
        <f>IF(N763="zákl. přenesená",J763,0)</f>
        <v>0</v>
      </c>
      <c r="BH763" s="208">
        <f>IF(N763="sníž. přenesená",J763,0)</f>
        <v>0</v>
      </c>
      <c r="BI763" s="208">
        <f>IF(N763="nulová",J763,0)</f>
        <v>0</v>
      </c>
      <c r="BJ763" s="19" t="s">
        <v>40</v>
      </c>
      <c r="BK763" s="208">
        <f>ROUND(I763*H763,2)</f>
        <v>0</v>
      </c>
      <c r="BL763" s="19" t="s">
        <v>161</v>
      </c>
      <c r="BM763" s="207" t="s">
        <v>1382</v>
      </c>
    </row>
    <row r="764" spans="1:65" s="2" customFormat="1" ht="38.4">
      <c r="A764" s="37"/>
      <c r="B764" s="38"/>
      <c r="C764" s="39"/>
      <c r="D764" s="209" t="s">
        <v>199</v>
      </c>
      <c r="E764" s="39"/>
      <c r="F764" s="210" t="s">
        <v>966</v>
      </c>
      <c r="G764" s="39"/>
      <c r="H764" s="39"/>
      <c r="I764" s="119"/>
      <c r="J764" s="39"/>
      <c r="K764" s="39"/>
      <c r="L764" s="42"/>
      <c r="M764" s="211"/>
      <c r="N764" s="212"/>
      <c r="O764" s="67"/>
      <c r="P764" s="67"/>
      <c r="Q764" s="67"/>
      <c r="R764" s="67"/>
      <c r="S764" s="67"/>
      <c r="T764" s="68"/>
      <c r="U764" s="37"/>
      <c r="V764" s="37"/>
      <c r="W764" s="37"/>
      <c r="X764" s="37"/>
      <c r="Y764" s="37"/>
      <c r="Z764" s="37"/>
      <c r="AA764" s="37"/>
      <c r="AB764" s="37"/>
      <c r="AC764" s="37"/>
      <c r="AD764" s="37"/>
      <c r="AE764" s="37"/>
      <c r="AT764" s="19" t="s">
        <v>199</v>
      </c>
      <c r="AU764" s="19" t="s">
        <v>90</v>
      </c>
    </row>
    <row r="765" spans="1:65" s="13" customFormat="1" ht="10.199999999999999">
      <c r="B765" s="213"/>
      <c r="C765" s="214"/>
      <c r="D765" s="209" t="s">
        <v>201</v>
      </c>
      <c r="E765" s="215" t="s">
        <v>32</v>
      </c>
      <c r="F765" s="216" t="s">
        <v>1299</v>
      </c>
      <c r="G765" s="214"/>
      <c r="H765" s="215" t="s">
        <v>32</v>
      </c>
      <c r="I765" s="217"/>
      <c r="J765" s="214"/>
      <c r="K765" s="214"/>
      <c r="L765" s="218"/>
      <c r="M765" s="219"/>
      <c r="N765" s="220"/>
      <c r="O765" s="220"/>
      <c r="P765" s="220"/>
      <c r="Q765" s="220"/>
      <c r="R765" s="220"/>
      <c r="S765" s="220"/>
      <c r="T765" s="221"/>
      <c r="AT765" s="222" t="s">
        <v>201</v>
      </c>
      <c r="AU765" s="222" t="s">
        <v>90</v>
      </c>
      <c r="AV765" s="13" t="s">
        <v>40</v>
      </c>
      <c r="AW765" s="13" t="s">
        <v>38</v>
      </c>
      <c r="AX765" s="13" t="s">
        <v>81</v>
      </c>
      <c r="AY765" s="222" t="s">
        <v>192</v>
      </c>
    </row>
    <row r="766" spans="1:65" s="13" customFormat="1" ht="10.199999999999999">
      <c r="B766" s="213"/>
      <c r="C766" s="214"/>
      <c r="D766" s="209" t="s">
        <v>201</v>
      </c>
      <c r="E766" s="215" t="s">
        <v>32</v>
      </c>
      <c r="F766" s="216" t="s">
        <v>1300</v>
      </c>
      <c r="G766" s="214"/>
      <c r="H766" s="215" t="s">
        <v>32</v>
      </c>
      <c r="I766" s="217"/>
      <c r="J766" s="214"/>
      <c r="K766" s="214"/>
      <c r="L766" s="218"/>
      <c r="M766" s="219"/>
      <c r="N766" s="220"/>
      <c r="O766" s="220"/>
      <c r="P766" s="220"/>
      <c r="Q766" s="220"/>
      <c r="R766" s="220"/>
      <c r="S766" s="220"/>
      <c r="T766" s="221"/>
      <c r="AT766" s="222" t="s">
        <v>201</v>
      </c>
      <c r="AU766" s="222" t="s">
        <v>90</v>
      </c>
      <c r="AV766" s="13" t="s">
        <v>40</v>
      </c>
      <c r="AW766" s="13" t="s">
        <v>38</v>
      </c>
      <c r="AX766" s="13" t="s">
        <v>81</v>
      </c>
      <c r="AY766" s="222" t="s">
        <v>192</v>
      </c>
    </row>
    <row r="767" spans="1:65" s="14" customFormat="1" ht="10.199999999999999">
      <c r="B767" s="223"/>
      <c r="C767" s="224"/>
      <c r="D767" s="209" t="s">
        <v>201</v>
      </c>
      <c r="E767" s="225" t="s">
        <v>32</v>
      </c>
      <c r="F767" s="226" t="s">
        <v>1383</v>
      </c>
      <c r="G767" s="224"/>
      <c r="H767" s="227">
        <v>2</v>
      </c>
      <c r="I767" s="228"/>
      <c r="J767" s="224"/>
      <c r="K767" s="224"/>
      <c r="L767" s="229"/>
      <c r="M767" s="230"/>
      <c r="N767" s="231"/>
      <c r="O767" s="231"/>
      <c r="P767" s="231"/>
      <c r="Q767" s="231"/>
      <c r="R767" s="231"/>
      <c r="S767" s="231"/>
      <c r="T767" s="232"/>
      <c r="AT767" s="233" t="s">
        <v>201</v>
      </c>
      <c r="AU767" s="233" t="s">
        <v>90</v>
      </c>
      <c r="AV767" s="14" t="s">
        <v>90</v>
      </c>
      <c r="AW767" s="14" t="s">
        <v>38</v>
      </c>
      <c r="AX767" s="14" t="s">
        <v>81</v>
      </c>
      <c r="AY767" s="233" t="s">
        <v>192</v>
      </c>
    </row>
    <row r="768" spans="1:65" s="14" customFormat="1" ht="10.199999999999999">
      <c r="B768" s="223"/>
      <c r="C768" s="224"/>
      <c r="D768" s="209" t="s">
        <v>201</v>
      </c>
      <c r="E768" s="225" t="s">
        <v>32</v>
      </c>
      <c r="F768" s="226" t="s">
        <v>1384</v>
      </c>
      <c r="G768" s="224"/>
      <c r="H768" s="227">
        <v>13</v>
      </c>
      <c r="I768" s="228"/>
      <c r="J768" s="224"/>
      <c r="K768" s="224"/>
      <c r="L768" s="229"/>
      <c r="M768" s="230"/>
      <c r="N768" s="231"/>
      <c r="O768" s="231"/>
      <c r="P768" s="231"/>
      <c r="Q768" s="231"/>
      <c r="R768" s="231"/>
      <c r="S768" s="231"/>
      <c r="T768" s="232"/>
      <c r="AT768" s="233" t="s">
        <v>201</v>
      </c>
      <c r="AU768" s="233" t="s">
        <v>90</v>
      </c>
      <c r="AV768" s="14" t="s">
        <v>90</v>
      </c>
      <c r="AW768" s="14" t="s">
        <v>38</v>
      </c>
      <c r="AX768" s="14" t="s">
        <v>81</v>
      </c>
      <c r="AY768" s="233" t="s">
        <v>192</v>
      </c>
    </row>
    <row r="769" spans="1:65" s="15" customFormat="1" ht="10.199999999999999">
      <c r="B769" s="234"/>
      <c r="C769" s="235"/>
      <c r="D769" s="209" t="s">
        <v>201</v>
      </c>
      <c r="E769" s="236" t="s">
        <v>32</v>
      </c>
      <c r="F769" s="237" t="s">
        <v>204</v>
      </c>
      <c r="G769" s="235"/>
      <c r="H769" s="238">
        <v>15</v>
      </c>
      <c r="I769" s="239"/>
      <c r="J769" s="235"/>
      <c r="K769" s="235"/>
      <c r="L769" s="240"/>
      <c r="M769" s="241"/>
      <c r="N769" s="242"/>
      <c r="O769" s="242"/>
      <c r="P769" s="242"/>
      <c r="Q769" s="242"/>
      <c r="R769" s="242"/>
      <c r="S769" s="242"/>
      <c r="T769" s="243"/>
      <c r="AT769" s="244" t="s">
        <v>201</v>
      </c>
      <c r="AU769" s="244" t="s">
        <v>90</v>
      </c>
      <c r="AV769" s="15" t="s">
        <v>161</v>
      </c>
      <c r="AW769" s="15" t="s">
        <v>38</v>
      </c>
      <c r="AX769" s="15" t="s">
        <v>40</v>
      </c>
      <c r="AY769" s="244" t="s">
        <v>192</v>
      </c>
    </row>
    <row r="770" spans="1:65" s="2" customFormat="1" ht="21.75" customHeight="1">
      <c r="A770" s="37"/>
      <c r="B770" s="38"/>
      <c r="C770" s="196" t="s">
        <v>931</v>
      </c>
      <c r="D770" s="196" t="s">
        <v>194</v>
      </c>
      <c r="E770" s="197" t="s">
        <v>1385</v>
      </c>
      <c r="F770" s="198" t="s">
        <v>1386</v>
      </c>
      <c r="G770" s="199" t="s">
        <v>109</v>
      </c>
      <c r="H770" s="200">
        <v>1.44</v>
      </c>
      <c r="I770" s="201"/>
      <c r="J770" s="202">
        <f>ROUND(I770*H770,2)</f>
        <v>0</v>
      </c>
      <c r="K770" s="198" t="s">
        <v>197</v>
      </c>
      <c r="L770" s="42"/>
      <c r="M770" s="203" t="s">
        <v>32</v>
      </c>
      <c r="N770" s="204" t="s">
        <v>52</v>
      </c>
      <c r="O770" s="67"/>
      <c r="P770" s="205">
        <f>O770*H770</f>
        <v>0</v>
      </c>
      <c r="Q770" s="205">
        <v>2.82E-3</v>
      </c>
      <c r="R770" s="205">
        <f>Q770*H770</f>
        <v>4.0607999999999998E-3</v>
      </c>
      <c r="S770" s="205">
        <v>0.10100000000000001</v>
      </c>
      <c r="T770" s="206">
        <f>S770*H770</f>
        <v>0.14544000000000001</v>
      </c>
      <c r="U770" s="37"/>
      <c r="V770" s="37"/>
      <c r="W770" s="37"/>
      <c r="X770" s="37"/>
      <c r="Y770" s="37"/>
      <c r="Z770" s="37"/>
      <c r="AA770" s="37"/>
      <c r="AB770" s="37"/>
      <c r="AC770" s="37"/>
      <c r="AD770" s="37"/>
      <c r="AE770" s="37"/>
      <c r="AR770" s="207" t="s">
        <v>161</v>
      </c>
      <c r="AT770" s="207" t="s">
        <v>194</v>
      </c>
      <c r="AU770" s="207" t="s">
        <v>90</v>
      </c>
      <c r="AY770" s="19" t="s">
        <v>192</v>
      </c>
      <c r="BE770" s="208">
        <f>IF(N770="základní",J770,0)</f>
        <v>0</v>
      </c>
      <c r="BF770" s="208">
        <f>IF(N770="snížená",J770,0)</f>
        <v>0</v>
      </c>
      <c r="BG770" s="208">
        <f>IF(N770="zákl. přenesená",J770,0)</f>
        <v>0</v>
      </c>
      <c r="BH770" s="208">
        <f>IF(N770="sníž. přenesená",J770,0)</f>
        <v>0</v>
      </c>
      <c r="BI770" s="208">
        <f>IF(N770="nulová",J770,0)</f>
        <v>0</v>
      </c>
      <c r="BJ770" s="19" t="s">
        <v>40</v>
      </c>
      <c r="BK770" s="208">
        <f>ROUND(I770*H770,2)</f>
        <v>0</v>
      </c>
      <c r="BL770" s="19" t="s">
        <v>161</v>
      </c>
      <c r="BM770" s="207" t="s">
        <v>1387</v>
      </c>
    </row>
    <row r="771" spans="1:65" s="2" customFormat="1" ht="48">
      <c r="A771" s="37"/>
      <c r="B771" s="38"/>
      <c r="C771" s="39"/>
      <c r="D771" s="209" t="s">
        <v>199</v>
      </c>
      <c r="E771" s="39"/>
      <c r="F771" s="210" t="s">
        <v>1388</v>
      </c>
      <c r="G771" s="39"/>
      <c r="H771" s="39"/>
      <c r="I771" s="119"/>
      <c r="J771" s="39"/>
      <c r="K771" s="39"/>
      <c r="L771" s="42"/>
      <c r="M771" s="211"/>
      <c r="N771" s="212"/>
      <c r="O771" s="67"/>
      <c r="P771" s="67"/>
      <c r="Q771" s="67"/>
      <c r="R771" s="67"/>
      <c r="S771" s="67"/>
      <c r="T771" s="68"/>
      <c r="U771" s="37"/>
      <c r="V771" s="37"/>
      <c r="W771" s="37"/>
      <c r="X771" s="37"/>
      <c r="Y771" s="37"/>
      <c r="Z771" s="37"/>
      <c r="AA771" s="37"/>
      <c r="AB771" s="37"/>
      <c r="AC771" s="37"/>
      <c r="AD771" s="37"/>
      <c r="AE771" s="37"/>
      <c r="AT771" s="19" t="s">
        <v>199</v>
      </c>
      <c r="AU771" s="19" t="s">
        <v>90</v>
      </c>
    </row>
    <row r="772" spans="1:65" s="14" customFormat="1" ht="10.199999999999999">
      <c r="B772" s="223"/>
      <c r="C772" s="224"/>
      <c r="D772" s="209" t="s">
        <v>201</v>
      </c>
      <c r="E772" s="225" t="s">
        <v>32</v>
      </c>
      <c r="F772" s="226" t="s">
        <v>1389</v>
      </c>
      <c r="G772" s="224"/>
      <c r="H772" s="227">
        <v>1.44</v>
      </c>
      <c r="I772" s="228"/>
      <c r="J772" s="224"/>
      <c r="K772" s="224"/>
      <c r="L772" s="229"/>
      <c r="M772" s="230"/>
      <c r="N772" s="231"/>
      <c r="O772" s="231"/>
      <c r="P772" s="231"/>
      <c r="Q772" s="231"/>
      <c r="R772" s="231"/>
      <c r="S772" s="231"/>
      <c r="T772" s="232"/>
      <c r="AT772" s="233" t="s">
        <v>201</v>
      </c>
      <c r="AU772" s="233" t="s">
        <v>90</v>
      </c>
      <c r="AV772" s="14" t="s">
        <v>90</v>
      </c>
      <c r="AW772" s="14" t="s">
        <v>38</v>
      </c>
      <c r="AX772" s="14" t="s">
        <v>40</v>
      </c>
      <c r="AY772" s="233" t="s">
        <v>192</v>
      </c>
    </row>
    <row r="773" spans="1:65" s="12" customFormat="1" ht="22.8" customHeight="1">
      <c r="B773" s="180"/>
      <c r="C773" s="181"/>
      <c r="D773" s="182" t="s">
        <v>80</v>
      </c>
      <c r="E773" s="194" t="s">
        <v>972</v>
      </c>
      <c r="F773" s="194" t="s">
        <v>973</v>
      </c>
      <c r="G773" s="181"/>
      <c r="H773" s="181"/>
      <c r="I773" s="184"/>
      <c r="J773" s="195">
        <f>BK773</f>
        <v>0</v>
      </c>
      <c r="K773" s="181"/>
      <c r="L773" s="186"/>
      <c r="M773" s="187"/>
      <c r="N773" s="188"/>
      <c r="O773" s="188"/>
      <c r="P773" s="189">
        <f>SUM(P774:P808)</f>
        <v>0</v>
      </c>
      <c r="Q773" s="188"/>
      <c r="R773" s="189">
        <f>SUM(R774:R808)</f>
        <v>0</v>
      </c>
      <c r="S773" s="188"/>
      <c r="T773" s="190">
        <f>SUM(T774:T808)</f>
        <v>0</v>
      </c>
      <c r="AR773" s="191" t="s">
        <v>40</v>
      </c>
      <c r="AT773" s="192" t="s">
        <v>80</v>
      </c>
      <c r="AU773" s="192" t="s">
        <v>40</v>
      </c>
      <c r="AY773" s="191" t="s">
        <v>192</v>
      </c>
      <c r="BK773" s="193">
        <f>SUM(BK774:BK808)</f>
        <v>0</v>
      </c>
    </row>
    <row r="774" spans="1:65" s="2" customFormat="1" ht="21.75" customHeight="1">
      <c r="A774" s="37"/>
      <c r="B774" s="38"/>
      <c r="C774" s="196" t="s">
        <v>935</v>
      </c>
      <c r="D774" s="196" t="s">
        <v>194</v>
      </c>
      <c r="E774" s="197" t="s">
        <v>981</v>
      </c>
      <c r="F774" s="198" t="s">
        <v>982</v>
      </c>
      <c r="G774" s="199" t="s">
        <v>325</v>
      </c>
      <c r="H774" s="200">
        <v>791.27</v>
      </c>
      <c r="I774" s="201"/>
      <c r="J774" s="202">
        <f>ROUND(I774*H774,2)</f>
        <v>0</v>
      </c>
      <c r="K774" s="198" t="s">
        <v>197</v>
      </c>
      <c r="L774" s="42"/>
      <c r="M774" s="203" t="s">
        <v>32</v>
      </c>
      <c r="N774" s="204" t="s">
        <v>52</v>
      </c>
      <c r="O774" s="67"/>
      <c r="P774" s="205">
        <f>O774*H774</f>
        <v>0</v>
      </c>
      <c r="Q774" s="205">
        <v>0</v>
      </c>
      <c r="R774" s="205">
        <f>Q774*H774</f>
        <v>0</v>
      </c>
      <c r="S774" s="205">
        <v>0</v>
      </c>
      <c r="T774" s="206">
        <f>S774*H774</f>
        <v>0</v>
      </c>
      <c r="U774" s="37"/>
      <c r="V774" s="37"/>
      <c r="W774" s="37"/>
      <c r="X774" s="37"/>
      <c r="Y774" s="37"/>
      <c r="Z774" s="37"/>
      <c r="AA774" s="37"/>
      <c r="AB774" s="37"/>
      <c r="AC774" s="37"/>
      <c r="AD774" s="37"/>
      <c r="AE774" s="37"/>
      <c r="AR774" s="207" t="s">
        <v>161</v>
      </c>
      <c r="AT774" s="207" t="s">
        <v>194</v>
      </c>
      <c r="AU774" s="207" t="s">
        <v>90</v>
      </c>
      <c r="AY774" s="19" t="s">
        <v>192</v>
      </c>
      <c r="BE774" s="208">
        <f>IF(N774="základní",J774,0)</f>
        <v>0</v>
      </c>
      <c r="BF774" s="208">
        <f>IF(N774="snížená",J774,0)</f>
        <v>0</v>
      </c>
      <c r="BG774" s="208">
        <f>IF(N774="zákl. přenesená",J774,0)</f>
        <v>0</v>
      </c>
      <c r="BH774" s="208">
        <f>IF(N774="sníž. přenesená",J774,0)</f>
        <v>0</v>
      </c>
      <c r="BI774" s="208">
        <f>IF(N774="nulová",J774,0)</f>
        <v>0</v>
      </c>
      <c r="BJ774" s="19" t="s">
        <v>40</v>
      </c>
      <c r="BK774" s="208">
        <f>ROUND(I774*H774,2)</f>
        <v>0</v>
      </c>
      <c r="BL774" s="19" t="s">
        <v>161</v>
      </c>
      <c r="BM774" s="207" t="s">
        <v>1390</v>
      </c>
    </row>
    <row r="775" spans="1:65" s="2" customFormat="1" ht="76.8">
      <c r="A775" s="37"/>
      <c r="B775" s="38"/>
      <c r="C775" s="39"/>
      <c r="D775" s="209" t="s">
        <v>199</v>
      </c>
      <c r="E775" s="39"/>
      <c r="F775" s="210" t="s">
        <v>984</v>
      </c>
      <c r="G775" s="39"/>
      <c r="H775" s="39"/>
      <c r="I775" s="119"/>
      <c r="J775" s="39"/>
      <c r="K775" s="39"/>
      <c r="L775" s="42"/>
      <c r="M775" s="211"/>
      <c r="N775" s="212"/>
      <c r="O775" s="67"/>
      <c r="P775" s="67"/>
      <c r="Q775" s="67"/>
      <c r="R775" s="67"/>
      <c r="S775" s="67"/>
      <c r="T775" s="68"/>
      <c r="U775" s="37"/>
      <c r="V775" s="37"/>
      <c r="W775" s="37"/>
      <c r="X775" s="37"/>
      <c r="Y775" s="37"/>
      <c r="Z775" s="37"/>
      <c r="AA775" s="37"/>
      <c r="AB775" s="37"/>
      <c r="AC775" s="37"/>
      <c r="AD775" s="37"/>
      <c r="AE775" s="37"/>
      <c r="AT775" s="19" t="s">
        <v>199</v>
      </c>
      <c r="AU775" s="19" t="s">
        <v>90</v>
      </c>
    </row>
    <row r="776" spans="1:65" s="14" customFormat="1" ht="10.199999999999999">
      <c r="B776" s="223"/>
      <c r="C776" s="224"/>
      <c r="D776" s="209" t="s">
        <v>201</v>
      </c>
      <c r="E776" s="225" t="s">
        <v>32</v>
      </c>
      <c r="F776" s="226" t="s">
        <v>1391</v>
      </c>
      <c r="G776" s="224"/>
      <c r="H776" s="227">
        <v>791.27</v>
      </c>
      <c r="I776" s="228"/>
      <c r="J776" s="224"/>
      <c r="K776" s="224"/>
      <c r="L776" s="229"/>
      <c r="M776" s="230"/>
      <c r="N776" s="231"/>
      <c r="O776" s="231"/>
      <c r="P776" s="231"/>
      <c r="Q776" s="231"/>
      <c r="R776" s="231"/>
      <c r="S776" s="231"/>
      <c r="T776" s="232"/>
      <c r="AT776" s="233" t="s">
        <v>201</v>
      </c>
      <c r="AU776" s="233" t="s">
        <v>90</v>
      </c>
      <c r="AV776" s="14" t="s">
        <v>90</v>
      </c>
      <c r="AW776" s="14" t="s">
        <v>38</v>
      </c>
      <c r="AX776" s="14" t="s">
        <v>40</v>
      </c>
      <c r="AY776" s="233" t="s">
        <v>192</v>
      </c>
    </row>
    <row r="777" spans="1:65" s="2" customFormat="1" ht="21.75" customHeight="1">
      <c r="A777" s="37"/>
      <c r="B777" s="38"/>
      <c r="C777" s="196" t="s">
        <v>940</v>
      </c>
      <c r="D777" s="196" t="s">
        <v>194</v>
      </c>
      <c r="E777" s="197" t="s">
        <v>988</v>
      </c>
      <c r="F777" s="198" t="s">
        <v>989</v>
      </c>
      <c r="G777" s="199" t="s">
        <v>325</v>
      </c>
      <c r="H777" s="200">
        <v>15034.13</v>
      </c>
      <c r="I777" s="201"/>
      <c r="J777" s="202">
        <f>ROUND(I777*H777,2)</f>
        <v>0</v>
      </c>
      <c r="K777" s="198" t="s">
        <v>197</v>
      </c>
      <c r="L777" s="42"/>
      <c r="M777" s="203" t="s">
        <v>32</v>
      </c>
      <c r="N777" s="204" t="s">
        <v>52</v>
      </c>
      <c r="O777" s="67"/>
      <c r="P777" s="205">
        <f>O777*H777</f>
        <v>0</v>
      </c>
      <c r="Q777" s="205">
        <v>0</v>
      </c>
      <c r="R777" s="205">
        <f>Q777*H777</f>
        <v>0</v>
      </c>
      <c r="S777" s="205">
        <v>0</v>
      </c>
      <c r="T777" s="206">
        <f>S777*H777</f>
        <v>0</v>
      </c>
      <c r="U777" s="37"/>
      <c r="V777" s="37"/>
      <c r="W777" s="37"/>
      <c r="X777" s="37"/>
      <c r="Y777" s="37"/>
      <c r="Z777" s="37"/>
      <c r="AA777" s="37"/>
      <c r="AB777" s="37"/>
      <c r="AC777" s="37"/>
      <c r="AD777" s="37"/>
      <c r="AE777" s="37"/>
      <c r="AR777" s="207" t="s">
        <v>161</v>
      </c>
      <c r="AT777" s="207" t="s">
        <v>194</v>
      </c>
      <c r="AU777" s="207" t="s">
        <v>90</v>
      </c>
      <c r="AY777" s="19" t="s">
        <v>192</v>
      </c>
      <c r="BE777" s="208">
        <f>IF(N777="základní",J777,0)</f>
        <v>0</v>
      </c>
      <c r="BF777" s="208">
        <f>IF(N777="snížená",J777,0)</f>
        <v>0</v>
      </c>
      <c r="BG777" s="208">
        <f>IF(N777="zákl. přenesená",J777,0)</f>
        <v>0</v>
      </c>
      <c r="BH777" s="208">
        <f>IF(N777="sníž. přenesená",J777,0)</f>
        <v>0</v>
      </c>
      <c r="BI777" s="208">
        <f>IF(N777="nulová",J777,0)</f>
        <v>0</v>
      </c>
      <c r="BJ777" s="19" t="s">
        <v>40</v>
      </c>
      <c r="BK777" s="208">
        <f>ROUND(I777*H777,2)</f>
        <v>0</v>
      </c>
      <c r="BL777" s="19" t="s">
        <v>161</v>
      </c>
      <c r="BM777" s="207" t="s">
        <v>1392</v>
      </c>
    </row>
    <row r="778" spans="1:65" s="2" customFormat="1" ht="76.8">
      <c r="A778" s="37"/>
      <c r="B778" s="38"/>
      <c r="C778" s="39"/>
      <c r="D778" s="209" t="s">
        <v>199</v>
      </c>
      <c r="E778" s="39"/>
      <c r="F778" s="210" t="s">
        <v>984</v>
      </c>
      <c r="G778" s="39"/>
      <c r="H778" s="39"/>
      <c r="I778" s="119"/>
      <c r="J778" s="39"/>
      <c r="K778" s="39"/>
      <c r="L778" s="42"/>
      <c r="M778" s="211"/>
      <c r="N778" s="212"/>
      <c r="O778" s="67"/>
      <c r="P778" s="67"/>
      <c r="Q778" s="67"/>
      <c r="R778" s="67"/>
      <c r="S778" s="67"/>
      <c r="T778" s="68"/>
      <c r="U778" s="37"/>
      <c r="V778" s="37"/>
      <c r="W778" s="37"/>
      <c r="X778" s="37"/>
      <c r="Y778" s="37"/>
      <c r="Z778" s="37"/>
      <c r="AA778" s="37"/>
      <c r="AB778" s="37"/>
      <c r="AC778" s="37"/>
      <c r="AD778" s="37"/>
      <c r="AE778" s="37"/>
      <c r="AT778" s="19" t="s">
        <v>199</v>
      </c>
      <c r="AU778" s="19" t="s">
        <v>90</v>
      </c>
    </row>
    <row r="779" spans="1:65" s="14" customFormat="1" ht="10.199999999999999">
      <c r="B779" s="223"/>
      <c r="C779" s="224"/>
      <c r="D779" s="209" t="s">
        <v>201</v>
      </c>
      <c r="E779" s="225" t="s">
        <v>32</v>
      </c>
      <c r="F779" s="226" t="s">
        <v>1393</v>
      </c>
      <c r="G779" s="224"/>
      <c r="H779" s="227">
        <v>15034.13</v>
      </c>
      <c r="I779" s="228"/>
      <c r="J779" s="224"/>
      <c r="K779" s="224"/>
      <c r="L779" s="229"/>
      <c r="M779" s="230"/>
      <c r="N779" s="231"/>
      <c r="O779" s="231"/>
      <c r="P779" s="231"/>
      <c r="Q779" s="231"/>
      <c r="R779" s="231"/>
      <c r="S779" s="231"/>
      <c r="T779" s="232"/>
      <c r="AT779" s="233" t="s">
        <v>201</v>
      </c>
      <c r="AU779" s="233" t="s">
        <v>90</v>
      </c>
      <c r="AV779" s="14" t="s">
        <v>90</v>
      </c>
      <c r="AW779" s="14" t="s">
        <v>38</v>
      </c>
      <c r="AX779" s="14" t="s">
        <v>40</v>
      </c>
      <c r="AY779" s="233" t="s">
        <v>192</v>
      </c>
    </row>
    <row r="780" spans="1:65" s="2" customFormat="1" ht="21.75" customHeight="1">
      <c r="A780" s="37"/>
      <c r="B780" s="38"/>
      <c r="C780" s="196" t="s">
        <v>945</v>
      </c>
      <c r="D780" s="196" t="s">
        <v>194</v>
      </c>
      <c r="E780" s="197" t="s">
        <v>993</v>
      </c>
      <c r="F780" s="198" t="s">
        <v>994</v>
      </c>
      <c r="G780" s="199" t="s">
        <v>325</v>
      </c>
      <c r="H780" s="200">
        <v>989.23299999999995</v>
      </c>
      <c r="I780" s="201"/>
      <c r="J780" s="202">
        <f>ROUND(I780*H780,2)</f>
        <v>0</v>
      </c>
      <c r="K780" s="198" t="s">
        <v>197</v>
      </c>
      <c r="L780" s="42"/>
      <c r="M780" s="203" t="s">
        <v>32</v>
      </c>
      <c r="N780" s="204" t="s">
        <v>52</v>
      </c>
      <c r="O780" s="67"/>
      <c r="P780" s="205">
        <f>O780*H780</f>
        <v>0</v>
      </c>
      <c r="Q780" s="205">
        <v>0</v>
      </c>
      <c r="R780" s="205">
        <f>Q780*H780</f>
        <v>0</v>
      </c>
      <c r="S780" s="205">
        <v>0</v>
      </c>
      <c r="T780" s="206">
        <f>S780*H780</f>
        <v>0</v>
      </c>
      <c r="U780" s="37"/>
      <c r="V780" s="37"/>
      <c r="W780" s="37"/>
      <c r="X780" s="37"/>
      <c r="Y780" s="37"/>
      <c r="Z780" s="37"/>
      <c r="AA780" s="37"/>
      <c r="AB780" s="37"/>
      <c r="AC780" s="37"/>
      <c r="AD780" s="37"/>
      <c r="AE780" s="37"/>
      <c r="AR780" s="207" t="s">
        <v>161</v>
      </c>
      <c r="AT780" s="207" t="s">
        <v>194</v>
      </c>
      <c r="AU780" s="207" t="s">
        <v>90</v>
      </c>
      <c r="AY780" s="19" t="s">
        <v>192</v>
      </c>
      <c r="BE780" s="208">
        <f>IF(N780="základní",J780,0)</f>
        <v>0</v>
      </c>
      <c r="BF780" s="208">
        <f>IF(N780="snížená",J780,0)</f>
        <v>0</v>
      </c>
      <c r="BG780" s="208">
        <f>IF(N780="zákl. přenesená",J780,0)</f>
        <v>0</v>
      </c>
      <c r="BH780" s="208">
        <f>IF(N780="sníž. přenesená",J780,0)</f>
        <v>0</v>
      </c>
      <c r="BI780" s="208">
        <f>IF(N780="nulová",J780,0)</f>
        <v>0</v>
      </c>
      <c r="BJ780" s="19" t="s">
        <v>40</v>
      </c>
      <c r="BK780" s="208">
        <f>ROUND(I780*H780,2)</f>
        <v>0</v>
      </c>
      <c r="BL780" s="19" t="s">
        <v>161</v>
      </c>
      <c r="BM780" s="207" t="s">
        <v>1394</v>
      </c>
    </row>
    <row r="781" spans="1:65" s="2" customFormat="1" ht="76.8">
      <c r="A781" s="37"/>
      <c r="B781" s="38"/>
      <c r="C781" s="39"/>
      <c r="D781" s="209" t="s">
        <v>199</v>
      </c>
      <c r="E781" s="39"/>
      <c r="F781" s="210" t="s">
        <v>984</v>
      </c>
      <c r="G781" s="39"/>
      <c r="H781" s="39"/>
      <c r="I781" s="119"/>
      <c r="J781" s="39"/>
      <c r="K781" s="39"/>
      <c r="L781" s="42"/>
      <c r="M781" s="211"/>
      <c r="N781" s="212"/>
      <c r="O781" s="67"/>
      <c r="P781" s="67"/>
      <c r="Q781" s="67"/>
      <c r="R781" s="67"/>
      <c r="S781" s="67"/>
      <c r="T781" s="68"/>
      <c r="U781" s="37"/>
      <c r="V781" s="37"/>
      <c r="W781" s="37"/>
      <c r="X781" s="37"/>
      <c r="Y781" s="37"/>
      <c r="Z781" s="37"/>
      <c r="AA781" s="37"/>
      <c r="AB781" s="37"/>
      <c r="AC781" s="37"/>
      <c r="AD781" s="37"/>
      <c r="AE781" s="37"/>
      <c r="AT781" s="19" t="s">
        <v>199</v>
      </c>
      <c r="AU781" s="19" t="s">
        <v>90</v>
      </c>
    </row>
    <row r="782" spans="1:65" s="14" customFormat="1" ht="10.199999999999999">
      <c r="B782" s="223"/>
      <c r="C782" s="224"/>
      <c r="D782" s="209" t="s">
        <v>201</v>
      </c>
      <c r="E782" s="225" t="s">
        <v>32</v>
      </c>
      <c r="F782" s="226" t="s">
        <v>1395</v>
      </c>
      <c r="G782" s="224"/>
      <c r="H782" s="227">
        <v>989.23299999999995</v>
      </c>
      <c r="I782" s="228"/>
      <c r="J782" s="224"/>
      <c r="K782" s="224"/>
      <c r="L782" s="229"/>
      <c r="M782" s="230"/>
      <c r="N782" s="231"/>
      <c r="O782" s="231"/>
      <c r="P782" s="231"/>
      <c r="Q782" s="231"/>
      <c r="R782" s="231"/>
      <c r="S782" s="231"/>
      <c r="T782" s="232"/>
      <c r="AT782" s="233" t="s">
        <v>201</v>
      </c>
      <c r="AU782" s="233" t="s">
        <v>90</v>
      </c>
      <c r="AV782" s="14" t="s">
        <v>90</v>
      </c>
      <c r="AW782" s="14" t="s">
        <v>38</v>
      </c>
      <c r="AX782" s="14" t="s">
        <v>81</v>
      </c>
      <c r="AY782" s="233" t="s">
        <v>192</v>
      </c>
    </row>
    <row r="783" spans="1:65" s="15" customFormat="1" ht="10.199999999999999">
      <c r="B783" s="234"/>
      <c r="C783" s="235"/>
      <c r="D783" s="209" t="s">
        <v>201</v>
      </c>
      <c r="E783" s="236" t="s">
        <v>32</v>
      </c>
      <c r="F783" s="237" t="s">
        <v>204</v>
      </c>
      <c r="G783" s="235"/>
      <c r="H783" s="238">
        <v>989.23299999999995</v>
      </c>
      <c r="I783" s="239"/>
      <c r="J783" s="235"/>
      <c r="K783" s="235"/>
      <c r="L783" s="240"/>
      <c r="M783" s="241"/>
      <c r="N783" s="242"/>
      <c r="O783" s="242"/>
      <c r="P783" s="242"/>
      <c r="Q783" s="242"/>
      <c r="R783" s="242"/>
      <c r="S783" s="242"/>
      <c r="T783" s="243"/>
      <c r="AT783" s="244" t="s">
        <v>201</v>
      </c>
      <c r="AU783" s="244" t="s">
        <v>90</v>
      </c>
      <c r="AV783" s="15" t="s">
        <v>161</v>
      </c>
      <c r="AW783" s="15" t="s">
        <v>38</v>
      </c>
      <c r="AX783" s="15" t="s">
        <v>40</v>
      </c>
      <c r="AY783" s="244" t="s">
        <v>192</v>
      </c>
    </row>
    <row r="784" spans="1:65" s="2" customFormat="1" ht="21.75" customHeight="1">
      <c r="A784" s="37"/>
      <c r="B784" s="38"/>
      <c r="C784" s="196" t="s">
        <v>949</v>
      </c>
      <c r="D784" s="196" t="s">
        <v>194</v>
      </c>
      <c r="E784" s="197" t="s">
        <v>1002</v>
      </c>
      <c r="F784" s="198" t="s">
        <v>989</v>
      </c>
      <c r="G784" s="199" t="s">
        <v>325</v>
      </c>
      <c r="H784" s="200">
        <v>18795.427</v>
      </c>
      <c r="I784" s="201"/>
      <c r="J784" s="202">
        <f>ROUND(I784*H784,2)</f>
        <v>0</v>
      </c>
      <c r="K784" s="198" t="s">
        <v>197</v>
      </c>
      <c r="L784" s="42"/>
      <c r="M784" s="203" t="s">
        <v>32</v>
      </c>
      <c r="N784" s="204" t="s">
        <v>52</v>
      </c>
      <c r="O784" s="67"/>
      <c r="P784" s="205">
        <f>O784*H784</f>
        <v>0</v>
      </c>
      <c r="Q784" s="205">
        <v>0</v>
      </c>
      <c r="R784" s="205">
        <f>Q784*H784</f>
        <v>0</v>
      </c>
      <c r="S784" s="205">
        <v>0</v>
      </c>
      <c r="T784" s="206">
        <f>S784*H784</f>
        <v>0</v>
      </c>
      <c r="U784" s="37"/>
      <c r="V784" s="37"/>
      <c r="W784" s="37"/>
      <c r="X784" s="37"/>
      <c r="Y784" s="37"/>
      <c r="Z784" s="37"/>
      <c r="AA784" s="37"/>
      <c r="AB784" s="37"/>
      <c r="AC784" s="37"/>
      <c r="AD784" s="37"/>
      <c r="AE784" s="37"/>
      <c r="AR784" s="207" t="s">
        <v>161</v>
      </c>
      <c r="AT784" s="207" t="s">
        <v>194</v>
      </c>
      <c r="AU784" s="207" t="s">
        <v>90</v>
      </c>
      <c r="AY784" s="19" t="s">
        <v>192</v>
      </c>
      <c r="BE784" s="208">
        <f>IF(N784="základní",J784,0)</f>
        <v>0</v>
      </c>
      <c r="BF784" s="208">
        <f>IF(N784="snížená",J784,0)</f>
        <v>0</v>
      </c>
      <c r="BG784" s="208">
        <f>IF(N784="zákl. přenesená",J784,0)</f>
        <v>0</v>
      </c>
      <c r="BH784" s="208">
        <f>IF(N784="sníž. přenesená",J784,0)</f>
        <v>0</v>
      </c>
      <c r="BI784" s="208">
        <f>IF(N784="nulová",J784,0)</f>
        <v>0</v>
      </c>
      <c r="BJ784" s="19" t="s">
        <v>40</v>
      </c>
      <c r="BK784" s="208">
        <f>ROUND(I784*H784,2)</f>
        <v>0</v>
      </c>
      <c r="BL784" s="19" t="s">
        <v>161</v>
      </c>
      <c r="BM784" s="207" t="s">
        <v>1396</v>
      </c>
    </row>
    <row r="785" spans="1:65" s="2" customFormat="1" ht="76.8">
      <c r="A785" s="37"/>
      <c r="B785" s="38"/>
      <c r="C785" s="39"/>
      <c r="D785" s="209" t="s">
        <v>199</v>
      </c>
      <c r="E785" s="39"/>
      <c r="F785" s="210" t="s">
        <v>984</v>
      </c>
      <c r="G785" s="39"/>
      <c r="H785" s="39"/>
      <c r="I785" s="119"/>
      <c r="J785" s="39"/>
      <c r="K785" s="39"/>
      <c r="L785" s="42"/>
      <c r="M785" s="211"/>
      <c r="N785" s="212"/>
      <c r="O785" s="67"/>
      <c r="P785" s="67"/>
      <c r="Q785" s="67"/>
      <c r="R785" s="67"/>
      <c r="S785" s="67"/>
      <c r="T785" s="68"/>
      <c r="U785" s="37"/>
      <c r="V785" s="37"/>
      <c r="W785" s="37"/>
      <c r="X785" s="37"/>
      <c r="Y785" s="37"/>
      <c r="Z785" s="37"/>
      <c r="AA785" s="37"/>
      <c r="AB785" s="37"/>
      <c r="AC785" s="37"/>
      <c r="AD785" s="37"/>
      <c r="AE785" s="37"/>
      <c r="AT785" s="19" t="s">
        <v>199</v>
      </c>
      <c r="AU785" s="19" t="s">
        <v>90</v>
      </c>
    </row>
    <row r="786" spans="1:65" s="14" customFormat="1" ht="10.199999999999999">
      <c r="B786" s="223"/>
      <c r="C786" s="224"/>
      <c r="D786" s="209" t="s">
        <v>201</v>
      </c>
      <c r="E786" s="225" t="s">
        <v>32</v>
      </c>
      <c r="F786" s="226" t="s">
        <v>1397</v>
      </c>
      <c r="G786" s="224"/>
      <c r="H786" s="227">
        <v>18795.427</v>
      </c>
      <c r="I786" s="228"/>
      <c r="J786" s="224"/>
      <c r="K786" s="224"/>
      <c r="L786" s="229"/>
      <c r="M786" s="230"/>
      <c r="N786" s="231"/>
      <c r="O786" s="231"/>
      <c r="P786" s="231"/>
      <c r="Q786" s="231"/>
      <c r="R786" s="231"/>
      <c r="S786" s="231"/>
      <c r="T786" s="232"/>
      <c r="AT786" s="233" t="s">
        <v>201</v>
      </c>
      <c r="AU786" s="233" t="s">
        <v>90</v>
      </c>
      <c r="AV786" s="14" t="s">
        <v>90</v>
      </c>
      <c r="AW786" s="14" t="s">
        <v>38</v>
      </c>
      <c r="AX786" s="14" t="s">
        <v>40</v>
      </c>
      <c r="AY786" s="233" t="s">
        <v>192</v>
      </c>
    </row>
    <row r="787" spans="1:65" s="2" customFormat="1" ht="21.75" customHeight="1">
      <c r="A787" s="37"/>
      <c r="B787" s="38"/>
      <c r="C787" s="196" t="s">
        <v>955</v>
      </c>
      <c r="D787" s="196" t="s">
        <v>194</v>
      </c>
      <c r="E787" s="197" t="s">
        <v>1006</v>
      </c>
      <c r="F787" s="198" t="s">
        <v>1007</v>
      </c>
      <c r="G787" s="199" t="s">
        <v>325</v>
      </c>
      <c r="H787" s="200">
        <v>713.18700000000001</v>
      </c>
      <c r="I787" s="201"/>
      <c r="J787" s="202">
        <f>ROUND(I787*H787,2)</f>
        <v>0</v>
      </c>
      <c r="K787" s="198" t="s">
        <v>197</v>
      </c>
      <c r="L787" s="42"/>
      <c r="M787" s="203" t="s">
        <v>32</v>
      </c>
      <c r="N787" s="204" t="s">
        <v>52</v>
      </c>
      <c r="O787" s="67"/>
      <c r="P787" s="205">
        <f>O787*H787</f>
        <v>0</v>
      </c>
      <c r="Q787" s="205">
        <v>0</v>
      </c>
      <c r="R787" s="205">
        <f>Q787*H787</f>
        <v>0</v>
      </c>
      <c r="S787" s="205">
        <v>0</v>
      </c>
      <c r="T787" s="206">
        <f>S787*H787</f>
        <v>0</v>
      </c>
      <c r="U787" s="37"/>
      <c r="V787" s="37"/>
      <c r="W787" s="37"/>
      <c r="X787" s="37"/>
      <c r="Y787" s="37"/>
      <c r="Z787" s="37"/>
      <c r="AA787" s="37"/>
      <c r="AB787" s="37"/>
      <c r="AC787" s="37"/>
      <c r="AD787" s="37"/>
      <c r="AE787" s="37"/>
      <c r="AR787" s="207" t="s">
        <v>161</v>
      </c>
      <c r="AT787" s="207" t="s">
        <v>194</v>
      </c>
      <c r="AU787" s="207" t="s">
        <v>90</v>
      </c>
      <c r="AY787" s="19" t="s">
        <v>192</v>
      </c>
      <c r="BE787" s="208">
        <f>IF(N787="základní",J787,0)</f>
        <v>0</v>
      </c>
      <c r="BF787" s="208">
        <f>IF(N787="snížená",J787,0)</f>
        <v>0</v>
      </c>
      <c r="BG787" s="208">
        <f>IF(N787="zákl. přenesená",J787,0)</f>
        <v>0</v>
      </c>
      <c r="BH787" s="208">
        <f>IF(N787="sníž. přenesená",J787,0)</f>
        <v>0</v>
      </c>
      <c r="BI787" s="208">
        <f>IF(N787="nulová",J787,0)</f>
        <v>0</v>
      </c>
      <c r="BJ787" s="19" t="s">
        <v>40</v>
      </c>
      <c r="BK787" s="208">
        <f>ROUND(I787*H787,2)</f>
        <v>0</v>
      </c>
      <c r="BL787" s="19" t="s">
        <v>161</v>
      </c>
      <c r="BM787" s="207" t="s">
        <v>1398</v>
      </c>
    </row>
    <row r="788" spans="1:65" s="2" customFormat="1" ht="57.6">
      <c r="A788" s="37"/>
      <c r="B788" s="38"/>
      <c r="C788" s="39"/>
      <c r="D788" s="209" t="s">
        <v>199</v>
      </c>
      <c r="E788" s="39"/>
      <c r="F788" s="210" t="s">
        <v>1009</v>
      </c>
      <c r="G788" s="39"/>
      <c r="H788" s="39"/>
      <c r="I788" s="119"/>
      <c r="J788" s="39"/>
      <c r="K788" s="39"/>
      <c r="L788" s="42"/>
      <c r="M788" s="211"/>
      <c r="N788" s="212"/>
      <c r="O788" s="67"/>
      <c r="P788" s="67"/>
      <c r="Q788" s="67"/>
      <c r="R788" s="67"/>
      <c r="S788" s="67"/>
      <c r="T788" s="68"/>
      <c r="U788" s="37"/>
      <c r="V788" s="37"/>
      <c r="W788" s="37"/>
      <c r="X788" s="37"/>
      <c r="Y788" s="37"/>
      <c r="Z788" s="37"/>
      <c r="AA788" s="37"/>
      <c r="AB788" s="37"/>
      <c r="AC788" s="37"/>
      <c r="AD788" s="37"/>
      <c r="AE788" s="37"/>
      <c r="AT788" s="19" t="s">
        <v>199</v>
      </c>
      <c r="AU788" s="19" t="s">
        <v>90</v>
      </c>
    </row>
    <row r="789" spans="1:65" s="14" customFormat="1" ht="10.199999999999999">
      <c r="B789" s="223"/>
      <c r="C789" s="224"/>
      <c r="D789" s="209" t="s">
        <v>201</v>
      </c>
      <c r="E789" s="225" t="s">
        <v>32</v>
      </c>
      <c r="F789" s="226" t="s">
        <v>1399</v>
      </c>
      <c r="G789" s="224"/>
      <c r="H789" s="227">
        <v>712.14300000000003</v>
      </c>
      <c r="I789" s="228"/>
      <c r="J789" s="224"/>
      <c r="K789" s="224"/>
      <c r="L789" s="229"/>
      <c r="M789" s="230"/>
      <c r="N789" s="231"/>
      <c r="O789" s="231"/>
      <c r="P789" s="231"/>
      <c r="Q789" s="231"/>
      <c r="R789" s="231"/>
      <c r="S789" s="231"/>
      <c r="T789" s="232"/>
      <c r="AT789" s="233" t="s">
        <v>201</v>
      </c>
      <c r="AU789" s="233" t="s">
        <v>90</v>
      </c>
      <c r="AV789" s="14" t="s">
        <v>90</v>
      </c>
      <c r="AW789" s="14" t="s">
        <v>38</v>
      </c>
      <c r="AX789" s="14" t="s">
        <v>81</v>
      </c>
      <c r="AY789" s="233" t="s">
        <v>192</v>
      </c>
    </row>
    <row r="790" spans="1:65" s="14" customFormat="1" ht="10.199999999999999">
      <c r="B790" s="223"/>
      <c r="C790" s="224"/>
      <c r="D790" s="209" t="s">
        <v>201</v>
      </c>
      <c r="E790" s="225" t="s">
        <v>32</v>
      </c>
      <c r="F790" s="226" t="s">
        <v>1400</v>
      </c>
      <c r="G790" s="224"/>
      <c r="H790" s="227">
        <v>1.044</v>
      </c>
      <c r="I790" s="228"/>
      <c r="J790" s="224"/>
      <c r="K790" s="224"/>
      <c r="L790" s="229"/>
      <c r="M790" s="230"/>
      <c r="N790" s="231"/>
      <c r="O790" s="231"/>
      <c r="P790" s="231"/>
      <c r="Q790" s="231"/>
      <c r="R790" s="231"/>
      <c r="S790" s="231"/>
      <c r="T790" s="232"/>
      <c r="AT790" s="233" t="s">
        <v>201</v>
      </c>
      <c r="AU790" s="233" t="s">
        <v>90</v>
      </c>
      <c r="AV790" s="14" t="s">
        <v>90</v>
      </c>
      <c r="AW790" s="14" t="s">
        <v>38</v>
      </c>
      <c r="AX790" s="14" t="s">
        <v>81</v>
      </c>
      <c r="AY790" s="233" t="s">
        <v>192</v>
      </c>
    </row>
    <row r="791" spans="1:65" s="2" customFormat="1" ht="21.75" customHeight="1">
      <c r="A791" s="37"/>
      <c r="B791" s="38"/>
      <c r="C791" s="196" t="s">
        <v>962</v>
      </c>
      <c r="D791" s="196" t="s">
        <v>194</v>
      </c>
      <c r="E791" s="197" t="s">
        <v>1014</v>
      </c>
      <c r="F791" s="198" t="s">
        <v>1015</v>
      </c>
      <c r="G791" s="199" t="s">
        <v>325</v>
      </c>
      <c r="H791" s="200">
        <v>6418.683</v>
      </c>
      <c r="I791" s="201"/>
      <c r="J791" s="202">
        <f>ROUND(I791*H791,2)</f>
        <v>0</v>
      </c>
      <c r="K791" s="198" t="s">
        <v>197</v>
      </c>
      <c r="L791" s="42"/>
      <c r="M791" s="203" t="s">
        <v>32</v>
      </c>
      <c r="N791" s="204" t="s">
        <v>52</v>
      </c>
      <c r="O791" s="67"/>
      <c r="P791" s="205">
        <f>O791*H791</f>
        <v>0</v>
      </c>
      <c r="Q791" s="205">
        <v>0</v>
      </c>
      <c r="R791" s="205">
        <f>Q791*H791</f>
        <v>0</v>
      </c>
      <c r="S791" s="205">
        <v>0</v>
      </c>
      <c r="T791" s="206">
        <f>S791*H791</f>
        <v>0</v>
      </c>
      <c r="U791" s="37"/>
      <c r="V791" s="37"/>
      <c r="W791" s="37"/>
      <c r="X791" s="37"/>
      <c r="Y791" s="37"/>
      <c r="Z791" s="37"/>
      <c r="AA791" s="37"/>
      <c r="AB791" s="37"/>
      <c r="AC791" s="37"/>
      <c r="AD791" s="37"/>
      <c r="AE791" s="37"/>
      <c r="AR791" s="207" t="s">
        <v>161</v>
      </c>
      <c r="AT791" s="207" t="s">
        <v>194</v>
      </c>
      <c r="AU791" s="207" t="s">
        <v>90</v>
      </c>
      <c r="AY791" s="19" t="s">
        <v>192</v>
      </c>
      <c r="BE791" s="208">
        <f>IF(N791="základní",J791,0)</f>
        <v>0</v>
      </c>
      <c r="BF791" s="208">
        <f>IF(N791="snížená",J791,0)</f>
        <v>0</v>
      </c>
      <c r="BG791" s="208">
        <f>IF(N791="zákl. přenesená",J791,0)</f>
        <v>0</v>
      </c>
      <c r="BH791" s="208">
        <f>IF(N791="sníž. přenesená",J791,0)</f>
        <v>0</v>
      </c>
      <c r="BI791" s="208">
        <f>IF(N791="nulová",J791,0)</f>
        <v>0</v>
      </c>
      <c r="BJ791" s="19" t="s">
        <v>40</v>
      </c>
      <c r="BK791" s="208">
        <f>ROUND(I791*H791,2)</f>
        <v>0</v>
      </c>
      <c r="BL791" s="19" t="s">
        <v>161</v>
      </c>
      <c r="BM791" s="207" t="s">
        <v>1401</v>
      </c>
    </row>
    <row r="792" spans="1:65" s="2" customFormat="1" ht="57.6">
      <c r="A792" s="37"/>
      <c r="B792" s="38"/>
      <c r="C792" s="39"/>
      <c r="D792" s="209" t="s">
        <v>199</v>
      </c>
      <c r="E792" s="39"/>
      <c r="F792" s="210" t="s">
        <v>1009</v>
      </c>
      <c r="G792" s="39"/>
      <c r="H792" s="39"/>
      <c r="I792" s="119"/>
      <c r="J792" s="39"/>
      <c r="K792" s="39"/>
      <c r="L792" s="42"/>
      <c r="M792" s="211"/>
      <c r="N792" s="212"/>
      <c r="O792" s="67"/>
      <c r="P792" s="67"/>
      <c r="Q792" s="67"/>
      <c r="R792" s="67"/>
      <c r="S792" s="67"/>
      <c r="T792" s="68"/>
      <c r="U792" s="37"/>
      <c r="V792" s="37"/>
      <c r="W792" s="37"/>
      <c r="X792" s="37"/>
      <c r="Y792" s="37"/>
      <c r="Z792" s="37"/>
      <c r="AA792" s="37"/>
      <c r="AB792" s="37"/>
      <c r="AC792" s="37"/>
      <c r="AD792" s="37"/>
      <c r="AE792" s="37"/>
      <c r="AT792" s="19" t="s">
        <v>199</v>
      </c>
      <c r="AU792" s="19" t="s">
        <v>90</v>
      </c>
    </row>
    <row r="793" spans="1:65" s="14" customFormat="1" ht="10.199999999999999">
      <c r="B793" s="223"/>
      <c r="C793" s="224"/>
      <c r="D793" s="209" t="s">
        <v>201</v>
      </c>
      <c r="E793" s="225" t="s">
        <v>32</v>
      </c>
      <c r="F793" s="226" t="s">
        <v>1402</v>
      </c>
      <c r="G793" s="224"/>
      <c r="H793" s="227">
        <v>6418.683</v>
      </c>
      <c r="I793" s="228"/>
      <c r="J793" s="224"/>
      <c r="K793" s="224"/>
      <c r="L793" s="229"/>
      <c r="M793" s="230"/>
      <c r="N793" s="231"/>
      <c r="O793" s="231"/>
      <c r="P793" s="231"/>
      <c r="Q793" s="231"/>
      <c r="R793" s="231"/>
      <c r="S793" s="231"/>
      <c r="T793" s="232"/>
      <c r="AT793" s="233" t="s">
        <v>201</v>
      </c>
      <c r="AU793" s="233" t="s">
        <v>90</v>
      </c>
      <c r="AV793" s="14" t="s">
        <v>90</v>
      </c>
      <c r="AW793" s="14" t="s">
        <v>38</v>
      </c>
      <c r="AX793" s="14" t="s">
        <v>81</v>
      </c>
      <c r="AY793" s="233" t="s">
        <v>192</v>
      </c>
    </row>
    <row r="794" spans="1:65" s="2" customFormat="1" ht="16.5" customHeight="1">
      <c r="A794" s="37"/>
      <c r="B794" s="38"/>
      <c r="C794" s="196" t="s">
        <v>967</v>
      </c>
      <c r="D794" s="196" t="s">
        <v>194</v>
      </c>
      <c r="E794" s="197" t="s">
        <v>1019</v>
      </c>
      <c r="F794" s="198" t="s">
        <v>1020</v>
      </c>
      <c r="G794" s="199" t="s">
        <v>325</v>
      </c>
      <c r="H794" s="200">
        <v>1780.5029999999999</v>
      </c>
      <c r="I794" s="201"/>
      <c r="J794" s="202">
        <f>ROUND(I794*H794,2)</f>
        <v>0</v>
      </c>
      <c r="K794" s="198" t="s">
        <v>197</v>
      </c>
      <c r="L794" s="42"/>
      <c r="M794" s="203" t="s">
        <v>32</v>
      </c>
      <c r="N794" s="204" t="s">
        <v>52</v>
      </c>
      <c r="O794" s="67"/>
      <c r="P794" s="205">
        <f>O794*H794</f>
        <v>0</v>
      </c>
      <c r="Q794" s="205">
        <v>0</v>
      </c>
      <c r="R794" s="205">
        <f>Q794*H794</f>
        <v>0</v>
      </c>
      <c r="S794" s="205">
        <v>0</v>
      </c>
      <c r="T794" s="206">
        <f>S794*H794</f>
        <v>0</v>
      </c>
      <c r="U794" s="37"/>
      <c r="V794" s="37"/>
      <c r="W794" s="37"/>
      <c r="X794" s="37"/>
      <c r="Y794" s="37"/>
      <c r="Z794" s="37"/>
      <c r="AA794" s="37"/>
      <c r="AB794" s="37"/>
      <c r="AC794" s="37"/>
      <c r="AD794" s="37"/>
      <c r="AE794" s="37"/>
      <c r="AR794" s="207" t="s">
        <v>161</v>
      </c>
      <c r="AT794" s="207" t="s">
        <v>194</v>
      </c>
      <c r="AU794" s="207" t="s">
        <v>90</v>
      </c>
      <c r="AY794" s="19" t="s">
        <v>192</v>
      </c>
      <c r="BE794" s="208">
        <f>IF(N794="základní",J794,0)</f>
        <v>0</v>
      </c>
      <c r="BF794" s="208">
        <f>IF(N794="snížená",J794,0)</f>
        <v>0</v>
      </c>
      <c r="BG794" s="208">
        <f>IF(N794="zákl. přenesená",J794,0)</f>
        <v>0</v>
      </c>
      <c r="BH794" s="208">
        <f>IF(N794="sníž. přenesená",J794,0)</f>
        <v>0</v>
      </c>
      <c r="BI794" s="208">
        <f>IF(N794="nulová",J794,0)</f>
        <v>0</v>
      </c>
      <c r="BJ794" s="19" t="s">
        <v>40</v>
      </c>
      <c r="BK794" s="208">
        <f>ROUND(I794*H794,2)</f>
        <v>0</v>
      </c>
      <c r="BL794" s="19" t="s">
        <v>161</v>
      </c>
      <c r="BM794" s="207" t="s">
        <v>1403</v>
      </c>
    </row>
    <row r="795" spans="1:65" s="2" customFormat="1" ht="38.4">
      <c r="A795" s="37"/>
      <c r="B795" s="38"/>
      <c r="C795" s="39"/>
      <c r="D795" s="209" t="s">
        <v>199</v>
      </c>
      <c r="E795" s="39"/>
      <c r="F795" s="210" t="s">
        <v>1022</v>
      </c>
      <c r="G795" s="39"/>
      <c r="H795" s="39"/>
      <c r="I795" s="119"/>
      <c r="J795" s="39"/>
      <c r="K795" s="39"/>
      <c r="L795" s="42"/>
      <c r="M795" s="211"/>
      <c r="N795" s="212"/>
      <c r="O795" s="67"/>
      <c r="P795" s="67"/>
      <c r="Q795" s="67"/>
      <c r="R795" s="67"/>
      <c r="S795" s="67"/>
      <c r="T795" s="68"/>
      <c r="U795" s="37"/>
      <c r="V795" s="37"/>
      <c r="W795" s="37"/>
      <c r="X795" s="37"/>
      <c r="Y795" s="37"/>
      <c r="Z795" s="37"/>
      <c r="AA795" s="37"/>
      <c r="AB795" s="37"/>
      <c r="AC795" s="37"/>
      <c r="AD795" s="37"/>
      <c r="AE795" s="37"/>
      <c r="AT795" s="19" t="s">
        <v>199</v>
      </c>
      <c r="AU795" s="19" t="s">
        <v>90</v>
      </c>
    </row>
    <row r="796" spans="1:65" s="14" customFormat="1" ht="10.199999999999999">
      <c r="B796" s="223"/>
      <c r="C796" s="224"/>
      <c r="D796" s="209" t="s">
        <v>201</v>
      </c>
      <c r="E796" s="225" t="s">
        <v>32</v>
      </c>
      <c r="F796" s="226" t="s">
        <v>1391</v>
      </c>
      <c r="G796" s="224"/>
      <c r="H796" s="227">
        <v>791.27</v>
      </c>
      <c r="I796" s="228"/>
      <c r="J796" s="224"/>
      <c r="K796" s="224"/>
      <c r="L796" s="229"/>
      <c r="M796" s="230"/>
      <c r="N796" s="231"/>
      <c r="O796" s="231"/>
      <c r="P796" s="231"/>
      <c r="Q796" s="231"/>
      <c r="R796" s="231"/>
      <c r="S796" s="231"/>
      <c r="T796" s="232"/>
      <c r="AT796" s="233" t="s">
        <v>201</v>
      </c>
      <c r="AU796" s="233" t="s">
        <v>90</v>
      </c>
      <c r="AV796" s="14" t="s">
        <v>90</v>
      </c>
      <c r="AW796" s="14" t="s">
        <v>38</v>
      </c>
      <c r="AX796" s="14" t="s">
        <v>81</v>
      </c>
      <c r="AY796" s="233" t="s">
        <v>192</v>
      </c>
    </row>
    <row r="797" spans="1:65" s="14" customFormat="1" ht="10.199999999999999">
      <c r="B797" s="223"/>
      <c r="C797" s="224"/>
      <c r="D797" s="209" t="s">
        <v>201</v>
      </c>
      <c r="E797" s="225" t="s">
        <v>32</v>
      </c>
      <c r="F797" s="226" t="s">
        <v>1395</v>
      </c>
      <c r="G797" s="224"/>
      <c r="H797" s="227">
        <v>989.23299999999995</v>
      </c>
      <c r="I797" s="228"/>
      <c r="J797" s="224"/>
      <c r="K797" s="224"/>
      <c r="L797" s="229"/>
      <c r="M797" s="230"/>
      <c r="N797" s="231"/>
      <c r="O797" s="231"/>
      <c r="P797" s="231"/>
      <c r="Q797" s="231"/>
      <c r="R797" s="231"/>
      <c r="S797" s="231"/>
      <c r="T797" s="232"/>
      <c r="AT797" s="233" t="s">
        <v>201</v>
      </c>
      <c r="AU797" s="233" t="s">
        <v>90</v>
      </c>
      <c r="AV797" s="14" t="s">
        <v>90</v>
      </c>
      <c r="AW797" s="14" t="s">
        <v>38</v>
      </c>
      <c r="AX797" s="14" t="s">
        <v>81</v>
      </c>
      <c r="AY797" s="233" t="s">
        <v>192</v>
      </c>
    </row>
    <row r="798" spans="1:65" s="15" customFormat="1" ht="10.199999999999999">
      <c r="B798" s="234"/>
      <c r="C798" s="235"/>
      <c r="D798" s="209" t="s">
        <v>201</v>
      </c>
      <c r="E798" s="236" t="s">
        <v>32</v>
      </c>
      <c r="F798" s="237" t="s">
        <v>204</v>
      </c>
      <c r="G798" s="235"/>
      <c r="H798" s="238">
        <v>1780.5029999999999</v>
      </c>
      <c r="I798" s="239"/>
      <c r="J798" s="235"/>
      <c r="K798" s="235"/>
      <c r="L798" s="240"/>
      <c r="M798" s="241"/>
      <c r="N798" s="242"/>
      <c r="O798" s="242"/>
      <c r="P798" s="242"/>
      <c r="Q798" s="242"/>
      <c r="R798" s="242"/>
      <c r="S798" s="242"/>
      <c r="T798" s="243"/>
      <c r="AT798" s="244" t="s">
        <v>201</v>
      </c>
      <c r="AU798" s="244" t="s">
        <v>90</v>
      </c>
      <c r="AV798" s="15" t="s">
        <v>161</v>
      </c>
      <c r="AW798" s="15" t="s">
        <v>38</v>
      </c>
      <c r="AX798" s="15" t="s">
        <v>40</v>
      </c>
      <c r="AY798" s="244" t="s">
        <v>192</v>
      </c>
    </row>
    <row r="799" spans="1:65" s="2" customFormat="1" ht="16.5" customHeight="1">
      <c r="A799" s="37"/>
      <c r="B799" s="38"/>
      <c r="C799" s="196" t="s">
        <v>974</v>
      </c>
      <c r="D799" s="196" t="s">
        <v>194</v>
      </c>
      <c r="E799" s="197" t="s">
        <v>1024</v>
      </c>
      <c r="F799" s="198" t="s">
        <v>1025</v>
      </c>
      <c r="G799" s="199" t="s">
        <v>325</v>
      </c>
      <c r="H799" s="200">
        <v>713.18700000000001</v>
      </c>
      <c r="I799" s="201"/>
      <c r="J799" s="202">
        <f>ROUND(I799*H799,2)</f>
        <v>0</v>
      </c>
      <c r="K799" s="198" t="s">
        <v>197</v>
      </c>
      <c r="L799" s="42"/>
      <c r="M799" s="203" t="s">
        <v>32</v>
      </c>
      <c r="N799" s="204" t="s">
        <v>52</v>
      </c>
      <c r="O799" s="67"/>
      <c r="P799" s="205">
        <f>O799*H799</f>
        <v>0</v>
      </c>
      <c r="Q799" s="205">
        <v>0</v>
      </c>
      <c r="R799" s="205">
        <f>Q799*H799</f>
        <v>0</v>
      </c>
      <c r="S799" s="205">
        <v>0</v>
      </c>
      <c r="T799" s="206">
        <f>S799*H799</f>
        <v>0</v>
      </c>
      <c r="U799" s="37"/>
      <c r="V799" s="37"/>
      <c r="W799" s="37"/>
      <c r="X799" s="37"/>
      <c r="Y799" s="37"/>
      <c r="Z799" s="37"/>
      <c r="AA799" s="37"/>
      <c r="AB799" s="37"/>
      <c r="AC799" s="37"/>
      <c r="AD799" s="37"/>
      <c r="AE799" s="37"/>
      <c r="AR799" s="207" t="s">
        <v>161</v>
      </c>
      <c r="AT799" s="207" t="s">
        <v>194</v>
      </c>
      <c r="AU799" s="207" t="s">
        <v>90</v>
      </c>
      <c r="AY799" s="19" t="s">
        <v>192</v>
      </c>
      <c r="BE799" s="208">
        <f>IF(N799="základní",J799,0)</f>
        <v>0</v>
      </c>
      <c r="BF799" s="208">
        <f>IF(N799="snížená",J799,0)</f>
        <v>0</v>
      </c>
      <c r="BG799" s="208">
        <f>IF(N799="zákl. přenesená",J799,0)</f>
        <v>0</v>
      </c>
      <c r="BH799" s="208">
        <f>IF(N799="sníž. přenesená",J799,0)</f>
        <v>0</v>
      </c>
      <c r="BI799" s="208">
        <f>IF(N799="nulová",J799,0)</f>
        <v>0</v>
      </c>
      <c r="BJ799" s="19" t="s">
        <v>40</v>
      </c>
      <c r="BK799" s="208">
        <f>ROUND(I799*H799,2)</f>
        <v>0</v>
      </c>
      <c r="BL799" s="19" t="s">
        <v>161</v>
      </c>
      <c r="BM799" s="207" t="s">
        <v>1404</v>
      </c>
    </row>
    <row r="800" spans="1:65" s="2" customFormat="1" ht="38.4">
      <c r="A800" s="37"/>
      <c r="B800" s="38"/>
      <c r="C800" s="39"/>
      <c r="D800" s="209" t="s">
        <v>199</v>
      </c>
      <c r="E800" s="39"/>
      <c r="F800" s="210" t="s">
        <v>1022</v>
      </c>
      <c r="G800" s="39"/>
      <c r="H800" s="39"/>
      <c r="I800" s="119"/>
      <c r="J800" s="39"/>
      <c r="K800" s="39"/>
      <c r="L800" s="42"/>
      <c r="M800" s="211"/>
      <c r="N800" s="212"/>
      <c r="O800" s="67"/>
      <c r="P800" s="67"/>
      <c r="Q800" s="67"/>
      <c r="R800" s="67"/>
      <c r="S800" s="67"/>
      <c r="T800" s="68"/>
      <c r="U800" s="37"/>
      <c r="V800" s="37"/>
      <c r="W800" s="37"/>
      <c r="X800" s="37"/>
      <c r="Y800" s="37"/>
      <c r="Z800" s="37"/>
      <c r="AA800" s="37"/>
      <c r="AB800" s="37"/>
      <c r="AC800" s="37"/>
      <c r="AD800" s="37"/>
      <c r="AE800" s="37"/>
      <c r="AT800" s="19" t="s">
        <v>199</v>
      </c>
      <c r="AU800" s="19" t="s">
        <v>90</v>
      </c>
    </row>
    <row r="801" spans="1:65" s="14" customFormat="1" ht="10.199999999999999">
      <c r="B801" s="223"/>
      <c r="C801" s="224"/>
      <c r="D801" s="209" t="s">
        <v>201</v>
      </c>
      <c r="E801" s="225" t="s">
        <v>32</v>
      </c>
      <c r="F801" s="226" t="s">
        <v>1399</v>
      </c>
      <c r="G801" s="224"/>
      <c r="H801" s="227">
        <v>712.14300000000003</v>
      </c>
      <c r="I801" s="228"/>
      <c r="J801" s="224"/>
      <c r="K801" s="224"/>
      <c r="L801" s="229"/>
      <c r="M801" s="230"/>
      <c r="N801" s="231"/>
      <c r="O801" s="231"/>
      <c r="P801" s="231"/>
      <c r="Q801" s="231"/>
      <c r="R801" s="231"/>
      <c r="S801" s="231"/>
      <c r="T801" s="232"/>
      <c r="AT801" s="233" t="s">
        <v>201</v>
      </c>
      <c r="AU801" s="233" t="s">
        <v>90</v>
      </c>
      <c r="AV801" s="14" t="s">
        <v>90</v>
      </c>
      <c r="AW801" s="14" t="s">
        <v>38</v>
      </c>
      <c r="AX801" s="14" t="s">
        <v>81</v>
      </c>
      <c r="AY801" s="233" t="s">
        <v>192</v>
      </c>
    </row>
    <row r="802" spans="1:65" s="14" customFormat="1" ht="10.199999999999999">
      <c r="B802" s="223"/>
      <c r="C802" s="224"/>
      <c r="D802" s="209" t="s">
        <v>201</v>
      </c>
      <c r="E802" s="225" t="s">
        <v>32</v>
      </c>
      <c r="F802" s="226" t="s">
        <v>1400</v>
      </c>
      <c r="G802" s="224"/>
      <c r="H802" s="227">
        <v>1.044</v>
      </c>
      <c r="I802" s="228"/>
      <c r="J802" s="224"/>
      <c r="K802" s="224"/>
      <c r="L802" s="229"/>
      <c r="M802" s="230"/>
      <c r="N802" s="231"/>
      <c r="O802" s="231"/>
      <c r="P802" s="231"/>
      <c r="Q802" s="231"/>
      <c r="R802" s="231"/>
      <c r="S802" s="231"/>
      <c r="T802" s="232"/>
      <c r="AT802" s="233" t="s">
        <v>201</v>
      </c>
      <c r="AU802" s="233" t="s">
        <v>90</v>
      </c>
      <c r="AV802" s="14" t="s">
        <v>90</v>
      </c>
      <c r="AW802" s="14" t="s">
        <v>38</v>
      </c>
      <c r="AX802" s="14" t="s">
        <v>81</v>
      </c>
      <c r="AY802" s="233" t="s">
        <v>192</v>
      </c>
    </row>
    <row r="803" spans="1:65" s="2" customFormat="1" ht="21.75" customHeight="1">
      <c r="A803" s="37"/>
      <c r="B803" s="38"/>
      <c r="C803" s="196" t="s">
        <v>980</v>
      </c>
      <c r="D803" s="196" t="s">
        <v>194</v>
      </c>
      <c r="E803" s="197" t="s">
        <v>1028</v>
      </c>
      <c r="F803" s="198" t="s">
        <v>1029</v>
      </c>
      <c r="G803" s="199" t="s">
        <v>325</v>
      </c>
      <c r="H803" s="200">
        <v>989.23299999999995</v>
      </c>
      <c r="I803" s="201"/>
      <c r="J803" s="202">
        <f>ROUND(I803*H803,2)</f>
        <v>0</v>
      </c>
      <c r="K803" s="198" t="s">
        <v>197</v>
      </c>
      <c r="L803" s="42"/>
      <c r="M803" s="203" t="s">
        <v>32</v>
      </c>
      <c r="N803" s="204" t="s">
        <v>52</v>
      </c>
      <c r="O803" s="67"/>
      <c r="P803" s="205">
        <f>O803*H803</f>
        <v>0</v>
      </c>
      <c r="Q803" s="205">
        <v>0</v>
      </c>
      <c r="R803" s="205">
        <f>Q803*H803</f>
        <v>0</v>
      </c>
      <c r="S803" s="205">
        <v>0</v>
      </c>
      <c r="T803" s="206">
        <f>S803*H803</f>
        <v>0</v>
      </c>
      <c r="U803" s="37"/>
      <c r="V803" s="37"/>
      <c r="W803" s="37"/>
      <c r="X803" s="37"/>
      <c r="Y803" s="37"/>
      <c r="Z803" s="37"/>
      <c r="AA803" s="37"/>
      <c r="AB803" s="37"/>
      <c r="AC803" s="37"/>
      <c r="AD803" s="37"/>
      <c r="AE803" s="37"/>
      <c r="AR803" s="207" t="s">
        <v>161</v>
      </c>
      <c r="AT803" s="207" t="s">
        <v>194</v>
      </c>
      <c r="AU803" s="207" t="s">
        <v>90</v>
      </c>
      <c r="AY803" s="19" t="s">
        <v>192</v>
      </c>
      <c r="BE803" s="208">
        <f>IF(N803="základní",J803,0)</f>
        <v>0</v>
      </c>
      <c r="BF803" s="208">
        <f>IF(N803="snížená",J803,0)</f>
        <v>0</v>
      </c>
      <c r="BG803" s="208">
        <f>IF(N803="zákl. přenesená",J803,0)</f>
        <v>0</v>
      </c>
      <c r="BH803" s="208">
        <f>IF(N803="sníž. přenesená",J803,0)</f>
        <v>0</v>
      </c>
      <c r="BI803" s="208">
        <f>IF(N803="nulová",J803,0)</f>
        <v>0</v>
      </c>
      <c r="BJ803" s="19" t="s">
        <v>40</v>
      </c>
      <c r="BK803" s="208">
        <f>ROUND(I803*H803,2)</f>
        <v>0</v>
      </c>
      <c r="BL803" s="19" t="s">
        <v>161</v>
      </c>
      <c r="BM803" s="207" t="s">
        <v>1405</v>
      </c>
    </row>
    <row r="804" spans="1:65" s="2" customFormat="1" ht="67.2">
      <c r="A804" s="37"/>
      <c r="B804" s="38"/>
      <c r="C804" s="39"/>
      <c r="D804" s="209" t="s">
        <v>199</v>
      </c>
      <c r="E804" s="39"/>
      <c r="F804" s="210" t="s">
        <v>1031</v>
      </c>
      <c r="G804" s="39"/>
      <c r="H804" s="39"/>
      <c r="I804" s="119"/>
      <c r="J804" s="39"/>
      <c r="K804" s="39"/>
      <c r="L804" s="42"/>
      <c r="M804" s="211"/>
      <c r="N804" s="212"/>
      <c r="O804" s="67"/>
      <c r="P804" s="67"/>
      <c r="Q804" s="67"/>
      <c r="R804" s="67"/>
      <c r="S804" s="67"/>
      <c r="T804" s="68"/>
      <c r="U804" s="37"/>
      <c r="V804" s="37"/>
      <c r="W804" s="37"/>
      <c r="X804" s="37"/>
      <c r="Y804" s="37"/>
      <c r="Z804" s="37"/>
      <c r="AA804" s="37"/>
      <c r="AB804" s="37"/>
      <c r="AC804" s="37"/>
      <c r="AD804" s="37"/>
      <c r="AE804" s="37"/>
      <c r="AT804" s="19" t="s">
        <v>199</v>
      </c>
      <c r="AU804" s="19" t="s">
        <v>90</v>
      </c>
    </row>
    <row r="805" spans="1:65" s="14" customFormat="1" ht="10.199999999999999">
      <c r="B805" s="223"/>
      <c r="C805" s="224"/>
      <c r="D805" s="209" t="s">
        <v>201</v>
      </c>
      <c r="E805" s="225" t="s">
        <v>32</v>
      </c>
      <c r="F805" s="226" t="s">
        <v>1395</v>
      </c>
      <c r="G805" s="224"/>
      <c r="H805" s="227">
        <v>989.23299999999995</v>
      </c>
      <c r="I805" s="228"/>
      <c r="J805" s="224"/>
      <c r="K805" s="224"/>
      <c r="L805" s="229"/>
      <c r="M805" s="230"/>
      <c r="N805" s="231"/>
      <c r="O805" s="231"/>
      <c r="P805" s="231"/>
      <c r="Q805" s="231"/>
      <c r="R805" s="231"/>
      <c r="S805" s="231"/>
      <c r="T805" s="232"/>
      <c r="AT805" s="233" t="s">
        <v>201</v>
      </c>
      <c r="AU805" s="233" t="s">
        <v>90</v>
      </c>
      <c r="AV805" s="14" t="s">
        <v>90</v>
      </c>
      <c r="AW805" s="14" t="s">
        <v>38</v>
      </c>
      <c r="AX805" s="14" t="s">
        <v>40</v>
      </c>
      <c r="AY805" s="233" t="s">
        <v>192</v>
      </c>
    </row>
    <row r="806" spans="1:65" s="2" customFormat="1" ht="21.75" customHeight="1">
      <c r="A806" s="37"/>
      <c r="B806" s="38"/>
      <c r="C806" s="196" t="s">
        <v>987</v>
      </c>
      <c r="D806" s="196" t="s">
        <v>194</v>
      </c>
      <c r="E806" s="197" t="s">
        <v>1037</v>
      </c>
      <c r="F806" s="198" t="s">
        <v>357</v>
      </c>
      <c r="G806" s="199" t="s">
        <v>325</v>
      </c>
      <c r="H806" s="200">
        <v>791.27</v>
      </c>
      <c r="I806" s="201"/>
      <c r="J806" s="202">
        <f>ROUND(I806*H806,2)</f>
        <v>0</v>
      </c>
      <c r="K806" s="198" t="s">
        <v>197</v>
      </c>
      <c r="L806" s="42"/>
      <c r="M806" s="203" t="s">
        <v>32</v>
      </c>
      <c r="N806" s="204" t="s">
        <v>52</v>
      </c>
      <c r="O806" s="67"/>
      <c r="P806" s="205">
        <f>O806*H806</f>
        <v>0</v>
      </c>
      <c r="Q806" s="205">
        <v>0</v>
      </c>
      <c r="R806" s="205">
        <f>Q806*H806</f>
        <v>0</v>
      </c>
      <c r="S806" s="205">
        <v>0</v>
      </c>
      <c r="T806" s="206">
        <f>S806*H806</f>
        <v>0</v>
      </c>
      <c r="U806" s="37"/>
      <c r="V806" s="37"/>
      <c r="W806" s="37"/>
      <c r="X806" s="37"/>
      <c r="Y806" s="37"/>
      <c r="Z806" s="37"/>
      <c r="AA806" s="37"/>
      <c r="AB806" s="37"/>
      <c r="AC806" s="37"/>
      <c r="AD806" s="37"/>
      <c r="AE806" s="37"/>
      <c r="AR806" s="207" t="s">
        <v>161</v>
      </c>
      <c r="AT806" s="207" t="s">
        <v>194</v>
      </c>
      <c r="AU806" s="207" t="s">
        <v>90</v>
      </c>
      <c r="AY806" s="19" t="s">
        <v>192</v>
      </c>
      <c r="BE806" s="208">
        <f>IF(N806="základní",J806,0)</f>
        <v>0</v>
      </c>
      <c r="BF806" s="208">
        <f>IF(N806="snížená",J806,0)</f>
        <v>0</v>
      </c>
      <c r="BG806" s="208">
        <f>IF(N806="zákl. přenesená",J806,0)</f>
        <v>0</v>
      </c>
      <c r="BH806" s="208">
        <f>IF(N806="sníž. přenesená",J806,0)</f>
        <v>0</v>
      </c>
      <c r="BI806" s="208">
        <f>IF(N806="nulová",J806,0)</f>
        <v>0</v>
      </c>
      <c r="BJ806" s="19" t="s">
        <v>40</v>
      </c>
      <c r="BK806" s="208">
        <f>ROUND(I806*H806,2)</f>
        <v>0</v>
      </c>
      <c r="BL806" s="19" t="s">
        <v>161</v>
      </c>
      <c r="BM806" s="207" t="s">
        <v>1406</v>
      </c>
    </row>
    <row r="807" spans="1:65" s="2" customFormat="1" ht="67.2">
      <c r="A807" s="37"/>
      <c r="B807" s="38"/>
      <c r="C807" s="39"/>
      <c r="D807" s="209" t="s">
        <v>199</v>
      </c>
      <c r="E807" s="39"/>
      <c r="F807" s="210" t="s">
        <v>1031</v>
      </c>
      <c r="G807" s="39"/>
      <c r="H807" s="39"/>
      <c r="I807" s="119"/>
      <c r="J807" s="39"/>
      <c r="K807" s="39"/>
      <c r="L807" s="42"/>
      <c r="M807" s="211"/>
      <c r="N807" s="212"/>
      <c r="O807" s="67"/>
      <c r="P807" s="67"/>
      <c r="Q807" s="67"/>
      <c r="R807" s="67"/>
      <c r="S807" s="67"/>
      <c r="T807" s="68"/>
      <c r="U807" s="37"/>
      <c r="V807" s="37"/>
      <c r="W807" s="37"/>
      <c r="X807" s="37"/>
      <c r="Y807" s="37"/>
      <c r="Z807" s="37"/>
      <c r="AA807" s="37"/>
      <c r="AB807" s="37"/>
      <c r="AC807" s="37"/>
      <c r="AD807" s="37"/>
      <c r="AE807" s="37"/>
      <c r="AT807" s="19" t="s">
        <v>199</v>
      </c>
      <c r="AU807" s="19" t="s">
        <v>90</v>
      </c>
    </row>
    <row r="808" spans="1:65" s="14" customFormat="1" ht="10.199999999999999">
      <c r="B808" s="223"/>
      <c r="C808" s="224"/>
      <c r="D808" s="209" t="s">
        <v>201</v>
      </c>
      <c r="E808" s="225" t="s">
        <v>32</v>
      </c>
      <c r="F808" s="226" t="s">
        <v>1391</v>
      </c>
      <c r="G808" s="224"/>
      <c r="H808" s="227">
        <v>791.27</v>
      </c>
      <c r="I808" s="228"/>
      <c r="J808" s="224"/>
      <c r="K808" s="224"/>
      <c r="L808" s="229"/>
      <c r="M808" s="230"/>
      <c r="N808" s="231"/>
      <c r="O808" s="231"/>
      <c r="P808" s="231"/>
      <c r="Q808" s="231"/>
      <c r="R808" s="231"/>
      <c r="S808" s="231"/>
      <c r="T808" s="232"/>
      <c r="AT808" s="233" t="s">
        <v>201</v>
      </c>
      <c r="AU808" s="233" t="s">
        <v>90</v>
      </c>
      <c r="AV808" s="14" t="s">
        <v>90</v>
      </c>
      <c r="AW808" s="14" t="s">
        <v>38</v>
      </c>
      <c r="AX808" s="14" t="s">
        <v>40</v>
      </c>
      <c r="AY808" s="233" t="s">
        <v>192</v>
      </c>
    </row>
    <row r="809" spans="1:65" s="12" customFormat="1" ht="22.8" customHeight="1">
      <c r="B809" s="180"/>
      <c r="C809" s="181"/>
      <c r="D809" s="182" t="s">
        <v>80</v>
      </c>
      <c r="E809" s="194" t="s">
        <v>1039</v>
      </c>
      <c r="F809" s="194" t="s">
        <v>1040</v>
      </c>
      <c r="G809" s="181"/>
      <c r="H809" s="181"/>
      <c r="I809" s="184"/>
      <c r="J809" s="195">
        <f>BK809</f>
        <v>0</v>
      </c>
      <c r="K809" s="181"/>
      <c r="L809" s="186"/>
      <c r="M809" s="187"/>
      <c r="N809" s="188"/>
      <c r="O809" s="188"/>
      <c r="P809" s="189">
        <f>SUM(P810:P811)</f>
        <v>0</v>
      </c>
      <c r="Q809" s="188"/>
      <c r="R809" s="189">
        <f>SUM(R810:R811)</f>
        <v>0</v>
      </c>
      <c r="S809" s="188"/>
      <c r="T809" s="190">
        <f>SUM(T810:T811)</f>
        <v>0</v>
      </c>
      <c r="AR809" s="191" t="s">
        <v>40</v>
      </c>
      <c r="AT809" s="192" t="s">
        <v>80</v>
      </c>
      <c r="AU809" s="192" t="s">
        <v>40</v>
      </c>
      <c r="AY809" s="191" t="s">
        <v>192</v>
      </c>
      <c r="BK809" s="193">
        <f>SUM(BK810:BK811)</f>
        <v>0</v>
      </c>
    </row>
    <row r="810" spans="1:65" s="2" customFormat="1" ht="21.75" customHeight="1">
      <c r="A810" s="37"/>
      <c r="B810" s="38"/>
      <c r="C810" s="196" t="s">
        <v>992</v>
      </c>
      <c r="D810" s="196" t="s">
        <v>194</v>
      </c>
      <c r="E810" s="197" t="s">
        <v>1042</v>
      </c>
      <c r="F810" s="198" t="s">
        <v>1043</v>
      </c>
      <c r="G810" s="199" t="s">
        <v>325</v>
      </c>
      <c r="H810" s="200">
        <v>549.52300000000002</v>
      </c>
      <c r="I810" s="201"/>
      <c r="J810" s="202">
        <f>ROUND(I810*H810,2)</f>
        <v>0</v>
      </c>
      <c r="K810" s="198" t="s">
        <v>197</v>
      </c>
      <c r="L810" s="42"/>
      <c r="M810" s="203" t="s">
        <v>32</v>
      </c>
      <c r="N810" s="204" t="s">
        <v>52</v>
      </c>
      <c r="O810" s="67"/>
      <c r="P810" s="205">
        <f>O810*H810</f>
        <v>0</v>
      </c>
      <c r="Q810" s="205">
        <v>0</v>
      </c>
      <c r="R810" s="205">
        <f>Q810*H810</f>
        <v>0</v>
      </c>
      <c r="S810" s="205">
        <v>0</v>
      </c>
      <c r="T810" s="206">
        <f>S810*H810</f>
        <v>0</v>
      </c>
      <c r="U810" s="37"/>
      <c r="V810" s="37"/>
      <c r="W810" s="37"/>
      <c r="X810" s="37"/>
      <c r="Y810" s="37"/>
      <c r="Z810" s="37"/>
      <c r="AA810" s="37"/>
      <c r="AB810" s="37"/>
      <c r="AC810" s="37"/>
      <c r="AD810" s="37"/>
      <c r="AE810" s="37"/>
      <c r="AR810" s="207" t="s">
        <v>161</v>
      </c>
      <c r="AT810" s="207" t="s">
        <v>194</v>
      </c>
      <c r="AU810" s="207" t="s">
        <v>90</v>
      </c>
      <c r="AY810" s="19" t="s">
        <v>192</v>
      </c>
      <c r="BE810" s="208">
        <f>IF(N810="základní",J810,0)</f>
        <v>0</v>
      </c>
      <c r="BF810" s="208">
        <f>IF(N810="snížená",J810,0)</f>
        <v>0</v>
      </c>
      <c r="BG810" s="208">
        <f>IF(N810="zákl. přenesená",J810,0)</f>
        <v>0</v>
      </c>
      <c r="BH810" s="208">
        <f>IF(N810="sníž. přenesená",J810,0)</f>
        <v>0</v>
      </c>
      <c r="BI810" s="208">
        <f>IF(N810="nulová",J810,0)</f>
        <v>0</v>
      </c>
      <c r="BJ810" s="19" t="s">
        <v>40</v>
      </c>
      <c r="BK810" s="208">
        <f>ROUND(I810*H810,2)</f>
        <v>0</v>
      </c>
      <c r="BL810" s="19" t="s">
        <v>161</v>
      </c>
      <c r="BM810" s="207" t="s">
        <v>1407</v>
      </c>
    </row>
    <row r="811" spans="1:65" s="2" customFormat="1" ht="28.8">
      <c r="A811" s="37"/>
      <c r="B811" s="38"/>
      <c r="C811" s="39"/>
      <c r="D811" s="209" t="s">
        <v>199</v>
      </c>
      <c r="E811" s="39"/>
      <c r="F811" s="210" t="s">
        <v>1045</v>
      </c>
      <c r="G811" s="39"/>
      <c r="H811" s="39"/>
      <c r="I811" s="119"/>
      <c r="J811" s="39"/>
      <c r="K811" s="39"/>
      <c r="L811" s="42"/>
      <c r="M811" s="211"/>
      <c r="N811" s="212"/>
      <c r="O811" s="67"/>
      <c r="P811" s="67"/>
      <c r="Q811" s="67"/>
      <c r="R811" s="67"/>
      <c r="S811" s="67"/>
      <c r="T811" s="68"/>
      <c r="U811" s="37"/>
      <c r="V811" s="37"/>
      <c r="W811" s="37"/>
      <c r="X811" s="37"/>
      <c r="Y811" s="37"/>
      <c r="Z811" s="37"/>
      <c r="AA811" s="37"/>
      <c r="AB811" s="37"/>
      <c r="AC811" s="37"/>
      <c r="AD811" s="37"/>
      <c r="AE811" s="37"/>
      <c r="AT811" s="19" t="s">
        <v>199</v>
      </c>
      <c r="AU811" s="19" t="s">
        <v>90</v>
      </c>
    </row>
    <row r="812" spans="1:65" s="12" customFormat="1" ht="25.95" customHeight="1">
      <c r="B812" s="180"/>
      <c r="C812" s="181"/>
      <c r="D812" s="182" t="s">
        <v>80</v>
      </c>
      <c r="E812" s="183" t="s">
        <v>1046</v>
      </c>
      <c r="F812" s="183" t="s">
        <v>1047</v>
      </c>
      <c r="G812" s="181"/>
      <c r="H812" s="181"/>
      <c r="I812" s="184"/>
      <c r="J812" s="185">
        <f>BK812</f>
        <v>0</v>
      </c>
      <c r="K812" s="181"/>
      <c r="L812" s="186"/>
      <c r="M812" s="187"/>
      <c r="N812" s="188"/>
      <c r="O812" s="188"/>
      <c r="P812" s="189">
        <f>SUM(P813:P817)</f>
        <v>0</v>
      </c>
      <c r="Q812" s="188"/>
      <c r="R812" s="189">
        <f>SUM(R813:R817)</f>
        <v>0</v>
      </c>
      <c r="S812" s="188"/>
      <c r="T812" s="190">
        <f>SUM(T813:T817)</f>
        <v>0</v>
      </c>
      <c r="AR812" s="191" t="s">
        <v>161</v>
      </c>
      <c r="AT812" s="192" t="s">
        <v>80</v>
      </c>
      <c r="AU812" s="192" t="s">
        <v>81</v>
      </c>
      <c r="AY812" s="191" t="s">
        <v>192</v>
      </c>
      <c r="BK812" s="193">
        <f>SUM(BK813:BK817)</f>
        <v>0</v>
      </c>
    </row>
    <row r="813" spans="1:65" s="2" customFormat="1" ht="16.5" customHeight="1">
      <c r="A813" s="37"/>
      <c r="B813" s="38"/>
      <c r="C813" s="196" t="s">
        <v>1001</v>
      </c>
      <c r="D813" s="196" t="s">
        <v>194</v>
      </c>
      <c r="E813" s="197" t="s">
        <v>1057</v>
      </c>
      <c r="F813" s="198" t="s">
        <v>1058</v>
      </c>
      <c r="G813" s="199" t="s">
        <v>1051</v>
      </c>
      <c r="H813" s="200">
        <v>40</v>
      </c>
      <c r="I813" s="201"/>
      <c r="J813" s="202">
        <f>ROUND(I813*H813,2)</f>
        <v>0</v>
      </c>
      <c r="K813" s="198" t="s">
        <v>197</v>
      </c>
      <c r="L813" s="42"/>
      <c r="M813" s="203" t="s">
        <v>32</v>
      </c>
      <c r="N813" s="204" t="s">
        <v>52</v>
      </c>
      <c r="O813" s="67"/>
      <c r="P813" s="205">
        <f>O813*H813</f>
        <v>0</v>
      </c>
      <c r="Q813" s="205">
        <v>0</v>
      </c>
      <c r="R813" s="205">
        <f>Q813*H813</f>
        <v>0</v>
      </c>
      <c r="S813" s="205">
        <v>0</v>
      </c>
      <c r="T813" s="206">
        <f>S813*H813</f>
        <v>0</v>
      </c>
      <c r="U813" s="37"/>
      <c r="V813" s="37"/>
      <c r="W813" s="37"/>
      <c r="X813" s="37"/>
      <c r="Y813" s="37"/>
      <c r="Z813" s="37"/>
      <c r="AA813" s="37"/>
      <c r="AB813" s="37"/>
      <c r="AC813" s="37"/>
      <c r="AD813" s="37"/>
      <c r="AE813" s="37"/>
      <c r="AR813" s="207" t="s">
        <v>1052</v>
      </c>
      <c r="AT813" s="207" t="s">
        <v>194</v>
      </c>
      <c r="AU813" s="207" t="s">
        <v>40</v>
      </c>
      <c r="AY813" s="19" t="s">
        <v>192</v>
      </c>
      <c r="BE813" s="208">
        <f>IF(N813="základní",J813,0)</f>
        <v>0</v>
      </c>
      <c r="BF813" s="208">
        <f>IF(N813="snížená",J813,0)</f>
        <v>0</v>
      </c>
      <c r="BG813" s="208">
        <f>IF(N813="zákl. přenesená",J813,0)</f>
        <v>0</v>
      </c>
      <c r="BH813" s="208">
        <f>IF(N813="sníž. přenesená",J813,0)</f>
        <v>0</v>
      </c>
      <c r="BI813" s="208">
        <f>IF(N813="nulová",J813,0)</f>
        <v>0</v>
      </c>
      <c r="BJ813" s="19" t="s">
        <v>40</v>
      </c>
      <c r="BK813" s="208">
        <f>ROUND(I813*H813,2)</f>
        <v>0</v>
      </c>
      <c r="BL813" s="19" t="s">
        <v>1052</v>
      </c>
      <c r="BM813" s="207" t="s">
        <v>1408</v>
      </c>
    </row>
    <row r="814" spans="1:65" s="14" customFormat="1" ht="10.199999999999999">
      <c r="B814" s="223"/>
      <c r="C814" s="224"/>
      <c r="D814" s="209" t="s">
        <v>201</v>
      </c>
      <c r="E814" s="225" t="s">
        <v>32</v>
      </c>
      <c r="F814" s="226" t="s">
        <v>1409</v>
      </c>
      <c r="G814" s="224"/>
      <c r="H814" s="227">
        <v>8</v>
      </c>
      <c r="I814" s="228"/>
      <c r="J814" s="224"/>
      <c r="K814" s="224"/>
      <c r="L814" s="229"/>
      <c r="M814" s="230"/>
      <c r="N814" s="231"/>
      <c r="O814" s="231"/>
      <c r="P814" s="231"/>
      <c r="Q814" s="231"/>
      <c r="R814" s="231"/>
      <c r="S814" s="231"/>
      <c r="T814" s="232"/>
      <c r="AT814" s="233" t="s">
        <v>201</v>
      </c>
      <c r="AU814" s="233" t="s">
        <v>40</v>
      </c>
      <c r="AV814" s="14" t="s">
        <v>90</v>
      </c>
      <c r="AW814" s="14" t="s">
        <v>38</v>
      </c>
      <c r="AX814" s="14" t="s">
        <v>81</v>
      </c>
      <c r="AY814" s="233" t="s">
        <v>192</v>
      </c>
    </row>
    <row r="815" spans="1:65" s="14" customFormat="1" ht="10.199999999999999">
      <c r="B815" s="223"/>
      <c r="C815" s="224"/>
      <c r="D815" s="209" t="s">
        <v>201</v>
      </c>
      <c r="E815" s="225" t="s">
        <v>32</v>
      </c>
      <c r="F815" s="226" t="s">
        <v>1410</v>
      </c>
      <c r="G815" s="224"/>
      <c r="H815" s="227">
        <v>24</v>
      </c>
      <c r="I815" s="228"/>
      <c r="J815" s="224"/>
      <c r="K815" s="224"/>
      <c r="L815" s="229"/>
      <c r="M815" s="230"/>
      <c r="N815" s="231"/>
      <c r="O815" s="231"/>
      <c r="P815" s="231"/>
      <c r="Q815" s="231"/>
      <c r="R815" s="231"/>
      <c r="S815" s="231"/>
      <c r="T815" s="232"/>
      <c r="AT815" s="233" t="s">
        <v>201</v>
      </c>
      <c r="AU815" s="233" t="s">
        <v>40</v>
      </c>
      <c r="AV815" s="14" t="s">
        <v>90</v>
      </c>
      <c r="AW815" s="14" t="s">
        <v>38</v>
      </c>
      <c r="AX815" s="14" t="s">
        <v>81</v>
      </c>
      <c r="AY815" s="233" t="s">
        <v>192</v>
      </c>
    </row>
    <row r="816" spans="1:65" s="14" customFormat="1" ht="10.199999999999999">
      <c r="B816" s="223"/>
      <c r="C816" s="224"/>
      <c r="D816" s="209" t="s">
        <v>201</v>
      </c>
      <c r="E816" s="225" t="s">
        <v>32</v>
      </c>
      <c r="F816" s="226" t="s">
        <v>1411</v>
      </c>
      <c r="G816" s="224"/>
      <c r="H816" s="227">
        <v>8</v>
      </c>
      <c r="I816" s="228"/>
      <c r="J816" s="224"/>
      <c r="K816" s="224"/>
      <c r="L816" s="229"/>
      <c r="M816" s="230"/>
      <c r="N816" s="231"/>
      <c r="O816" s="231"/>
      <c r="P816" s="231"/>
      <c r="Q816" s="231"/>
      <c r="R816" s="231"/>
      <c r="S816" s="231"/>
      <c r="T816" s="232"/>
      <c r="AT816" s="233" t="s">
        <v>201</v>
      </c>
      <c r="AU816" s="233" t="s">
        <v>40</v>
      </c>
      <c r="AV816" s="14" t="s">
        <v>90</v>
      </c>
      <c r="AW816" s="14" t="s">
        <v>38</v>
      </c>
      <c r="AX816" s="14" t="s">
        <v>81</v>
      </c>
      <c r="AY816" s="233" t="s">
        <v>192</v>
      </c>
    </row>
    <row r="817" spans="1:51" s="15" customFormat="1" ht="10.199999999999999">
      <c r="B817" s="234"/>
      <c r="C817" s="235"/>
      <c r="D817" s="209" t="s">
        <v>201</v>
      </c>
      <c r="E817" s="236" t="s">
        <v>32</v>
      </c>
      <c r="F817" s="237" t="s">
        <v>204</v>
      </c>
      <c r="G817" s="235"/>
      <c r="H817" s="238">
        <v>40</v>
      </c>
      <c r="I817" s="239"/>
      <c r="J817" s="235"/>
      <c r="K817" s="235"/>
      <c r="L817" s="240"/>
      <c r="M817" s="266"/>
      <c r="N817" s="267"/>
      <c r="O817" s="267"/>
      <c r="P817" s="267"/>
      <c r="Q817" s="267"/>
      <c r="R817" s="267"/>
      <c r="S817" s="267"/>
      <c r="T817" s="268"/>
      <c r="AT817" s="244" t="s">
        <v>201</v>
      </c>
      <c r="AU817" s="244" t="s">
        <v>40</v>
      </c>
      <c r="AV817" s="15" t="s">
        <v>161</v>
      </c>
      <c r="AW817" s="15" t="s">
        <v>38</v>
      </c>
      <c r="AX817" s="15" t="s">
        <v>40</v>
      </c>
      <c r="AY817" s="244" t="s">
        <v>192</v>
      </c>
    </row>
    <row r="818" spans="1:51" s="2" customFormat="1" ht="6.9" customHeight="1">
      <c r="A818" s="37"/>
      <c r="B818" s="50"/>
      <c r="C818" s="51"/>
      <c r="D818" s="51"/>
      <c r="E818" s="51"/>
      <c r="F818" s="51"/>
      <c r="G818" s="51"/>
      <c r="H818" s="51"/>
      <c r="I818" s="146"/>
      <c r="J818" s="51"/>
      <c r="K818" s="51"/>
      <c r="L818" s="42"/>
      <c r="M818" s="37"/>
      <c r="O818" s="37"/>
      <c r="P818" s="37"/>
      <c r="Q818" s="37"/>
      <c r="R818" s="37"/>
      <c r="S818" s="37"/>
      <c r="T818" s="37"/>
      <c r="U818" s="37"/>
      <c r="V818" s="37"/>
      <c r="W818" s="37"/>
      <c r="X818" s="37"/>
      <c r="Y818" s="37"/>
      <c r="Z818" s="37"/>
      <c r="AA818" s="37"/>
      <c r="AB818" s="37"/>
      <c r="AC818" s="37"/>
      <c r="AD818" s="37"/>
      <c r="AE818" s="37"/>
    </row>
  </sheetData>
  <sheetProtection algorithmName="SHA-512" hashValue="lCpGWddH/D4uSqga/zUet3E6rtmeOnapcJwzDIoJzYoHluQruxdW1m6eIWtHPOGoZSwXJy/sHEebyn/ClAiYwQ==" saltValue="C6ciselQJqwse6cZrQlOeAOd/zagqxplwipOcOTazL3ZH8mKEH5RpkVGyDDLUtAGobCoSJAydECCzc3K2LgqkA==" spinCount="100000" sheet="1" objects="1" scenarios="1" formatColumns="0" formatRows="0" autoFilter="0"/>
  <autoFilter ref="C89:K817" xr:uid="{00000000-0009-0000-0000-000002000000}"/>
  <mergeCells count="9">
    <mergeCell ref="E50:H50"/>
    <mergeCell ref="E80:H80"/>
    <mergeCell ref="E82:H82"/>
    <mergeCell ref="L2:V2"/>
    <mergeCell ref="E7:H7"/>
    <mergeCell ref="E9:H9"/>
    <mergeCell ref="E18:H18"/>
    <mergeCell ref="E27:H27"/>
    <mergeCell ref="E48:H48"/>
  </mergeCells>
  <pageMargins left="0.39370078740157483" right="0.39370078740157483" top="0.39370078740157483" bottom="0.39370078740157483" header="0" footer="0"/>
  <pageSetup paperSize="9" scale="86" fitToHeight="100" orientation="landscape" blackAndWhite="1" r:id="rId1"/>
  <headerFooter>
    <oddHeader>&amp;LBENEŠOV - DOPRAVNÍ OPATŘENÍ U NÁDRAŽÍ (KSŚ-IROP)&amp;CDOPAS s.r.o.&amp;RPOLOŽKOVÝ VÝKAZ VÝMĚR</oddHeader>
    <oddFooter>&amp;LSO 112 - Okružní křižovatka Nádražní - Tyršova&amp;CStrana &amp;P z &amp;N&amp;RPoložkový soupis prací</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75"/>
  <sheetViews>
    <sheetView showGridLines="0" topLeftCell="A151"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11"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I2" s="111"/>
      <c r="L2" s="412"/>
      <c r="M2" s="412"/>
      <c r="N2" s="412"/>
      <c r="O2" s="412"/>
      <c r="P2" s="412"/>
      <c r="Q2" s="412"/>
      <c r="R2" s="412"/>
      <c r="S2" s="412"/>
      <c r="T2" s="412"/>
      <c r="U2" s="412"/>
      <c r="V2" s="412"/>
      <c r="AT2" s="19" t="s">
        <v>100</v>
      </c>
    </row>
    <row r="3" spans="1:46" s="1" customFormat="1" ht="6.9" customHeight="1">
      <c r="B3" s="113"/>
      <c r="C3" s="114"/>
      <c r="D3" s="114"/>
      <c r="E3" s="114"/>
      <c r="F3" s="114"/>
      <c r="G3" s="114"/>
      <c r="H3" s="114"/>
      <c r="I3" s="115"/>
      <c r="J3" s="114"/>
      <c r="K3" s="114"/>
      <c r="L3" s="22"/>
      <c r="AT3" s="19" t="s">
        <v>90</v>
      </c>
    </row>
    <row r="4" spans="1:46" s="1" customFormat="1" ht="24.9" customHeight="1">
      <c r="B4" s="22"/>
      <c r="D4" s="116" t="s">
        <v>115</v>
      </c>
      <c r="I4" s="111"/>
      <c r="L4" s="22"/>
      <c r="M4" s="117" t="s">
        <v>10</v>
      </c>
      <c r="AT4" s="19" t="s">
        <v>4</v>
      </c>
    </row>
    <row r="5" spans="1:46" s="1" customFormat="1" ht="6.9" customHeight="1">
      <c r="B5" s="22"/>
      <c r="I5" s="111"/>
      <c r="L5" s="22"/>
    </row>
    <row r="6" spans="1:46" s="1" customFormat="1" ht="12" customHeight="1">
      <c r="B6" s="22"/>
      <c r="D6" s="118" t="s">
        <v>16</v>
      </c>
      <c r="I6" s="111"/>
      <c r="L6" s="22"/>
    </row>
    <row r="7" spans="1:46" s="1" customFormat="1" ht="16.5" customHeight="1">
      <c r="B7" s="22"/>
      <c r="E7" s="413" t="str">
        <f>'Rekapitulace stavby'!K6</f>
        <v>BENEŠOV - DOPRAVNÍ OPATŘENÍ U NÁDRAŽÍ (KSÚS-IROP)</v>
      </c>
      <c r="F7" s="414"/>
      <c r="G7" s="414"/>
      <c r="H7" s="414"/>
      <c r="I7" s="111"/>
      <c r="L7" s="22"/>
    </row>
    <row r="8" spans="1:46" s="1" customFormat="1" ht="12" customHeight="1">
      <c r="B8" s="22"/>
      <c r="D8" s="118" t="s">
        <v>129</v>
      </c>
      <c r="I8" s="111"/>
      <c r="L8" s="22"/>
    </row>
    <row r="9" spans="1:46" s="2" customFormat="1" ht="16.5" customHeight="1">
      <c r="A9" s="37"/>
      <c r="B9" s="42"/>
      <c r="C9" s="37"/>
      <c r="D9" s="37"/>
      <c r="E9" s="413" t="s">
        <v>1412</v>
      </c>
      <c r="F9" s="416"/>
      <c r="G9" s="416"/>
      <c r="H9" s="416"/>
      <c r="I9" s="119"/>
      <c r="J9" s="37"/>
      <c r="K9" s="37"/>
      <c r="L9" s="120"/>
      <c r="S9" s="37"/>
      <c r="T9" s="37"/>
      <c r="U9" s="37"/>
      <c r="V9" s="37"/>
      <c r="W9" s="37"/>
      <c r="X9" s="37"/>
      <c r="Y9" s="37"/>
      <c r="Z9" s="37"/>
      <c r="AA9" s="37"/>
      <c r="AB9" s="37"/>
      <c r="AC9" s="37"/>
      <c r="AD9" s="37"/>
      <c r="AE9" s="37"/>
    </row>
    <row r="10" spans="1:46" s="2" customFormat="1" ht="12" customHeight="1">
      <c r="A10" s="37"/>
      <c r="B10" s="42"/>
      <c r="C10" s="37"/>
      <c r="D10" s="118" t="s">
        <v>1413</v>
      </c>
      <c r="E10" s="37"/>
      <c r="F10" s="37"/>
      <c r="G10" s="37"/>
      <c r="H10" s="37"/>
      <c r="I10" s="119"/>
      <c r="J10" s="37"/>
      <c r="K10" s="37"/>
      <c r="L10" s="120"/>
      <c r="S10" s="37"/>
      <c r="T10" s="37"/>
      <c r="U10" s="37"/>
      <c r="V10" s="37"/>
      <c r="W10" s="37"/>
      <c r="X10" s="37"/>
      <c r="Y10" s="37"/>
      <c r="Z10" s="37"/>
      <c r="AA10" s="37"/>
      <c r="AB10" s="37"/>
      <c r="AC10" s="37"/>
      <c r="AD10" s="37"/>
      <c r="AE10" s="37"/>
    </row>
    <row r="11" spans="1:46" s="2" customFormat="1" ht="16.5" customHeight="1">
      <c r="A11" s="37"/>
      <c r="B11" s="42"/>
      <c r="C11" s="37"/>
      <c r="D11" s="37"/>
      <c r="E11" s="415" t="s">
        <v>1414</v>
      </c>
      <c r="F11" s="416"/>
      <c r="G11" s="416"/>
      <c r="H11" s="416"/>
      <c r="I11" s="119"/>
      <c r="J11" s="37"/>
      <c r="K11" s="37"/>
      <c r="L11" s="120"/>
      <c r="S11" s="37"/>
      <c r="T11" s="37"/>
      <c r="U11" s="37"/>
      <c r="V11" s="37"/>
      <c r="W11" s="37"/>
      <c r="X11" s="37"/>
      <c r="Y11" s="37"/>
      <c r="Z11" s="37"/>
      <c r="AA11" s="37"/>
      <c r="AB11" s="37"/>
      <c r="AC11" s="37"/>
      <c r="AD11" s="37"/>
      <c r="AE11" s="37"/>
    </row>
    <row r="12" spans="1:46" s="2" customFormat="1" ht="10.199999999999999">
      <c r="A12" s="37"/>
      <c r="B12" s="42"/>
      <c r="C12" s="37"/>
      <c r="D12" s="37"/>
      <c r="E12" s="37"/>
      <c r="F12" s="37"/>
      <c r="G12" s="37"/>
      <c r="H12" s="37"/>
      <c r="I12" s="119"/>
      <c r="J12" s="37"/>
      <c r="K12" s="37"/>
      <c r="L12" s="120"/>
      <c r="S12" s="37"/>
      <c r="T12" s="37"/>
      <c r="U12" s="37"/>
      <c r="V12" s="37"/>
      <c r="W12" s="37"/>
      <c r="X12" s="37"/>
      <c r="Y12" s="37"/>
      <c r="Z12" s="37"/>
      <c r="AA12" s="37"/>
      <c r="AB12" s="37"/>
      <c r="AC12" s="37"/>
      <c r="AD12" s="37"/>
      <c r="AE12" s="37"/>
    </row>
    <row r="13" spans="1:46" s="2" customFormat="1" ht="12" customHeight="1">
      <c r="A13" s="37"/>
      <c r="B13" s="42"/>
      <c r="C13" s="37"/>
      <c r="D13" s="118" t="s">
        <v>18</v>
      </c>
      <c r="E13" s="37"/>
      <c r="F13" s="106" t="s">
        <v>19</v>
      </c>
      <c r="G13" s="37"/>
      <c r="H13" s="37"/>
      <c r="I13" s="121" t="s">
        <v>20</v>
      </c>
      <c r="J13" s="106" t="s">
        <v>32</v>
      </c>
      <c r="K13" s="37"/>
      <c r="L13" s="120"/>
      <c r="S13" s="37"/>
      <c r="T13" s="37"/>
      <c r="U13" s="37"/>
      <c r="V13" s="37"/>
      <c r="W13" s="37"/>
      <c r="X13" s="37"/>
      <c r="Y13" s="37"/>
      <c r="Z13" s="37"/>
      <c r="AA13" s="37"/>
      <c r="AB13" s="37"/>
      <c r="AC13" s="37"/>
      <c r="AD13" s="37"/>
      <c r="AE13" s="37"/>
    </row>
    <row r="14" spans="1:46" s="2" customFormat="1" ht="12" customHeight="1">
      <c r="A14" s="37"/>
      <c r="B14" s="42"/>
      <c r="C14" s="37"/>
      <c r="D14" s="118" t="s">
        <v>22</v>
      </c>
      <c r="E14" s="37"/>
      <c r="F14" s="106" t="s">
        <v>23</v>
      </c>
      <c r="G14" s="37"/>
      <c r="H14" s="37"/>
      <c r="I14" s="121" t="s">
        <v>24</v>
      </c>
      <c r="J14" s="122" t="str">
        <f>'Rekapitulace stavby'!AN8</f>
        <v>25. 9. 2019</v>
      </c>
      <c r="K14" s="37"/>
      <c r="L14" s="120"/>
      <c r="S14" s="37"/>
      <c r="T14" s="37"/>
      <c r="U14" s="37"/>
      <c r="V14" s="37"/>
      <c r="W14" s="37"/>
      <c r="X14" s="37"/>
      <c r="Y14" s="37"/>
      <c r="Z14" s="37"/>
      <c r="AA14" s="37"/>
      <c r="AB14" s="37"/>
      <c r="AC14" s="37"/>
      <c r="AD14" s="37"/>
      <c r="AE14" s="37"/>
    </row>
    <row r="15" spans="1:46" s="2" customFormat="1" ht="10.8" customHeight="1">
      <c r="A15" s="37"/>
      <c r="B15" s="42"/>
      <c r="C15" s="37"/>
      <c r="D15" s="37"/>
      <c r="E15" s="37"/>
      <c r="F15" s="37"/>
      <c r="G15" s="37"/>
      <c r="H15" s="37"/>
      <c r="I15" s="119"/>
      <c r="J15" s="37"/>
      <c r="K15" s="37"/>
      <c r="L15" s="120"/>
      <c r="S15" s="37"/>
      <c r="T15" s="37"/>
      <c r="U15" s="37"/>
      <c r="V15" s="37"/>
      <c r="W15" s="37"/>
      <c r="X15" s="37"/>
      <c r="Y15" s="37"/>
      <c r="Z15" s="37"/>
      <c r="AA15" s="37"/>
      <c r="AB15" s="37"/>
      <c r="AC15" s="37"/>
      <c r="AD15" s="37"/>
      <c r="AE15" s="37"/>
    </row>
    <row r="16" spans="1:46" s="2" customFormat="1" ht="12" customHeight="1">
      <c r="A16" s="37"/>
      <c r="B16" s="42"/>
      <c r="C16" s="37"/>
      <c r="D16" s="118" t="s">
        <v>30</v>
      </c>
      <c r="E16" s="37"/>
      <c r="F16" s="37"/>
      <c r="G16" s="37"/>
      <c r="H16" s="37"/>
      <c r="I16" s="121" t="s">
        <v>31</v>
      </c>
      <c r="J16" s="106" t="s">
        <v>32</v>
      </c>
      <c r="K16" s="37"/>
      <c r="L16" s="120"/>
      <c r="S16" s="37"/>
      <c r="T16" s="37"/>
      <c r="U16" s="37"/>
      <c r="V16" s="37"/>
      <c r="W16" s="37"/>
      <c r="X16" s="37"/>
      <c r="Y16" s="37"/>
      <c r="Z16" s="37"/>
      <c r="AA16" s="37"/>
      <c r="AB16" s="37"/>
      <c r="AC16" s="37"/>
      <c r="AD16" s="37"/>
      <c r="AE16" s="37"/>
    </row>
    <row r="17" spans="1:31" s="2" customFormat="1" ht="18" customHeight="1">
      <c r="A17" s="37"/>
      <c r="B17" s="42"/>
      <c r="C17" s="37"/>
      <c r="D17" s="37"/>
      <c r="E17" s="106" t="s">
        <v>33</v>
      </c>
      <c r="F17" s="37"/>
      <c r="G17" s="37"/>
      <c r="H17" s="37"/>
      <c r="I17" s="121" t="s">
        <v>34</v>
      </c>
      <c r="J17" s="106" t="s">
        <v>32</v>
      </c>
      <c r="K17" s="37"/>
      <c r="L17" s="120"/>
      <c r="S17" s="37"/>
      <c r="T17" s="37"/>
      <c r="U17" s="37"/>
      <c r="V17" s="37"/>
      <c r="W17" s="37"/>
      <c r="X17" s="37"/>
      <c r="Y17" s="37"/>
      <c r="Z17" s="37"/>
      <c r="AA17" s="37"/>
      <c r="AB17" s="37"/>
      <c r="AC17" s="37"/>
      <c r="AD17" s="37"/>
      <c r="AE17" s="37"/>
    </row>
    <row r="18" spans="1:31" s="2" customFormat="1" ht="6.9" customHeight="1">
      <c r="A18" s="37"/>
      <c r="B18" s="42"/>
      <c r="C18" s="37"/>
      <c r="D18" s="37"/>
      <c r="E18" s="37"/>
      <c r="F18" s="37"/>
      <c r="G18" s="37"/>
      <c r="H18" s="37"/>
      <c r="I18" s="119"/>
      <c r="J18" s="37"/>
      <c r="K18" s="37"/>
      <c r="L18" s="120"/>
      <c r="S18" s="37"/>
      <c r="T18" s="37"/>
      <c r="U18" s="37"/>
      <c r="V18" s="37"/>
      <c r="W18" s="37"/>
      <c r="X18" s="37"/>
      <c r="Y18" s="37"/>
      <c r="Z18" s="37"/>
      <c r="AA18" s="37"/>
      <c r="AB18" s="37"/>
      <c r="AC18" s="37"/>
      <c r="AD18" s="37"/>
      <c r="AE18" s="37"/>
    </row>
    <row r="19" spans="1:31" s="2" customFormat="1" ht="12" customHeight="1">
      <c r="A19" s="37"/>
      <c r="B19" s="42"/>
      <c r="C19" s="37"/>
      <c r="D19" s="118" t="s">
        <v>35</v>
      </c>
      <c r="E19" s="37"/>
      <c r="F19" s="37"/>
      <c r="G19" s="37"/>
      <c r="H19" s="37"/>
      <c r="I19" s="121" t="s">
        <v>31</v>
      </c>
      <c r="J19" s="32" t="str">
        <f>'Rekapitulace stavby'!AN13</f>
        <v>Vyplň údaj</v>
      </c>
      <c r="K19" s="37"/>
      <c r="L19" s="120"/>
      <c r="S19" s="37"/>
      <c r="T19" s="37"/>
      <c r="U19" s="37"/>
      <c r="V19" s="37"/>
      <c r="W19" s="37"/>
      <c r="X19" s="37"/>
      <c r="Y19" s="37"/>
      <c r="Z19" s="37"/>
      <c r="AA19" s="37"/>
      <c r="AB19" s="37"/>
      <c r="AC19" s="37"/>
      <c r="AD19" s="37"/>
      <c r="AE19" s="37"/>
    </row>
    <row r="20" spans="1:31" s="2" customFormat="1" ht="18" customHeight="1">
      <c r="A20" s="37"/>
      <c r="B20" s="42"/>
      <c r="C20" s="37"/>
      <c r="D20" s="37"/>
      <c r="E20" s="417" t="str">
        <f>'Rekapitulace stavby'!E14</f>
        <v>Vyplň údaj</v>
      </c>
      <c r="F20" s="418"/>
      <c r="G20" s="418"/>
      <c r="H20" s="418"/>
      <c r="I20" s="121" t="s">
        <v>34</v>
      </c>
      <c r="J20" s="32" t="str">
        <f>'Rekapitulace stavby'!AN14</f>
        <v>Vyplň údaj</v>
      </c>
      <c r="K20" s="37"/>
      <c r="L20" s="120"/>
      <c r="S20" s="37"/>
      <c r="T20" s="37"/>
      <c r="U20" s="37"/>
      <c r="V20" s="37"/>
      <c r="W20" s="37"/>
      <c r="X20" s="37"/>
      <c r="Y20" s="37"/>
      <c r="Z20" s="37"/>
      <c r="AA20" s="37"/>
      <c r="AB20" s="37"/>
      <c r="AC20" s="37"/>
      <c r="AD20" s="37"/>
      <c r="AE20" s="37"/>
    </row>
    <row r="21" spans="1:31" s="2" customFormat="1" ht="6.9" customHeight="1">
      <c r="A21" s="37"/>
      <c r="B21" s="42"/>
      <c r="C21" s="37"/>
      <c r="D21" s="37"/>
      <c r="E21" s="37"/>
      <c r="F21" s="37"/>
      <c r="G21" s="37"/>
      <c r="H21" s="37"/>
      <c r="I21" s="119"/>
      <c r="J21" s="37"/>
      <c r="K21" s="37"/>
      <c r="L21" s="120"/>
      <c r="S21" s="37"/>
      <c r="T21" s="37"/>
      <c r="U21" s="37"/>
      <c r="V21" s="37"/>
      <c r="W21" s="37"/>
      <c r="X21" s="37"/>
      <c r="Y21" s="37"/>
      <c r="Z21" s="37"/>
      <c r="AA21" s="37"/>
      <c r="AB21" s="37"/>
      <c r="AC21" s="37"/>
      <c r="AD21" s="37"/>
      <c r="AE21" s="37"/>
    </row>
    <row r="22" spans="1:31" s="2" customFormat="1" ht="12" customHeight="1">
      <c r="A22" s="37"/>
      <c r="B22" s="42"/>
      <c r="C22" s="37"/>
      <c r="D22" s="118" t="s">
        <v>37</v>
      </c>
      <c r="E22" s="37"/>
      <c r="F22" s="37"/>
      <c r="G22" s="37"/>
      <c r="H22" s="37"/>
      <c r="I22" s="121" t="s">
        <v>31</v>
      </c>
      <c r="J22" s="106" t="s">
        <v>32</v>
      </c>
      <c r="K22" s="37"/>
      <c r="L22" s="120"/>
      <c r="S22" s="37"/>
      <c r="T22" s="37"/>
      <c r="U22" s="37"/>
      <c r="V22" s="37"/>
      <c r="W22" s="37"/>
      <c r="X22" s="37"/>
      <c r="Y22" s="37"/>
      <c r="Z22" s="37"/>
      <c r="AA22" s="37"/>
      <c r="AB22" s="37"/>
      <c r="AC22" s="37"/>
      <c r="AD22" s="37"/>
      <c r="AE22" s="37"/>
    </row>
    <row r="23" spans="1:31" s="2" customFormat="1" ht="18" customHeight="1">
      <c r="A23" s="37"/>
      <c r="B23" s="42"/>
      <c r="C23" s="37"/>
      <c r="D23" s="37"/>
      <c r="E23" s="106" t="s">
        <v>39</v>
      </c>
      <c r="F23" s="37"/>
      <c r="G23" s="37"/>
      <c r="H23" s="37"/>
      <c r="I23" s="121" t="s">
        <v>34</v>
      </c>
      <c r="J23" s="106" t="s">
        <v>32</v>
      </c>
      <c r="K23" s="37"/>
      <c r="L23" s="120"/>
      <c r="S23" s="37"/>
      <c r="T23" s="37"/>
      <c r="U23" s="37"/>
      <c r="V23" s="37"/>
      <c r="W23" s="37"/>
      <c r="X23" s="37"/>
      <c r="Y23" s="37"/>
      <c r="Z23" s="37"/>
      <c r="AA23" s="37"/>
      <c r="AB23" s="37"/>
      <c r="AC23" s="37"/>
      <c r="AD23" s="37"/>
      <c r="AE23" s="37"/>
    </row>
    <row r="24" spans="1:31" s="2" customFormat="1" ht="6.9" customHeight="1">
      <c r="A24" s="37"/>
      <c r="B24" s="42"/>
      <c r="C24" s="37"/>
      <c r="D24" s="37"/>
      <c r="E24" s="37"/>
      <c r="F24" s="37"/>
      <c r="G24" s="37"/>
      <c r="H24" s="37"/>
      <c r="I24" s="119"/>
      <c r="J24" s="37"/>
      <c r="K24" s="37"/>
      <c r="L24" s="120"/>
      <c r="S24" s="37"/>
      <c r="T24" s="37"/>
      <c r="U24" s="37"/>
      <c r="V24" s="37"/>
      <c r="W24" s="37"/>
      <c r="X24" s="37"/>
      <c r="Y24" s="37"/>
      <c r="Z24" s="37"/>
      <c r="AA24" s="37"/>
      <c r="AB24" s="37"/>
      <c r="AC24" s="37"/>
      <c r="AD24" s="37"/>
      <c r="AE24" s="37"/>
    </row>
    <row r="25" spans="1:31" s="2" customFormat="1" ht="12" customHeight="1">
      <c r="A25" s="37"/>
      <c r="B25" s="42"/>
      <c r="C25" s="37"/>
      <c r="D25" s="118" t="s">
        <v>41</v>
      </c>
      <c r="E25" s="37"/>
      <c r="F25" s="37"/>
      <c r="G25" s="37"/>
      <c r="H25" s="37"/>
      <c r="I25" s="121" t="s">
        <v>31</v>
      </c>
      <c r="J25" s="106" t="s">
        <v>42</v>
      </c>
      <c r="K25" s="37"/>
      <c r="L25" s="120"/>
      <c r="S25" s="37"/>
      <c r="T25" s="37"/>
      <c r="U25" s="37"/>
      <c r="V25" s="37"/>
      <c r="W25" s="37"/>
      <c r="X25" s="37"/>
      <c r="Y25" s="37"/>
      <c r="Z25" s="37"/>
      <c r="AA25" s="37"/>
      <c r="AB25" s="37"/>
      <c r="AC25" s="37"/>
      <c r="AD25" s="37"/>
      <c r="AE25" s="37"/>
    </row>
    <row r="26" spans="1:31" s="2" customFormat="1" ht="18" customHeight="1">
      <c r="A26" s="37"/>
      <c r="B26" s="42"/>
      <c r="C26" s="37"/>
      <c r="D26" s="37"/>
      <c r="E26" s="106" t="s">
        <v>44</v>
      </c>
      <c r="F26" s="37"/>
      <c r="G26" s="37"/>
      <c r="H26" s="37"/>
      <c r="I26" s="121" t="s">
        <v>34</v>
      </c>
      <c r="J26" s="106" t="s">
        <v>32</v>
      </c>
      <c r="K26" s="37"/>
      <c r="L26" s="120"/>
      <c r="S26" s="37"/>
      <c r="T26" s="37"/>
      <c r="U26" s="37"/>
      <c r="V26" s="37"/>
      <c r="W26" s="37"/>
      <c r="X26" s="37"/>
      <c r="Y26" s="37"/>
      <c r="Z26" s="37"/>
      <c r="AA26" s="37"/>
      <c r="AB26" s="37"/>
      <c r="AC26" s="37"/>
      <c r="AD26" s="37"/>
      <c r="AE26" s="37"/>
    </row>
    <row r="27" spans="1:31" s="2" customFormat="1" ht="6.9" customHeight="1">
      <c r="A27" s="37"/>
      <c r="B27" s="42"/>
      <c r="C27" s="37"/>
      <c r="D27" s="37"/>
      <c r="E27" s="37"/>
      <c r="F27" s="37"/>
      <c r="G27" s="37"/>
      <c r="H27" s="37"/>
      <c r="I27" s="119"/>
      <c r="J27" s="37"/>
      <c r="K27" s="37"/>
      <c r="L27" s="120"/>
      <c r="S27" s="37"/>
      <c r="T27" s="37"/>
      <c r="U27" s="37"/>
      <c r="V27" s="37"/>
      <c r="W27" s="37"/>
      <c r="X27" s="37"/>
      <c r="Y27" s="37"/>
      <c r="Z27" s="37"/>
      <c r="AA27" s="37"/>
      <c r="AB27" s="37"/>
      <c r="AC27" s="37"/>
      <c r="AD27" s="37"/>
      <c r="AE27" s="37"/>
    </row>
    <row r="28" spans="1:31" s="2" customFormat="1" ht="12" customHeight="1">
      <c r="A28" s="37"/>
      <c r="B28" s="42"/>
      <c r="C28" s="37"/>
      <c r="D28" s="118" t="s">
        <v>45</v>
      </c>
      <c r="E28" s="37"/>
      <c r="F28" s="37"/>
      <c r="G28" s="37"/>
      <c r="H28" s="37"/>
      <c r="I28" s="119"/>
      <c r="J28" s="37"/>
      <c r="K28" s="37"/>
      <c r="L28" s="120"/>
      <c r="S28" s="37"/>
      <c r="T28" s="37"/>
      <c r="U28" s="37"/>
      <c r="V28" s="37"/>
      <c r="W28" s="37"/>
      <c r="X28" s="37"/>
      <c r="Y28" s="37"/>
      <c r="Z28" s="37"/>
      <c r="AA28" s="37"/>
      <c r="AB28" s="37"/>
      <c r="AC28" s="37"/>
      <c r="AD28" s="37"/>
      <c r="AE28" s="37"/>
    </row>
    <row r="29" spans="1:31" s="8" customFormat="1" ht="16.5" customHeight="1">
      <c r="A29" s="123"/>
      <c r="B29" s="124"/>
      <c r="C29" s="123"/>
      <c r="D29" s="123"/>
      <c r="E29" s="419" t="s">
        <v>32</v>
      </c>
      <c r="F29" s="419"/>
      <c r="G29" s="419"/>
      <c r="H29" s="419"/>
      <c r="I29" s="125"/>
      <c r="J29" s="123"/>
      <c r="K29" s="123"/>
      <c r="L29" s="126"/>
      <c r="S29" s="123"/>
      <c r="T29" s="123"/>
      <c r="U29" s="123"/>
      <c r="V29" s="123"/>
      <c r="W29" s="123"/>
      <c r="X29" s="123"/>
      <c r="Y29" s="123"/>
      <c r="Z29" s="123"/>
      <c r="AA29" s="123"/>
      <c r="AB29" s="123"/>
      <c r="AC29" s="123"/>
      <c r="AD29" s="123"/>
      <c r="AE29" s="123"/>
    </row>
    <row r="30" spans="1:31" s="2" customFormat="1" ht="6.9" customHeight="1">
      <c r="A30" s="37"/>
      <c r="B30" s="42"/>
      <c r="C30" s="37"/>
      <c r="D30" s="37"/>
      <c r="E30" s="37"/>
      <c r="F30" s="37"/>
      <c r="G30" s="37"/>
      <c r="H30" s="37"/>
      <c r="I30" s="119"/>
      <c r="J30" s="37"/>
      <c r="K30" s="37"/>
      <c r="L30" s="120"/>
      <c r="S30" s="37"/>
      <c r="T30" s="37"/>
      <c r="U30" s="37"/>
      <c r="V30" s="37"/>
      <c r="W30" s="37"/>
      <c r="X30" s="37"/>
      <c r="Y30" s="37"/>
      <c r="Z30" s="37"/>
      <c r="AA30" s="37"/>
      <c r="AB30" s="37"/>
      <c r="AC30" s="37"/>
      <c r="AD30" s="37"/>
      <c r="AE30" s="37"/>
    </row>
    <row r="31" spans="1:31" s="2" customFormat="1" ht="6.9" customHeight="1">
      <c r="A31" s="37"/>
      <c r="B31" s="42"/>
      <c r="C31" s="37"/>
      <c r="D31" s="127"/>
      <c r="E31" s="127"/>
      <c r="F31" s="127"/>
      <c r="G31" s="127"/>
      <c r="H31" s="127"/>
      <c r="I31" s="128"/>
      <c r="J31" s="127"/>
      <c r="K31" s="127"/>
      <c r="L31" s="120"/>
      <c r="S31" s="37"/>
      <c r="T31" s="37"/>
      <c r="U31" s="37"/>
      <c r="V31" s="37"/>
      <c r="W31" s="37"/>
      <c r="X31" s="37"/>
      <c r="Y31" s="37"/>
      <c r="Z31" s="37"/>
      <c r="AA31" s="37"/>
      <c r="AB31" s="37"/>
      <c r="AC31" s="37"/>
      <c r="AD31" s="37"/>
      <c r="AE31" s="37"/>
    </row>
    <row r="32" spans="1:31" s="2" customFormat="1" ht="25.35" customHeight="1">
      <c r="A32" s="37"/>
      <c r="B32" s="42"/>
      <c r="C32" s="37"/>
      <c r="D32" s="129" t="s">
        <v>47</v>
      </c>
      <c r="E32" s="37"/>
      <c r="F32" s="37"/>
      <c r="G32" s="37"/>
      <c r="H32" s="37"/>
      <c r="I32" s="119"/>
      <c r="J32" s="130">
        <f>ROUND(J87, 0)</f>
        <v>0</v>
      </c>
      <c r="K32" s="37"/>
      <c r="L32" s="120"/>
      <c r="S32" s="37"/>
      <c r="T32" s="37"/>
      <c r="U32" s="37"/>
      <c r="V32" s="37"/>
      <c r="W32" s="37"/>
      <c r="X32" s="37"/>
      <c r="Y32" s="37"/>
      <c r="Z32" s="37"/>
      <c r="AA32" s="37"/>
      <c r="AB32" s="37"/>
      <c r="AC32" s="37"/>
      <c r="AD32" s="37"/>
      <c r="AE32" s="37"/>
    </row>
    <row r="33" spans="1:31" s="2" customFormat="1" ht="6.9" customHeight="1">
      <c r="A33" s="37"/>
      <c r="B33" s="42"/>
      <c r="C33" s="37"/>
      <c r="D33" s="127"/>
      <c r="E33" s="127"/>
      <c r="F33" s="127"/>
      <c r="G33" s="127"/>
      <c r="H33" s="127"/>
      <c r="I33" s="128"/>
      <c r="J33" s="127"/>
      <c r="K33" s="127"/>
      <c r="L33" s="120"/>
      <c r="S33" s="37"/>
      <c r="T33" s="37"/>
      <c r="U33" s="37"/>
      <c r="V33" s="37"/>
      <c r="W33" s="37"/>
      <c r="X33" s="37"/>
      <c r="Y33" s="37"/>
      <c r="Z33" s="37"/>
      <c r="AA33" s="37"/>
      <c r="AB33" s="37"/>
      <c r="AC33" s="37"/>
      <c r="AD33" s="37"/>
      <c r="AE33" s="37"/>
    </row>
    <row r="34" spans="1:31" s="2" customFormat="1" ht="14.4" customHeight="1">
      <c r="A34" s="37"/>
      <c r="B34" s="42"/>
      <c r="C34" s="37"/>
      <c r="D34" s="37"/>
      <c r="E34" s="37"/>
      <c r="F34" s="131" t="s">
        <v>49</v>
      </c>
      <c r="G34" s="37"/>
      <c r="H34" s="37"/>
      <c r="I34" s="132" t="s">
        <v>48</v>
      </c>
      <c r="J34" s="131" t="s">
        <v>50</v>
      </c>
      <c r="K34" s="37"/>
      <c r="L34" s="120"/>
      <c r="S34" s="37"/>
      <c r="T34" s="37"/>
      <c r="U34" s="37"/>
      <c r="V34" s="37"/>
      <c r="W34" s="37"/>
      <c r="X34" s="37"/>
      <c r="Y34" s="37"/>
      <c r="Z34" s="37"/>
      <c r="AA34" s="37"/>
      <c r="AB34" s="37"/>
      <c r="AC34" s="37"/>
      <c r="AD34" s="37"/>
      <c r="AE34" s="37"/>
    </row>
    <row r="35" spans="1:31" s="2" customFormat="1" ht="14.4" customHeight="1">
      <c r="A35" s="37"/>
      <c r="B35" s="42"/>
      <c r="C35" s="37"/>
      <c r="D35" s="133" t="s">
        <v>51</v>
      </c>
      <c r="E35" s="118" t="s">
        <v>52</v>
      </c>
      <c r="F35" s="134">
        <f>ROUND((SUM(BE87:BE174)),  0)</f>
        <v>0</v>
      </c>
      <c r="G35" s="37"/>
      <c r="H35" s="37"/>
      <c r="I35" s="135">
        <v>0.21</v>
      </c>
      <c r="J35" s="134">
        <f>ROUND(((SUM(BE87:BE174))*I35),  0)</f>
        <v>0</v>
      </c>
      <c r="K35" s="37"/>
      <c r="L35" s="120"/>
      <c r="S35" s="37"/>
      <c r="T35" s="37"/>
      <c r="U35" s="37"/>
      <c r="V35" s="37"/>
      <c r="W35" s="37"/>
      <c r="X35" s="37"/>
      <c r="Y35" s="37"/>
      <c r="Z35" s="37"/>
      <c r="AA35" s="37"/>
      <c r="AB35" s="37"/>
      <c r="AC35" s="37"/>
      <c r="AD35" s="37"/>
      <c r="AE35" s="37"/>
    </row>
    <row r="36" spans="1:31" s="2" customFormat="1" ht="14.4" customHeight="1">
      <c r="A36" s="37"/>
      <c r="B36" s="42"/>
      <c r="C36" s="37"/>
      <c r="D36" s="37"/>
      <c r="E36" s="118" t="s">
        <v>53</v>
      </c>
      <c r="F36" s="134">
        <f>ROUND((SUM(BF87:BF174)),  0)</f>
        <v>0</v>
      </c>
      <c r="G36" s="37"/>
      <c r="H36" s="37"/>
      <c r="I36" s="135">
        <v>0.15</v>
      </c>
      <c r="J36" s="134">
        <f>ROUND(((SUM(BF87:BF174))*I36),  0)</f>
        <v>0</v>
      </c>
      <c r="K36" s="37"/>
      <c r="L36" s="120"/>
      <c r="S36" s="37"/>
      <c r="T36" s="37"/>
      <c r="U36" s="37"/>
      <c r="V36" s="37"/>
      <c r="W36" s="37"/>
      <c r="X36" s="37"/>
      <c r="Y36" s="37"/>
      <c r="Z36" s="37"/>
      <c r="AA36" s="37"/>
      <c r="AB36" s="37"/>
      <c r="AC36" s="37"/>
      <c r="AD36" s="37"/>
      <c r="AE36" s="37"/>
    </row>
    <row r="37" spans="1:31" s="2" customFormat="1" ht="14.4" hidden="1" customHeight="1">
      <c r="A37" s="37"/>
      <c r="B37" s="42"/>
      <c r="C37" s="37"/>
      <c r="D37" s="37"/>
      <c r="E37" s="118" t="s">
        <v>54</v>
      </c>
      <c r="F37" s="134">
        <f>ROUND((SUM(BG87:BG174)),  0)</f>
        <v>0</v>
      </c>
      <c r="G37" s="37"/>
      <c r="H37" s="37"/>
      <c r="I37" s="135">
        <v>0.21</v>
      </c>
      <c r="J37" s="134">
        <f>0</f>
        <v>0</v>
      </c>
      <c r="K37" s="37"/>
      <c r="L37" s="120"/>
      <c r="S37" s="37"/>
      <c r="T37" s="37"/>
      <c r="U37" s="37"/>
      <c r="V37" s="37"/>
      <c r="W37" s="37"/>
      <c r="X37" s="37"/>
      <c r="Y37" s="37"/>
      <c r="Z37" s="37"/>
      <c r="AA37" s="37"/>
      <c r="AB37" s="37"/>
      <c r="AC37" s="37"/>
      <c r="AD37" s="37"/>
      <c r="AE37" s="37"/>
    </row>
    <row r="38" spans="1:31" s="2" customFormat="1" ht="14.4" hidden="1" customHeight="1">
      <c r="A38" s="37"/>
      <c r="B38" s="42"/>
      <c r="C38" s="37"/>
      <c r="D38" s="37"/>
      <c r="E38" s="118" t="s">
        <v>55</v>
      </c>
      <c r="F38" s="134">
        <f>ROUND((SUM(BH87:BH174)),  0)</f>
        <v>0</v>
      </c>
      <c r="G38" s="37"/>
      <c r="H38" s="37"/>
      <c r="I38" s="135">
        <v>0.15</v>
      </c>
      <c r="J38" s="134">
        <f>0</f>
        <v>0</v>
      </c>
      <c r="K38" s="37"/>
      <c r="L38" s="120"/>
      <c r="S38" s="37"/>
      <c r="T38" s="37"/>
      <c r="U38" s="37"/>
      <c r="V38" s="37"/>
      <c r="W38" s="37"/>
      <c r="X38" s="37"/>
      <c r="Y38" s="37"/>
      <c r="Z38" s="37"/>
      <c r="AA38" s="37"/>
      <c r="AB38" s="37"/>
      <c r="AC38" s="37"/>
      <c r="AD38" s="37"/>
      <c r="AE38" s="37"/>
    </row>
    <row r="39" spans="1:31" s="2" customFormat="1" ht="14.4" hidden="1" customHeight="1">
      <c r="A39" s="37"/>
      <c r="B39" s="42"/>
      <c r="C39" s="37"/>
      <c r="D39" s="37"/>
      <c r="E39" s="118" t="s">
        <v>56</v>
      </c>
      <c r="F39" s="134">
        <f>ROUND((SUM(BI87:BI174)),  0)</f>
        <v>0</v>
      </c>
      <c r="G39" s="37"/>
      <c r="H39" s="37"/>
      <c r="I39" s="135">
        <v>0</v>
      </c>
      <c r="J39" s="134">
        <f>0</f>
        <v>0</v>
      </c>
      <c r="K39" s="37"/>
      <c r="L39" s="120"/>
      <c r="S39" s="37"/>
      <c r="T39" s="37"/>
      <c r="U39" s="37"/>
      <c r="V39" s="37"/>
      <c r="W39" s="37"/>
      <c r="X39" s="37"/>
      <c r="Y39" s="37"/>
      <c r="Z39" s="37"/>
      <c r="AA39" s="37"/>
      <c r="AB39" s="37"/>
      <c r="AC39" s="37"/>
      <c r="AD39" s="37"/>
      <c r="AE39" s="37"/>
    </row>
    <row r="40" spans="1:31" s="2" customFormat="1" ht="6.9" customHeight="1">
      <c r="A40" s="37"/>
      <c r="B40" s="42"/>
      <c r="C40" s="37"/>
      <c r="D40" s="37"/>
      <c r="E40" s="37"/>
      <c r="F40" s="37"/>
      <c r="G40" s="37"/>
      <c r="H40" s="37"/>
      <c r="I40" s="119"/>
      <c r="J40" s="37"/>
      <c r="K40" s="37"/>
      <c r="L40" s="120"/>
      <c r="S40" s="37"/>
      <c r="T40" s="37"/>
      <c r="U40" s="37"/>
      <c r="V40" s="37"/>
      <c r="W40" s="37"/>
      <c r="X40" s="37"/>
      <c r="Y40" s="37"/>
      <c r="Z40" s="37"/>
      <c r="AA40" s="37"/>
      <c r="AB40" s="37"/>
      <c r="AC40" s="37"/>
      <c r="AD40" s="37"/>
      <c r="AE40" s="37"/>
    </row>
    <row r="41" spans="1:31" s="2" customFormat="1" ht="25.35" customHeight="1">
      <c r="A41" s="37"/>
      <c r="B41" s="42"/>
      <c r="C41" s="136"/>
      <c r="D41" s="137" t="s">
        <v>57</v>
      </c>
      <c r="E41" s="138"/>
      <c r="F41" s="138"/>
      <c r="G41" s="139" t="s">
        <v>58</v>
      </c>
      <c r="H41" s="140" t="s">
        <v>59</v>
      </c>
      <c r="I41" s="141"/>
      <c r="J41" s="142">
        <f>SUM(J32:J39)</f>
        <v>0</v>
      </c>
      <c r="K41" s="143"/>
      <c r="L41" s="120"/>
      <c r="S41" s="37"/>
      <c r="T41" s="37"/>
      <c r="U41" s="37"/>
      <c r="V41" s="37"/>
      <c r="W41" s="37"/>
      <c r="X41" s="37"/>
      <c r="Y41" s="37"/>
      <c r="Z41" s="37"/>
      <c r="AA41" s="37"/>
      <c r="AB41" s="37"/>
      <c r="AC41" s="37"/>
      <c r="AD41" s="37"/>
      <c r="AE41" s="37"/>
    </row>
    <row r="42" spans="1:31" s="2" customFormat="1" ht="14.4" customHeight="1">
      <c r="A42" s="37"/>
      <c r="B42" s="144"/>
      <c r="C42" s="145"/>
      <c r="D42" s="145"/>
      <c r="E42" s="145"/>
      <c r="F42" s="145"/>
      <c r="G42" s="145"/>
      <c r="H42" s="145"/>
      <c r="I42" s="146"/>
      <c r="J42" s="145"/>
      <c r="K42" s="145"/>
      <c r="L42" s="120"/>
      <c r="S42" s="37"/>
      <c r="T42" s="37"/>
      <c r="U42" s="37"/>
      <c r="V42" s="37"/>
      <c r="W42" s="37"/>
      <c r="X42" s="37"/>
      <c r="Y42" s="37"/>
      <c r="Z42" s="37"/>
      <c r="AA42" s="37"/>
      <c r="AB42" s="37"/>
      <c r="AC42" s="37"/>
      <c r="AD42" s="37"/>
      <c r="AE42" s="37"/>
    </row>
    <row r="46" spans="1:31" s="2" customFormat="1" ht="6.9" customHeight="1">
      <c r="A46" s="37"/>
      <c r="B46" s="147"/>
      <c r="C46" s="148"/>
      <c r="D46" s="148"/>
      <c r="E46" s="148"/>
      <c r="F46" s="148"/>
      <c r="G46" s="148"/>
      <c r="H46" s="148"/>
      <c r="I46" s="149"/>
      <c r="J46" s="148"/>
      <c r="K46" s="148"/>
      <c r="L46" s="120"/>
      <c r="S46" s="37"/>
      <c r="T46" s="37"/>
      <c r="U46" s="37"/>
      <c r="V46" s="37"/>
      <c r="W46" s="37"/>
      <c r="X46" s="37"/>
      <c r="Y46" s="37"/>
      <c r="Z46" s="37"/>
      <c r="AA46" s="37"/>
      <c r="AB46" s="37"/>
      <c r="AC46" s="37"/>
      <c r="AD46" s="37"/>
      <c r="AE46" s="37"/>
    </row>
    <row r="47" spans="1:31" s="2" customFormat="1" ht="24.9" customHeight="1">
      <c r="A47" s="37"/>
      <c r="B47" s="38"/>
      <c r="C47" s="25" t="s">
        <v>162</v>
      </c>
      <c r="D47" s="39"/>
      <c r="E47" s="39"/>
      <c r="F47" s="39"/>
      <c r="G47" s="39"/>
      <c r="H47" s="39"/>
      <c r="I47" s="119"/>
      <c r="J47" s="39"/>
      <c r="K47" s="39"/>
      <c r="L47" s="120"/>
      <c r="S47" s="37"/>
      <c r="T47" s="37"/>
      <c r="U47" s="37"/>
      <c r="V47" s="37"/>
      <c r="W47" s="37"/>
      <c r="X47" s="37"/>
      <c r="Y47" s="37"/>
      <c r="Z47" s="37"/>
      <c r="AA47" s="37"/>
      <c r="AB47" s="37"/>
      <c r="AC47" s="37"/>
      <c r="AD47" s="37"/>
      <c r="AE47" s="37"/>
    </row>
    <row r="48" spans="1:31" s="2" customFormat="1" ht="6.9" customHeight="1">
      <c r="A48" s="37"/>
      <c r="B48" s="38"/>
      <c r="C48" s="39"/>
      <c r="D48" s="39"/>
      <c r="E48" s="39"/>
      <c r="F48" s="39"/>
      <c r="G48" s="39"/>
      <c r="H48" s="39"/>
      <c r="I48" s="119"/>
      <c r="J48" s="39"/>
      <c r="K48" s="39"/>
      <c r="L48" s="120"/>
      <c r="S48" s="37"/>
      <c r="T48" s="37"/>
      <c r="U48" s="37"/>
      <c r="V48" s="37"/>
      <c r="W48" s="37"/>
      <c r="X48" s="37"/>
      <c r="Y48" s="37"/>
      <c r="Z48" s="37"/>
      <c r="AA48" s="37"/>
      <c r="AB48" s="37"/>
      <c r="AC48" s="37"/>
      <c r="AD48" s="37"/>
      <c r="AE48" s="37"/>
    </row>
    <row r="49" spans="1:47" s="2" customFormat="1" ht="12" customHeight="1">
      <c r="A49" s="37"/>
      <c r="B49" s="38"/>
      <c r="C49" s="31" t="s">
        <v>16</v>
      </c>
      <c r="D49" s="39"/>
      <c r="E49" s="39"/>
      <c r="F49" s="39"/>
      <c r="G49" s="39"/>
      <c r="H49" s="39"/>
      <c r="I49" s="119"/>
      <c r="J49" s="39"/>
      <c r="K49" s="39"/>
      <c r="L49" s="120"/>
      <c r="S49" s="37"/>
      <c r="T49" s="37"/>
      <c r="U49" s="37"/>
      <c r="V49" s="37"/>
      <c r="W49" s="37"/>
      <c r="X49" s="37"/>
      <c r="Y49" s="37"/>
      <c r="Z49" s="37"/>
      <c r="AA49" s="37"/>
      <c r="AB49" s="37"/>
      <c r="AC49" s="37"/>
      <c r="AD49" s="37"/>
      <c r="AE49" s="37"/>
    </row>
    <row r="50" spans="1:47" s="2" customFormat="1" ht="16.5" customHeight="1">
      <c r="A50" s="37"/>
      <c r="B50" s="38"/>
      <c r="C50" s="39"/>
      <c r="D50" s="39"/>
      <c r="E50" s="420" t="str">
        <f>E7</f>
        <v>BENEŠOV - DOPRAVNÍ OPATŘENÍ U NÁDRAŽÍ (KSÚS-IROP)</v>
      </c>
      <c r="F50" s="421"/>
      <c r="G50" s="421"/>
      <c r="H50" s="421"/>
      <c r="I50" s="119"/>
      <c r="J50" s="39"/>
      <c r="K50" s="39"/>
      <c r="L50" s="120"/>
      <c r="S50" s="37"/>
      <c r="T50" s="37"/>
      <c r="U50" s="37"/>
      <c r="V50" s="37"/>
      <c r="W50" s="37"/>
      <c r="X50" s="37"/>
      <c r="Y50" s="37"/>
      <c r="Z50" s="37"/>
      <c r="AA50" s="37"/>
      <c r="AB50" s="37"/>
      <c r="AC50" s="37"/>
      <c r="AD50" s="37"/>
      <c r="AE50" s="37"/>
    </row>
    <row r="51" spans="1:47" s="1" customFormat="1" ht="12" customHeight="1">
      <c r="B51" s="23"/>
      <c r="C51" s="31" t="s">
        <v>129</v>
      </c>
      <c r="D51" s="24"/>
      <c r="E51" s="24"/>
      <c r="F51" s="24"/>
      <c r="G51" s="24"/>
      <c r="H51" s="24"/>
      <c r="I51" s="111"/>
      <c r="J51" s="24"/>
      <c r="K51" s="24"/>
      <c r="L51" s="22"/>
    </row>
    <row r="52" spans="1:47" s="2" customFormat="1" ht="16.5" customHeight="1">
      <c r="A52" s="37"/>
      <c r="B52" s="38"/>
      <c r="C52" s="39"/>
      <c r="D52" s="39"/>
      <c r="E52" s="420" t="s">
        <v>1412</v>
      </c>
      <c r="F52" s="422"/>
      <c r="G52" s="422"/>
      <c r="H52" s="422"/>
      <c r="I52" s="119"/>
      <c r="J52" s="39"/>
      <c r="K52" s="39"/>
      <c r="L52" s="120"/>
      <c r="S52" s="37"/>
      <c r="T52" s="37"/>
      <c r="U52" s="37"/>
      <c r="V52" s="37"/>
      <c r="W52" s="37"/>
      <c r="X52" s="37"/>
      <c r="Y52" s="37"/>
      <c r="Z52" s="37"/>
      <c r="AA52" s="37"/>
      <c r="AB52" s="37"/>
      <c r="AC52" s="37"/>
      <c r="AD52" s="37"/>
      <c r="AE52" s="37"/>
    </row>
    <row r="53" spans="1:47" s="2" customFormat="1" ht="12" customHeight="1">
      <c r="A53" s="37"/>
      <c r="B53" s="38"/>
      <c r="C53" s="31" t="s">
        <v>1413</v>
      </c>
      <c r="D53" s="39"/>
      <c r="E53" s="39"/>
      <c r="F53" s="39"/>
      <c r="G53" s="39"/>
      <c r="H53" s="39"/>
      <c r="I53" s="119"/>
      <c r="J53" s="39"/>
      <c r="K53" s="39"/>
      <c r="L53" s="120"/>
      <c r="S53" s="37"/>
      <c r="T53" s="37"/>
      <c r="U53" s="37"/>
      <c r="V53" s="37"/>
      <c r="W53" s="37"/>
      <c r="X53" s="37"/>
      <c r="Y53" s="37"/>
      <c r="Z53" s="37"/>
      <c r="AA53" s="37"/>
      <c r="AB53" s="37"/>
      <c r="AC53" s="37"/>
      <c r="AD53" s="37"/>
      <c r="AE53" s="37"/>
    </row>
    <row r="54" spans="1:47" s="2" customFormat="1" ht="16.5" customHeight="1">
      <c r="A54" s="37"/>
      <c r="B54" s="38"/>
      <c r="C54" s="39"/>
      <c r="D54" s="39"/>
      <c r="E54" s="369" t="str">
        <f>E11</f>
        <v>SO901.1 - SO 901.1 - 1. etapa DIO</v>
      </c>
      <c r="F54" s="422"/>
      <c r="G54" s="422"/>
      <c r="H54" s="422"/>
      <c r="I54" s="119"/>
      <c r="J54" s="39"/>
      <c r="K54" s="39"/>
      <c r="L54" s="120"/>
      <c r="S54" s="37"/>
      <c r="T54" s="37"/>
      <c r="U54" s="37"/>
      <c r="V54" s="37"/>
      <c r="W54" s="37"/>
      <c r="X54" s="37"/>
      <c r="Y54" s="37"/>
      <c r="Z54" s="37"/>
      <c r="AA54" s="37"/>
      <c r="AB54" s="37"/>
      <c r="AC54" s="37"/>
      <c r="AD54" s="37"/>
      <c r="AE54" s="37"/>
    </row>
    <row r="55" spans="1:47" s="2" customFormat="1" ht="6.9" customHeight="1">
      <c r="A55" s="37"/>
      <c r="B55" s="38"/>
      <c r="C55" s="39"/>
      <c r="D55" s="39"/>
      <c r="E55" s="39"/>
      <c r="F55" s="39"/>
      <c r="G55" s="39"/>
      <c r="H55" s="39"/>
      <c r="I55" s="119"/>
      <c r="J55" s="39"/>
      <c r="K55" s="39"/>
      <c r="L55" s="120"/>
      <c r="S55" s="37"/>
      <c r="T55" s="37"/>
      <c r="U55" s="37"/>
      <c r="V55" s="37"/>
      <c r="W55" s="37"/>
      <c r="X55" s="37"/>
      <c r="Y55" s="37"/>
      <c r="Z55" s="37"/>
      <c r="AA55" s="37"/>
      <c r="AB55" s="37"/>
      <c r="AC55" s="37"/>
      <c r="AD55" s="37"/>
      <c r="AE55" s="37"/>
    </row>
    <row r="56" spans="1:47" s="2" customFormat="1" ht="12" customHeight="1">
      <c r="A56" s="37"/>
      <c r="B56" s="38"/>
      <c r="C56" s="31" t="s">
        <v>22</v>
      </c>
      <c r="D56" s="39"/>
      <c r="E56" s="39"/>
      <c r="F56" s="29" t="str">
        <f>F14</f>
        <v>Benešov</v>
      </c>
      <c r="G56" s="39"/>
      <c r="H56" s="39"/>
      <c r="I56" s="121" t="s">
        <v>24</v>
      </c>
      <c r="J56" s="62" t="str">
        <f>IF(J14="","",J14)</f>
        <v>25. 9. 2019</v>
      </c>
      <c r="K56" s="39"/>
      <c r="L56" s="120"/>
      <c r="S56" s="37"/>
      <c r="T56" s="37"/>
      <c r="U56" s="37"/>
      <c r="V56" s="37"/>
      <c r="W56" s="37"/>
      <c r="X56" s="37"/>
      <c r="Y56" s="37"/>
      <c r="Z56" s="37"/>
      <c r="AA56" s="37"/>
      <c r="AB56" s="37"/>
      <c r="AC56" s="37"/>
      <c r="AD56" s="37"/>
      <c r="AE56" s="37"/>
    </row>
    <row r="57" spans="1:47" s="2" customFormat="1" ht="6.9" customHeight="1">
      <c r="A57" s="37"/>
      <c r="B57" s="38"/>
      <c r="C57" s="39"/>
      <c r="D57" s="39"/>
      <c r="E57" s="39"/>
      <c r="F57" s="39"/>
      <c r="G57" s="39"/>
      <c r="H57" s="39"/>
      <c r="I57" s="119"/>
      <c r="J57" s="39"/>
      <c r="K57" s="39"/>
      <c r="L57" s="120"/>
      <c r="S57" s="37"/>
      <c r="T57" s="37"/>
      <c r="U57" s="37"/>
      <c r="V57" s="37"/>
      <c r="W57" s="37"/>
      <c r="X57" s="37"/>
      <c r="Y57" s="37"/>
      <c r="Z57" s="37"/>
      <c r="AA57" s="37"/>
      <c r="AB57" s="37"/>
      <c r="AC57" s="37"/>
      <c r="AD57" s="37"/>
      <c r="AE57" s="37"/>
    </row>
    <row r="58" spans="1:47" s="2" customFormat="1" ht="15.15" customHeight="1">
      <c r="A58" s="37"/>
      <c r="B58" s="38"/>
      <c r="C58" s="31" t="s">
        <v>30</v>
      </c>
      <c r="D58" s="39"/>
      <c r="E58" s="39"/>
      <c r="F58" s="29" t="str">
        <f>E17</f>
        <v>KSÚS Středočeského kraje</v>
      </c>
      <c r="G58" s="39"/>
      <c r="H58" s="39"/>
      <c r="I58" s="121" t="s">
        <v>37</v>
      </c>
      <c r="J58" s="35" t="str">
        <f>E23</f>
        <v>DOPAS s.r.o.</v>
      </c>
      <c r="K58" s="39"/>
      <c r="L58" s="120"/>
      <c r="S58" s="37"/>
      <c r="T58" s="37"/>
      <c r="U58" s="37"/>
      <c r="V58" s="37"/>
      <c r="W58" s="37"/>
      <c r="X58" s="37"/>
      <c r="Y58" s="37"/>
      <c r="Z58" s="37"/>
      <c r="AA58" s="37"/>
      <c r="AB58" s="37"/>
      <c r="AC58" s="37"/>
      <c r="AD58" s="37"/>
      <c r="AE58" s="37"/>
    </row>
    <row r="59" spans="1:47" s="2" customFormat="1" ht="15.15" customHeight="1">
      <c r="A59" s="37"/>
      <c r="B59" s="38"/>
      <c r="C59" s="31" t="s">
        <v>35</v>
      </c>
      <c r="D59" s="39"/>
      <c r="E59" s="39"/>
      <c r="F59" s="29" t="str">
        <f>IF(E20="","",E20)</f>
        <v>Vyplň údaj</v>
      </c>
      <c r="G59" s="39"/>
      <c r="H59" s="39"/>
      <c r="I59" s="121" t="s">
        <v>41</v>
      </c>
      <c r="J59" s="35" t="str">
        <f>E26</f>
        <v>STAPO UL s.r.o.</v>
      </c>
      <c r="K59" s="39"/>
      <c r="L59" s="120"/>
      <c r="S59" s="37"/>
      <c r="T59" s="37"/>
      <c r="U59" s="37"/>
      <c r="V59" s="37"/>
      <c r="W59" s="37"/>
      <c r="X59" s="37"/>
      <c r="Y59" s="37"/>
      <c r="Z59" s="37"/>
      <c r="AA59" s="37"/>
      <c r="AB59" s="37"/>
      <c r="AC59" s="37"/>
      <c r="AD59" s="37"/>
      <c r="AE59" s="37"/>
    </row>
    <row r="60" spans="1:47" s="2" customFormat="1" ht="10.35" customHeight="1">
      <c r="A60" s="37"/>
      <c r="B60" s="38"/>
      <c r="C60" s="39"/>
      <c r="D60" s="39"/>
      <c r="E60" s="39"/>
      <c r="F60" s="39"/>
      <c r="G60" s="39"/>
      <c r="H60" s="39"/>
      <c r="I60" s="119"/>
      <c r="J60" s="39"/>
      <c r="K60" s="39"/>
      <c r="L60" s="120"/>
      <c r="S60" s="37"/>
      <c r="T60" s="37"/>
      <c r="U60" s="37"/>
      <c r="V60" s="37"/>
      <c r="W60" s="37"/>
      <c r="X60" s="37"/>
      <c r="Y60" s="37"/>
      <c r="Z60" s="37"/>
      <c r="AA60" s="37"/>
      <c r="AB60" s="37"/>
      <c r="AC60" s="37"/>
      <c r="AD60" s="37"/>
      <c r="AE60" s="37"/>
    </row>
    <row r="61" spans="1:47" s="2" customFormat="1" ht="29.25" customHeight="1">
      <c r="A61" s="37"/>
      <c r="B61" s="38"/>
      <c r="C61" s="150" t="s">
        <v>163</v>
      </c>
      <c r="D61" s="151"/>
      <c r="E61" s="151"/>
      <c r="F61" s="151"/>
      <c r="G61" s="151"/>
      <c r="H61" s="151"/>
      <c r="I61" s="152"/>
      <c r="J61" s="153" t="s">
        <v>164</v>
      </c>
      <c r="K61" s="151"/>
      <c r="L61" s="120"/>
      <c r="S61" s="37"/>
      <c r="T61" s="37"/>
      <c r="U61" s="37"/>
      <c r="V61" s="37"/>
      <c r="W61" s="37"/>
      <c r="X61" s="37"/>
      <c r="Y61" s="37"/>
      <c r="Z61" s="37"/>
      <c r="AA61" s="37"/>
      <c r="AB61" s="37"/>
      <c r="AC61" s="37"/>
      <c r="AD61" s="37"/>
      <c r="AE61" s="37"/>
    </row>
    <row r="62" spans="1:47" s="2" customFormat="1" ht="10.35" customHeight="1">
      <c r="A62" s="37"/>
      <c r="B62" s="38"/>
      <c r="C62" s="39"/>
      <c r="D62" s="39"/>
      <c r="E62" s="39"/>
      <c r="F62" s="39"/>
      <c r="G62" s="39"/>
      <c r="H62" s="39"/>
      <c r="I62" s="119"/>
      <c r="J62" s="39"/>
      <c r="K62" s="39"/>
      <c r="L62" s="120"/>
      <c r="S62" s="37"/>
      <c r="T62" s="37"/>
      <c r="U62" s="37"/>
      <c r="V62" s="37"/>
      <c r="W62" s="37"/>
      <c r="X62" s="37"/>
      <c r="Y62" s="37"/>
      <c r="Z62" s="37"/>
      <c r="AA62" s="37"/>
      <c r="AB62" s="37"/>
      <c r="AC62" s="37"/>
      <c r="AD62" s="37"/>
      <c r="AE62" s="37"/>
    </row>
    <row r="63" spans="1:47" s="2" customFormat="1" ht="22.8" customHeight="1">
      <c r="A63" s="37"/>
      <c r="B63" s="38"/>
      <c r="C63" s="154" t="s">
        <v>79</v>
      </c>
      <c r="D63" s="39"/>
      <c r="E63" s="39"/>
      <c r="F63" s="39"/>
      <c r="G63" s="39"/>
      <c r="H63" s="39"/>
      <c r="I63" s="119"/>
      <c r="J63" s="80">
        <f>J87</f>
        <v>0</v>
      </c>
      <c r="K63" s="39"/>
      <c r="L63" s="120"/>
      <c r="S63" s="37"/>
      <c r="T63" s="37"/>
      <c r="U63" s="37"/>
      <c r="V63" s="37"/>
      <c r="W63" s="37"/>
      <c r="X63" s="37"/>
      <c r="Y63" s="37"/>
      <c r="Z63" s="37"/>
      <c r="AA63" s="37"/>
      <c r="AB63" s="37"/>
      <c r="AC63" s="37"/>
      <c r="AD63" s="37"/>
      <c r="AE63" s="37"/>
      <c r="AU63" s="19" t="s">
        <v>165</v>
      </c>
    </row>
    <row r="64" spans="1:47" s="9" customFormat="1" ht="24.9" customHeight="1">
      <c r="B64" s="155"/>
      <c r="C64" s="156"/>
      <c r="D64" s="157" t="s">
        <v>166</v>
      </c>
      <c r="E64" s="158"/>
      <c r="F64" s="158"/>
      <c r="G64" s="158"/>
      <c r="H64" s="158"/>
      <c r="I64" s="159"/>
      <c r="J64" s="160">
        <f>J88</f>
        <v>0</v>
      </c>
      <c r="K64" s="156"/>
      <c r="L64" s="161"/>
    </row>
    <row r="65" spans="1:31" s="10" customFormat="1" ht="19.95" customHeight="1">
      <c r="B65" s="162"/>
      <c r="C65" s="100"/>
      <c r="D65" s="163" t="s">
        <v>173</v>
      </c>
      <c r="E65" s="164"/>
      <c r="F65" s="164"/>
      <c r="G65" s="164"/>
      <c r="H65" s="164"/>
      <c r="I65" s="165"/>
      <c r="J65" s="166">
        <f>J89</f>
        <v>0</v>
      </c>
      <c r="K65" s="100"/>
      <c r="L65" s="167"/>
    </row>
    <row r="66" spans="1:31" s="2" customFormat="1" ht="21.75" customHeight="1">
      <c r="A66" s="37"/>
      <c r="B66" s="38"/>
      <c r="C66" s="39"/>
      <c r="D66" s="39"/>
      <c r="E66" s="39"/>
      <c r="F66" s="39"/>
      <c r="G66" s="39"/>
      <c r="H66" s="39"/>
      <c r="I66" s="119"/>
      <c r="J66" s="39"/>
      <c r="K66" s="39"/>
      <c r="L66" s="120"/>
      <c r="S66" s="37"/>
      <c r="T66" s="37"/>
      <c r="U66" s="37"/>
      <c r="V66" s="37"/>
      <c r="W66" s="37"/>
      <c r="X66" s="37"/>
      <c r="Y66" s="37"/>
      <c r="Z66" s="37"/>
      <c r="AA66" s="37"/>
      <c r="AB66" s="37"/>
      <c r="AC66" s="37"/>
      <c r="AD66" s="37"/>
      <c r="AE66" s="37"/>
    </row>
    <row r="67" spans="1:31" s="2" customFormat="1" ht="6.9" customHeight="1">
      <c r="A67" s="37"/>
      <c r="B67" s="50"/>
      <c r="C67" s="51"/>
      <c r="D67" s="51"/>
      <c r="E67" s="51"/>
      <c r="F67" s="51"/>
      <c r="G67" s="51"/>
      <c r="H67" s="51"/>
      <c r="I67" s="146"/>
      <c r="J67" s="51"/>
      <c r="K67" s="51"/>
      <c r="L67" s="120"/>
      <c r="S67" s="37"/>
      <c r="T67" s="37"/>
      <c r="U67" s="37"/>
      <c r="V67" s="37"/>
      <c r="W67" s="37"/>
      <c r="X67" s="37"/>
      <c r="Y67" s="37"/>
      <c r="Z67" s="37"/>
      <c r="AA67" s="37"/>
      <c r="AB67" s="37"/>
      <c r="AC67" s="37"/>
      <c r="AD67" s="37"/>
      <c r="AE67" s="37"/>
    </row>
    <row r="71" spans="1:31" s="2" customFormat="1" ht="6.9" customHeight="1">
      <c r="A71" s="37"/>
      <c r="B71" s="52"/>
      <c r="C71" s="53"/>
      <c r="D71" s="53"/>
      <c r="E71" s="53"/>
      <c r="F71" s="53"/>
      <c r="G71" s="53"/>
      <c r="H71" s="53"/>
      <c r="I71" s="149"/>
      <c r="J71" s="53"/>
      <c r="K71" s="53"/>
      <c r="L71" s="120"/>
      <c r="S71" s="37"/>
      <c r="T71" s="37"/>
      <c r="U71" s="37"/>
      <c r="V71" s="37"/>
      <c r="W71" s="37"/>
      <c r="X71" s="37"/>
      <c r="Y71" s="37"/>
      <c r="Z71" s="37"/>
      <c r="AA71" s="37"/>
      <c r="AB71" s="37"/>
      <c r="AC71" s="37"/>
      <c r="AD71" s="37"/>
      <c r="AE71" s="37"/>
    </row>
    <row r="72" spans="1:31" s="2" customFormat="1" ht="24.9" customHeight="1">
      <c r="A72" s="37"/>
      <c r="B72" s="38"/>
      <c r="C72" s="25" t="s">
        <v>177</v>
      </c>
      <c r="D72" s="39"/>
      <c r="E72" s="39"/>
      <c r="F72" s="39"/>
      <c r="G72" s="39"/>
      <c r="H72" s="39"/>
      <c r="I72" s="119"/>
      <c r="J72" s="39"/>
      <c r="K72" s="39"/>
      <c r="L72" s="120"/>
      <c r="S72" s="37"/>
      <c r="T72" s="37"/>
      <c r="U72" s="37"/>
      <c r="V72" s="37"/>
      <c r="W72" s="37"/>
      <c r="X72" s="37"/>
      <c r="Y72" s="37"/>
      <c r="Z72" s="37"/>
      <c r="AA72" s="37"/>
      <c r="AB72" s="37"/>
      <c r="AC72" s="37"/>
      <c r="AD72" s="37"/>
      <c r="AE72" s="37"/>
    </row>
    <row r="73" spans="1:31" s="2" customFormat="1" ht="6.9" customHeight="1">
      <c r="A73" s="37"/>
      <c r="B73" s="38"/>
      <c r="C73" s="39"/>
      <c r="D73" s="39"/>
      <c r="E73" s="39"/>
      <c r="F73" s="39"/>
      <c r="G73" s="39"/>
      <c r="H73" s="39"/>
      <c r="I73" s="119"/>
      <c r="J73" s="39"/>
      <c r="K73" s="39"/>
      <c r="L73" s="120"/>
      <c r="S73" s="37"/>
      <c r="T73" s="37"/>
      <c r="U73" s="37"/>
      <c r="V73" s="37"/>
      <c r="W73" s="37"/>
      <c r="X73" s="37"/>
      <c r="Y73" s="37"/>
      <c r="Z73" s="37"/>
      <c r="AA73" s="37"/>
      <c r="AB73" s="37"/>
      <c r="AC73" s="37"/>
      <c r="AD73" s="37"/>
      <c r="AE73" s="37"/>
    </row>
    <row r="74" spans="1:31" s="2" customFormat="1" ht="12" customHeight="1">
      <c r="A74" s="37"/>
      <c r="B74" s="38"/>
      <c r="C74" s="31" t="s">
        <v>16</v>
      </c>
      <c r="D74" s="39"/>
      <c r="E74" s="39"/>
      <c r="F74" s="39"/>
      <c r="G74" s="39"/>
      <c r="H74" s="39"/>
      <c r="I74" s="119"/>
      <c r="J74" s="39"/>
      <c r="K74" s="39"/>
      <c r="L74" s="120"/>
      <c r="S74" s="37"/>
      <c r="T74" s="37"/>
      <c r="U74" s="37"/>
      <c r="V74" s="37"/>
      <c r="W74" s="37"/>
      <c r="X74" s="37"/>
      <c r="Y74" s="37"/>
      <c r="Z74" s="37"/>
      <c r="AA74" s="37"/>
      <c r="AB74" s="37"/>
      <c r="AC74" s="37"/>
      <c r="AD74" s="37"/>
      <c r="AE74" s="37"/>
    </row>
    <row r="75" spans="1:31" s="2" customFormat="1" ht="16.5" customHeight="1">
      <c r="A75" s="37"/>
      <c r="B75" s="38"/>
      <c r="C75" s="39"/>
      <c r="D75" s="39"/>
      <c r="E75" s="420" t="str">
        <f>E7</f>
        <v>BENEŠOV - DOPRAVNÍ OPATŘENÍ U NÁDRAŽÍ (KSÚS-IROP)</v>
      </c>
      <c r="F75" s="421"/>
      <c r="G75" s="421"/>
      <c r="H75" s="421"/>
      <c r="I75" s="119"/>
      <c r="J75" s="39"/>
      <c r="K75" s="39"/>
      <c r="L75" s="120"/>
      <c r="S75" s="37"/>
      <c r="T75" s="37"/>
      <c r="U75" s="37"/>
      <c r="V75" s="37"/>
      <c r="W75" s="37"/>
      <c r="X75" s="37"/>
      <c r="Y75" s="37"/>
      <c r="Z75" s="37"/>
      <c r="AA75" s="37"/>
      <c r="AB75" s="37"/>
      <c r="AC75" s="37"/>
      <c r="AD75" s="37"/>
      <c r="AE75" s="37"/>
    </row>
    <row r="76" spans="1:31" s="1" customFormat="1" ht="12" customHeight="1">
      <c r="B76" s="23"/>
      <c r="C76" s="31" t="s">
        <v>129</v>
      </c>
      <c r="D76" s="24"/>
      <c r="E76" s="24"/>
      <c r="F76" s="24"/>
      <c r="G76" s="24"/>
      <c r="H76" s="24"/>
      <c r="I76" s="111"/>
      <c r="J76" s="24"/>
      <c r="K76" s="24"/>
      <c r="L76" s="22"/>
    </row>
    <row r="77" spans="1:31" s="2" customFormat="1" ht="16.5" customHeight="1">
      <c r="A77" s="37"/>
      <c r="B77" s="38"/>
      <c r="C77" s="39"/>
      <c r="D77" s="39"/>
      <c r="E77" s="420" t="s">
        <v>1412</v>
      </c>
      <c r="F77" s="422"/>
      <c r="G77" s="422"/>
      <c r="H77" s="422"/>
      <c r="I77" s="119"/>
      <c r="J77" s="39"/>
      <c r="K77" s="39"/>
      <c r="L77" s="120"/>
      <c r="S77" s="37"/>
      <c r="T77" s="37"/>
      <c r="U77" s="37"/>
      <c r="V77" s="37"/>
      <c r="W77" s="37"/>
      <c r="X77" s="37"/>
      <c r="Y77" s="37"/>
      <c r="Z77" s="37"/>
      <c r="AA77" s="37"/>
      <c r="AB77" s="37"/>
      <c r="AC77" s="37"/>
      <c r="AD77" s="37"/>
      <c r="AE77" s="37"/>
    </row>
    <row r="78" spans="1:31" s="2" customFormat="1" ht="12" customHeight="1">
      <c r="A78" s="37"/>
      <c r="B78" s="38"/>
      <c r="C78" s="31" t="s">
        <v>1413</v>
      </c>
      <c r="D78" s="39"/>
      <c r="E78" s="39"/>
      <c r="F78" s="39"/>
      <c r="G78" s="39"/>
      <c r="H78" s="39"/>
      <c r="I78" s="119"/>
      <c r="J78" s="39"/>
      <c r="K78" s="39"/>
      <c r="L78" s="120"/>
      <c r="S78" s="37"/>
      <c r="T78" s="37"/>
      <c r="U78" s="37"/>
      <c r="V78" s="37"/>
      <c r="W78" s="37"/>
      <c r="X78" s="37"/>
      <c r="Y78" s="37"/>
      <c r="Z78" s="37"/>
      <c r="AA78" s="37"/>
      <c r="AB78" s="37"/>
      <c r="AC78" s="37"/>
      <c r="AD78" s="37"/>
      <c r="AE78" s="37"/>
    </row>
    <row r="79" spans="1:31" s="2" customFormat="1" ht="16.5" customHeight="1">
      <c r="A79" s="37"/>
      <c r="B79" s="38"/>
      <c r="C79" s="39"/>
      <c r="D79" s="39"/>
      <c r="E79" s="369" t="str">
        <f>E11</f>
        <v>SO901.1 - SO 901.1 - 1. etapa DIO</v>
      </c>
      <c r="F79" s="422"/>
      <c r="G79" s="422"/>
      <c r="H79" s="422"/>
      <c r="I79" s="119"/>
      <c r="J79" s="39"/>
      <c r="K79" s="39"/>
      <c r="L79" s="120"/>
      <c r="S79" s="37"/>
      <c r="T79" s="37"/>
      <c r="U79" s="37"/>
      <c r="V79" s="37"/>
      <c r="W79" s="37"/>
      <c r="X79" s="37"/>
      <c r="Y79" s="37"/>
      <c r="Z79" s="37"/>
      <c r="AA79" s="37"/>
      <c r="AB79" s="37"/>
      <c r="AC79" s="37"/>
      <c r="AD79" s="37"/>
      <c r="AE79" s="37"/>
    </row>
    <row r="80" spans="1:31" s="2" customFormat="1" ht="6.9" customHeight="1">
      <c r="A80" s="37"/>
      <c r="B80" s="38"/>
      <c r="C80" s="39"/>
      <c r="D80" s="39"/>
      <c r="E80" s="39"/>
      <c r="F80" s="39"/>
      <c r="G80" s="39"/>
      <c r="H80" s="39"/>
      <c r="I80" s="119"/>
      <c r="J80" s="39"/>
      <c r="K80" s="39"/>
      <c r="L80" s="120"/>
      <c r="S80" s="37"/>
      <c r="T80" s="37"/>
      <c r="U80" s="37"/>
      <c r="V80" s="37"/>
      <c r="W80" s="37"/>
      <c r="X80" s="37"/>
      <c r="Y80" s="37"/>
      <c r="Z80" s="37"/>
      <c r="AA80" s="37"/>
      <c r="AB80" s="37"/>
      <c r="AC80" s="37"/>
      <c r="AD80" s="37"/>
      <c r="AE80" s="37"/>
    </row>
    <row r="81" spans="1:65" s="2" customFormat="1" ht="12" customHeight="1">
      <c r="A81" s="37"/>
      <c r="B81" s="38"/>
      <c r="C81" s="31" t="s">
        <v>22</v>
      </c>
      <c r="D81" s="39"/>
      <c r="E81" s="39"/>
      <c r="F81" s="29" t="str">
        <f>F14</f>
        <v>Benešov</v>
      </c>
      <c r="G81" s="39"/>
      <c r="H81" s="39"/>
      <c r="I81" s="121" t="s">
        <v>24</v>
      </c>
      <c r="J81" s="62" t="str">
        <f>IF(J14="","",J14)</f>
        <v>25. 9. 2019</v>
      </c>
      <c r="K81" s="39"/>
      <c r="L81" s="120"/>
      <c r="S81" s="37"/>
      <c r="T81" s="37"/>
      <c r="U81" s="37"/>
      <c r="V81" s="37"/>
      <c r="W81" s="37"/>
      <c r="X81" s="37"/>
      <c r="Y81" s="37"/>
      <c r="Z81" s="37"/>
      <c r="AA81" s="37"/>
      <c r="AB81" s="37"/>
      <c r="AC81" s="37"/>
      <c r="AD81" s="37"/>
      <c r="AE81" s="37"/>
    </row>
    <row r="82" spans="1:65" s="2" customFormat="1" ht="6.9" customHeight="1">
      <c r="A82" s="37"/>
      <c r="B82" s="38"/>
      <c r="C82" s="39"/>
      <c r="D82" s="39"/>
      <c r="E82" s="39"/>
      <c r="F82" s="39"/>
      <c r="G82" s="39"/>
      <c r="H82" s="39"/>
      <c r="I82" s="119"/>
      <c r="J82" s="39"/>
      <c r="K82" s="39"/>
      <c r="L82" s="120"/>
      <c r="S82" s="37"/>
      <c r="T82" s="37"/>
      <c r="U82" s="37"/>
      <c r="V82" s="37"/>
      <c r="W82" s="37"/>
      <c r="X82" s="37"/>
      <c r="Y82" s="37"/>
      <c r="Z82" s="37"/>
      <c r="AA82" s="37"/>
      <c r="AB82" s="37"/>
      <c r="AC82" s="37"/>
      <c r="AD82" s="37"/>
      <c r="AE82" s="37"/>
    </row>
    <row r="83" spans="1:65" s="2" customFormat="1" ht="15.15" customHeight="1">
      <c r="A83" s="37"/>
      <c r="B83" s="38"/>
      <c r="C83" s="31" t="s">
        <v>30</v>
      </c>
      <c r="D83" s="39"/>
      <c r="E83" s="39"/>
      <c r="F83" s="29" t="str">
        <f>E17</f>
        <v>KSÚS Středočeského kraje</v>
      </c>
      <c r="G83" s="39"/>
      <c r="H83" s="39"/>
      <c r="I83" s="121" t="s">
        <v>37</v>
      </c>
      <c r="J83" s="35" t="str">
        <f>E23</f>
        <v>DOPAS s.r.o.</v>
      </c>
      <c r="K83" s="39"/>
      <c r="L83" s="120"/>
      <c r="S83" s="37"/>
      <c r="T83" s="37"/>
      <c r="U83" s="37"/>
      <c r="V83" s="37"/>
      <c r="W83" s="37"/>
      <c r="X83" s="37"/>
      <c r="Y83" s="37"/>
      <c r="Z83" s="37"/>
      <c r="AA83" s="37"/>
      <c r="AB83" s="37"/>
      <c r="AC83" s="37"/>
      <c r="AD83" s="37"/>
      <c r="AE83" s="37"/>
    </row>
    <row r="84" spans="1:65" s="2" customFormat="1" ht="15.15" customHeight="1">
      <c r="A84" s="37"/>
      <c r="B84" s="38"/>
      <c r="C84" s="31" t="s">
        <v>35</v>
      </c>
      <c r="D84" s="39"/>
      <c r="E84" s="39"/>
      <c r="F84" s="29" t="str">
        <f>IF(E20="","",E20)</f>
        <v>Vyplň údaj</v>
      </c>
      <c r="G84" s="39"/>
      <c r="H84" s="39"/>
      <c r="I84" s="121" t="s">
        <v>41</v>
      </c>
      <c r="J84" s="35" t="str">
        <f>E26</f>
        <v>STAPO UL s.r.o.</v>
      </c>
      <c r="K84" s="39"/>
      <c r="L84" s="120"/>
      <c r="S84" s="37"/>
      <c r="T84" s="37"/>
      <c r="U84" s="37"/>
      <c r="V84" s="37"/>
      <c r="W84" s="37"/>
      <c r="X84" s="37"/>
      <c r="Y84" s="37"/>
      <c r="Z84" s="37"/>
      <c r="AA84" s="37"/>
      <c r="AB84" s="37"/>
      <c r="AC84" s="37"/>
      <c r="AD84" s="37"/>
      <c r="AE84" s="37"/>
    </row>
    <row r="85" spans="1:65" s="2" customFormat="1" ht="10.35" customHeight="1">
      <c r="A85" s="37"/>
      <c r="B85" s="38"/>
      <c r="C85" s="39"/>
      <c r="D85" s="39"/>
      <c r="E85" s="39"/>
      <c r="F85" s="39"/>
      <c r="G85" s="39"/>
      <c r="H85" s="39"/>
      <c r="I85" s="119"/>
      <c r="J85" s="39"/>
      <c r="K85" s="39"/>
      <c r="L85" s="120"/>
      <c r="S85" s="37"/>
      <c r="T85" s="37"/>
      <c r="U85" s="37"/>
      <c r="V85" s="37"/>
      <c r="W85" s="37"/>
      <c r="X85" s="37"/>
      <c r="Y85" s="37"/>
      <c r="Z85" s="37"/>
      <c r="AA85" s="37"/>
      <c r="AB85" s="37"/>
      <c r="AC85" s="37"/>
      <c r="AD85" s="37"/>
      <c r="AE85" s="37"/>
    </row>
    <row r="86" spans="1:65" s="11" customFormat="1" ht="29.25" customHeight="1">
      <c r="A86" s="168"/>
      <c r="B86" s="169"/>
      <c r="C86" s="170" t="s">
        <v>178</v>
      </c>
      <c r="D86" s="171" t="s">
        <v>66</v>
      </c>
      <c r="E86" s="171" t="s">
        <v>62</v>
      </c>
      <c r="F86" s="171" t="s">
        <v>63</v>
      </c>
      <c r="G86" s="171" t="s">
        <v>179</v>
      </c>
      <c r="H86" s="171" t="s">
        <v>180</v>
      </c>
      <c r="I86" s="172" t="s">
        <v>181</v>
      </c>
      <c r="J86" s="171" t="s">
        <v>164</v>
      </c>
      <c r="K86" s="173" t="s">
        <v>182</v>
      </c>
      <c r="L86" s="174"/>
      <c r="M86" s="71" t="s">
        <v>32</v>
      </c>
      <c r="N86" s="72" t="s">
        <v>51</v>
      </c>
      <c r="O86" s="72" t="s">
        <v>183</v>
      </c>
      <c r="P86" s="72" t="s">
        <v>184</v>
      </c>
      <c r="Q86" s="72" t="s">
        <v>185</v>
      </c>
      <c r="R86" s="72" t="s">
        <v>186</v>
      </c>
      <c r="S86" s="72" t="s">
        <v>187</v>
      </c>
      <c r="T86" s="73" t="s">
        <v>188</v>
      </c>
      <c r="U86" s="168"/>
      <c r="V86" s="168"/>
      <c r="W86" s="168"/>
      <c r="X86" s="168"/>
      <c r="Y86" s="168"/>
      <c r="Z86" s="168"/>
      <c r="AA86" s="168"/>
      <c r="AB86" s="168"/>
      <c r="AC86" s="168"/>
      <c r="AD86" s="168"/>
      <c r="AE86" s="168"/>
    </row>
    <row r="87" spans="1:65" s="2" customFormat="1" ht="22.8" customHeight="1">
      <c r="A87" s="37"/>
      <c r="B87" s="38"/>
      <c r="C87" s="78" t="s">
        <v>189</v>
      </c>
      <c r="D87" s="39"/>
      <c r="E87" s="39"/>
      <c r="F87" s="39"/>
      <c r="G87" s="39"/>
      <c r="H87" s="39"/>
      <c r="I87" s="119"/>
      <c r="J87" s="175">
        <f>BK87</f>
        <v>0</v>
      </c>
      <c r="K87" s="39"/>
      <c r="L87" s="42"/>
      <c r="M87" s="74"/>
      <c r="N87" s="176"/>
      <c r="O87" s="75"/>
      <c r="P87" s="177">
        <f>P88</f>
        <v>0</v>
      </c>
      <c r="Q87" s="75"/>
      <c r="R87" s="177">
        <f>R88</f>
        <v>0</v>
      </c>
      <c r="S87" s="75"/>
      <c r="T87" s="178">
        <f>T88</f>
        <v>0</v>
      </c>
      <c r="U87" s="37"/>
      <c r="V87" s="37"/>
      <c r="W87" s="37"/>
      <c r="X87" s="37"/>
      <c r="Y87" s="37"/>
      <c r="Z87" s="37"/>
      <c r="AA87" s="37"/>
      <c r="AB87" s="37"/>
      <c r="AC87" s="37"/>
      <c r="AD87" s="37"/>
      <c r="AE87" s="37"/>
      <c r="AT87" s="19" t="s">
        <v>80</v>
      </c>
      <c r="AU87" s="19" t="s">
        <v>165</v>
      </c>
      <c r="BK87" s="179">
        <f>BK88</f>
        <v>0</v>
      </c>
    </row>
    <row r="88" spans="1:65" s="12" customFormat="1" ht="25.95" customHeight="1">
      <c r="B88" s="180"/>
      <c r="C88" s="181"/>
      <c r="D88" s="182" t="s">
        <v>80</v>
      </c>
      <c r="E88" s="183" t="s">
        <v>190</v>
      </c>
      <c r="F88" s="183" t="s">
        <v>191</v>
      </c>
      <c r="G88" s="181"/>
      <c r="H88" s="181"/>
      <c r="I88" s="184"/>
      <c r="J88" s="185">
        <f>BK88</f>
        <v>0</v>
      </c>
      <c r="K88" s="181"/>
      <c r="L88" s="186"/>
      <c r="M88" s="187"/>
      <c r="N88" s="188"/>
      <c r="O88" s="188"/>
      <c r="P88" s="189">
        <f>P89</f>
        <v>0</v>
      </c>
      <c r="Q88" s="188"/>
      <c r="R88" s="189">
        <f>R89</f>
        <v>0</v>
      </c>
      <c r="S88" s="188"/>
      <c r="T88" s="190">
        <f>T89</f>
        <v>0</v>
      </c>
      <c r="AR88" s="191" t="s">
        <v>40</v>
      </c>
      <c r="AT88" s="192" t="s">
        <v>80</v>
      </c>
      <c r="AU88" s="192" t="s">
        <v>81</v>
      </c>
      <c r="AY88" s="191" t="s">
        <v>192</v>
      </c>
      <c r="BK88" s="193">
        <f>BK89</f>
        <v>0</v>
      </c>
    </row>
    <row r="89" spans="1:65" s="12" customFormat="1" ht="22.8" customHeight="1">
      <c r="B89" s="180"/>
      <c r="C89" s="181"/>
      <c r="D89" s="182" t="s">
        <v>80</v>
      </c>
      <c r="E89" s="194" t="s">
        <v>245</v>
      </c>
      <c r="F89" s="194" t="s">
        <v>728</v>
      </c>
      <c r="G89" s="181"/>
      <c r="H89" s="181"/>
      <c r="I89" s="184"/>
      <c r="J89" s="195">
        <f>BK89</f>
        <v>0</v>
      </c>
      <c r="K89" s="181"/>
      <c r="L89" s="186"/>
      <c r="M89" s="187"/>
      <c r="N89" s="188"/>
      <c r="O89" s="188"/>
      <c r="P89" s="189">
        <f>SUM(P90:P174)</f>
        <v>0</v>
      </c>
      <c r="Q89" s="188"/>
      <c r="R89" s="189">
        <f>SUM(R90:R174)</f>
        <v>0</v>
      </c>
      <c r="S89" s="188"/>
      <c r="T89" s="190">
        <f>SUM(T90:T174)</f>
        <v>0</v>
      </c>
      <c r="AR89" s="191" t="s">
        <v>40</v>
      </c>
      <c r="AT89" s="192" t="s">
        <v>80</v>
      </c>
      <c r="AU89" s="192" t="s">
        <v>40</v>
      </c>
      <c r="AY89" s="191" t="s">
        <v>192</v>
      </c>
      <c r="BK89" s="193">
        <f>SUM(BK90:BK174)</f>
        <v>0</v>
      </c>
    </row>
    <row r="90" spans="1:65" s="2" customFormat="1" ht="16.5" customHeight="1">
      <c r="A90" s="37"/>
      <c r="B90" s="38"/>
      <c r="C90" s="196" t="s">
        <v>40</v>
      </c>
      <c r="D90" s="196" t="s">
        <v>194</v>
      </c>
      <c r="E90" s="197" t="s">
        <v>1415</v>
      </c>
      <c r="F90" s="198" t="s">
        <v>1416</v>
      </c>
      <c r="G90" s="199" t="s">
        <v>160</v>
      </c>
      <c r="H90" s="200">
        <v>10</v>
      </c>
      <c r="I90" s="201"/>
      <c r="J90" s="202">
        <f>ROUND(I90*H90,2)</f>
        <v>0</v>
      </c>
      <c r="K90" s="198" t="s">
        <v>197</v>
      </c>
      <c r="L90" s="42"/>
      <c r="M90" s="203" t="s">
        <v>32</v>
      </c>
      <c r="N90" s="204" t="s">
        <v>52</v>
      </c>
      <c r="O90" s="67"/>
      <c r="P90" s="205">
        <f>O90*H90</f>
        <v>0</v>
      </c>
      <c r="Q90" s="205">
        <v>0</v>
      </c>
      <c r="R90" s="205">
        <f>Q90*H90</f>
        <v>0</v>
      </c>
      <c r="S90" s="205">
        <v>0</v>
      </c>
      <c r="T90" s="206">
        <f>S90*H90</f>
        <v>0</v>
      </c>
      <c r="U90" s="37"/>
      <c r="V90" s="37"/>
      <c r="W90" s="37"/>
      <c r="X90" s="37"/>
      <c r="Y90" s="37"/>
      <c r="Z90" s="37"/>
      <c r="AA90" s="37"/>
      <c r="AB90" s="37"/>
      <c r="AC90" s="37"/>
      <c r="AD90" s="37"/>
      <c r="AE90" s="37"/>
      <c r="AR90" s="207" t="s">
        <v>161</v>
      </c>
      <c r="AT90" s="207" t="s">
        <v>194</v>
      </c>
      <c r="AU90" s="207" t="s">
        <v>90</v>
      </c>
      <c r="AY90" s="19" t="s">
        <v>192</v>
      </c>
      <c r="BE90" s="208">
        <f>IF(N90="základní",J90,0)</f>
        <v>0</v>
      </c>
      <c r="BF90" s="208">
        <f>IF(N90="snížená",J90,0)</f>
        <v>0</v>
      </c>
      <c r="BG90" s="208">
        <f>IF(N90="zákl. přenesená",J90,0)</f>
        <v>0</v>
      </c>
      <c r="BH90" s="208">
        <f>IF(N90="sníž. přenesená",J90,0)</f>
        <v>0</v>
      </c>
      <c r="BI90" s="208">
        <f>IF(N90="nulová",J90,0)</f>
        <v>0</v>
      </c>
      <c r="BJ90" s="19" t="s">
        <v>40</v>
      </c>
      <c r="BK90" s="208">
        <f>ROUND(I90*H90,2)</f>
        <v>0</v>
      </c>
      <c r="BL90" s="19" t="s">
        <v>161</v>
      </c>
      <c r="BM90" s="207" t="s">
        <v>1417</v>
      </c>
    </row>
    <row r="91" spans="1:65" s="2" customFormat="1" ht="28.8">
      <c r="A91" s="37"/>
      <c r="B91" s="38"/>
      <c r="C91" s="39"/>
      <c r="D91" s="209" t="s">
        <v>199</v>
      </c>
      <c r="E91" s="39"/>
      <c r="F91" s="210" t="s">
        <v>1418</v>
      </c>
      <c r="G91" s="39"/>
      <c r="H91" s="39"/>
      <c r="I91" s="119"/>
      <c r="J91" s="39"/>
      <c r="K91" s="39"/>
      <c r="L91" s="42"/>
      <c r="M91" s="211"/>
      <c r="N91" s="212"/>
      <c r="O91" s="67"/>
      <c r="P91" s="67"/>
      <c r="Q91" s="67"/>
      <c r="R91" s="67"/>
      <c r="S91" s="67"/>
      <c r="T91" s="68"/>
      <c r="U91" s="37"/>
      <c r="V91" s="37"/>
      <c r="W91" s="37"/>
      <c r="X91" s="37"/>
      <c r="Y91" s="37"/>
      <c r="Z91" s="37"/>
      <c r="AA91" s="37"/>
      <c r="AB91" s="37"/>
      <c r="AC91" s="37"/>
      <c r="AD91" s="37"/>
      <c r="AE91" s="37"/>
      <c r="AT91" s="19" t="s">
        <v>199</v>
      </c>
      <c r="AU91" s="19" t="s">
        <v>90</v>
      </c>
    </row>
    <row r="92" spans="1:65" s="13" customFormat="1" ht="10.199999999999999">
      <c r="B92" s="213"/>
      <c r="C92" s="214"/>
      <c r="D92" s="209" t="s">
        <v>201</v>
      </c>
      <c r="E92" s="215" t="s">
        <v>32</v>
      </c>
      <c r="F92" s="216" t="s">
        <v>1419</v>
      </c>
      <c r="G92" s="214"/>
      <c r="H92" s="215" t="s">
        <v>32</v>
      </c>
      <c r="I92" s="217"/>
      <c r="J92" s="214"/>
      <c r="K92" s="214"/>
      <c r="L92" s="218"/>
      <c r="M92" s="219"/>
      <c r="N92" s="220"/>
      <c r="O92" s="220"/>
      <c r="P92" s="220"/>
      <c r="Q92" s="220"/>
      <c r="R92" s="220"/>
      <c r="S92" s="220"/>
      <c r="T92" s="221"/>
      <c r="AT92" s="222" t="s">
        <v>201</v>
      </c>
      <c r="AU92" s="222" t="s">
        <v>90</v>
      </c>
      <c r="AV92" s="13" t="s">
        <v>40</v>
      </c>
      <c r="AW92" s="13" t="s">
        <v>38</v>
      </c>
      <c r="AX92" s="13" t="s">
        <v>81</v>
      </c>
      <c r="AY92" s="222" t="s">
        <v>192</v>
      </c>
    </row>
    <row r="93" spans="1:65" s="13" customFormat="1" ht="10.199999999999999">
      <c r="B93" s="213"/>
      <c r="C93" s="214"/>
      <c r="D93" s="209" t="s">
        <v>201</v>
      </c>
      <c r="E93" s="215" t="s">
        <v>32</v>
      </c>
      <c r="F93" s="216" t="s">
        <v>1420</v>
      </c>
      <c r="G93" s="214"/>
      <c r="H93" s="215" t="s">
        <v>32</v>
      </c>
      <c r="I93" s="217"/>
      <c r="J93" s="214"/>
      <c r="K93" s="214"/>
      <c r="L93" s="218"/>
      <c r="M93" s="219"/>
      <c r="N93" s="220"/>
      <c r="O93" s="220"/>
      <c r="P93" s="220"/>
      <c r="Q93" s="220"/>
      <c r="R93" s="220"/>
      <c r="S93" s="220"/>
      <c r="T93" s="221"/>
      <c r="AT93" s="222" t="s">
        <v>201</v>
      </c>
      <c r="AU93" s="222" t="s">
        <v>90</v>
      </c>
      <c r="AV93" s="13" t="s">
        <v>40</v>
      </c>
      <c r="AW93" s="13" t="s">
        <v>38</v>
      </c>
      <c r="AX93" s="13" t="s">
        <v>81</v>
      </c>
      <c r="AY93" s="222" t="s">
        <v>192</v>
      </c>
    </row>
    <row r="94" spans="1:65" s="14" customFormat="1" ht="10.199999999999999">
      <c r="B94" s="223"/>
      <c r="C94" s="224"/>
      <c r="D94" s="209" t="s">
        <v>201</v>
      </c>
      <c r="E94" s="225" t="s">
        <v>32</v>
      </c>
      <c r="F94" s="226" t="s">
        <v>1421</v>
      </c>
      <c r="G94" s="224"/>
      <c r="H94" s="227">
        <v>2</v>
      </c>
      <c r="I94" s="228"/>
      <c r="J94" s="224"/>
      <c r="K94" s="224"/>
      <c r="L94" s="229"/>
      <c r="M94" s="230"/>
      <c r="N94" s="231"/>
      <c r="O94" s="231"/>
      <c r="P94" s="231"/>
      <c r="Q94" s="231"/>
      <c r="R94" s="231"/>
      <c r="S94" s="231"/>
      <c r="T94" s="232"/>
      <c r="AT94" s="233" t="s">
        <v>201</v>
      </c>
      <c r="AU94" s="233" t="s">
        <v>90</v>
      </c>
      <c r="AV94" s="14" t="s">
        <v>90</v>
      </c>
      <c r="AW94" s="14" t="s">
        <v>38</v>
      </c>
      <c r="AX94" s="14" t="s">
        <v>81</v>
      </c>
      <c r="AY94" s="233" t="s">
        <v>192</v>
      </c>
    </row>
    <row r="95" spans="1:65" s="16" customFormat="1" ht="10.199999999999999">
      <c r="B95" s="245"/>
      <c r="C95" s="246"/>
      <c r="D95" s="209" t="s">
        <v>201</v>
      </c>
      <c r="E95" s="247" t="s">
        <v>32</v>
      </c>
      <c r="F95" s="248" t="s">
        <v>1422</v>
      </c>
      <c r="G95" s="246"/>
      <c r="H95" s="249">
        <v>2</v>
      </c>
      <c r="I95" s="250"/>
      <c r="J95" s="246"/>
      <c r="K95" s="246"/>
      <c r="L95" s="251"/>
      <c r="M95" s="252"/>
      <c r="N95" s="253"/>
      <c r="O95" s="253"/>
      <c r="P95" s="253"/>
      <c r="Q95" s="253"/>
      <c r="R95" s="253"/>
      <c r="S95" s="253"/>
      <c r="T95" s="254"/>
      <c r="AT95" s="255" t="s">
        <v>201</v>
      </c>
      <c r="AU95" s="255" t="s">
        <v>90</v>
      </c>
      <c r="AV95" s="16" t="s">
        <v>111</v>
      </c>
      <c r="AW95" s="16" t="s">
        <v>38</v>
      </c>
      <c r="AX95" s="16" t="s">
        <v>81</v>
      </c>
      <c r="AY95" s="255" t="s">
        <v>192</v>
      </c>
    </row>
    <row r="96" spans="1:65" s="13" customFormat="1" ht="10.199999999999999">
      <c r="B96" s="213"/>
      <c r="C96" s="214"/>
      <c r="D96" s="209" t="s">
        <v>201</v>
      </c>
      <c r="E96" s="215" t="s">
        <v>32</v>
      </c>
      <c r="F96" s="216" t="s">
        <v>1419</v>
      </c>
      <c r="G96" s="214"/>
      <c r="H96" s="215" t="s">
        <v>32</v>
      </c>
      <c r="I96" s="217"/>
      <c r="J96" s="214"/>
      <c r="K96" s="214"/>
      <c r="L96" s="218"/>
      <c r="M96" s="219"/>
      <c r="N96" s="220"/>
      <c r="O96" s="220"/>
      <c r="P96" s="220"/>
      <c r="Q96" s="220"/>
      <c r="R96" s="220"/>
      <c r="S96" s="220"/>
      <c r="T96" s="221"/>
      <c r="AT96" s="222" t="s">
        <v>201</v>
      </c>
      <c r="AU96" s="222" t="s">
        <v>90</v>
      </c>
      <c r="AV96" s="13" t="s">
        <v>40</v>
      </c>
      <c r="AW96" s="13" t="s">
        <v>38</v>
      </c>
      <c r="AX96" s="13" t="s">
        <v>81</v>
      </c>
      <c r="AY96" s="222" t="s">
        <v>192</v>
      </c>
    </row>
    <row r="97" spans="1:65" s="13" customFormat="1" ht="10.199999999999999">
      <c r="B97" s="213"/>
      <c r="C97" s="214"/>
      <c r="D97" s="209" t="s">
        <v>201</v>
      </c>
      <c r="E97" s="215" t="s">
        <v>32</v>
      </c>
      <c r="F97" s="216" t="s">
        <v>1423</v>
      </c>
      <c r="G97" s="214"/>
      <c r="H97" s="215" t="s">
        <v>32</v>
      </c>
      <c r="I97" s="217"/>
      <c r="J97" s="214"/>
      <c r="K97" s="214"/>
      <c r="L97" s="218"/>
      <c r="M97" s="219"/>
      <c r="N97" s="220"/>
      <c r="O97" s="220"/>
      <c r="P97" s="220"/>
      <c r="Q97" s="220"/>
      <c r="R97" s="220"/>
      <c r="S97" s="220"/>
      <c r="T97" s="221"/>
      <c r="AT97" s="222" t="s">
        <v>201</v>
      </c>
      <c r="AU97" s="222" t="s">
        <v>90</v>
      </c>
      <c r="AV97" s="13" t="s">
        <v>40</v>
      </c>
      <c r="AW97" s="13" t="s">
        <v>38</v>
      </c>
      <c r="AX97" s="13" t="s">
        <v>81</v>
      </c>
      <c r="AY97" s="222" t="s">
        <v>192</v>
      </c>
    </row>
    <row r="98" spans="1:65" s="14" customFormat="1" ht="10.199999999999999">
      <c r="B98" s="223"/>
      <c r="C98" s="224"/>
      <c r="D98" s="209" t="s">
        <v>201</v>
      </c>
      <c r="E98" s="225" t="s">
        <v>32</v>
      </c>
      <c r="F98" s="226" t="s">
        <v>1424</v>
      </c>
      <c r="G98" s="224"/>
      <c r="H98" s="227">
        <v>1</v>
      </c>
      <c r="I98" s="228"/>
      <c r="J98" s="224"/>
      <c r="K98" s="224"/>
      <c r="L98" s="229"/>
      <c r="M98" s="230"/>
      <c r="N98" s="231"/>
      <c r="O98" s="231"/>
      <c r="P98" s="231"/>
      <c r="Q98" s="231"/>
      <c r="R98" s="231"/>
      <c r="S98" s="231"/>
      <c r="T98" s="232"/>
      <c r="AT98" s="233" t="s">
        <v>201</v>
      </c>
      <c r="AU98" s="233" t="s">
        <v>90</v>
      </c>
      <c r="AV98" s="14" t="s">
        <v>90</v>
      </c>
      <c r="AW98" s="14" t="s">
        <v>38</v>
      </c>
      <c r="AX98" s="14" t="s">
        <v>81</v>
      </c>
      <c r="AY98" s="233" t="s">
        <v>192</v>
      </c>
    </row>
    <row r="99" spans="1:65" s="14" customFormat="1" ht="10.199999999999999">
      <c r="B99" s="223"/>
      <c r="C99" s="224"/>
      <c r="D99" s="209" t="s">
        <v>201</v>
      </c>
      <c r="E99" s="225" t="s">
        <v>32</v>
      </c>
      <c r="F99" s="226" t="s">
        <v>1425</v>
      </c>
      <c r="G99" s="224"/>
      <c r="H99" s="227">
        <v>7</v>
      </c>
      <c r="I99" s="228"/>
      <c r="J99" s="224"/>
      <c r="K99" s="224"/>
      <c r="L99" s="229"/>
      <c r="M99" s="230"/>
      <c r="N99" s="231"/>
      <c r="O99" s="231"/>
      <c r="P99" s="231"/>
      <c r="Q99" s="231"/>
      <c r="R99" s="231"/>
      <c r="S99" s="231"/>
      <c r="T99" s="232"/>
      <c r="AT99" s="233" t="s">
        <v>201</v>
      </c>
      <c r="AU99" s="233" t="s">
        <v>90</v>
      </c>
      <c r="AV99" s="14" t="s">
        <v>90</v>
      </c>
      <c r="AW99" s="14" t="s">
        <v>38</v>
      </c>
      <c r="AX99" s="14" t="s">
        <v>81</v>
      </c>
      <c r="AY99" s="233" t="s">
        <v>192</v>
      </c>
    </row>
    <row r="100" spans="1:65" s="16" customFormat="1" ht="10.199999999999999">
      <c r="B100" s="245"/>
      <c r="C100" s="246"/>
      <c r="D100" s="209" t="s">
        <v>201</v>
      </c>
      <c r="E100" s="247" t="s">
        <v>32</v>
      </c>
      <c r="F100" s="248" t="s">
        <v>1426</v>
      </c>
      <c r="G100" s="246"/>
      <c r="H100" s="249">
        <v>8</v>
      </c>
      <c r="I100" s="250"/>
      <c r="J100" s="246"/>
      <c r="K100" s="246"/>
      <c r="L100" s="251"/>
      <c r="M100" s="252"/>
      <c r="N100" s="253"/>
      <c r="O100" s="253"/>
      <c r="P100" s="253"/>
      <c r="Q100" s="253"/>
      <c r="R100" s="253"/>
      <c r="S100" s="253"/>
      <c r="T100" s="254"/>
      <c r="AT100" s="255" t="s">
        <v>201</v>
      </c>
      <c r="AU100" s="255" t="s">
        <v>90</v>
      </c>
      <c r="AV100" s="16" t="s">
        <v>111</v>
      </c>
      <c r="AW100" s="16" t="s">
        <v>38</v>
      </c>
      <c r="AX100" s="16" t="s">
        <v>81</v>
      </c>
      <c r="AY100" s="255" t="s">
        <v>192</v>
      </c>
    </row>
    <row r="101" spans="1:65" s="15" customFormat="1" ht="10.199999999999999">
      <c r="B101" s="234"/>
      <c r="C101" s="235"/>
      <c r="D101" s="209" t="s">
        <v>201</v>
      </c>
      <c r="E101" s="236" t="s">
        <v>32</v>
      </c>
      <c r="F101" s="237" t="s">
        <v>204</v>
      </c>
      <c r="G101" s="235"/>
      <c r="H101" s="238">
        <v>10</v>
      </c>
      <c r="I101" s="239"/>
      <c r="J101" s="235"/>
      <c r="K101" s="235"/>
      <c r="L101" s="240"/>
      <c r="M101" s="241"/>
      <c r="N101" s="242"/>
      <c r="O101" s="242"/>
      <c r="P101" s="242"/>
      <c r="Q101" s="242"/>
      <c r="R101" s="242"/>
      <c r="S101" s="242"/>
      <c r="T101" s="243"/>
      <c r="AT101" s="244" t="s">
        <v>201</v>
      </c>
      <c r="AU101" s="244" t="s">
        <v>90</v>
      </c>
      <c r="AV101" s="15" t="s">
        <v>161</v>
      </c>
      <c r="AW101" s="15" t="s">
        <v>38</v>
      </c>
      <c r="AX101" s="15" t="s">
        <v>40</v>
      </c>
      <c r="AY101" s="244" t="s">
        <v>192</v>
      </c>
    </row>
    <row r="102" spans="1:65" s="2" customFormat="1" ht="21.75" customHeight="1">
      <c r="A102" s="37"/>
      <c r="B102" s="38"/>
      <c r="C102" s="196" t="s">
        <v>90</v>
      </c>
      <c r="D102" s="196" t="s">
        <v>194</v>
      </c>
      <c r="E102" s="197" t="s">
        <v>1427</v>
      </c>
      <c r="F102" s="198" t="s">
        <v>1428</v>
      </c>
      <c r="G102" s="199" t="s">
        <v>160</v>
      </c>
      <c r="H102" s="200">
        <v>1060</v>
      </c>
      <c r="I102" s="201"/>
      <c r="J102" s="202">
        <f>ROUND(I102*H102,2)</f>
        <v>0</v>
      </c>
      <c r="K102" s="198" t="s">
        <v>197</v>
      </c>
      <c r="L102" s="42"/>
      <c r="M102" s="203" t="s">
        <v>32</v>
      </c>
      <c r="N102" s="204" t="s">
        <v>52</v>
      </c>
      <c r="O102" s="67"/>
      <c r="P102" s="205">
        <f>O102*H102</f>
        <v>0</v>
      </c>
      <c r="Q102" s="205">
        <v>0</v>
      </c>
      <c r="R102" s="205">
        <f>Q102*H102</f>
        <v>0</v>
      </c>
      <c r="S102" s="205">
        <v>0</v>
      </c>
      <c r="T102" s="206">
        <f>S102*H102</f>
        <v>0</v>
      </c>
      <c r="U102" s="37"/>
      <c r="V102" s="37"/>
      <c r="W102" s="37"/>
      <c r="X102" s="37"/>
      <c r="Y102" s="37"/>
      <c r="Z102" s="37"/>
      <c r="AA102" s="37"/>
      <c r="AB102" s="37"/>
      <c r="AC102" s="37"/>
      <c r="AD102" s="37"/>
      <c r="AE102" s="37"/>
      <c r="AR102" s="207" t="s">
        <v>161</v>
      </c>
      <c r="AT102" s="207" t="s">
        <v>194</v>
      </c>
      <c r="AU102" s="207" t="s">
        <v>90</v>
      </c>
      <c r="AY102" s="19" t="s">
        <v>192</v>
      </c>
      <c r="BE102" s="208">
        <f>IF(N102="základní",J102,0)</f>
        <v>0</v>
      </c>
      <c r="BF102" s="208">
        <f>IF(N102="snížená",J102,0)</f>
        <v>0</v>
      </c>
      <c r="BG102" s="208">
        <f>IF(N102="zákl. přenesená",J102,0)</f>
        <v>0</v>
      </c>
      <c r="BH102" s="208">
        <f>IF(N102="sníž. přenesená",J102,0)</f>
        <v>0</v>
      </c>
      <c r="BI102" s="208">
        <f>IF(N102="nulová",J102,0)</f>
        <v>0</v>
      </c>
      <c r="BJ102" s="19" t="s">
        <v>40</v>
      </c>
      <c r="BK102" s="208">
        <f>ROUND(I102*H102,2)</f>
        <v>0</v>
      </c>
      <c r="BL102" s="19" t="s">
        <v>161</v>
      </c>
      <c r="BM102" s="207" t="s">
        <v>1429</v>
      </c>
    </row>
    <row r="103" spans="1:65" s="2" customFormat="1" ht="28.8">
      <c r="A103" s="37"/>
      <c r="B103" s="38"/>
      <c r="C103" s="39"/>
      <c r="D103" s="209" t="s">
        <v>199</v>
      </c>
      <c r="E103" s="39"/>
      <c r="F103" s="210" t="s">
        <v>1418</v>
      </c>
      <c r="G103" s="39"/>
      <c r="H103" s="39"/>
      <c r="I103" s="119"/>
      <c r="J103" s="39"/>
      <c r="K103" s="39"/>
      <c r="L103" s="42"/>
      <c r="M103" s="211"/>
      <c r="N103" s="212"/>
      <c r="O103" s="67"/>
      <c r="P103" s="67"/>
      <c r="Q103" s="67"/>
      <c r="R103" s="67"/>
      <c r="S103" s="67"/>
      <c r="T103" s="68"/>
      <c r="U103" s="37"/>
      <c r="V103" s="37"/>
      <c r="W103" s="37"/>
      <c r="X103" s="37"/>
      <c r="Y103" s="37"/>
      <c r="Z103" s="37"/>
      <c r="AA103" s="37"/>
      <c r="AB103" s="37"/>
      <c r="AC103" s="37"/>
      <c r="AD103" s="37"/>
      <c r="AE103" s="37"/>
      <c r="AT103" s="19" t="s">
        <v>199</v>
      </c>
      <c r="AU103" s="19" t="s">
        <v>90</v>
      </c>
    </row>
    <row r="104" spans="1:65" s="2" customFormat="1" ht="19.2">
      <c r="A104" s="37"/>
      <c r="B104" s="38"/>
      <c r="C104" s="39"/>
      <c r="D104" s="209" t="s">
        <v>209</v>
      </c>
      <c r="E104" s="39"/>
      <c r="F104" s="210" t="s">
        <v>1430</v>
      </c>
      <c r="G104" s="39"/>
      <c r="H104" s="39"/>
      <c r="I104" s="119"/>
      <c r="J104" s="39"/>
      <c r="K104" s="39"/>
      <c r="L104" s="42"/>
      <c r="M104" s="211"/>
      <c r="N104" s="212"/>
      <c r="O104" s="67"/>
      <c r="P104" s="67"/>
      <c r="Q104" s="67"/>
      <c r="R104" s="67"/>
      <c r="S104" s="67"/>
      <c r="T104" s="68"/>
      <c r="U104" s="37"/>
      <c r="V104" s="37"/>
      <c r="W104" s="37"/>
      <c r="X104" s="37"/>
      <c r="Y104" s="37"/>
      <c r="Z104" s="37"/>
      <c r="AA104" s="37"/>
      <c r="AB104" s="37"/>
      <c r="AC104" s="37"/>
      <c r="AD104" s="37"/>
      <c r="AE104" s="37"/>
      <c r="AT104" s="19" t="s">
        <v>209</v>
      </c>
      <c r="AU104" s="19" t="s">
        <v>90</v>
      </c>
    </row>
    <row r="105" spans="1:65" s="14" customFormat="1" ht="10.199999999999999">
      <c r="B105" s="223"/>
      <c r="C105" s="224"/>
      <c r="D105" s="209" t="s">
        <v>201</v>
      </c>
      <c r="E105" s="225" t="s">
        <v>32</v>
      </c>
      <c r="F105" s="226" t="s">
        <v>1431</v>
      </c>
      <c r="G105" s="224"/>
      <c r="H105" s="227">
        <v>1060</v>
      </c>
      <c r="I105" s="228"/>
      <c r="J105" s="224"/>
      <c r="K105" s="224"/>
      <c r="L105" s="229"/>
      <c r="M105" s="230"/>
      <c r="N105" s="231"/>
      <c r="O105" s="231"/>
      <c r="P105" s="231"/>
      <c r="Q105" s="231"/>
      <c r="R105" s="231"/>
      <c r="S105" s="231"/>
      <c r="T105" s="232"/>
      <c r="AT105" s="233" t="s">
        <v>201</v>
      </c>
      <c r="AU105" s="233" t="s">
        <v>90</v>
      </c>
      <c r="AV105" s="14" t="s">
        <v>90</v>
      </c>
      <c r="AW105" s="14" t="s">
        <v>38</v>
      </c>
      <c r="AX105" s="14" t="s">
        <v>40</v>
      </c>
      <c r="AY105" s="233" t="s">
        <v>192</v>
      </c>
    </row>
    <row r="106" spans="1:65" s="2" customFormat="1" ht="24" customHeight="1">
      <c r="A106" s="37"/>
      <c r="B106" s="38"/>
      <c r="C106" s="196" t="s">
        <v>111</v>
      </c>
      <c r="D106" s="196" t="s">
        <v>194</v>
      </c>
      <c r="E106" s="197" t="s">
        <v>1432</v>
      </c>
      <c r="F106" s="198" t="s">
        <v>1433</v>
      </c>
      <c r="G106" s="199" t="s">
        <v>160</v>
      </c>
      <c r="H106" s="200">
        <v>18</v>
      </c>
      <c r="I106" s="201"/>
      <c r="J106" s="202">
        <f>ROUND(I106*H106,2)</f>
        <v>0</v>
      </c>
      <c r="K106" s="198" t="s">
        <v>197</v>
      </c>
      <c r="L106" s="42"/>
      <c r="M106" s="203" t="s">
        <v>32</v>
      </c>
      <c r="N106" s="204" t="s">
        <v>52</v>
      </c>
      <c r="O106" s="67"/>
      <c r="P106" s="205">
        <f>O106*H106</f>
        <v>0</v>
      </c>
      <c r="Q106" s="205">
        <v>0</v>
      </c>
      <c r="R106" s="205">
        <f>Q106*H106</f>
        <v>0</v>
      </c>
      <c r="S106" s="205">
        <v>0</v>
      </c>
      <c r="T106" s="206">
        <f>S106*H106</f>
        <v>0</v>
      </c>
      <c r="U106" s="37"/>
      <c r="V106" s="37"/>
      <c r="W106" s="37"/>
      <c r="X106" s="37"/>
      <c r="Y106" s="37"/>
      <c r="Z106" s="37"/>
      <c r="AA106" s="37"/>
      <c r="AB106" s="37"/>
      <c r="AC106" s="37"/>
      <c r="AD106" s="37"/>
      <c r="AE106" s="37"/>
      <c r="AR106" s="207" t="s">
        <v>161</v>
      </c>
      <c r="AT106" s="207" t="s">
        <v>194</v>
      </c>
      <c r="AU106" s="207" t="s">
        <v>90</v>
      </c>
      <c r="AY106" s="19" t="s">
        <v>192</v>
      </c>
      <c r="BE106" s="208">
        <f>IF(N106="základní",J106,0)</f>
        <v>0</v>
      </c>
      <c r="BF106" s="208">
        <f>IF(N106="snížená",J106,0)</f>
        <v>0</v>
      </c>
      <c r="BG106" s="208">
        <f>IF(N106="zákl. přenesená",J106,0)</f>
        <v>0</v>
      </c>
      <c r="BH106" s="208">
        <f>IF(N106="sníž. přenesená",J106,0)</f>
        <v>0</v>
      </c>
      <c r="BI106" s="208">
        <f>IF(N106="nulová",J106,0)</f>
        <v>0</v>
      </c>
      <c r="BJ106" s="19" t="s">
        <v>40</v>
      </c>
      <c r="BK106" s="208">
        <f>ROUND(I106*H106,2)</f>
        <v>0</v>
      </c>
      <c r="BL106" s="19" t="s">
        <v>161</v>
      </c>
      <c r="BM106" s="207" t="s">
        <v>1434</v>
      </c>
    </row>
    <row r="107" spans="1:65" s="2" customFormat="1" ht="28.8">
      <c r="A107" s="37"/>
      <c r="B107" s="38"/>
      <c r="C107" s="39"/>
      <c r="D107" s="209" t="s">
        <v>199</v>
      </c>
      <c r="E107" s="39"/>
      <c r="F107" s="210" t="s">
        <v>1418</v>
      </c>
      <c r="G107" s="39"/>
      <c r="H107" s="39"/>
      <c r="I107" s="119"/>
      <c r="J107" s="39"/>
      <c r="K107" s="39"/>
      <c r="L107" s="42"/>
      <c r="M107" s="211"/>
      <c r="N107" s="212"/>
      <c r="O107" s="67"/>
      <c r="P107" s="67"/>
      <c r="Q107" s="67"/>
      <c r="R107" s="67"/>
      <c r="S107" s="67"/>
      <c r="T107" s="68"/>
      <c r="U107" s="37"/>
      <c r="V107" s="37"/>
      <c r="W107" s="37"/>
      <c r="X107" s="37"/>
      <c r="Y107" s="37"/>
      <c r="Z107" s="37"/>
      <c r="AA107" s="37"/>
      <c r="AB107" s="37"/>
      <c r="AC107" s="37"/>
      <c r="AD107" s="37"/>
      <c r="AE107" s="37"/>
      <c r="AT107" s="19" t="s">
        <v>199</v>
      </c>
      <c r="AU107" s="19" t="s">
        <v>90</v>
      </c>
    </row>
    <row r="108" spans="1:65" s="13" customFormat="1" ht="10.199999999999999">
      <c r="B108" s="213"/>
      <c r="C108" s="214"/>
      <c r="D108" s="209" t="s">
        <v>201</v>
      </c>
      <c r="E108" s="215" t="s">
        <v>32</v>
      </c>
      <c r="F108" s="216" t="s">
        <v>1419</v>
      </c>
      <c r="G108" s="214"/>
      <c r="H108" s="215" t="s">
        <v>32</v>
      </c>
      <c r="I108" s="217"/>
      <c r="J108" s="214"/>
      <c r="K108" s="214"/>
      <c r="L108" s="218"/>
      <c r="M108" s="219"/>
      <c r="N108" s="220"/>
      <c r="O108" s="220"/>
      <c r="P108" s="220"/>
      <c r="Q108" s="220"/>
      <c r="R108" s="220"/>
      <c r="S108" s="220"/>
      <c r="T108" s="221"/>
      <c r="AT108" s="222" t="s">
        <v>201</v>
      </c>
      <c r="AU108" s="222" t="s">
        <v>90</v>
      </c>
      <c r="AV108" s="13" t="s">
        <v>40</v>
      </c>
      <c r="AW108" s="13" t="s">
        <v>38</v>
      </c>
      <c r="AX108" s="13" t="s">
        <v>81</v>
      </c>
      <c r="AY108" s="222" t="s">
        <v>192</v>
      </c>
    </row>
    <row r="109" spans="1:65" s="13" customFormat="1" ht="10.199999999999999">
      <c r="B109" s="213"/>
      <c r="C109" s="214"/>
      <c r="D109" s="209" t="s">
        <v>201</v>
      </c>
      <c r="E109" s="215" t="s">
        <v>32</v>
      </c>
      <c r="F109" s="216" t="s">
        <v>1420</v>
      </c>
      <c r="G109" s="214"/>
      <c r="H109" s="215" t="s">
        <v>32</v>
      </c>
      <c r="I109" s="217"/>
      <c r="J109" s="214"/>
      <c r="K109" s="214"/>
      <c r="L109" s="218"/>
      <c r="M109" s="219"/>
      <c r="N109" s="220"/>
      <c r="O109" s="220"/>
      <c r="P109" s="220"/>
      <c r="Q109" s="220"/>
      <c r="R109" s="220"/>
      <c r="S109" s="220"/>
      <c r="T109" s="221"/>
      <c r="AT109" s="222" t="s">
        <v>201</v>
      </c>
      <c r="AU109" s="222" t="s">
        <v>90</v>
      </c>
      <c r="AV109" s="13" t="s">
        <v>40</v>
      </c>
      <c r="AW109" s="13" t="s">
        <v>38</v>
      </c>
      <c r="AX109" s="13" t="s">
        <v>81</v>
      </c>
      <c r="AY109" s="222" t="s">
        <v>192</v>
      </c>
    </row>
    <row r="110" spans="1:65" s="14" customFormat="1" ht="10.199999999999999">
      <c r="B110" s="223"/>
      <c r="C110" s="224"/>
      <c r="D110" s="209" t="s">
        <v>201</v>
      </c>
      <c r="E110" s="225" t="s">
        <v>32</v>
      </c>
      <c r="F110" s="226" t="s">
        <v>1435</v>
      </c>
      <c r="G110" s="224"/>
      <c r="H110" s="227">
        <v>2</v>
      </c>
      <c r="I110" s="228"/>
      <c r="J110" s="224"/>
      <c r="K110" s="224"/>
      <c r="L110" s="229"/>
      <c r="M110" s="230"/>
      <c r="N110" s="231"/>
      <c r="O110" s="231"/>
      <c r="P110" s="231"/>
      <c r="Q110" s="231"/>
      <c r="R110" s="231"/>
      <c r="S110" s="231"/>
      <c r="T110" s="232"/>
      <c r="AT110" s="233" t="s">
        <v>201</v>
      </c>
      <c r="AU110" s="233" t="s">
        <v>90</v>
      </c>
      <c r="AV110" s="14" t="s">
        <v>90</v>
      </c>
      <c r="AW110" s="14" t="s">
        <v>38</v>
      </c>
      <c r="AX110" s="14" t="s">
        <v>81</v>
      </c>
      <c r="AY110" s="233" t="s">
        <v>192</v>
      </c>
    </row>
    <row r="111" spans="1:65" s="14" customFormat="1" ht="10.199999999999999">
      <c r="B111" s="223"/>
      <c r="C111" s="224"/>
      <c r="D111" s="209" t="s">
        <v>201</v>
      </c>
      <c r="E111" s="225" t="s">
        <v>32</v>
      </c>
      <c r="F111" s="226" t="s">
        <v>1436</v>
      </c>
      <c r="G111" s="224"/>
      <c r="H111" s="227">
        <v>2</v>
      </c>
      <c r="I111" s="228"/>
      <c r="J111" s="224"/>
      <c r="K111" s="224"/>
      <c r="L111" s="229"/>
      <c r="M111" s="230"/>
      <c r="N111" s="231"/>
      <c r="O111" s="231"/>
      <c r="P111" s="231"/>
      <c r="Q111" s="231"/>
      <c r="R111" s="231"/>
      <c r="S111" s="231"/>
      <c r="T111" s="232"/>
      <c r="AT111" s="233" t="s">
        <v>201</v>
      </c>
      <c r="AU111" s="233" t="s">
        <v>90</v>
      </c>
      <c r="AV111" s="14" t="s">
        <v>90</v>
      </c>
      <c r="AW111" s="14" t="s">
        <v>38</v>
      </c>
      <c r="AX111" s="14" t="s">
        <v>81</v>
      </c>
      <c r="AY111" s="233" t="s">
        <v>192</v>
      </c>
    </row>
    <row r="112" spans="1:65" s="14" customFormat="1" ht="10.199999999999999">
      <c r="B112" s="223"/>
      <c r="C112" s="224"/>
      <c r="D112" s="209" t="s">
        <v>201</v>
      </c>
      <c r="E112" s="225" t="s">
        <v>32</v>
      </c>
      <c r="F112" s="226" t="s">
        <v>1437</v>
      </c>
      <c r="G112" s="224"/>
      <c r="H112" s="227">
        <v>1</v>
      </c>
      <c r="I112" s="228"/>
      <c r="J112" s="224"/>
      <c r="K112" s="224"/>
      <c r="L112" s="229"/>
      <c r="M112" s="230"/>
      <c r="N112" s="231"/>
      <c r="O112" s="231"/>
      <c r="P112" s="231"/>
      <c r="Q112" s="231"/>
      <c r="R112" s="231"/>
      <c r="S112" s="231"/>
      <c r="T112" s="232"/>
      <c r="AT112" s="233" t="s">
        <v>201</v>
      </c>
      <c r="AU112" s="233" t="s">
        <v>90</v>
      </c>
      <c r="AV112" s="14" t="s">
        <v>90</v>
      </c>
      <c r="AW112" s="14" t="s">
        <v>38</v>
      </c>
      <c r="AX112" s="14" t="s">
        <v>81</v>
      </c>
      <c r="AY112" s="233" t="s">
        <v>192</v>
      </c>
    </row>
    <row r="113" spans="1:65" s="14" customFormat="1" ht="10.199999999999999">
      <c r="B113" s="223"/>
      <c r="C113" s="224"/>
      <c r="D113" s="209" t="s">
        <v>201</v>
      </c>
      <c r="E113" s="225" t="s">
        <v>32</v>
      </c>
      <c r="F113" s="226" t="s">
        <v>1438</v>
      </c>
      <c r="G113" s="224"/>
      <c r="H113" s="227">
        <v>1</v>
      </c>
      <c r="I113" s="228"/>
      <c r="J113" s="224"/>
      <c r="K113" s="224"/>
      <c r="L113" s="229"/>
      <c r="M113" s="230"/>
      <c r="N113" s="231"/>
      <c r="O113" s="231"/>
      <c r="P113" s="231"/>
      <c r="Q113" s="231"/>
      <c r="R113" s="231"/>
      <c r="S113" s="231"/>
      <c r="T113" s="232"/>
      <c r="AT113" s="233" t="s">
        <v>201</v>
      </c>
      <c r="AU113" s="233" t="s">
        <v>90</v>
      </c>
      <c r="AV113" s="14" t="s">
        <v>90</v>
      </c>
      <c r="AW113" s="14" t="s">
        <v>38</v>
      </c>
      <c r="AX113" s="14" t="s">
        <v>81</v>
      </c>
      <c r="AY113" s="233" t="s">
        <v>192</v>
      </c>
    </row>
    <row r="114" spans="1:65" s="14" customFormat="1" ht="10.199999999999999">
      <c r="B114" s="223"/>
      <c r="C114" s="224"/>
      <c r="D114" s="209" t="s">
        <v>201</v>
      </c>
      <c r="E114" s="225" t="s">
        <v>32</v>
      </c>
      <c r="F114" s="226" t="s">
        <v>1309</v>
      </c>
      <c r="G114" s="224"/>
      <c r="H114" s="227">
        <v>1</v>
      </c>
      <c r="I114" s="228"/>
      <c r="J114" s="224"/>
      <c r="K114" s="224"/>
      <c r="L114" s="229"/>
      <c r="M114" s="230"/>
      <c r="N114" s="231"/>
      <c r="O114" s="231"/>
      <c r="P114" s="231"/>
      <c r="Q114" s="231"/>
      <c r="R114" s="231"/>
      <c r="S114" s="231"/>
      <c r="T114" s="232"/>
      <c r="AT114" s="233" t="s">
        <v>201</v>
      </c>
      <c r="AU114" s="233" t="s">
        <v>90</v>
      </c>
      <c r="AV114" s="14" t="s">
        <v>90</v>
      </c>
      <c r="AW114" s="14" t="s">
        <v>38</v>
      </c>
      <c r="AX114" s="14" t="s">
        <v>81</v>
      </c>
      <c r="AY114" s="233" t="s">
        <v>192</v>
      </c>
    </row>
    <row r="115" spans="1:65" s="16" customFormat="1" ht="10.199999999999999">
      <c r="B115" s="245"/>
      <c r="C115" s="246"/>
      <c r="D115" s="209" t="s">
        <v>201</v>
      </c>
      <c r="E115" s="247" t="s">
        <v>32</v>
      </c>
      <c r="F115" s="248" t="s">
        <v>1422</v>
      </c>
      <c r="G115" s="246"/>
      <c r="H115" s="249">
        <v>7</v>
      </c>
      <c r="I115" s="250"/>
      <c r="J115" s="246"/>
      <c r="K115" s="246"/>
      <c r="L115" s="251"/>
      <c r="M115" s="252"/>
      <c r="N115" s="253"/>
      <c r="O115" s="253"/>
      <c r="P115" s="253"/>
      <c r="Q115" s="253"/>
      <c r="R115" s="253"/>
      <c r="S115" s="253"/>
      <c r="T115" s="254"/>
      <c r="AT115" s="255" t="s">
        <v>201</v>
      </c>
      <c r="AU115" s="255" t="s">
        <v>90</v>
      </c>
      <c r="AV115" s="16" t="s">
        <v>111</v>
      </c>
      <c r="AW115" s="16" t="s">
        <v>38</v>
      </c>
      <c r="AX115" s="16" t="s">
        <v>81</v>
      </c>
      <c r="AY115" s="255" t="s">
        <v>192</v>
      </c>
    </row>
    <row r="116" spans="1:65" s="13" customFormat="1" ht="10.199999999999999">
      <c r="B116" s="213"/>
      <c r="C116" s="214"/>
      <c r="D116" s="209" t="s">
        <v>201</v>
      </c>
      <c r="E116" s="215" t="s">
        <v>32</v>
      </c>
      <c r="F116" s="216" t="s">
        <v>1419</v>
      </c>
      <c r="G116" s="214"/>
      <c r="H116" s="215" t="s">
        <v>32</v>
      </c>
      <c r="I116" s="217"/>
      <c r="J116" s="214"/>
      <c r="K116" s="214"/>
      <c r="L116" s="218"/>
      <c r="M116" s="219"/>
      <c r="N116" s="220"/>
      <c r="O116" s="220"/>
      <c r="P116" s="220"/>
      <c r="Q116" s="220"/>
      <c r="R116" s="220"/>
      <c r="S116" s="220"/>
      <c r="T116" s="221"/>
      <c r="AT116" s="222" t="s">
        <v>201</v>
      </c>
      <c r="AU116" s="222" t="s">
        <v>90</v>
      </c>
      <c r="AV116" s="13" t="s">
        <v>40</v>
      </c>
      <c r="AW116" s="13" t="s">
        <v>38</v>
      </c>
      <c r="AX116" s="13" t="s">
        <v>81</v>
      </c>
      <c r="AY116" s="222" t="s">
        <v>192</v>
      </c>
    </row>
    <row r="117" spans="1:65" s="13" customFormat="1" ht="10.199999999999999">
      <c r="B117" s="213"/>
      <c r="C117" s="214"/>
      <c r="D117" s="209" t="s">
        <v>201</v>
      </c>
      <c r="E117" s="215" t="s">
        <v>32</v>
      </c>
      <c r="F117" s="216" t="s">
        <v>1423</v>
      </c>
      <c r="G117" s="214"/>
      <c r="H117" s="215" t="s">
        <v>32</v>
      </c>
      <c r="I117" s="217"/>
      <c r="J117" s="214"/>
      <c r="K117" s="214"/>
      <c r="L117" s="218"/>
      <c r="M117" s="219"/>
      <c r="N117" s="220"/>
      <c r="O117" s="220"/>
      <c r="P117" s="220"/>
      <c r="Q117" s="220"/>
      <c r="R117" s="220"/>
      <c r="S117" s="220"/>
      <c r="T117" s="221"/>
      <c r="AT117" s="222" t="s">
        <v>201</v>
      </c>
      <c r="AU117" s="222" t="s">
        <v>90</v>
      </c>
      <c r="AV117" s="13" t="s">
        <v>40</v>
      </c>
      <c r="AW117" s="13" t="s">
        <v>38</v>
      </c>
      <c r="AX117" s="13" t="s">
        <v>81</v>
      </c>
      <c r="AY117" s="222" t="s">
        <v>192</v>
      </c>
    </row>
    <row r="118" spans="1:65" s="14" customFormat="1" ht="10.199999999999999">
      <c r="B118" s="223"/>
      <c r="C118" s="224"/>
      <c r="D118" s="209" t="s">
        <v>201</v>
      </c>
      <c r="E118" s="225" t="s">
        <v>32</v>
      </c>
      <c r="F118" s="226" t="s">
        <v>1439</v>
      </c>
      <c r="G118" s="224"/>
      <c r="H118" s="227">
        <v>1</v>
      </c>
      <c r="I118" s="228"/>
      <c r="J118" s="224"/>
      <c r="K118" s="224"/>
      <c r="L118" s="229"/>
      <c r="M118" s="230"/>
      <c r="N118" s="231"/>
      <c r="O118" s="231"/>
      <c r="P118" s="231"/>
      <c r="Q118" s="231"/>
      <c r="R118" s="231"/>
      <c r="S118" s="231"/>
      <c r="T118" s="232"/>
      <c r="AT118" s="233" t="s">
        <v>201</v>
      </c>
      <c r="AU118" s="233" t="s">
        <v>90</v>
      </c>
      <c r="AV118" s="14" t="s">
        <v>90</v>
      </c>
      <c r="AW118" s="14" t="s">
        <v>38</v>
      </c>
      <c r="AX118" s="14" t="s">
        <v>81</v>
      </c>
      <c r="AY118" s="233" t="s">
        <v>192</v>
      </c>
    </row>
    <row r="119" spans="1:65" s="14" customFormat="1" ht="10.199999999999999">
      <c r="B119" s="223"/>
      <c r="C119" s="224"/>
      <c r="D119" s="209" t="s">
        <v>201</v>
      </c>
      <c r="E119" s="225" t="s">
        <v>32</v>
      </c>
      <c r="F119" s="226" t="s">
        <v>1440</v>
      </c>
      <c r="G119" s="224"/>
      <c r="H119" s="227">
        <v>3</v>
      </c>
      <c r="I119" s="228"/>
      <c r="J119" s="224"/>
      <c r="K119" s="224"/>
      <c r="L119" s="229"/>
      <c r="M119" s="230"/>
      <c r="N119" s="231"/>
      <c r="O119" s="231"/>
      <c r="P119" s="231"/>
      <c r="Q119" s="231"/>
      <c r="R119" s="231"/>
      <c r="S119" s="231"/>
      <c r="T119" s="232"/>
      <c r="AT119" s="233" t="s">
        <v>201</v>
      </c>
      <c r="AU119" s="233" t="s">
        <v>90</v>
      </c>
      <c r="AV119" s="14" t="s">
        <v>90</v>
      </c>
      <c r="AW119" s="14" t="s">
        <v>38</v>
      </c>
      <c r="AX119" s="14" t="s">
        <v>81</v>
      </c>
      <c r="AY119" s="233" t="s">
        <v>192</v>
      </c>
    </row>
    <row r="120" spans="1:65" s="14" customFormat="1" ht="10.199999999999999">
      <c r="B120" s="223"/>
      <c r="C120" s="224"/>
      <c r="D120" s="209" t="s">
        <v>201</v>
      </c>
      <c r="E120" s="225" t="s">
        <v>32</v>
      </c>
      <c r="F120" s="226" t="s">
        <v>1425</v>
      </c>
      <c r="G120" s="224"/>
      <c r="H120" s="227">
        <v>7</v>
      </c>
      <c r="I120" s="228"/>
      <c r="J120" s="224"/>
      <c r="K120" s="224"/>
      <c r="L120" s="229"/>
      <c r="M120" s="230"/>
      <c r="N120" s="231"/>
      <c r="O120" s="231"/>
      <c r="P120" s="231"/>
      <c r="Q120" s="231"/>
      <c r="R120" s="231"/>
      <c r="S120" s="231"/>
      <c r="T120" s="232"/>
      <c r="AT120" s="233" t="s">
        <v>201</v>
      </c>
      <c r="AU120" s="233" t="s">
        <v>90</v>
      </c>
      <c r="AV120" s="14" t="s">
        <v>90</v>
      </c>
      <c r="AW120" s="14" t="s">
        <v>38</v>
      </c>
      <c r="AX120" s="14" t="s">
        <v>81</v>
      </c>
      <c r="AY120" s="233" t="s">
        <v>192</v>
      </c>
    </row>
    <row r="121" spans="1:65" s="16" customFormat="1" ht="10.199999999999999">
      <c r="B121" s="245"/>
      <c r="C121" s="246"/>
      <c r="D121" s="209" t="s">
        <v>201</v>
      </c>
      <c r="E121" s="247" t="s">
        <v>32</v>
      </c>
      <c r="F121" s="248" t="s">
        <v>1426</v>
      </c>
      <c r="G121" s="246"/>
      <c r="H121" s="249">
        <v>11</v>
      </c>
      <c r="I121" s="250"/>
      <c r="J121" s="246"/>
      <c r="K121" s="246"/>
      <c r="L121" s="251"/>
      <c r="M121" s="252"/>
      <c r="N121" s="253"/>
      <c r="O121" s="253"/>
      <c r="P121" s="253"/>
      <c r="Q121" s="253"/>
      <c r="R121" s="253"/>
      <c r="S121" s="253"/>
      <c r="T121" s="254"/>
      <c r="AT121" s="255" t="s">
        <v>201</v>
      </c>
      <c r="AU121" s="255" t="s">
        <v>90</v>
      </c>
      <c r="AV121" s="16" t="s">
        <v>111</v>
      </c>
      <c r="AW121" s="16" t="s">
        <v>38</v>
      </c>
      <c r="AX121" s="16" t="s">
        <v>81</v>
      </c>
      <c r="AY121" s="255" t="s">
        <v>192</v>
      </c>
    </row>
    <row r="122" spans="1:65" s="15" customFormat="1" ht="10.199999999999999">
      <c r="B122" s="234"/>
      <c r="C122" s="235"/>
      <c r="D122" s="209" t="s">
        <v>201</v>
      </c>
      <c r="E122" s="236" t="s">
        <v>32</v>
      </c>
      <c r="F122" s="237" t="s">
        <v>204</v>
      </c>
      <c r="G122" s="235"/>
      <c r="H122" s="238">
        <v>18</v>
      </c>
      <c r="I122" s="239"/>
      <c r="J122" s="235"/>
      <c r="K122" s="235"/>
      <c r="L122" s="240"/>
      <c r="M122" s="241"/>
      <c r="N122" s="242"/>
      <c r="O122" s="242"/>
      <c r="P122" s="242"/>
      <c r="Q122" s="242"/>
      <c r="R122" s="242"/>
      <c r="S122" s="242"/>
      <c r="T122" s="243"/>
      <c r="AT122" s="244" t="s">
        <v>201</v>
      </c>
      <c r="AU122" s="244" t="s">
        <v>90</v>
      </c>
      <c r="AV122" s="15" t="s">
        <v>161</v>
      </c>
      <c r="AW122" s="15" t="s">
        <v>38</v>
      </c>
      <c r="AX122" s="15" t="s">
        <v>40</v>
      </c>
      <c r="AY122" s="244" t="s">
        <v>192</v>
      </c>
    </row>
    <row r="123" spans="1:65" s="2" customFormat="1" ht="24.6" customHeight="1">
      <c r="A123" s="37"/>
      <c r="B123" s="38"/>
      <c r="C123" s="196" t="s">
        <v>161</v>
      </c>
      <c r="D123" s="196" t="s">
        <v>194</v>
      </c>
      <c r="E123" s="197" t="s">
        <v>1441</v>
      </c>
      <c r="F123" s="198" t="s">
        <v>1442</v>
      </c>
      <c r="G123" s="199" t="s">
        <v>160</v>
      </c>
      <c r="H123" s="200">
        <v>4</v>
      </c>
      <c r="I123" s="201"/>
      <c r="J123" s="202">
        <f>ROUND(I123*H123,2)</f>
        <v>0</v>
      </c>
      <c r="K123" s="198" t="s">
        <v>197</v>
      </c>
      <c r="L123" s="42"/>
      <c r="M123" s="203" t="s">
        <v>32</v>
      </c>
      <c r="N123" s="204" t="s">
        <v>52</v>
      </c>
      <c r="O123" s="67"/>
      <c r="P123" s="205">
        <f>O123*H123</f>
        <v>0</v>
      </c>
      <c r="Q123" s="205">
        <v>0</v>
      </c>
      <c r="R123" s="205">
        <f>Q123*H123</f>
        <v>0</v>
      </c>
      <c r="S123" s="205">
        <v>0</v>
      </c>
      <c r="T123" s="206">
        <f>S123*H123</f>
        <v>0</v>
      </c>
      <c r="U123" s="37"/>
      <c r="V123" s="37"/>
      <c r="W123" s="37"/>
      <c r="X123" s="37"/>
      <c r="Y123" s="37"/>
      <c r="Z123" s="37"/>
      <c r="AA123" s="37"/>
      <c r="AB123" s="37"/>
      <c r="AC123" s="37"/>
      <c r="AD123" s="37"/>
      <c r="AE123" s="37"/>
      <c r="AR123" s="207" t="s">
        <v>161</v>
      </c>
      <c r="AT123" s="207" t="s">
        <v>194</v>
      </c>
      <c r="AU123" s="207" t="s">
        <v>90</v>
      </c>
      <c r="AY123" s="19" t="s">
        <v>192</v>
      </c>
      <c r="BE123" s="208">
        <f>IF(N123="základní",J123,0)</f>
        <v>0</v>
      </c>
      <c r="BF123" s="208">
        <f>IF(N123="snížená",J123,0)</f>
        <v>0</v>
      </c>
      <c r="BG123" s="208">
        <f>IF(N123="zákl. přenesená",J123,0)</f>
        <v>0</v>
      </c>
      <c r="BH123" s="208">
        <f>IF(N123="sníž. přenesená",J123,0)</f>
        <v>0</v>
      </c>
      <c r="BI123" s="208">
        <f>IF(N123="nulová",J123,0)</f>
        <v>0</v>
      </c>
      <c r="BJ123" s="19" t="s">
        <v>40</v>
      </c>
      <c r="BK123" s="208">
        <f>ROUND(I123*H123,2)</f>
        <v>0</v>
      </c>
      <c r="BL123" s="19" t="s">
        <v>161</v>
      </c>
      <c r="BM123" s="207" t="s">
        <v>1443</v>
      </c>
    </row>
    <row r="124" spans="1:65" s="2" customFormat="1" ht="28.8">
      <c r="A124" s="37"/>
      <c r="B124" s="38"/>
      <c r="C124" s="39"/>
      <c r="D124" s="209" t="s">
        <v>199</v>
      </c>
      <c r="E124" s="39"/>
      <c r="F124" s="210" t="s">
        <v>1418</v>
      </c>
      <c r="G124" s="39"/>
      <c r="H124" s="39"/>
      <c r="I124" s="119"/>
      <c r="J124" s="39"/>
      <c r="K124" s="39"/>
      <c r="L124" s="42"/>
      <c r="M124" s="211"/>
      <c r="N124" s="212"/>
      <c r="O124" s="67"/>
      <c r="P124" s="67"/>
      <c r="Q124" s="67"/>
      <c r="R124" s="67"/>
      <c r="S124" s="67"/>
      <c r="T124" s="68"/>
      <c r="U124" s="37"/>
      <c r="V124" s="37"/>
      <c r="W124" s="37"/>
      <c r="X124" s="37"/>
      <c r="Y124" s="37"/>
      <c r="Z124" s="37"/>
      <c r="AA124" s="37"/>
      <c r="AB124" s="37"/>
      <c r="AC124" s="37"/>
      <c r="AD124" s="37"/>
      <c r="AE124" s="37"/>
      <c r="AT124" s="19" t="s">
        <v>199</v>
      </c>
      <c r="AU124" s="19" t="s">
        <v>90</v>
      </c>
    </row>
    <row r="125" spans="1:65" s="13" customFormat="1" ht="10.199999999999999">
      <c r="B125" s="213"/>
      <c r="C125" s="214"/>
      <c r="D125" s="209" t="s">
        <v>201</v>
      </c>
      <c r="E125" s="215" t="s">
        <v>32</v>
      </c>
      <c r="F125" s="216" t="s">
        <v>1419</v>
      </c>
      <c r="G125" s="214"/>
      <c r="H125" s="215" t="s">
        <v>32</v>
      </c>
      <c r="I125" s="217"/>
      <c r="J125" s="214"/>
      <c r="K125" s="214"/>
      <c r="L125" s="218"/>
      <c r="M125" s="219"/>
      <c r="N125" s="220"/>
      <c r="O125" s="220"/>
      <c r="P125" s="220"/>
      <c r="Q125" s="220"/>
      <c r="R125" s="220"/>
      <c r="S125" s="220"/>
      <c r="T125" s="221"/>
      <c r="AT125" s="222" t="s">
        <v>201</v>
      </c>
      <c r="AU125" s="222" t="s">
        <v>90</v>
      </c>
      <c r="AV125" s="13" t="s">
        <v>40</v>
      </c>
      <c r="AW125" s="13" t="s">
        <v>38</v>
      </c>
      <c r="AX125" s="13" t="s">
        <v>81</v>
      </c>
      <c r="AY125" s="222" t="s">
        <v>192</v>
      </c>
    </row>
    <row r="126" spans="1:65" s="13" customFormat="1" ht="10.199999999999999">
      <c r="B126" s="213"/>
      <c r="C126" s="214"/>
      <c r="D126" s="209" t="s">
        <v>201</v>
      </c>
      <c r="E126" s="215" t="s">
        <v>32</v>
      </c>
      <c r="F126" s="216" t="s">
        <v>1420</v>
      </c>
      <c r="G126" s="214"/>
      <c r="H126" s="215" t="s">
        <v>32</v>
      </c>
      <c r="I126" s="217"/>
      <c r="J126" s="214"/>
      <c r="K126" s="214"/>
      <c r="L126" s="218"/>
      <c r="M126" s="219"/>
      <c r="N126" s="220"/>
      <c r="O126" s="220"/>
      <c r="P126" s="220"/>
      <c r="Q126" s="220"/>
      <c r="R126" s="220"/>
      <c r="S126" s="220"/>
      <c r="T126" s="221"/>
      <c r="AT126" s="222" t="s">
        <v>201</v>
      </c>
      <c r="AU126" s="222" t="s">
        <v>90</v>
      </c>
      <c r="AV126" s="13" t="s">
        <v>40</v>
      </c>
      <c r="AW126" s="13" t="s">
        <v>38</v>
      </c>
      <c r="AX126" s="13" t="s">
        <v>81</v>
      </c>
      <c r="AY126" s="222" t="s">
        <v>192</v>
      </c>
    </row>
    <row r="127" spans="1:65" s="14" customFormat="1" ht="10.199999999999999">
      <c r="B127" s="223"/>
      <c r="C127" s="224"/>
      <c r="D127" s="209" t="s">
        <v>201</v>
      </c>
      <c r="E127" s="225" t="s">
        <v>32</v>
      </c>
      <c r="F127" s="226" t="s">
        <v>1444</v>
      </c>
      <c r="G127" s="224"/>
      <c r="H127" s="227">
        <v>1</v>
      </c>
      <c r="I127" s="228"/>
      <c r="J127" s="224"/>
      <c r="K127" s="224"/>
      <c r="L127" s="229"/>
      <c r="M127" s="230"/>
      <c r="N127" s="231"/>
      <c r="O127" s="231"/>
      <c r="P127" s="231"/>
      <c r="Q127" s="231"/>
      <c r="R127" s="231"/>
      <c r="S127" s="231"/>
      <c r="T127" s="232"/>
      <c r="AT127" s="233" t="s">
        <v>201</v>
      </c>
      <c r="AU127" s="233" t="s">
        <v>90</v>
      </c>
      <c r="AV127" s="14" t="s">
        <v>90</v>
      </c>
      <c r="AW127" s="14" t="s">
        <v>38</v>
      </c>
      <c r="AX127" s="14" t="s">
        <v>81</v>
      </c>
      <c r="AY127" s="233" t="s">
        <v>192</v>
      </c>
    </row>
    <row r="128" spans="1:65" s="16" customFormat="1" ht="10.199999999999999">
      <c r="B128" s="245"/>
      <c r="C128" s="246"/>
      <c r="D128" s="209" t="s">
        <v>201</v>
      </c>
      <c r="E128" s="247" t="s">
        <v>32</v>
      </c>
      <c r="F128" s="248" t="s">
        <v>1422</v>
      </c>
      <c r="G128" s="246"/>
      <c r="H128" s="249">
        <v>1</v>
      </c>
      <c r="I128" s="250"/>
      <c r="J128" s="246"/>
      <c r="K128" s="246"/>
      <c r="L128" s="251"/>
      <c r="M128" s="252"/>
      <c r="N128" s="253"/>
      <c r="O128" s="253"/>
      <c r="P128" s="253"/>
      <c r="Q128" s="253"/>
      <c r="R128" s="253"/>
      <c r="S128" s="253"/>
      <c r="T128" s="254"/>
      <c r="AT128" s="255" t="s">
        <v>201</v>
      </c>
      <c r="AU128" s="255" t="s">
        <v>90</v>
      </c>
      <c r="AV128" s="16" t="s">
        <v>111</v>
      </c>
      <c r="AW128" s="16" t="s">
        <v>38</v>
      </c>
      <c r="AX128" s="16" t="s">
        <v>81</v>
      </c>
      <c r="AY128" s="255" t="s">
        <v>192</v>
      </c>
    </row>
    <row r="129" spans="1:65" s="13" customFormat="1" ht="10.199999999999999">
      <c r="B129" s="213"/>
      <c r="C129" s="214"/>
      <c r="D129" s="209" t="s">
        <v>201</v>
      </c>
      <c r="E129" s="215" t="s">
        <v>32</v>
      </c>
      <c r="F129" s="216" t="s">
        <v>1419</v>
      </c>
      <c r="G129" s="214"/>
      <c r="H129" s="215" t="s">
        <v>32</v>
      </c>
      <c r="I129" s="217"/>
      <c r="J129" s="214"/>
      <c r="K129" s="214"/>
      <c r="L129" s="218"/>
      <c r="M129" s="219"/>
      <c r="N129" s="220"/>
      <c r="O129" s="220"/>
      <c r="P129" s="220"/>
      <c r="Q129" s="220"/>
      <c r="R129" s="220"/>
      <c r="S129" s="220"/>
      <c r="T129" s="221"/>
      <c r="AT129" s="222" t="s">
        <v>201</v>
      </c>
      <c r="AU129" s="222" t="s">
        <v>90</v>
      </c>
      <c r="AV129" s="13" t="s">
        <v>40</v>
      </c>
      <c r="AW129" s="13" t="s">
        <v>38</v>
      </c>
      <c r="AX129" s="13" t="s">
        <v>81</v>
      </c>
      <c r="AY129" s="222" t="s">
        <v>192</v>
      </c>
    </row>
    <row r="130" spans="1:65" s="13" customFormat="1" ht="10.199999999999999">
      <c r="B130" s="213"/>
      <c r="C130" s="214"/>
      <c r="D130" s="209" t="s">
        <v>201</v>
      </c>
      <c r="E130" s="215" t="s">
        <v>32</v>
      </c>
      <c r="F130" s="216" t="s">
        <v>1423</v>
      </c>
      <c r="G130" s="214"/>
      <c r="H130" s="215" t="s">
        <v>32</v>
      </c>
      <c r="I130" s="217"/>
      <c r="J130" s="214"/>
      <c r="K130" s="214"/>
      <c r="L130" s="218"/>
      <c r="M130" s="219"/>
      <c r="N130" s="220"/>
      <c r="O130" s="220"/>
      <c r="P130" s="220"/>
      <c r="Q130" s="220"/>
      <c r="R130" s="220"/>
      <c r="S130" s="220"/>
      <c r="T130" s="221"/>
      <c r="AT130" s="222" t="s">
        <v>201</v>
      </c>
      <c r="AU130" s="222" t="s">
        <v>90</v>
      </c>
      <c r="AV130" s="13" t="s">
        <v>40</v>
      </c>
      <c r="AW130" s="13" t="s">
        <v>38</v>
      </c>
      <c r="AX130" s="13" t="s">
        <v>81</v>
      </c>
      <c r="AY130" s="222" t="s">
        <v>192</v>
      </c>
    </row>
    <row r="131" spans="1:65" s="14" customFormat="1" ht="10.199999999999999">
      <c r="B131" s="223"/>
      <c r="C131" s="224"/>
      <c r="D131" s="209" t="s">
        <v>201</v>
      </c>
      <c r="E131" s="225" t="s">
        <v>32</v>
      </c>
      <c r="F131" s="226" t="s">
        <v>1445</v>
      </c>
      <c r="G131" s="224"/>
      <c r="H131" s="227">
        <v>3</v>
      </c>
      <c r="I131" s="228"/>
      <c r="J131" s="224"/>
      <c r="K131" s="224"/>
      <c r="L131" s="229"/>
      <c r="M131" s="230"/>
      <c r="N131" s="231"/>
      <c r="O131" s="231"/>
      <c r="P131" s="231"/>
      <c r="Q131" s="231"/>
      <c r="R131" s="231"/>
      <c r="S131" s="231"/>
      <c r="T131" s="232"/>
      <c r="AT131" s="233" t="s">
        <v>201</v>
      </c>
      <c r="AU131" s="233" t="s">
        <v>90</v>
      </c>
      <c r="AV131" s="14" t="s">
        <v>90</v>
      </c>
      <c r="AW131" s="14" t="s">
        <v>38</v>
      </c>
      <c r="AX131" s="14" t="s">
        <v>81</v>
      </c>
      <c r="AY131" s="233" t="s">
        <v>192</v>
      </c>
    </row>
    <row r="132" spans="1:65" s="16" customFormat="1" ht="10.199999999999999">
      <c r="B132" s="245"/>
      <c r="C132" s="246"/>
      <c r="D132" s="209" t="s">
        <v>201</v>
      </c>
      <c r="E132" s="247" t="s">
        <v>32</v>
      </c>
      <c r="F132" s="248" t="s">
        <v>1426</v>
      </c>
      <c r="G132" s="246"/>
      <c r="H132" s="249">
        <v>3</v>
      </c>
      <c r="I132" s="250"/>
      <c r="J132" s="246"/>
      <c r="K132" s="246"/>
      <c r="L132" s="251"/>
      <c r="M132" s="252"/>
      <c r="N132" s="253"/>
      <c r="O132" s="253"/>
      <c r="P132" s="253"/>
      <c r="Q132" s="253"/>
      <c r="R132" s="253"/>
      <c r="S132" s="253"/>
      <c r="T132" s="254"/>
      <c r="AT132" s="255" t="s">
        <v>201</v>
      </c>
      <c r="AU132" s="255" t="s">
        <v>90</v>
      </c>
      <c r="AV132" s="16" t="s">
        <v>111</v>
      </c>
      <c r="AW132" s="16" t="s">
        <v>38</v>
      </c>
      <c r="AX132" s="16" t="s">
        <v>81</v>
      </c>
      <c r="AY132" s="255" t="s">
        <v>192</v>
      </c>
    </row>
    <row r="133" spans="1:65" s="15" customFormat="1" ht="10.199999999999999">
      <c r="B133" s="234"/>
      <c r="C133" s="235"/>
      <c r="D133" s="209" t="s">
        <v>201</v>
      </c>
      <c r="E133" s="236" t="s">
        <v>32</v>
      </c>
      <c r="F133" s="237" t="s">
        <v>204</v>
      </c>
      <c r="G133" s="235"/>
      <c r="H133" s="238">
        <v>4</v>
      </c>
      <c r="I133" s="239"/>
      <c r="J133" s="235"/>
      <c r="K133" s="235"/>
      <c r="L133" s="240"/>
      <c r="M133" s="241"/>
      <c r="N133" s="242"/>
      <c r="O133" s="242"/>
      <c r="P133" s="242"/>
      <c r="Q133" s="242"/>
      <c r="R133" s="242"/>
      <c r="S133" s="242"/>
      <c r="T133" s="243"/>
      <c r="AT133" s="244" t="s">
        <v>201</v>
      </c>
      <c r="AU133" s="244" t="s">
        <v>90</v>
      </c>
      <c r="AV133" s="15" t="s">
        <v>161</v>
      </c>
      <c r="AW133" s="15" t="s">
        <v>38</v>
      </c>
      <c r="AX133" s="15" t="s">
        <v>40</v>
      </c>
      <c r="AY133" s="244" t="s">
        <v>192</v>
      </c>
    </row>
    <row r="134" spans="1:65" s="2" customFormat="1" ht="21.75" customHeight="1">
      <c r="A134" s="37"/>
      <c r="B134" s="38"/>
      <c r="C134" s="196" t="s">
        <v>220</v>
      </c>
      <c r="D134" s="196" t="s">
        <v>194</v>
      </c>
      <c r="E134" s="197" t="s">
        <v>1446</v>
      </c>
      <c r="F134" s="198" t="s">
        <v>1447</v>
      </c>
      <c r="G134" s="199" t="s">
        <v>160</v>
      </c>
      <c r="H134" s="200">
        <v>1908</v>
      </c>
      <c r="I134" s="201"/>
      <c r="J134" s="202">
        <f>ROUND(I134*H134,2)</f>
        <v>0</v>
      </c>
      <c r="K134" s="198" t="s">
        <v>197</v>
      </c>
      <c r="L134" s="42"/>
      <c r="M134" s="203" t="s">
        <v>32</v>
      </c>
      <c r="N134" s="204" t="s">
        <v>52</v>
      </c>
      <c r="O134" s="67"/>
      <c r="P134" s="205">
        <f>O134*H134</f>
        <v>0</v>
      </c>
      <c r="Q134" s="205">
        <v>0</v>
      </c>
      <c r="R134" s="205">
        <f>Q134*H134</f>
        <v>0</v>
      </c>
      <c r="S134" s="205">
        <v>0</v>
      </c>
      <c r="T134" s="206">
        <f>S134*H134</f>
        <v>0</v>
      </c>
      <c r="U134" s="37"/>
      <c r="V134" s="37"/>
      <c r="W134" s="37"/>
      <c r="X134" s="37"/>
      <c r="Y134" s="37"/>
      <c r="Z134" s="37"/>
      <c r="AA134" s="37"/>
      <c r="AB134" s="37"/>
      <c r="AC134" s="37"/>
      <c r="AD134" s="37"/>
      <c r="AE134" s="37"/>
      <c r="AR134" s="207" t="s">
        <v>161</v>
      </c>
      <c r="AT134" s="207" t="s">
        <v>194</v>
      </c>
      <c r="AU134" s="207" t="s">
        <v>90</v>
      </c>
      <c r="AY134" s="19" t="s">
        <v>192</v>
      </c>
      <c r="BE134" s="208">
        <f>IF(N134="základní",J134,0)</f>
        <v>0</v>
      </c>
      <c r="BF134" s="208">
        <f>IF(N134="snížená",J134,0)</f>
        <v>0</v>
      </c>
      <c r="BG134" s="208">
        <f>IF(N134="zákl. přenesená",J134,0)</f>
        <v>0</v>
      </c>
      <c r="BH134" s="208">
        <f>IF(N134="sníž. přenesená",J134,0)</f>
        <v>0</v>
      </c>
      <c r="BI134" s="208">
        <f>IF(N134="nulová",J134,0)</f>
        <v>0</v>
      </c>
      <c r="BJ134" s="19" t="s">
        <v>40</v>
      </c>
      <c r="BK134" s="208">
        <f>ROUND(I134*H134,2)</f>
        <v>0</v>
      </c>
      <c r="BL134" s="19" t="s">
        <v>161</v>
      </c>
      <c r="BM134" s="207" t="s">
        <v>1448</v>
      </c>
    </row>
    <row r="135" spans="1:65" s="2" customFormat="1" ht="28.8">
      <c r="A135" s="37"/>
      <c r="B135" s="38"/>
      <c r="C135" s="39"/>
      <c r="D135" s="209" t="s">
        <v>199</v>
      </c>
      <c r="E135" s="39"/>
      <c r="F135" s="210" t="s">
        <v>1418</v>
      </c>
      <c r="G135" s="39"/>
      <c r="H135" s="39"/>
      <c r="I135" s="119"/>
      <c r="J135" s="39"/>
      <c r="K135" s="39"/>
      <c r="L135" s="42"/>
      <c r="M135" s="211"/>
      <c r="N135" s="212"/>
      <c r="O135" s="67"/>
      <c r="P135" s="67"/>
      <c r="Q135" s="67"/>
      <c r="R135" s="67"/>
      <c r="S135" s="67"/>
      <c r="T135" s="68"/>
      <c r="U135" s="37"/>
      <c r="V135" s="37"/>
      <c r="W135" s="37"/>
      <c r="X135" s="37"/>
      <c r="Y135" s="37"/>
      <c r="Z135" s="37"/>
      <c r="AA135" s="37"/>
      <c r="AB135" s="37"/>
      <c r="AC135" s="37"/>
      <c r="AD135" s="37"/>
      <c r="AE135" s="37"/>
      <c r="AT135" s="19" t="s">
        <v>199</v>
      </c>
      <c r="AU135" s="19" t="s">
        <v>90</v>
      </c>
    </row>
    <row r="136" spans="1:65" s="2" customFormat="1" ht="19.2">
      <c r="A136" s="37"/>
      <c r="B136" s="38"/>
      <c r="C136" s="39"/>
      <c r="D136" s="209" t="s">
        <v>209</v>
      </c>
      <c r="E136" s="39"/>
      <c r="F136" s="210" t="s">
        <v>1430</v>
      </c>
      <c r="G136" s="39"/>
      <c r="H136" s="39"/>
      <c r="I136" s="119"/>
      <c r="J136" s="39"/>
      <c r="K136" s="39"/>
      <c r="L136" s="42"/>
      <c r="M136" s="211"/>
      <c r="N136" s="212"/>
      <c r="O136" s="67"/>
      <c r="P136" s="67"/>
      <c r="Q136" s="67"/>
      <c r="R136" s="67"/>
      <c r="S136" s="67"/>
      <c r="T136" s="68"/>
      <c r="U136" s="37"/>
      <c r="V136" s="37"/>
      <c r="W136" s="37"/>
      <c r="X136" s="37"/>
      <c r="Y136" s="37"/>
      <c r="Z136" s="37"/>
      <c r="AA136" s="37"/>
      <c r="AB136" s="37"/>
      <c r="AC136" s="37"/>
      <c r="AD136" s="37"/>
      <c r="AE136" s="37"/>
      <c r="AT136" s="19" t="s">
        <v>209</v>
      </c>
      <c r="AU136" s="19" t="s">
        <v>90</v>
      </c>
    </row>
    <row r="137" spans="1:65" s="14" customFormat="1" ht="10.199999999999999">
      <c r="B137" s="223"/>
      <c r="C137" s="224"/>
      <c r="D137" s="209" t="s">
        <v>201</v>
      </c>
      <c r="E137" s="225" t="s">
        <v>32</v>
      </c>
      <c r="F137" s="226" t="s">
        <v>1449</v>
      </c>
      <c r="G137" s="224"/>
      <c r="H137" s="227">
        <v>1908</v>
      </c>
      <c r="I137" s="228"/>
      <c r="J137" s="224"/>
      <c r="K137" s="224"/>
      <c r="L137" s="229"/>
      <c r="M137" s="230"/>
      <c r="N137" s="231"/>
      <c r="O137" s="231"/>
      <c r="P137" s="231"/>
      <c r="Q137" s="231"/>
      <c r="R137" s="231"/>
      <c r="S137" s="231"/>
      <c r="T137" s="232"/>
      <c r="AT137" s="233" t="s">
        <v>201</v>
      </c>
      <c r="AU137" s="233" t="s">
        <v>90</v>
      </c>
      <c r="AV137" s="14" t="s">
        <v>90</v>
      </c>
      <c r="AW137" s="14" t="s">
        <v>38</v>
      </c>
      <c r="AX137" s="14" t="s">
        <v>40</v>
      </c>
      <c r="AY137" s="233" t="s">
        <v>192</v>
      </c>
    </row>
    <row r="138" spans="1:65" s="2" customFormat="1" ht="21.75" customHeight="1">
      <c r="A138" s="37"/>
      <c r="B138" s="38"/>
      <c r="C138" s="196" t="s">
        <v>225</v>
      </c>
      <c r="D138" s="196" t="s">
        <v>194</v>
      </c>
      <c r="E138" s="197" t="s">
        <v>1450</v>
      </c>
      <c r="F138" s="198" t="s">
        <v>1451</v>
      </c>
      <c r="G138" s="199" t="s">
        <v>160</v>
      </c>
      <c r="H138" s="200">
        <v>424</v>
      </c>
      <c r="I138" s="201"/>
      <c r="J138" s="202">
        <f>ROUND(I138*H138,2)</f>
        <v>0</v>
      </c>
      <c r="K138" s="198" t="s">
        <v>197</v>
      </c>
      <c r="L138" s="42"/>
      <c r="M138" s="203" t="s">
        <v>32</v>
      </c>
      <c r="N138" s="204" t="s">
        <v>52</v>
      </c>
      <c r="O138" s="67"/>
      <c r="P138" s="205">
        <f>O138*H138</f>
        <v>0</v>
      </c>
      <c r="Q138" s="205">
        <v>0</v>
      </c>
      <c r="R138" s="205">
        <f>Q138*H138</f>
        <v>0</v>
      </c>
      <c r="S138" s="205">
        <v>0</v>
      </c>
      <c r="T138" s="206">
        <f>S138*H138</f>
        <v>0</v>
      </c>
      <c r="U138" s="37"/>
      <c r="V138" s="37"/>
      <c r="W138" s="37"/>
      <c r="X138" s="37"/>
      <c r="Y138" s="37"/>
      <c r="Z138" s="37"/>
      <c r="AA138" s="37"/>
      <c r="AB138" s="37"/>
      <c r="AC138" s="37"/>
      <c r="AD138" s="37"/>
      <c r="AE138" s="37"/>
      <c r="AR138" s="207" t="s">
        <v>161</v>
      </c>
      <c r="AT138" s="207" t="s">
        <v>194</v>
      </c>
      <c r="AU138" s="207" t="s">
        <v>90</v>
      </c>
      <c r="AY138" s="19" t="s">
        <v>192</v>
      </c>
      <c r="BE138" s="208">
        <f>IF(N138="základní",J138,0)</f>
        <v>0</v>
      </c>
      <c r="BF138" s="208">
        <f>IF(N138="snížená",J138,0)</f>
        <v>0</v>
      </c>
      <c r="BG138" s="208">
        <f>IF(N138="zákl. přenesená",J138,0)</f>
        <v>0</v>
      </c>
      <c r="BH138" s="208">
        <f>IF(N138="sníž. přenesená",J138,0)</f>
        <v>0</v>
      </c>
      <c r="BI138" s="208">
        <f>IF(N138="nulová",J138,0)</f>
        <v>0</v>
      </c>
      <c r="BJ138" s="19" t="s">
        <v>40</v>
      </c>
      <c r="BK138" s="208">
        <f>ROUND(I138*H138,2)</f>
        <v>0</v>
      </c>
      <c r="BL138" s="19" t="s">
        <v>161</v>
      </c>
      <c r="BM138" s="207" t="s">
        <v>1452</v>
      </c>
    </row>
    <row r="139" spans="1:65" s="2" customFormat="1" ht="28.8">
      <c r="A139" s="37"/>
      <c r="B139" s="38"/>
      <c r="C139" s="39"/>
      <c r="D139" s="209" t="s">
        <v>199</v>
      </c>
      <c r="E139" s="39"/>
      <c r="F139" s="210" t="s">
        <v>1418</v>
      </c>
      <c r="G139" s="39"/>
      <c r="H139" s="39"/>
      <c r="I139" s="119"/>
      <c r="J139" s="39"/>
      <c r="K139" s="39"/>
      <c r="L139" s="42"/>
      <c r="M139" s="211"/>
      <c r="N139" s="212"/>
      <c r="O139" s="67"/>
      <c r="P139" s="67"/>
      <c r="Q139" s="67"/>
      <c r="R139" s="67"/>
      <c r="S139" s="67"/>
      <c r="T139" s="68"/>
      <c r="U139" s="37"/>
      <c r="V139" s="37"/>
      <c r="W139" s="37"/>
      <c r="X139" s="37"/>
      <c r="Y139" s="37"/>
      <c r="Z139" s="37"/>
      <c r="AA139" s="37"/>
      <c r="AB139" s="37"/>
      <c r="AC139" s="37"/>
      <c r="AD139" s="37"/>
      <c r="AE139" s="37"/>
      <c r="AT139" s="19" t="s">
        <v>199</v>
      </c>
      <c r="AU139" s="19" t="s">
        <v>90</v>
      </c>
    </row>
    <row r="140" spans="1:65" s="2" customFormat="1" ht="19.2">
      <c r="A140" s="37"/>
      <c r="B140" s="38"/>
      <c r="C140" s="39"/>
      <c r="D140" s="209" t="s">
        <v>209</v>
      </c>
      <c r="E140" s="39"/>
      <c r="F140" s="210" t="s">
        <v>1430</v>
      </c>
      <c r="G140" s="39"/>
      <c r="H140" s="39"/>
      <c r="I140" s="119"/>
      <c r="J140" s="39"/>
      <c r="K140" s="39"/>
      <c r="L140" s="42"/>
      <c r="M140" s="211"/>
      <c r="N140" s="212"/>
      <c r="O140" s="67"/>
      <c r="P140" s="67"/>
      <c r="Q140" s="67"/>
      <c r="R140" s="67"/>
      <c r="S140" s="67"/>
      <c r="T140" s="68"/>
      <c r="U140" s="37"/>
      <c r="V140" s="37"/>
      <c r="W140" s="37"/>
      <c r="X140" s="37"/>
      <c r="Y140" s="37"/>
      <c r="Z140" s="37"/>
      <c r="AA140" s="37"/>
      <c r="AB140" s="37"/>
      <c r="AC140" s="37"/>
      <c r="AD140" s="37"/>
      <c r="AE140" s="37"/>
      <c r="AT140" s="19" t="s">
        <v>209</v>
      </c>
      <c r="AU140" s="19" t="s">
        <v>90</v>
      </c>
    </row>
    <row r="141" spans="1:65" s="14" customFormat="1" ht="10.199999999999999">
      <c r="B141" s="223"/>
      <c r="C141" s="224"/>
      <c r="D141" s="209" t="s">
        <v>201</v>
      </c>
      <c r="E141" s="225" t="s">
        <v>32</v>
      </c>
      <c r="F141" s="226" t="s">
        <v>1453</v>
      </c>
      <c r="G141" s="224"/>
      <c r="H141" s="227">
        <v>424</v>
      </c>
      <c r="I141" s="228"/>
      <c r="J141" s="224"/>
      <c r="K141" s="224"/>
      <c r="L141" s="229"/>
      <c r="M141" s="230"/>
      <c r="N141" s="231"/>
      <c r="O141" s="231"/>
      <c r="P141" s="231"/>
      <c r="Q141" s="231"/>
      <c r="R141" s="231"/>
      <c r="S141" s="231"/>
      <c r="T141" s="232"/>
      <c r="AT141" s="233" t="s">
        <v>201</v>
      </c>
      <c r="AU141" s="233" t="s">
        <v>90</v>
      </c>
      <c r="AV141" s="14" t="s">
        <v>90</v>
      </c>
      <c r="AW141" s="14" t="s">
        <v>38</v>
      </c>
      <c r="AX141" s="14" t="s">
        <v>40</v>
      </c>
      <c r="AY141" s="233" t="s">
        <v>192</v>
      </c>
    </row>
    <row r="142" spans="1:65" s="2" customFormat="1" ht="16.5" customHeight="1">
      <c r="A142" s="37"/>
      <c r="B142" s="38"/>
      <c r="C142" s="196" t="s">
        <v>231</v>
      </c>
      <c r="D142" s="196" t="s">
        <v>194</v>
      </c>
      <c r="E142" s="197" t="s">
        <v>1454</v>
      </c>
      <c r="F142" s="198" t="s">
        <v>1455</v>
      </c>
      <c r="G142" s="199" t="s">
        <v>160</v>
      </c>
      <c r="H142" s="200">
        <v>4</v>
      </c>
      <c r="I142" s="201"/>
      <c r="J142" s="202">
        <f>ROUND(I142*H142,2)</f>
        <v>0</v>
      </c>
      <c r="K142" s="198" t="s">
        <v>197</v>
      </c>
      <c r="L142" s="42"/>
      <c r="M142" s="203" t="s">
        <v>32</v>
      </c>
      <c r="N142" s="204" t="s">
        <v>52</v>
      </c>
      <c r="O142" s="67"/>
      <c r="P142" s="205">
        <f>O142*H142</f>
        <v>0</v>
      </c>
      <c r="Q142" s="205">
        <v>0</v>
      </c>
      <c r="R142" s="205">
        <f>Q142*H142</f>
        <v>0</v>
      </c>
      <c r="S142" s="205">
        <v>0</v>
      </c>
      <c r="T142" s="206">
        <f>S142*H142</f>
        <v>0</v>
      </c>
      <c r="U142" s="37"/>
      <c r="V142" s="37"/>
      <c r="W142" s="37"/>
      <c r="X142" s="37"/>
      <c r="Y142" s="37"/>
      <c r="Z142" s="37"/>
      <c r="AA142" s="37"/>
      <c r="AB142" s="37"/>
      <c r="AC142" s="37"/>
      <c r="AD142" s="37"/>
      <c r="AE142" s="37"/>
      <c r="AR142" s="207" t="s">
        <v>161</v>
      </c>
      <c r="AT142" s="207" t="s">
        <v>194</v>
      </c>
      <c r="AU142" s="207" t="s">
        <v>90</v>
      </c>
      <c r="AY142" s="19" t="s">
        <v>192</v>
      </c>
      <c r="BE142" s="208">
        <f>IF(N142="základní",J142,0)</f>
        <v>0</v>
      </c>
      <c r="BF142" s="208">
        <f>IF(N142="snížená",J142,0)</f>
        <v>0</v>
      </c>
      <c r="BG142" s="208">
        <f>IF(N142="zákl. přenesená",J142,0)</f>
        <v>0</v>
      </c>
      <c r="BH142" s="208">
        <f>IF(N142="sníž. přenesená",J142,0)</f>
        <v>0</v>
      </c>
      <c r="BI142" s="208">
        <f>IF(N142="nulová",J142,0)</f>
        <v>0</v>
      </c>
      <c r="BJ142" s="19" t="s">
        <v>40</v>
      </c>
      <c r="BK142" s="208">
        <f>ROUND(I142*H142,2)</f>
        <v>0</v>
      </c>
      <c r="BL142" s="19" t="s">
        <v>161</v>
      </c>
      <c r="BM142" s="207" t="s">
        <v>1456</v>
      </c>
    </row>
    <row r="143" spans="1:65" s="2" customFormat="1" ht="48">
      <c r="A143" s="37"/>
      <c r="B143" s="38"/>
      <c r="C143" s="39"/>
      <c r="D143" s="209" t="s">
        <v>199</v>
      </c>
      <c r="E143" s="39"/>
      <c r="F143" s="210" t="s">
        <v>1457</v>
      </c>
      <c r="G143" s="39"/>
      <c r="H143" s="39"/>
      <c r="I143" s="119"/>
      <c r="J143" s="39"/>
      <c r="K143" s="39"/>
      <c r="L143" s="42"/>
      <c r="M143" s="211"/>
      <c r="N143" s="212"/>
      <c r="O143" s="67"/>
      <c r="P143" s="67"/>
      <c r="Q143" s="67"/>
      <c r="R143" s="67"/>
      <c r="S143" s="67"/>
      <c r="T143" s="68"/>
      <c r="U143" s="37"/>
      <c r="V143" s="37"/>
      <c r="W143" s="37"/>
      <c r="X143" s="37"/>
      <c r="Y143" s="37"/>
      <c r="Z143" s="37"/>
      <c r="AA143" s="37"/>
      <c r="AB143" s="37"/>
      <c r="AC143" s="37"/>
      <c r="AD143" s="37"/>
      <c r="AE143" s="37"/>
      <c r="AT143" s="19" t="s">
        <v>199</v>
      </c>
      <c r="AU143" s="19" t="s">
        <v>90</v>
      </c>
    </row>
    <row r="144" spans="1:65" s="13" customFormat="1" ht="10.199999999999999">
      <c r="B144" s="213"/>
      <c r="C144" s="214"/>
      <c r="D144" s="209" t="s">
        <v>201</v>
      </c>
      <c r="E144" s="215" t="s">
        <v>32</v>
      </c>
      <c r="F144" s="216" t="s">
        <v>1419</v>
      </c>
      <c r="G144" s="214"/>
      <c r="H144" s="215" t="s">
        <v>32</v>
      </c>
      <c r="I144" s="217"/>
      <c r="J144" s="214"/>
      <c r="K144" s="214"/>
      <c r="L144" s="218"/>
      <c r="M144" s="219"/>
      <c r="N144" s="220"/>
      <c r="O144" s="220"/>
      <c r="P144" s="220"/>
      <c r="Q144" s="220"/>
      <c r="R144" s="220"/>
      <c r="S144" s="220"/>
      <c r="T144" s="221"/>
      <c r="AT144" s="222" t="s">
        <v>201</v>
      </c>
      <c r="AU144" s="222" t="s">
        <v>90</v>
      </c>
      <c r="AV144" s="13" t="s">
        <v>40</v>
      </c>
      <c r="AW144" s="13" t="s">
        <v>38</v>
      </c>
      <c r="AX144" s="13" t="s">
        <v>81</v>
      </c>
      <c r="AY144" s="222" t="s">
        <v>192</v>
      </c>
    </row>
    <row r="145" spans="1:65" s="13" customFormat="1" ht="10.199999999999999">
      <c r="B145" s="213"/>
      <c r="C145" s="214"/>
      <c r="D145" s="209" t="s">
        <v>201</v>
      </c>
      <c r="E145" s="215" t="s">
        <v>32</v>
      </c>
      <c r="F145" s="216" t="s">
        <v>1420</v>
      </c>
      <c r="G145" s="214"/>
      <c r="H145" s="215" t="s">
        <v>32</v>
      </c>
      <c r="I145" s="217"/>
      <c r="J145" s="214"/>
      <c r="K145" s="214"/>
      <c r="L145" s="218"/>
      <c r="M145" s="219"/>
      <c r="N145" s="220"/>
      <c r="O145" s="220"/>
      <c r="P145" s="220"/>
      <c r="Q145" s="220"/>
      <c r="R145" s="220"/>
      <c r="S145" s="220"/>
      <c r="T145" s="221"/>
      <c r="AT145" s="222" t="s">
        <v>201</v>
      </c>
      <c r="AU145" s="222" t="s">
        <v>90</v>
      </c>
      <c r="AV145" s="13" t="s">
        <v>40</v>
      </c>
      <c r="AW145" s="13" t="s">
        <v>38</v>
      </c>
      <c r="AX145" s="13" t="s">
        <v>81</v>
      </c>
      <c r="AY145" s="222" t="s">
        <v>192</v>
      </c>
    </row>
    <row r="146" spans="1:65" s="14" customFormat="1" ht="10.199999999999999">
      <c r="B146" s="223"/>
      <c r="C146" s="224"/>
      <c r="D146" s="209" t="s">
        <v>201</v>
      </c>
      <c r="E146" s="225" t="s">
        <v>32</v>
      </c>
      <c r="F146" s="226" t="s">
        <v>1458</v>
      </c>
      <c r="G146" s="224"/>
      <c r="H146" s="227">
        <v>4</v>
      </c>
      <c r="I146" s="228"/>
      <c r="J146" s="224"/>
      <c r="K146" s="224"/>
      <c r="L146" s="229"/>
      <c r="M146" s="230"/>
      <c r="N146" s="231"/>
      <c r="O146" s="231"/>
      <c r="P146" s="231"/>
      <c r="Q146" s="231"/>
      <c r="R146" s="231"/>
      <c r="S146" s="231"/>
      <c r="T146" s="232"/>
      <c r="AT146" s="233" t="s">
        <v>201</v>
      </c>
      <c r="AU146" s="233" t="s">
        <v>90</v>
      </c>
      <c r="AV146" s="14" t="s">
        <v>90</v>
      </c>
      <c r="AW146" s="14" t="s">
        <v>38</v>
      </c>
      <c r="AX146" s="14" t="s">
        <v>81</v>
      </c>
      <c r="AY146" s="233" t="s">
        <v>192</v>
      </c>
    </row>
    <row r="147" spans="1:65" s="16" customFormat="1" ht="10.199999999999999">
      <c r="B147" s="245"/>
      <c r="C147" s="246"/>
      <c r="D147" s="209" t="s">
        <v>201</v>
      </c>
      <c r="E147" s="247" t="s">
        <v>32</v>
      </c>
      <c r="F147" s="248" t="s">
        <v>1422</v>
      </c>
      <c r="G147" s="246"/>
      <c r="H147" s="249">
        <v>4</v>
      </c>
      <c r="I147" s="250"/>
      <c r="J147" s="246"/>
      <c r="K147" s="246"/>
      <c r="L147" s="251"/>
      <c r="M147" s="252"/>
      <c r="N147" s="253"/>
      <c r="O147" s="253"/>
      <c r="P147" s="253"/>
      <c r="Q147" s="253"/>
      <c r="R147" s="253"/>
      <c r="S147" s="253"/>
      <c r="T147" s="254"/>
      <c r="AT147" s="255" t="s">
        <v>201</v>
      </c>
      <c r="AU147" s="255" t="s">
        <v>90</v>
      </c>
      <c r="AV147" s="16" t="s">
        <v>111</v>
      </c>
      <c r="AW147" s="16" t="s">
        <v>38</v>
      </c>
      <c r="AX147" s="16" t="s">
        <v>81</v>
      </c>
      <c r="AY147" s="255" t="s">
        <v>192</v>
      </c>
    </row>
    <row r="148" spans="1:65" s="15" customFormat="1" ht="10.199999999999999">
      <c r="B148" s="234"/>
      <c r="C148" s="235"/>
      <c r="D148" s="209" t="s">
        <v>201</v>
      </c>
      <c r="E148" s="236" t="s">
        <v>32</v>
      </c>
      <c r="F148" s="237" t="s">
        <v>204</v>
      </c>
      <c r="G148" s="235"/>
      <c r="H148" s="238">
        <v>4</v>
      </c>
      <c r="I148" s="239"/>
      <c r="J148" s="235"/>
      <c r="K148" s="235"/>
      <c r="L148" s="240"/>
      <c r="M148" s="241"/>
      <c r="N148" s="242"/>
      <c r="O148" s="242"/>
      <c r="P148" s="242"/>
      <c r="Q148" s="242"/>
      <c r="R148" s="242"/>
      <c r="S148" s="242"/>
      <c r="T148" s="243"/>
      <c r="AT148" s="244" t="s">
        <v>201</v>
      </c>
      <c r="AU148" s="244" t="s">
        <v>90</v>
      </c>
      <c r="AV148" s="15" t="s">
        <v>161</v>
      </c>
      <c r="AW148" s="15" t="s">
        <v>38</v>
      </c>
      <c r="AX148" s="15" t="s">
        <v>40</v>
      </c>
      <c r="AY148" s="244" t="s">
        <v>192</v>
      </c>
    </row>
    <row r="149" spans="1:65" s="2" customFormat="1" ht="21.75" customHeight="1">
      <c r="A149" s="37"/>
      <c r="B149" s="38"/>
      <c r="C149" s="196" t="s">
        <v>238</v>
      </c>
      <c r="D149" s="196" t="s">
        <v>194</v>
      </c>
      <c r="E149" s="197" t="s">
        <v>1459</v>
      </c>
      <c r="F149" s="198" t="s">
        <v>1460</v>
      </c>
      <c r="G149" s="199" t="s">
        <v>160</v>
      </c>
      <c r="H149" s="200">
        <v>424</v>
      </c>
      <c r="I149" s="201"/>
      <c r="J149" s="202">
        <f>ROUND(I149*H149,2)</f>
        <v>0</v>
      </c>
      <c r="K149" s="198" t="s">
        <v>197</v>
      </c>
      <c r="L149" s="42"/>
      <c r="M149" s="203" t="s">
        <v>32</v>
      </c>
      <c r="N149" s="204" t="s">
        <v>52</v>
      </c>
      <c r="O149" s="67"/>
      <c r="P149" s="205">
        <f>O149*H149</f>
        <v>0</v>
      </c>
      <c r="Q149" s="205">
        <v>0</v>
      </c>
      <c r="R149" s="205">
        <f>Q149*H149</f>
        <v>0</v>
      </c>
      <c r="S149" s="205">
        <v>0</v>
      </c>
      <c r="T149" s="206">
        <f>S149*H149</f>
        <v>0</v>
      </c>
      <c r="U149" s="37"/>
      <c r="V149" s="37"/>
      <c r="W149" s="37"/>
      <c r="X149" s="37"/>
      <c r="Y149" s="37"/>
      <c r="Z149" s="37"/>
      <c r="AA149" s="37"/>
      <c r="AB149" s="37"/>
      <c r="AC149" s="37"/>
      <c r="AD149" s="37"/>
      <c r="AE149" s="37"/>
      <c r="AR149" s="207" t="s">
        <v>161</v>
      </c>
      <c r="AT149" s="207" t="s">
        <v>194</v>
      </c>
      <c r="AU149" s="207" t="s">
        <v>90</v>
      </c>
      <c r="AY149" s="19" t="s">
        <v>192</v>
      </c>
      <c r="BE149" s="208">
        <f>IF(N149="základní",J149,0)</f>
        <v>0</v>
      </c>
      <c r="BF149" s="208">
        <f>IF(N149="snížená",J149,0)</f>
        <v>0</v>
      </c>
      <c r="BG149" s="208">
        <f>IF(N149="zákl. přenesená",J149,0)</f>
        <v>0</v>
      </c>
      <c r="BH149" s="208">
        <f>IF(N149="sníž. přenesená",J149,0)</f>
        <v>0</v>
      </c>
      <c r="BI149" s="208">
        <f>IF(N149="nulová",J149,0)</f>
        <v>0</v>
      </c>
      <c r="BJ149" s="19" t="s">
        <v>40</v>
      </c>
      <c r="BK149" s="208">
        <f>ROUND(I149*H149,2)</f>
        <v>0</v>
      </c>
      <c r="BL149" s="19" t="s">
        <v>161</v>
      </c>
      <c r="BM149" s="207" t="s">
        <v>1461</v>
      </c>
    </row>
    <row r="150" spans="1:65" s="2" customFormat="1" ht="48">
      <c r="A150" s="37"/>
      <c r="B150" s="38"/>
      <c r="C150" s="39"/>
      <c r="D150" s="209" t="s">
        <v>199</v>
      </c>
      <c r="E150" s="39"/>
      <c r="F150" s="210" t="s">
        <v>1457</v>
      </c>
      <c r="G150" s="39"/>
      <c r="H150" s="39"/>
      <c r="I150" s="119"/>
      <c r="J150" s="39"/>
      <c r="K150" s="39"/>
      <c r="L150" s="42"/>
      <c r="M150" s="211"/>
      <c r="N150" s="212"/>
      <c r="O150" s="67"/>
      <c r="P150" s="67"/>
      <c r="Q150" s="67"/>
      <c r="R150" s="67"/>
      <c r="S150" s="67"/>
      <c r="T150" s="68"/>
      <c r="U150" s="37"/>
      <c r="V150" s="37"/>
      <c r="W150" s="37"/>
      <c r="X150" s="37"/>
      <c r="Y150" s="37"/>
      <c r="Z150" s="37"/>
      <c r="AA150" s="37"/>
      <c r="AB150" s="37"/>
      <c r="AC150" s="37"/>
      <c r="AD150" s="37"/>
      <c r="AE150" s="37"/>
      <c r="AT150" s="19" t="s">
        <v>199</v>
      </c>
      <c r="AU150" s="19" t="s">
        <v>90</v>
      </c>
    </row>
    <row r="151" spans="1:65" s="2" customFormat="1" ht="19.2">
      <c r="A151" s="37"/>
      <c r="B151" s="38"/>
      <c r="C151" s="39"/>
      <c r="D151" s="209" t="s">
        <v>209</v>
      </c>
      <c r="E151" s="39"/>
      <c r="F151" s="210" t="s">
        <v>1430</v>
      </c>
      <c r="G151" s="39"/>
      <c r="H151" s="39"/>
      <c r="I151" s="119"/>
      <c r="J151" s="39"/>
      <c r="K151" s="39"/>
      <c r="L151" s="42"/>
      <c r="M151" s="211"/>
      <c r="N151" s="212"/>
      <c r="O151" s="67"/>
      <c r="P151" s="67"/>
      <c r="Q151" s="67"/>
      <c r="R151" s="67"/>
      <c r="S151" s="67"/>
      <c r="T151" s="68"/>
      <c r="U151" s="37"/>
      <c r="V151" s="37"/>
      <c r="W151" s="37"/>
      <c r="X151" s="37"/>
      <c r="Y151" s="37"/>
      <c r="Z151" s="37"/>
      <c r="AA151" s="37"/>
      <c r="AB151" s="37"/>
      <c r="AC151" s="37"/>
      <c r="AD151" s="37"/>
      <c r="AE151" s="37"/>
      <c r="AT151" s="19" t="s">
        <v>209</v>
      </c>
      <c r="AU151" s="19" t="s">
        <v>90</v>
      </c>
    </row>
    <row r="152" spans="1:65" s="14" customFormat="1" ht="10.199999999999999">
      <c r="B152" s="223"/>
      <c r="C152" s="224"/>
      <c r="D152" s="209" t="s">
        <v>201</v>
      </c>
      <c r="E152" s="225" t="s">
        <v>32</v>
      </c>
      <c r="F152" s="226" t="s">
        <v>1453</v>
      </c>
      <c r="G152" s="224"/>
      <c r="H152" s="227">
        <v>424</v>
      </c>
      <c r="I152" s="228"/>
      <c r="J152" s="224"/>
      <c r="K152" s="224"/>
      <c r="L152" s="229"/>
      <c r="M152" s="230"/>
      <c r="N152" s="231"/>
      <c r="O152" s="231"/>
      <c r="P152" s="231"/>
      <c r="Q152" s="231"/>
      <c r="R152" s="231"/>
      <c r="S152" s="231"/>
      <c r="T152" s="232"/>
      <c r="AT152" s="233" t="s">
        <v>201</v>
      </c>
      <c r="AU152" s="233" t="s">
        <v>90</v>
      </c>
      <c r="AV152" s="14" t="s">
        <v>90</v>
      </c>
      <c r="AW152" s="14" t="s">
        <v>38</v>
      </c>
      <c r="AX152" s="14" t="s">
        <v>40</v>
      </c>
      <c r="AY152" s="233" t="s">
        <v>192</v>
      </c>
    </row>
    <row r="153" spans="1:65" s="2" customFormat="1" ht="16.5" customHeight="1">
      <c r="A153" s="37"/>
      <c r="B153" s="38"/>
      <c r="C153" s="196" t="s">
        <v>245</v>
      </c>
      <c r="D153" s="196" t="s">
        <v>194</v>
      </c>
      <c r="E153" s="197" t="s">
        <v>1462</v>
      </c>
      <c r="F153" s="198" t="s">
        <v>1463</v>
      </c>
      <c r="G153" s="199" t="s">
        <v>160</v>
      </c>
      <c r="H153" s="200">
        <v>21</v>
      </c>
      <c r="I153" s="201"/>
      <c r="J153" s="202">
        <f>ROUND(I153*H153,2)</f>
        <v>0</v>
      </c>
      <c r="K153" s="198" t="s">
        <v>197</v>
      </c>
      <c r="L153" s="42"/>
      <c r="M153" s="203" t="s">
        <v>32</v>
      </c>
      <c r="N153" s="204" t="s">
        <v>52</v>
      </c>
      <c r="O153" s="67"/>
      <c r="P153" s="205">
        <f>O153*H153</f>
        <v>0</v>
      </c>
      <c r="Q153" s="205">
        <v>0</v>
      </c>
      <c r="R153" s="205">
        <f>Q153*H153</f>
        <v>0</v>
      </c>
      <c r="S153" s="205">
        <v>0</v>
      </c>
      <c r="T153" s="206">
        <f>S153*H153</f>
        <v>0</v>
      </c>
      <c r="U153" s="37"/>
      <c r="V153" s="37"/>
      <c r="W153" s="37"/>
      <c r="X153" s="37"/>
      <c r="Y153" s="37"/>
      <c r="Z153" s="37"/>
      <c r="AA153" s="37"/>
      <c r="AB153" s="37"/>
      <c r="AC153" s="37"/>
      <c r="AD153" s="37"/>
      <c r="AE153" s="37"/>
      <c r="AR153" s="207" t="s">
        <v>161</v>
      </c>
      <c r="AT153" s="207" t="s">
        <v>194</v>
      </c>
      <c r="AU153" s="207" t="s">
        <v>90</v>
      </c>
      <c r="AY153" s="19" t="s">
        <v>192</v>
      </c>
      <c r="BE153" s="208">
        <f>IF(N153="základní",J153,0)</f>
        <v>0</v>
      </c>
      <c r="BF153" s="208">
        <f>IF(N153="snížená",J153,0)</f>
        <v>0</v>
      </c>
      <c r="BG153" s="208">
        <f>IF(N153="zákl. přenesená",J153,0)</f>
        <v>0</v>
      </c>
      <c r="BH153" s="208">
        <f>IF(N153="sníž. přenesená",J153,0)</f>
        <v>0</v>
      </c>
      <c r="BI153" s="208">
        <f>IF(N153="nulová",J153,0)</f>
        <v>0</v>
      </c>
      <c r="BJ153" s="19" t="s">
        <v>40</v>
      </c>
      <c r="BK153" s="208">
        <f>ROUND(I153*H153,2)</f>
        <v>0</v>
      </c>
      <c r="BL153" s="19" t="s">
        <v>161</v>
      </c>
      <c r="BM153" s="207" t="s">
        <v>1464</v>
      </c>
    </row>
    <row r="154" spans="1:65" s="2" customFormat="1" ht="28.8">
      <c r="A154" s="37"/>
      <c r="B154" s="38"/>
      <c r="C154" s="39"/>
      <c r="D154" s="209" t="s">
        <v>199</v>
      </c>
      <c r="E154" s="39"/>
      <c r="F154" s="210" t="s">
        <v>1465</v>
      </c>
      <c r="G154" s="39"/>
      <c r="H154" s="39"/>
      <c r="I154" s="119"/>
      <c r="J154" s="39"/>
      <c r="K154" s="39"/>
      <c r="L154" s="42"/>
      <c r="M154" s="211"/>
      <c r="N154" s="212"/>
      <c r="O154" s="67"/>
      <c r="P154" s="67"/>
      <c r="Q154" s="67"/>
      <c r="R154" s="67"/>
      <c r="S154" s="67"/>
      <c r="T154" s="68"/>
      <c r="U154" s="37"/>
      <c r="V154" s="37"/>
      <c r="W154" s="37"/>
      <c r="X154" s="37"/>
      <c r="Y154" s="37"/>
      <c r="Z154" s="37"/>
      <c r="AA154" s="37"/>
      <c r="AB154" s="37"/>
      <c r="AC154" s="37"/>
      <c r="AD154" s="37"/>
      <c r="AE154" s="37"/>
      <c r="AT154" s="19" t="s">
        <v>199</v>
      </c>
      <c r="AU154" s="19" t="s">
        <v>90</v>
      </c>
    </row>
    <row r="155" spans="1:65" s="13" customFormat="1" ht="10.199999999999999">
      <c r="B155" s="213"/>
      <c r="C155" s="214"/>
      <c r="D155" s="209" t="s">
        <v>201</v>
      </c>
      <c r="E155" s="215" t="s">
        <v>32</v>
      </c>
      <c r="F155" s="216" t="s">
        <v>1419</v>
      </c>
      <c r="G155" s="214"/>
      <c r="H155" s="215" t="s">
        <v>32</v>
      </c>
      <c r="I155" s="217"/>
      <c r="J155" s="214"/>
      <c r="K155" s="214"/>
      <c r="L155" s="218"/>
      <c r="M155" s="219"/>
      <c r="N155" s="220"/>
      <c r="O155" s="220"/>
      <c r="P155" s="220"/>
      <c r="Q155" s="220"/>
      <c r="R155" s="220"/>
      <c r="S155" s="220"/>
      <c r="T155" s="221"/>
      <c r="AT155" s="222" t="s">
        <v>201</v>
      </c>
      <c r="AU155" s="222" t="s">
        <v>90</v>
      </c>
      <c r="AV155" s="13" t="s">
        <v>40</v>
      </c>
      <c r="AW155" s="13" t="s">
        <v>38</v>
      </c>
      <c r="AX155" s="13" t="s">
        <v>81</v>
      </c>
      <c r="AY155" s="222" t="s">
        <v>192</v>
      </c>
    </row>
    <row r="156" spans="1:65" s="13" customFormat="1" ht="10.199999999999999">
      <c r="B156" s="213"/>
      <c r="C156" s="214"/>
      <c r="D156" s="209" t="s">
        <v>201</v>
      </c>
      <c r="E156" s="215" t="s">
        <v>32</v>
      </c>
      <c r="F156" s="216" t="s">
        <v>1420</v>
      </c>
      <c r="G156" s="214"/>
      <c r="H156" s="215" t="s">
        <v>32</v>
      </c>
      <c r="I156" s="217"/>
      <c r="J156" s="214"/>
      <c r="K156" s="214"/>
      <c r="L156" s="218"/>
      <c r="M156" s="219"/>
      <c r="N156" s="220"/>
      <c r="O156" s="220"/>
      <c r="P156" s="220"/>
      <c r="Q156" s="220"/>
      <c r="R156" s="220"/>
      <c r="S156" s="220"/>
      <c r="T156" s="221"/>
      <c r="AT156" s="222" t="s">
        <v>201</v>
      </c>
      <c r="AU156" s="222" t="s">
        <v>90</v>
      </c>
      <c r="AV156" s="13" t="s">
        <v>40</v>
      </c>
      <c r="AW156" s="13" t="s">
        <v>38</v>
      </c>
      <c r="AX156" s="13" t="s">
        <v>81</v>
      </c>
      <c r="AY156" s="222" t="s">
        <v>192</v>
      </c>
    </row>
    <row r="157" spans="1:65" s="14" customFormat="1" ht="10.199999999999999">
      <c r="B157" s="223"/>
      <c r="C157" s="224"/>
      <c r="D157" s="209" t="s">
        <v>201</v>
      </c>
      <c r="E157" s="225" t="s">
        <v>32</v>
      </c>
      <c r="F157" s="226" t="s">
        <v>1466</v>
      </c>
      <c r="G157" s="224"/>
      <c r="H157" s="227">
        <v>21</v>
      </c>
      <c r="I157" s="228"/>
      <c r="J157" s="224"/>
      <c r="K157" s="224"/>
      <c r="L157" s="229"/>
      <c r="M157" s="230"/>
      <c r="N157" s="231"/>
      <c r="O157" s="231"/>
      <c r="P157" s="231"/>
      <c r="Q157" s="231"/>
      <c r="R157" s="231"/>
      <c r="S157" s="231"/>
      <c r="T157" s="232"/>
      <c r="AT157" s="233" t="s">
        <v>201</v>
      </c>
      <c r="AU157" s="233" t="s">
        <v>90</v>
      </c>
      <c r="AV157" s="14" t="s">
        <v>90</v>
      </c>
      <c r="AW157" s="14" t="s">
        <v>38</v>
      </c>
      <c r="AX157" s="14" t="s">
        <v>81</v>
      </c>
      <c r="AY157" s="233" t="s">
        <v>192</v>
      </c>
    </row>
    <row r="158" spans="1:65" s="16" customFormat="1" ht="10.199999999999999">
      <c r="B158" s="245"/>
      <c r="C158" s="246"/>
      <c r="D158" s="209" t="s">
        <v>201</v>
      </c>
      <c r="E158" s="247" t="s">
        <v>32</v>
      </c>
      <c r="F158" s="248" t="s">
        <v>1422</v>
      </c>
      <c r="G158" s="246"/>
      <c r="H158" s="249">
        <v>21</v>
      </c>
      <c r="I158" s="250"/>
      <c r="J158" s="246"/>
      <c r="K158" s="246"/>
      <c r="L158" s="251"/>
      <c r="M158" s="252"/>
      <c r="N158" s="253"/>
      <c r="O158" s="253"/>
      <c r="P158" s="253"/>
      <c r="Q158" s="253"/>
      <c r="R158" s="253"/>
      <c r="S158" s="253"/>
      <c r="T158" s="254"/>
      <c r="AT158" s="255" t="s">
        <v>201</v>
      </c>
      <c r="AU158" s="255" t="s">
        <v>90</v>
      </c>
      <c r="AV158" s="16" t="s">
        <v>111</v>
      </c>
      <c r="AW158" s="16" t="s">
        <v>38</v>
      </c>
      <c r="AX158" s="16" t="s">
        <v>81</v>
      </c>
      <c r="AY158" s="255" t="s">
        <v>192</v>
      </c>
    </row>
    <row r="159" spans="1:65" s="15" customFormat="1" ht="10.199999999999999">
      <c r="B159" s="234"/>
      <c r="C159" s="235"/>
      <c r="D159" s="209" t="s">
        <v>201</v>
      </c>
      <c r="E159" s="236" t="s">
        <v>32</v>
      </c>
      <c r="F159" s="237" t="s">
        <v>204</v>
      </c>
      <c r="G159" s="235"/>
      <c r="H159" s="238">
        <v>21</v>
      </c>
      <c r="I159" s="239"/>
      <c r="J159" s="235"/>
      <c r="K159" s="235"/>
      <c r="L159" s="240"/>
      <c r="M159" s="241"/>
      <c r="N159" s="242"/>
      <c r="O159" s="242"/>
      <c r="P159" s="242"/>
      <c r="Q159" s="242"/>
      <c r="R159" s="242"/>
      <c r="S159" s="242"/>
      <c r="T159" s="243"/>
      <c r="AT159" s="244" t="s">
        <v>201</v>
      </c>
      <c r="AU159" s="244" t="s">
        <v>90</v>
      </c>
      <c r="AV159" s="15" t="s">
        <v>161</v>
      </c>
      <c r="AW159" s="15" t="s">
        <v>38</v>
      </c>
      <c r="AX159" s="15" t="s">
        <v>40</v>
      </c>
      <c r="AY159" s="244" t="s">
        <v>192</v>
      </c>
    </row>
    <row r="160" spans="1:65" s="2" customFormat="1" ht="21.75" customHeight="1">
      <c r="A160" s="37"/>
      <c r="B160" s="38"/>
      <c r="C160" s="196" t="s">
        <v>265</v>
      </c>
      <c r="D160" s="196" t="s">
        <v>194</v>
      </c>
      <c r="E160" s="197" t="s">
        <v>1467</v>
      </c>
      <c r="F160" s="198" t="s">
        <v>1468</v>
      </c>
      <c r="G160" s="199" t="s">
        <v>160</v>
      </c>
      <c r="H160" s="200">
        <v>2226</v>
      </c>
      <c r="I160" s="201"/>
      <c r="J160" s="202">
        <f>ROUND(I160*H160,2)</f>
        <v>0</v>
      </c>
      <c r="K160" s="198" t="s">
        <v>197</v>
      </c>
      <c r="L160" s="42"/>
      <c r="M160" s="203" t="s">
        <v>32</v>
      </c>
      <c r="N160" s="204" t="s">
        <v>52</v>
      </c>
      <c r="O160" s="67"/>
      <c r="P160" s="205">
        <f>O160*H160</f>
        <v>0</v>
      </c>
      <c r="Q160" s="205">
        <v>0</v>
      </c>
      <c r="R160" s="205">
        <f>Q160*H160</f>
        <v>0</v>
      </c>
      <c r="S160" s="205">
        <v>0</v>
      </c>
      <c r="T160" s="206">
        <f>S160*H160</f>
        <v>0</v>
      </c>
      <c r="U160" s="37"/>
      <c r="V160" s="37"/>
      <c r="W160" s="37"/>
      <c r="X160" s="37"/>
      <c r="Y160" s="37"/>
      <c r="Z160" s="37"/>
      <c r="AA160" s="37"/>
      <c r="AB160" s="37"/>
      <c r="AC160" s="37"/>
      <c r="AD160" s="37"/>
      <c r="AE160" s="37"/>
      <c r="AR160" s="207" t="s">
        <v>161</v>
      </c>
      <c r="AT160" s="207" t="s">
        <v>194</v>
      </c>
      <c r="AU160" s="207" t="s">
        <v>90</v>
      </c>
      <c r="AY160" s="19" t="s">
        <v>192</v>
      </c>
      <c r="BE160" s="208">
        <f>IF(N160="základní",J160,0)</f>
        <v>0</v>
      </c>
      <c r="BF160" s="208">
        <f>IF(N160="snížená",J160,0)</f>
        <v>0</v>
      </c>
      <c r="BG160" s="208">
        <f>IF(N160="zákl. přenesená",J160,0)</f>
        <v>0</v>
      </c>
      <c r="BH160" s="208">
        <f>IF(N160="sníž. přenesená",J160,0)</f>
        <v>0</v>
      </c>
      <c r="BI160" s="208">
        <f>IF(N160="nulová",J160,0)</f>
        <v>0</v>
      </c>
      <c r="BJ160" s="19" t="s">
        <v>40</v>
      </c>
      <c r="BK160" s="208">
        <f>ROUND(I160*H160,2)</f>
        <v>0</v>
      </c>
      <c r="BL160" s="19" t="s">
        <v>161</v>
      </c>
      <c r="BM160" s="207" t="s">
        <v>1469</v>
      </c>
    </row>
    <row r="161" spans="1:65" s="2" customFormat="1" ht="28.8">
      <c r="A161" s="37"/>
      <c r="B161" s="38"/>
      <c r="C161" s="39"/>
      <c r="D161" s="209" t="s">
        <v>199</v>
      </c>
      <c r="E161" s="39"/>
      <c r="F161" s="210" t="s">
        <v>1465</v>
      </c>
      <c r="G161" s="39"/>
      <c r="H161" s="39"/>
      <c r="I161" s="119"/>
      <c r="J161" s="39"/>
      <c r="K161" s="39"/>
      <c r="L161" s="42"/>
      <c r="M161" s="211"/>
      <c r="N161" s="212"/>
      <c r="O161" s="67"/>
      <c r="P161" s="67"/>
      <c r="Q161" s="67"/>
      <c r="R161" s="67"/>
      <c r="S161" s="67"/>
      <c r="T161" s="68"/>
      <c r="U161" s="37"/>
      <c r="V161" s="37"/>
      <c r="W161" s="37"/>
      <c r="X161" s="37"/>
      <c r="Y161" s="37"/>
      <c r="Z161" s="37"/>
      <c r="AA161" s="37"/>
      <c r="AB161" s="37"/>
      <c r="AC161" s="37"/>
      <c r="AD161" s="37"/>
      <c r="AE161" s="37"/>
      <c r="AT161" s="19" t="s">
        <v>199</v>
      </c>
      <c r="AU161" s="19" t="s">
        <v>90</v>
      </c>
    </row>
    <row r="162" spans="1:65" s="2" customFormat="1" ht="19.2">
      <c r="A162" s="37"/>
      <c r="B162" s="38"/>
      <c r="C162" s="39"/>
      <c r="D162" s="209" t="s">
        <v>209</v>
      </c>
      <c r="E162" s="39"/>
      <c r="F162" s="210" t="s">
        <v>1430</v>
      </c>
      <c r="G162" s="39"/>
      <c r="H162" s="39"/>
      <c r="I162" s="119"/>
      <c r="J162" s="39"/>
      <c r="K162" s="39"/>
      <c r="L162" s="42"/>
      <c r="M162" s="211"/>
      <c r="N162" s="212"/>
      <c r="O162" s="67"/>
      <c r="P162" s="67"/>
      <c r="Q162" s="67"/>
      <c r="R162" s="67"/>
      <c r="S162" s="67"/>
      <c r="T162" s="68"/>
      <c r="U162" s="37"/>
      <c r="V162" s="37"/>
      <c r="W162" s="37"/>
      <c r="X162" s="37"/>
      <c r="Y162" s="37"/>
      <c r="Z162" s="37"/>
      <c r="AA162" s="37"/>
      <c r="AB162" s="37"/>
      <c r="AC162" s="37"/>
      <c r="AD162" s="37"/>
      <c r="AE162" s="37"/>
      <c r="AT162" s="19" t="s">
        <v>209</v>
      </c>
      <c r="AU162" s="19" t="s">
        <v>90</v>
      </c>
    </row>
    <row r="163" spans="1:65" s="14" customFormat="1" ht="10.199999999999999">
      <c r="B163" s="223"/>
      <c r="C163" s="224"/>
      <c r="D163" s="209" t="s">
        <v>201</v>
      </c>
      <c r="E163" s="225" t="s">
        <v>32</v>
      </c>
      <c r="F163" s="226" t="s">
        <v>1470</v>
      </c>
      <c r="G163" s="224"/>
      <c r="H163" s="227">
        <v>2226</v>
      </c>
      <c r="I163" s="228"/>
      <c r="J163" s="224"/>
      <c r="K163" s="224"/>
      <c r="L163" s="229"/>
      <c r="M163" s="230"/>
      <c r="N163" s="231"/>
      <c r="O163" s="231"/>
      <c r="P163" s="231"/>
      <c r="Q163" s="231"/>
      <c r="R163" s="231"/>
      <c r="S163" s="231"/>
      <c r="T163" s="232"/>
      <c r="AT163" s="233" t="s">
        <v>201</v>
      </c>
      <c r="AU163" s="233" t="s">
        <v>90</v>
      </c>
      <c r="AV163" s="14" t="s">
        <v>90</v>
      </c>
      <c r="AW163" s="14" t="s">
        <v>38</v>
      </c>
      <c r="AX163" s="14" t="s">
        <v>40</v>
      </c>
      <c r="AY163" s="233" t="s">
        <v>192</v>
      </c>
    </row>
    <row r="164" spans="1:65" s="2" customFormat="1" ht="16.5" customHeight="1">
      <c r="A164" s="37"/>
      <c r="B164" s="38"/>
      <c r="C164" s="196" t="s">
        <v>270</v>
      </c>
      <c r="D164" s="196" t="s">
        <v>194</v>
      </c>
      <c r="E164" s="197" t="s">
        <v>1471</v>
      </c>
      <c r="F164" s="198" t="s">
        <v>1472</v>
      </c>
      <c r="G164" s="199" t="s">
        <v>160</v>
      </c>
      <c r="H164" s="200">
        <v>11</v>
      </c>
      <c r="I164" s="201"/>
      <c r="J164" s="202">
        <f>ROUND(I164*H164,2)</f>
        <v>0</v>
      </c>
      <c r="K164" s="198" t="s">
        <v>197</v>
      </c>
      <c r="L164" s="42"/>
      <c r="M164" s="203" t="s">
        <v>32</v>
      </c>
      <c r="N164" s="204" t="s">
        <v>52</v>
      </c>
      <c r="O164" s="67"/>
      <c r="P164" s="205">
        <f>O164*H164</f>
        <v>0</v>
      </c>
      <c r="Q164" s="205">
        <v>0</v>
      </c>
      <c r="R164" s="205">
        <f>Q164*H164</f>
        <v>0</v>
      </c>
      <c r="S164" s="205">
        <v>0</v>
      </c>
      <c r="T164" s="206">
        <f>S164*H164</f>
        <v>0</v>
      </c>
      <c r="U164" s="37"/>
      <c r="V164" s="37"/>
      <c r="W164" s="37"/>
      <c r="X164" s="37"/>
      <c r="Y164" s="37"/>
      <c r="Z164" s="37"/>
      <c r="AA164" s="37"/>
      <c r="AB164" s="37"/>
      <c r="AC164" s="37"/>
      <c r="AD164" s="37"/>
      <c r="AE164" s="37"/>
      <c r="AR164" s="207" t="s">
        <v>161</v>
      </c>
      <c r="AT164" s="207" t="s">
        <v>194</v>
      </c>
      <c r="AU164" s="207" t="s">
        <v>90</v>
      </c>
      <c r="AY164" s="19" t="s">
        <v>192</v>
      </c>
      <c r="BE164" s="208">
        <f>IF(N164="základní",J164,0)</f>
        <v>0</v>
      </c>
      <c r="BF164" s="208">
        <f>IF(N164="snížená",J164,0)</f>
        <v>0</v>
      </c>
      <c r="BG164" s="208">
        <f>IF(N164="zákl. přenesená",J164,0)</f>
        <v>0</v>
      </c>
      <c r="BH164" s="208">
        <f>IF(N164="sníž. přenesená",J164,0)</f>
        <v>0</v>
      </c>
      <c r="BI164" s="208">
        <f>IF(N164="nulová",J164,0)</f>
        <v>0</v>
      </c>
      <c r="BJ164" s="19" t="s">
        <v>40</v>
      </c>
      <c r="BK164" s="208">
        <f>ROUND(I164*H164,2)</f>
        <v>0</v>
      </c>
      <c r="BL164" s="19" t="s">
        <v>161</v>
      </c>
      <c r="BM164" s="207" t="s">
        <v>1473</v>
      </c>
    </row>
    <row r="165" spans="1:65" s="2" customFormat="1" ht="28.8">
      <c r="A165" s="37"/>
      <c r="B165" s="38"/>
      <c r="C165" s="39"/>
      <c r="D165" s="209" t="s">
        <v>199</v>
      </c>
      <c r="E165" s="39"/>
      <c r="F165" s="210" t="s">
        <v>1465</v>
      </c>
      <c r="G165" s="39"/>
      <c r="H165" s="39"/>
      <c r="I165" s="119"/>
      <c r="J165" s="39"/>
      <c r="K165" s="39"/>
      <c r="L165" s="42"/>
      <c r="M165" s="211"/>
      <c r="N165" s="212"/>
      <c r="O165" s="67"/>
      <c r="P165" s="67"/>
      <c r="Q165" s="67"/>
      <c r="R165" s="67"/>
      <c r="S165" s="67"/>
      <c r="T165" s="68"/>
      <c r="U165" s="37"/>
      <c r="V165" s="37"/>
      <c r="W165" s="37"/>
      <c r="X165" s="37"/>
      <c r="Y165" s="37"/>
      <c r="Z165" s="37"/>
      <c r="AA165" s="37"/>
      <c r="AB165" s="37"/>
      <c r="AC165" s="37"/>
      <c r="AD165" s="37"/>
      <c r="AE165" s="37"/>
      <c r="AT165" s="19" t="s">
        <v>199</v>
      </c>
      <c r="AU165" s="19" t="s">
        <v>90</v>
      </c>
    </row>
    <row r="166" spans="1:65" s="13" customFormat="1" ht="10.199999999999999">
      <c r="B166" s="213"/>
      <c r="C166" s="214"/>
      <c r="D166" s="209" t="s">
        <v>201</v>
      </c>
      <c r="E166" s="215" t="s">
        <v>32</v>
      </c>
      <c r="F166" s="216" t="s">
        <v>1419</v>
      </c>
      <c r="G166" s="214"/>
      <c r="H166" s="215" t="s">
        <v>32</v>
      </c>
      <c r="I166" s="217"/>
      <c r="J166" s="214"/>
      <c r="K166" s="214"/>
      <c r="L166" s="218"/>
      <c r="M166" s="219"/>
      <c r="N166" s="220"/>
      <c r="O166" s="220"/>
      <c r="P166" s="220"/>
      <c r="Q166" s="220"/>
      <c r="R166" s="220"/>
      <c r="S166" s="220"/>
      <c r="T166" s="221"/>
      <c r="AT166" s="222" t="s">
        <v>201</v>
      </c>
      <c r="AU166" s="222" t="s">
        <v>90</v>
      </c>
      <c r="AV166" s="13" t="s">
        <v>40</v>
      </c>
      <c r="AW166" s="13" t="s">
        <v>38</v>
      </c>
      <c r="AX166" s="13" t="s">
        <v>81</v>
      </c>
      <c r="AY166" s="222" t="s">
        <v>192</v>
      </c>
    </row>
    <row r="167" spans="1:65" s="13" customFormat="1" ht="10.199999999999999">
      <c r="B167" s="213"/>
      <c r="C167" s="214"/>
      <c r="D167" s="209" t="s">
        <v>201</v>
      </c>
      <c r="E167" s="215" t="s">
        <v>32</v>
      </c>
      <c r="F167" s="216" t="s">
        <v>1420</v>
      </c>
      <c r="G167" s="214"/>
      <c r="H167" s="215" t="s">
        <v>32</v>
      </c>
      <c r="I167" s="217"/>
      <c r="J167" s="214"/>
      <c r="K167" s="214"/>
      <c r="L167" s="218"/>
      <c r="M167" s="219"/>
      <c r="N167" s="220"/>
      <c r="O167" s="220"/>
      <c r="P167" s="220"/>
      <c r="Q167" s="220"/>
      <c r="R167" s="220"/>
      <c r="S167" s="220"/>
      <c r="T167" s="221"/>
      <c r="AT167" s="222" t="s">
        <v>201</v>
      </c>
      <c r="AU167" s="222" t="s">
        <v>90</v>
      </c>
      <c r="AV167" s="13" t="s">
        <v>40</v>
      </c>
      <c r="AW167" s="13" t="s">
        <v>38</v>
      </c>
      <c r="AX167" s="13" t="s">
        <v>81</v>
      </c>
      <c r="AY167" s="222" t="s">
        <v>192</v>
      </c>
    </row>
    <row r="168" spans="1:65" s="14" customFormat="1" ht="10.199999999999999">
      <c r="B168" s="223"/>
      <c r="C168" s="224"/>
      <c r="D168" s="209" t="s">
        <v>201</v>
      </c>
      <c r="E168" s="225" t="s">
        <v>32</v>
      </c>
      <c r="F168" s="226" t="s">
        <v>1474</v>
      </c>
      <c r="G168" s="224"/>
      <c r="H168" s="227">
        <v>11</v>
      </c>
      <c r="I168" s="228"/>
      <c r="J168" s="224"/>
      <c r="K168" s="224"/>
      <c r="L168" s="229"/>
      <c r="M168" s="230"/>
      <c r="N168" s="231"/>
      <c r="O168" s="231"/>
      <c r="P168" s="231"/>
      <c r="Q168" s="231"/>
      <c r="R168" s="231"/>
      <c r="S168" s="231"/>
      <c r="T168" s="232"/>
      <c r="AT168" s="233" t="s">
        <v>201</v>
      </c>
      <c r="AU168" s="233" t="s">
        <v>90</v>
      </c>
      <c r="AV168" s="14" t="s">
        <v>90</v>
      </c>
      <c r="AW168" s="14" t="s">
        <v>38</v>
      </c>
      <c r="AX168" s="14" t="s">
        <v>81</v>
      </c>
      <c r="AY168" s="233" t="s">
        <v>192</v>
      </c>
    </row>
    <row r="169" spans="1:65" s="16" customFormat="1" ht="10.199999999999999">
      <c r="B169" s="245"/>
      <c r="C169" s="246"/>
      <c r="D169" s="209" t="s">
        <v>201</v>
      </c>
      <c r="E169" s="247" t="s">
        <v>32</v>
      </c>
      <c r="F169" s="248" t="s">
        <v>1422</v>
      </c>
      <c r="G169" s="246"/>
      <c r="H169" s="249">
        <v>11</v>
      </c>
      <c r="I169" s="250"/>
      <c r="J169" s="246"/>
      <c r="K169" s="246"/>
      <c r="L169" s="251"/>
      <c r="M169" s="252"/>
      <c r="N169" s="253"/>
      <c r="O169" s="253"/>
      <c r="P169" s="253"/>
      <c r="Q169" s="253"/>
      <c r="R169" s="253"/>
      <c r="S169" s="253"/>
      <c r="T169" s="254"/>
      <c r="AT169" s="255" t="s">
        <v>201</v>
      </c>
      <c r="AU169" s="255" t="s">
        <v>90</v>
      </c>
      <c r="AV169" s="16" t="s">
        <v>111</v>
      </c>
      <c r="AW169" s="16" t="s">
        <v>38</v>
      </c>
      <c r="AX169" s="16" t="s">
        <v>81</v>
      </c>
      <c r="AY169" s="255" t="s">
        <v>192</v>
      </c>
    </row>
    <row r="170" spans="1:65" s="15" customFormat="1" ht="10.199999999999999">
      <c r="B170" s="234"/>
      <c r="C170" s="235"/>
      <c r="D170" s="209" t="s">
        <v>201</v>
      </c>
      <c r="E170" s="236" t="s">
        <v>32</v>
      </c>
      <c r="F170" s="237" t="s">
        <v>204</v>
      </c>
      <c r="G170" s="235"/>
      <c r="H170" s="238">
        <v>11</v>
      </c>
      <c r="I170" s="239"/>
      <c r="J170" s="235"/>
      <c r="K170" s="235"/>
      <c r="L170" s="240"/>
      <c r="M170" s="241"/>
      <c r="N170" s="242"/>
      <c r="O170" s="242"/>
      <c r="P170" s="242"/>
      <c r="Q170" s="242"/>
      <c r="R170" s="242"/>
      <c r="S170" s="242"/>
      <c r="T170" s="243"/>
      <c r="AT170" s="244" t="s">
        <v>201</v>
      </c>
      <c r="AU170" s="244" t="s">
        <v>90</v>
      </c>
      <c r="AV170" s="15" t="s">
        <v>161</v>
      </c>
      <c r="AW170" s="15" t="s">
        <v>38</v>
      </c>
      <c r="AX170" s="15" t="s">
        <v>40</v>
      </c>
      <c r="AY170" s="244" t="s">
        <v>192</v>
      </c>
    </row>
    <row r="171" spans="1:65" s="2" customFormat="1" ht="21.75" customHeight="1">
      <c r="A171" s="37"/>
      <c r="B171" s="38"/>
      <c r="C171" s="196" t="s">
        <v>280</v>
      </c>
      <c r="D171" s="196" t="s">
        <v>194</v>
      </c>
      <c r="E171" s="197" t="s">
        <v>1475</v>
      </c>
      <c r="F171" s="198" t="s">
        <v>1476</v>
      </c>
      <c r="G171" s="199" t="s">
        <v>160</v>
      </c>
      <c r="H171" s="200">
        <v>1166</v>
      </c>
      <c r="I171" s="201"/>
      <c r="J171" s="202">
        <f>ROUND(I171*H171,2)</f>
        <v>0</v>
      </c>
      <c r="K171" s="198" t="s">
        <v>197</v>
      </c>
      <c r="L171" s="42"/>
      <c r="M171" s="203" t="s">
        <v>32</v>
      </c>
      <c r="N171" s="204" t="s">
        <v>52</v>
      </c>
      <c r="O171" s="67"/>
      <c r="P171" s="205">
        <f>O171*H171</f>
        <v>0</v>
      </c>
      <c r="Q171" s="205">
        <v>0</v>
      </c>
      <c r="R171" s="205">
        <f>Q171*H171</f>
        <v>0</v>
      </c>
      <c r="S171" s="205">
        <v>0</v>
      </c>
      <c r="T171" s="206">
        <f>S171*H171</f>
        <v>0</v>
      </c>
      <c r="U171" s="37"/>
      <c r="V171" s="37"/>
      <c r="W171" s="37"/>
      <c r="X171" s="37"/>
      <c r="Y171" s="37"/>
      <c r="Z171" s="37"/>
      <c r="AA171" s="37"/>
      <c r="AB171" s="37"/>
      <c r="AC171" s="37"/>
      <c r="AD171" s="37"/>
      <c r="AE171" s="37"/>
      <c r="AR171" s="207" t="s">
        <v>161</v>
      </c>
      <c r="AT171" s="207" t="s">
        <v>194</v>
      </c>
      <c r="AU171" s="207" t="s">
        <v>90</v>
      </c>
      <c r="AY171" s="19" t="s">
        <v>192</v>
      </c>
      <c r="BE171" s="208">
        <f>IF(N171="základní",J171,0)</f>
        <v>0</v>
      </c>
      <c r="BF171" s="208">
        <f>IF(N171="snížená",J171,0)</f>
        <v>0</v>
      </c>
      <c r="BG171" s="208">
        <f>IF(N171="zákl. přenesená",J171,0)</f>
        <v>0</v>
      </c>
      <c r="BH171" s="208">
        <f>IF(N171="sníž. přenesená",J171,0)</f>
        <v>0</v>
      </c>
      <c r="BI171" s="208">
        <f>IF(N171="nulová",J171,0)</f>
        <v>0</v>
      </c>
      <c r="BJ171" s="19" t="s">
        <v>40</v>
      </c>
      <c r="BK171" s="208">
        <f>ROUND(I171*H171,2)</f>
        <v>0</v>
      </c>
      <c r="BL171" s="19" t="s">
        <v>161</v>
      </c>
      <c r="BM171" s="207" t="s">
        <v>1477</v>
      </c>
    </row>
    <row r="172" spans="1:65" s="2" customFormat="1" ht="28.8">
      <c r="A172" s="37"/>
      <c r="B172" s="38"/>
      <c r="C172" s="39"/>
      <c r="D172" s="209" t="s">
        <v>199</v>
      </c>
      <c r="E172" s="39"/>
      <c r="F172" s="210" t="s">
        <v>1465</v>
      </c>
      <c r="G172" s="39"/>
      <c r="H172" s="39"/>
      <c r="I172" s="119"/>
      <c r="J172" s="39"/>
      <c r="K172" s="39"/>
      <c r="L172" s="42"/>
      <c r="M172" s="211"/>
      <c r="N172" s="212"/>
      <c r="O172" s="67"/>
      <c r="P172" s="67"/>
      <c r="Q172" s="67"/>
      <c r="R172" s="67"/>
      <c r="S172" s="67"/>
      <c r="T172" s="68"/>
      <c r="U172" s="37"/>
      <c r="V172" s="37"/>
      <c r="W172" s="37"/>
      <c r="X172" s="37"/>
      <c r="Y172" s="37"/>
      <c r="Z172" s="37"/>
      <c r="AA172" s="37"/>
      <c r="AB172" s="37"/>
      <c r="AC172" s="37"/>
      <c r="AD172" s="37"/>
      <c r="AE172" s="37"/>
      <c r="AT172" s="19" t="s">
        <v>199</v>
      </c>
      <c r="AU172" s="19" t="s">
        <v>90</v>
      </c>
    </row>
    <row r="173" spans="1:65" s="2" customFormat="1" ht="19.2">
      <c r="A173" s="37"/>
      <c r="B173" s="38"/>
      <c r="C173" s="39"/>
      <c r="D173" s="209" t="s">
        <v>209</v>
      </c>
      <c r="E173" s="39"/>
      <c r="F173" s="210" t="s">
        <v>1430</v>
      </c>
      <c r="G173" s="39"/>
      <c r="H173" s="39"/>
      <c r="I173" s="119"/>
      <c r="J173" s="39"/>
      <c r="K173" s="39"/>
      <c r="L173" s="42"/>
      <c r="M173" s="211"/>
      <c r="N173" s="212"/>
      <c r="O173" s="67"/>
      <c r="P173" s="67"/>
      <c r="Q173" s="67"/>
      <c r="R173" s="67"/>
      <c r="S173" s="67"/>
      <c r="T173" s="68"/>
      <c r="U173" s="37"/>
      <c r="V173" s="37"/>
      <c r="W173" s="37"/>
      <c r="X173" s="37"/>
      <c r="Y173" s="37"/>
      <c r="Z173" s="37"/>
      <c r="AA173" s="37"/>
      <c r="AB173" s="37"/>
      <c r="AC173" s="37"/>
      <c r="AD173" s="37"/>
      <c r="AE173" s="37"/>
      <c r="AT173" s="19" t="s">
        <v>209</v>
      </c>
      <c r="AU173" s="19" t="s">
        <v>90</v>
      </c>
    </row>
    <row r="174" spans="1:65" s="14" customFormat="1" ht="10.199999999999999">
      <c r="B174" s="223"/>
      <c r="C174" s="224"/>
      <c r="D174" s="209" t="s">
        <v>201</v>
      </c>
      <c r="E174" s="225" t="s">
        <v>32</v>
      </c>
      <c r="F174" s="226" t="s">
        <v>1478</v>
      </c>
      <c r="G174" s="224"/>
      <c r="H174" s="227">
        <v>1166</v>
      </c>
      <c r="I174" s="228"/>
      <c r="J174" s="224"/>
      <c r="K174" s="224"/>
      <c r="L174" s="229"/>
      <c r="M174" s="269"/>
      <c r="N174" s="270"/>
      <c r="O174" s="270"/>
      <c r="P174" s="270"/>
      <c r="Q174" s="270"/>
      <c r="R174" s="270"/>
      <c r="S174" s="270"/>
      <c r="T174" s="271"/>
      <c r="AT174" s="233" t="s">
        <v>201</v>
      </c>
      <c r="AU174" s="233" t="s">
        <v>90</v>
      </c>
      <c r="AV174" s="14" t="s">
        <v>90</v>
      </c>
      <c r="AW174" s="14" t="s">
        <v>38</v>
      </c>
      <c r="AX174" s="14" t="s">
        <v>40</v>
      </c>
      <c r="AY174" s="233" t="s">
        <v>192</v>
      </c>
    </row>
    <row r="175" spans="1:65" s="2" customFormat="1" ht="6.9" customHeight="1">
      <c r="A175" s="37"/>
      <c r="B175" s="50"/>
      <c r="C175" s="51"/>
      <c r="D175" s="51"/>
      <c r="E175" s="51"/>
      <c r="F175" s="51"/>
      <c r="G175" s="51"/>
      <c r="H175" s="51"/>
      <c r="I175" s="146"/>
      <c r="J175" s="51"/>
      <c r="K175" s="51"/>
      <c r="L175" s="42"/>
      <c r="M175" s="37"/>
      <c r="O175" s="37"/>
      <c r="P175" s="37"/>
      <c r="Q175" s="37"/>
      <c r="R175" s="37"/>
      <c r="S175" s="37"/>
      <c r="T175" s="37"/>
      <c r="U175" s="37"/>
      <c r="V175" s="37"/>
      <c r="W175" s="37"/>
      <c r="X175" s="37"/>
      <c r="Y175" s="37"/>
      <c r="Z175" s="37"/>
      <c r="AA175" s="37"/>
      <c r="AB175" s="37"/>
      <c r="AC175" s="37"/>
      <c r="AD175" s="37"/>
      <c r="AE175" s="37"/>
    </row>
  </sheetData>
  <sheetProtection algorithmName="SHA-512" hashValue="oU76LpmMwsoShPqk4NtUbDrYi1Yiz/zHEVod0fOsSzsGaT61QBc9VusMSrttU4OFgTXY+QBAKPvrgetju5NYug==" saltValue="Icq49ld4kdq0oD9EfPC8CxjGmeGfnMNTiYyLIet4iqspbhK4yV4yDuD8xLzLcT6+kR3vYSCmW3LpjC/IeXNm2Q==" spinCount="100000" sheet="1" objects="1" scenarios="1" formatColumns="0" formatRows="0" autoFilter="0"/>
  <autoFilter ref="C86:K174" xr:uid="{00000000-0009-0000-0000-000003000000}"/>
  <mergeCells count="12">
    <mergeCell ref="E79:H79"/>
    <mergeCell ref="L2:V2"/>
    <mergeCell ref="E50:H50"/>
    <mergeCell ref="E52:H52"/>
    <mergeCell ref="E54:H54"/>
    <mergeCell ref="E75:H75"/>
    <mergeCell ref="E77:H77"/>
    <mergeCell ref="E7:H7"/>
    <mergeCell ref="E9:H9"/>
    <mergeCell ref="E11:H11"/>
    <mergeCell ref="E20:H20"/>
    <mergeCell ref="E29:H29"/>
  </mergeCells>
  <pageMargins left="0.39370078740157483" right="0.39370078740157483" top="0.39370078740157483" bottom="0.39370078740157483" header="0" footer="0"/>
  <pageSetup paperSize="9" scale="86" fitToHeight="100" orientation="landscape" blackAndWhite="1" r:id="rId1"/>
  <headerFooter>
    <oddHeader>&amp;LBENEŠOV - DOPRAVNÍ OPATŘENÍ U NÁDRAŽÍ (KSŚ-IROP)&amp;CDOPAS s.r.o.&amp;RPOLOŽKOVÝ VÝKAZ VÝMĚR</oddHeader>
    <oddFooter>&amp;LSO 901.1 - 1. etapa DIO&amp;CStrana &amp;P z &amp;N&amp;RPoložkový soupis prací</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178"/>
  <sheetViews>
    <sheetView showGridLines="0" topLeftCell="A151" workbookViewId="0">
      <selection activeCell="F106" sqref="F106"/>
    </sheetView>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11"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I2" s="111"/>
      <c r="L2" s="412"/>
      <c r="M2" s="412"/>
      <c r="N2" s="412"/>
      <c r="O2" s="412"/>
      <c r="P2" s="412"/>
      <c r="Q2" s="412"/>
      <c r="R2" s="412"/>
      <c r="S2" s="412"/>
      <c r="T2" s="412"/>
      <c r="U2" s="412"/>
      <c r="V2" s="412"/>
      <c r="AT2" s="19" t="s">
        <v>103</v>
      </c>
    </row>
    <row r="3" spans="1:46" s="1" customFormat="1" ht="6.9" customHeight="1">
      <c r="B3" s="113"/>
      <c r="C3" s="114"/>
      <c r="D3" s="114"/>
      <c r="E3" s="114"/>
      <c r="F3" s="114"/>
      <c r="G3" s="114"/>
      <c r="H3" s="114"/>
      <c r="I3" s="115"/>
      <c r="J3" s="114"/>
      <c r="K3" s="114"/>
      <c r="L3" s="22"/>
      <c r="AT3" s="19" t="s">
        <v>90</v>
      </c>
    </row>
    <row r="4" spans="1:46" s="1" customFormat="1" ht="24.9" customHeight="1">
      <c r="B4" s="22"/>
      <c r="D4" s="116" t="s">
        <v>115</v>
      </c>
      <c r="I4" s="111"/>
      <c r="L4" s="22"/>
      <c r="M4" s="117" t="s">
        <v>10</v>
      </c>
      <c r="AT4" s="19" t="s">
        <v>4</v>
      </c>
    </row>
    <row r="5" spans="1:46" s="1" customFormat="1" ht="6.9" customHeight="1">
      <c r="B5" s="22"/>
      <c r="I5" s="111"/>
      <c r="L5" s="22"/>
    </row>
    <row r="6" spans="1:46" s="1" customFormat="1" ht="12" customHeight="1">
      <c r="B6" s="22"/>
      <c r="D6" s="118" t="s">
        <v>16</v>
      </c>
      <c r="I6" s="111"/>
      <c r="L6" s="22"/>
    </row>
    <row r="7" spans="1:46" s="1" customFormat="1" ht="16.5" customHeight="1">
      <c r="B7" s="22"/>
      <c r="E7" s="413" t="str">
        <f>'Rekapitulace stavby'!K6</f>
        <v>BENEŠOV - DOPRAVNÍ OPATŘENÍ U NÁDRAŽÍ (KSÚS-IROP)</v>
      </c>
      <c r="F7" s="414"/>
      <c r="G7" s="414"/>
      <c r="H7" s="414"/>
      <c r="I7" s="111"/>
      <c r="L7" s="22"/>
    </row>
    <row r="8" spans="1:46" s="1" customFormat="1" ht="12" customHeight="1">
      <c r="B8" s="22"/>
      <c r="D8" s="118" t="s">
        <v>129</v>
      </c>
      <c r="I8" s="111"/>
      <c r="L8" s="22"/>
    </row>
    <row r="9" spans="1:46" s="2" customFormat="1" ht="16.5" customHeight="1">
      <c r="A9" s="37"/>
      <c r="B9" s="42"/>
      <c r="C9" s="37"/>
      <c r="D9" s="37"/>
      <c r="E9" s="413" t="s">
        <v>1412</v>
      </c>
      <c r="F9" s="416"/>
      <c r="G9" s="416"/>
      <c r="H9" s="416"/>
      <c r="I9" s="119"/>
      <c r="J9" s="37"/>
      <c r="K9" s="37"/>
      <c r="L9" s="120"/>
      <c r="S9" s="37"/>
      <c r="T9" s="37"/>
      <c r="U9" s="37"/>
      <c r="V9" s="37"/>
      <c r="W9" s="37"/>
      <c r="X9" s="37"/>
      <c r="Y9" s="37"/>
      <c r="Z9" s="37"/>
      <c r="AA9" s="37"/>
      <c r="AB9" s="37"/>
      <c r="AC9" s="37"/>
      <c r="AD9" s="37"/>
      <c r="AE9" s="37"/>
    </row>
    <row r="10" spans="1:46" s="2" customFormat="1" ht="12" customHeight="1">
      <c r="A10" s="37"/>
      <c r="B10" s="42"/>
      <c r="C10" s="37"/>
      <c r="D10" s="118" t="s">
        <v>1413</v>
      </c>
      <c r="E10" s="37"/>
      <c r="F10" s="37"/>
      <c r="G10" s="37"/>
      <c r="H10" s="37"/>
      <c r="I10" s="119"/>
      <c r="J10" s="37"/>
      <c r="K10" s="37"/>
      <c r="L10" s="120"/>
      <c r="S10" s="37"/>
      <c r="T10" s="37"/>
      <c r="U10" s="37"/>
      <c r="V10" s="37"/>
      <c r="W10" s="37"/>
      <c r="X10" s="37"/>
      <c r="Y10" s="37"/>
      <c r="Z10" s="37"/>
      <c r="AA10" s="37"/>
      <c r="AB10" s="37"/>
      <c r="AC10" s="37"/>
      <c r="AD10" s="37"/>
      <c r="AE10" s="37"/>
    </row>
    <row r="11" spans="1:46" s="2" customFormat="1" ht="16.5" customHeight="1">
      <c r="A11" s="37"/>
      <c r="B11" s="42"/>
      <c r="C11" s="37"/>
      <c r="D11" s="37"/>
      <c r="E11" s="415" t="s">
        <v>1479</v>
      </c>
      <c r="F11" s="416"/>
      <c r="G11" s="416"/>
      <c r="H11" s="416"/>
      <c r="I11" s="119"/>
      <c r="J11" s="37"/>
      <c r="K11" s="37"/>
      <c r="L11" s="120"/>
      <c r="S11" s="37"/>
      <c r="T11" s="37"/>
      <c r="U11" s="37"/>
      <c r="V11" s="37"/>
      <c r="W11" s="37"/>
      <c r="X11" s="37"/>
      <c r="Y11" s="37"/>
      <c r="Z11" s="37"/>
      <c r="AA11" s="37"/>
      <c r="AB11" s="37"/>
      <c r="AC11" s="37"/>
      <c r="AD11" s="37"/>
      <c r="AE11" s="37"/>
    </row>
    <row r="12" spans="1:46" s="2" customFormat="1" ht="10.199999999999999">
      <c r="A12" s="37"/>
      <c r="B12" s="42"/>
      <c r="C12" s="37"/>
      <c r="D12" s="37"/>
      <c r="E12" s="37"/>
      <c r="F12" s="37"/>
      <c r="G12" s="37"/>
      <c r="H12" s="37"/>
      <c r="I12" s="119"/>
      <c r="J12" s="37"/>
      <c r="K12" s="37"/>
      <c r="L12" s="120"/>
      <c r="S12" s="37"/>
      <c r="T12" s="37"/>
      <c r="U12" s="37"/>
      <c r="V12" s="37"/>
      <c r="W12" s="37"/>
      <c r="X12" s="37"/>
      <c r="Y12" s="37"/>
      <c r="Z12" s="37"/>
      <c r="AA12" s="37"/>
      <c r="AB12" s="37"/>
      <c r="AC12" s="37"/>
      <c r="AD12" s="37"/>
      <c r="AE12" s="37"/>
    </row>
    <row r="13" spans="1:46" s="2" customFormat="1" ht="12" customHeight="1">
      <c r="A13" s="37"/>
      <c r="B13" s="42"/>
      <c r="C13" s="37"/>
      <c r="D13" s="118" t="s">
        <v>18</v>
      </c>
      <c r="E13" s="37"/>
      <c r="F13" s="106" t="s">
        <v>19</v>
      </c>
      <c r="G13" s="37"/>
      <c r="H13" s="37"/>
      <c r="I13" s="121" t="s">
        <v>20</v>
      </c>
      <c r="J13" s="106" t="s">
        <v>32</v>
      </c>
      <c r="K13" s="37"/>
      <c r="L13" s="120"/>
      <c r="S13" s="37"/>
      <c r="T13" s="37"/>
      <c r="U13" s="37"/>
      <c r="V13" s="37"/>
      <c r="W13" s="37"/>
      <c r="X13" s="37"/>
      <c r="Y13" s="37"/>
      <c r="Z13" s="37"/>
      <c r="AA13" s="37"/>
      <c r="AB13" s="37"/>
      <c r="AC13" s="37"/>
      <c r="AD13" s="37"/>
      <c r="AE13" s="37"/>
    </row>
    <row r="14" spans="1:46" s="2" customFormat="1" ht="12" customHeight="1">
      <c r="A14" s="37"/>
      <c r="B14" s="42"/>
      <c r="C14" s="37"/>
      <c r="D14" s="118" t="s">
        <v>22</v>
      </c>
      <c r="E14" s="37"/>
      <c r="F14" s="106" t="s">
        <v>23</v>
      </c>
      <c r="G14" s="37"/>
      <c r="H14" s="37"/>
      <c r="I14" s="121" t="s">
        <v>24</v>
      </c>
      <c r="J14" s="122" t="str">
        <f>'Rekapitulace stavby'!AN8</f>
        <v>25. 9. 2019</v>
      </c>
      <c r="K14" s="37"/>
      <c r="L14" s="120"/>
      <c r="S14" s="37"/>
      <c r="T14" s="37"/>
      <c r="U14" s="37"/>
      <c r="V14" s="37"/>
      <c r="W14" s="37"/>
      <c r="X14" s="37"/>
      <c r="Y14" s="37"/>
      <c r="Z14" s="37"/>
      <c r="AA14" s="37"/>
      <c r="AB14" s="37"/>
      <c r="AC14" s="37"/>
      <c r="AD14" s="37"/>
      <c r="AE14" s="37"/>
    </row>
    <row r="15" spans="1:46" s="2" customFormat="1" ht="10.8" customHeight="1">
      <c r="A15" s="37"/>
      <c r="B15" s="42"/>
      <c r="C15" s="37"/>
      <c r="D15" s="37"/>
      <c r="E15" s="37"/>
      <c r="F15" s="37"/>
      <c r="G15" s="37"/>
      <c r="H15" s="37"/>
      <c r="I15" s="119"/>
      <c r="J15" s="37"/>
      <c r="K15" s="37"/>
      <c r="L15" s="120"/>
      <c r="S15" s="37"/>
      <c r="T15" s="37"/>
      <c r="U15" s="37"/>
      <c r="V15" s="37"/>
      <c r="W15" s="37"/>
      <c r="X15" s="37"/>
      <c r="Y15" s="37"/>
      <c r="Z15" s="37"/>
      <c r="AA15" s="37"/>
      <c r="AB15" s="37"/>
      <c r="AC15" s="37"/>
      <c r="AD15" s="37"/>
      <c r="AE15" s="37"/>
    </row>
    <row r="16" spans="1:46" s="2" customFormat="1" ht="12" customHeight="1">
      <c r="A16" s="37"/>
      <c r="B16" s="42"/>
      <c r="C16" s="37"/>
      <c r="D16" s="118" t="s">
        <v>30</v>
      </c>
      <c r="E16" s="37"/>
      <c r="F16" s="37"/>
      <c r="G16" s="37"/>
      <c r="H16" s="37"/>
      <c r="I16" s="121" t="s">
        <v>31</v>
      </c>
      <c r="J16" s="106" t="s">
        <v>32</v>
      </c>
      <c r="K16" s="37"/>
      <c r="L16" s="120"/>
      <c r="S16" s="37"/>
      <c r="T16" s="37"/>
      <c r="U16" s="37"/>
      <c r="V16" s="37"/>
      <c r="W16" s="37"/>
      <c r="X16" s="37"/>
      <c r="Y16" s="37"/>
      <c r="Z16" s="37"/>
      <c r="AA16" s="37"/>
      <c r="AB16" s="37"/>
      <c r="AC16" s="37"/>
      <c r="AD16" s="37"/>
      <c r="AE16" s="37"/>
    </row>
    <row r="17" spans="1:31" s="2" customFormat="1" ht="18" customHeight="1">
      <c r="A17" s="37"/>
      <c r="B17" s="42"/>
      <c r="C17" s="37"/>
      <c r="D17" s="37"/>
      <c r="E17" s="106" t="s">
        <v>33</v>
      </c>
      <c r="F17" s="37"/>
      <c r="G17" s="37"/>
      <c r="H17" s="37"/>
      <c r="I17" s="121" t="s">
        <v>34</v>
      </c>
      <c r="J17" s="106" t="s">
        <v>32</v>
      </c>
      <c r="K17" s="37"/>
      <c r="L17" s="120"/>
      <c r="S17" s="37"/>
      <c r="T17" s="37"/>
      <c r="U17" s="37"/>
      <c r="V17" s="37"/>
      <c r="W17" s="37"/>
      <c r="X17" s="37"/>
      <c r="Y17" s="37"/>
      <c r="Z17" s="37"/>
      <c r="AA17" s="37"/>
      <c r="AB17" s="37"/>
      <c r="AC17" s="37"/>
      <c r="AD17" s="37"/>
      <c r="AE17" s="37"/>
    </row>
    <row r="18" spans="1:31" s="2" customFormat="1" ht="6.9" customHeight="1">
      <c r="A18" s="37"/>
      <c r="B18" s="42"/>
      <c r="C18" s="37"/>
      <c r="D18" s="37"/>
      <c r="E18" s="37"/>
      <c r="F18" s="37"/>
      <c r="G18" s="37"/>
      <c r="H18" s="37"/>
      <c r="I18" s="119"/>
      <c r="J18" s="37"/>
      <c r="K18" s="37"/>
      <c r="L18" s="120"/>
      <c r="S18" s="37"/>
      <c r="T18" s="37"/>
      <c r="U18" s="37"/>
      <c r="V18" s="37"/>
      <c r="W18" s="37"/>
      <c r="X18" s="37"/>
      <c r="Y18" s="37"/>
      <c r="Z18" s="37"/>
      <c r="AA18" s="37"/>
      <c r="AB18" s="37"/>
      <c r="AC18" s="37"/>
      <c r="AD18" s="37"/>
      <c r="AE18" s="37"/>
    </row>
    <row r="19" spans="1:31" s="2" customFormat="1" ht="12" customHeight="1">
      <c r="A19" s="37"/>
      <c r="B19" s="42"/>
      <c r="C19" s="37"/>
      <c r="D19" s="118" t="s">
        <v>35</v>
      </c>
      <c r="E19" s="37"/>
      <c r="F19" s="37"/>
      <c r="G19" s="37"/>
      <c r="H19" s="37"/>
      <c r="I19" s="121" t="s">
        <v>31</v>
      </c>
      <c r="J19" s="32" t="str">
        <f>'Rekapitulace stavby'!AN13</f>
        <v>Vyplň údaj</v>
      </c>
      <c r="K19" s="37"/>
      <c r="L19" s="120"/>
      <c r="S19" s="37"/>
      <c r="T19" s="37"/>
      <c r="U19" s="37"/>
      <c r="V19" s="37"/>
      <c r="W19" s="37"/>
      <c r="X19" s="37"/>
      <c r="Y19" s="37"/>
      <c r="Z19" s="37"/>
      <c r="AA19" s="37"/>
      <c r="AB19" s="37"/>
      <c r="AC19" s="37"/>
      <c r="AD19" s="37"/>
      <c r="AE19" s="37"/>
    </row>
    <row r="20" spans="1:31" s="2" customFormat="1" ht="18" customHeight="1">
      <c r="A20" s="37"/>
      <c r="B20" s="42"/>
      <c r="C20" s="37"/>
      <c r="D20" s="37"/>
      <c r="E20" s="417" t="str">
        <f>'Rekapitulace stavby'!E14</f>
        <v>Vyplň údaj</v>
      </c>
      <c r="F20" s="418"/>
      <c r="G20" s="418"/>
      <c r="H20" s="418"/>
      <c r="I20" s="121" t="s">
        <v>34</v>
      </c>
      <c r="J20" s="32" t="str">
        <f>'Rekapitulace stavby'!AN14</f>
        <v>Vyplň údaj</v>
      </c>
      <c r="K20" s="37"/>
      <c r="L20" s="120"/>
      <c r="S20" s="37"/>
      <c r="T20" s="37"/>
      <c r="U20" s="37"/>
      <c r="V20" s="37"/>
      <c r="W20" s="37"/>
      <c r="X20" s="37"/>
      <c r="Y20" s="37"/>
      <c r="Z20" s="37"/>
      <c r="AA20" s="37"/>
      <c r="AB20" s="37"/>
      <c r="AC20" s="37"/>
      <c r="AD20" s="37"/>
      <c r="AE20" s="37"/>
    </row>
    <row r="21" spans="1:31" s="2" customFormat="1" ht="6.9" customHeight="1">
      <c r="A21" s="37"/>
      <c r="B21" s="42"/>
      <c r="C21" s="37"/>
      <c r="D21" s="37"/>
      <c r="E21" s="37"/>
      <c r="F21" s="37"/>
      <c r="G21" s="37"/>
      <c r="H21" s="37"/>
      <c r="I21" s="119"/>
      <c r="J21" s="37"/>
      <c r="K21" s="37"/>
      <c r="L21" s="120"/>
      <c r="S21" s="37"/>
      <c r="T21" s="37"/>
      <c r="U21" s="37"/>
      <c r="V21" s="37"/>
      <c r="W21" s="37"/>
      <c r="X21" s="37"/>
      <c r="Y21" s="37"/>
      <c r="Z21" s="37"/>
      <c r="AA21" s="37"/>
      <c r="AB21" s="37"/>
      <c r="AC21" s="37"/>
      <c r="AD21" s="37"/>
      <c r="AE21" s="37"/>
    </row>
    <row r="22" spans="1:31" s="2" customFormat="1" ht="12" customHeight="1">
      <c r="A22" s="37"/>
      <c r="B22" s="42"/>
      <c r="C22" s="37"/>
      <c r="D22" s="118" t="s">
        <v>37</v>
      </c>
      <c r="E22" s="37"/>
      <c r="F22" s="37"/>
      <c r="G22" s="37"/>
      <c r="H22" s="37"/>
      <c r="I22" s="121" t="s">
        <v>31</v>
      </c>
      <c r="J22" s="106" t="s">
        <v>32</v>
      </c>
      <c r="K22" s="37"/>
      <c r="L22" s="120"/>
      <c r="S22" s="37"/>
      <c r="T22" s="37"/>
      <c r="U22" s="37"/>
      <c r="V22" s="37"/>
      <c r="W22" s="37"/>
      <c r="X22" s="37"/>
      <c r="Y22" s="37"/>
      <c r="Z22" s="37"/>
      <c r="AA22" s="37"/>
      <c r="AB22" s="37"/>
      <c r="AC22" s="37"/>
      <c r="AD22" s="37"/>
      <c r="AE22" s="37"/>
    </row>
    <row r="23" spans="1:31" s="2" customFormat="1" ht="18" customHeight="1">
      <c r="A23" s="37"/>
      <c r="B23" s="42"/>
      <c r="C23" s="37"/>
      <c r="D23" s="37"/>
      <c r="E23" s="106" t="s">
        <v>39</v>
      </c>
      <c r="F23" s="37"/>
      <c r="G23" s="37"/>
      <c r="H23" s="37"/>
      <c r="I23" s="121" t="s">
        <v>34</v>
      </c>
      <c r="J23" s="106" t="s">
        <v>32</v>
      </c>
      <c r="K23" s="37"/>
      <c r="L23" s="120"/>
      <c r="S23" s="37"/>
      <c r="T23" s="37"/>
      <c r="U23" s="37"/>
      <c r="V23" s="37"/>
      <c r="W23" s="37"/>
      <c r="X23" s="37"/>
      <c r="Y23" s="37"/>
      <c r="Z23" s="37"/>
      <c r="AA23" s="37"/>
      <c r="AB23" s="37"/>
      <c r="AC23" s="37"/>
      <c r="AD23" s="37"/>
      <c r="AE23" s="37"/>
    </row>
    <row r="24" spans="1:31" s="2" customFormat="1" ht="6.9" customHeight="1">
      <c r="A24" s="37"/>
      <c r="B24" s="42"/>
      <c r="C24" s="37"/>
      <c r="D24" s="37"/>
      <c r="E24" s="37"/>
      <c r="F24" s="37"/>
      <c r="G24" s="37"/>
      <c r="H24" s="37"/>
      <c r="I24" s="119"/>
      <c r="J24" s="37"/>
      <c r="K24" s="37"/>
      <c r="L24" s="120"/>
      <c r="S24" s="37"/>
      <c r="T24" s="37"/>
      <c r="U24" s="37"/>
      <c r="V24" s="37"/>
      <c r="W24" s="37"/>
      <c r="X24" s="37"/>
      <c r="Y24" s="37"/>
      <c r="Z24" s="37"/>
      <c r="AA24" s="37"/>
      <c r="AB24" s="37"/>
      <c r="AC24" s="37"/>
      <c r="AD24" s="37"/>
      <c r="AE24" s="37"/>
    </row>
    <row r="25" spans="1:31" s="2" customFormat="1" ht="12" customHeight="1">
      <c r="A25" s="37"/>
      <c r="B25" s="42"/>
      <c r="C25" s="37"/>
      <c r="D25" s="118" t="s">
        <v>41</v>
      </c>
      <c r="E25" s="37"/>
      <c r="F25" s="37"/>
      <c r="G25" s="37"/>
      <c r="H25" s="37"/>
      <c r="I25" s="121" t="s">
        <v>31</v>
      </c>
      <c r="J25" s="106" t="s">
        <v>42</v>
      </c>
      <c r="K25" s="37"/>
      <c r="L25" s="120"/>
      <c r="S25" s="37"/>
      <c r="T25" s="37"/>
      <c r="U25" s="37"/>
      <c r="V25" s="37"/>
      <c r="W25" s="37"/>
      <c r="X25" s="37"/>
      <c r="Y25" s="37"/>
      <c r="Z25" s="37"/>
      <c r="AA25" s="37"/>
      <c r="AB25" s="37"/>
      <c r="AC25" s="37"/>
      <c r="AD25" s="37"/>
      <c r="AE25" s="37"/>
    </row>
    <row r="26" spans="1:31" s="2" customFormat="1" ht="18" customHeight="1">
      <c r="A26" s="37"/>
      <c r="B26" s="42"/>
      <c r="C26" s="37"/>
      <c r="D26" s="37"/>
      <c r="E26" s="106" t="s">
        <v>44</v>
      </c>
      <c r="F26" s="37"/>
      <c r="G26" s="37"/>
      <c r="H26" s="37"/>
      <c r="I26" s="121" t="s">
        <v>34</v>
      </c>
      <c r="J26" s="106" t="s">
        <v>32</v>
      </c>
      <c r="K26" s="37"/>
      <c r="L26" s="120"/>
      <c r="S26" s="37"/>
      <c r="T26" s="37"/>
      <c r="U26" s="37"/>
      <c r="V26" s="37"/>
      <c r="W26" s="37"/>
      <c r="X26" s="37"/>
      <c r="Y26" s="37"/>
      <c r="Z26" s="37"/>
      <c r="AA26" s="37"/>
      <c r="AB26" s="37"/>
      <c r="AC26" s="37"/>
      <c r="AD26" s="37"/>
      <c r="AE26" s="37"/>
    </row>
    <row r="27" spans="1:31" s="2" customFormat="1" ht="6.9" customHeight="1">
      <c r="A27" s="37"/>
      <c r="B27" s="42"/>
      <c r="C27" s="37"/>
      <c r="D27" s="37"/>
      <c r="E27" s="37"/>
      <c r="F27" s="37"/>
      <c r="G27" s="37"/>
      <c r="H27" s="37"/>
      <c r="I27" s="119"/>
      <c r="J27" s="37"/>
      <c r="K27" s="37"/>
      <c r="L27" s="120"/>
      <c r="S27" s="37"/>
      <c r="T27" s="37"/>
      <c r="U27" s="37"/>
      <c r="V27" s="37"/>
      <c r="W27" s="37"/>
      <c r="X27" s="37"/>
      <c r="Y27" s="37"/>
      <c r="Z27" s="37"/>
      <c r="AA27" s="37"/>
      <c r="AB27" s="37"/>
      <c r="AC27" s="37"/>
      <c r="AD27" s="37"/>
      <c r="AE27" s="37"/>
    </row>
    <row r="28" spans="1:31" s="2" customFormat="1" ht="12" customHeight="1">
      <c r="A28" s="37"/>
      <c r="B28" s="42"/>
      <c r="C28" s="37"/>
      <c r="D28" s="118" t="s">
        <v>45</v>
      </c>
      <c r="E28" s="37"/>
      <c r="F28" s="37"/>
      <c r="G28" s="37"/>
      <c r="H28" s="37"/>
      <c r="I28" s="119"/>
      <c r="J28" s="37"/>
      <c r="K28" s="37"/>
      <c r="L28" s="120"/>
      <c r="S28" s="37"/>
      <c r="T28" s="37"/>
      <c r="U28" s="37"/>
      <c r="V28" s="37"/>
      <c r="W28" s="37"/>
      <c r="X28" s="37"/>
      <c r="Y28" s="37"/>
      <c r="Z28" s="37"/>
      <c r="AA28" s="37"/>
      <c r="AB28" s="37"/>
      <c r="AC28" s="37"/>
      <c r="AD28" s="37"/>
      <c r="AE28" s="37"/>
    </row>
    <row r="29" spans="1:31" s="8" customFormat="1" ht="16.5" customHeight="1">
      <c r="A29" s="123"/>
      <c r="B29" s="124"/>
      <c r="C29" s="123"/>
      <c r="D29" s="123"/>
      <c r="E29" s="419" t="s">
        <v>32</v>
      </c>
      <c r="F29" s="419"/>
      <c r="G29" s="419"/>
      <c r="H29" s="419"/>
      <c r="I29" s="125"/>
      <c r="J29" s="123"/>
      <c r="K29" s="123"/>
      <c r="L29" s="126"/>
      <c r="S29" s="123"/>
      <c r="T29" s="123"/>
      <c r="U29" s="123"/>
      <c r="V29" s="123"/>
      <c r="W29" s="123"/>
      <c r="X29" s="123"/>
      <c r="Y29" s="123"/>
      <c r="Z29" s="123"/>
      <c r="AA29" s="123"/>
      <c r="AB29" s="123"/>
      <c r="AC29" s="123"/>
      <c r="AD29" s="123"/>
      <c r="AE29" s="123"/>
    </row>
    <row r="30" spans="1:31" s="2" customFormat="1" ht="6.9" customHeight="1">
      <c r="A30" s="37"/>
      <c r="B30" s="42"/>
      <c r="C30" s="37"/>
      <c r="D30" s="37"/>
      <c r="E30" s="37"/>
      <c r="F30" s="37"/>
      <c r="G30" s="37"/>
      <c r="H30" s="37"/>
      <c r="I30" s="119"/>
      <c r="J30" s="37"/>
      <c r="K30" s="37"/>
      <c r="L30" s="120"/>
      <c r="S30" s="37"/>
      <c r="T30" s="37"/>
      <c r="U30" s="37"/>
      <c r="V30" s="37"/>
      <c r="W30" s="37"/>
      <c r="X30" s="37"/>
      <c r="Y30" s="37"/>
      <c r="Z30" s="37"/>
      <c r="AA30" s="37"/>
      <c r="AB30" s="37"/>
      <c r="AC30" s="37"/>
      <c r="AD30" s="37"/>
      <c r="AE30" s="37"/>
    </row>
    <row r="31" spans="1:31" s="2" customFormat="1" ht="6.9" customHeight="1">
      <c r="A31" s="37"/>
      <c r="B31" s="42"/>
      <c r="C31" s="37"/>
      <c r="D31" s="127"/>
      <c r="E31" s="127"/>
      <c r="F31" s="127"/>
      <c r="G31" s="127"/>
      <c r="H31" s="127"/>
      <c r="I31" s="128"/>
      <c r="J31" s="127"/>
      <c r="K31" s="127"/>
      <c r="L31" s="120"/>
      <c r="S31" s="37"/>
      <c r="T31" s="37"/>
      <c r="U31" s="37"/>
      <c r="V31" s="37"/>
      <c r="W31" s="37"/>
      <c r="X31" s="37"/>
      <c r="Y31" s="37"/>
      <c r="Z31" s="37"/>
      <c r="AA31" s="37"/>
      <c r="AB31" s="37"/>
      <c r="AC31" s="37"/>
      <c r="AD31" s="37"/>
      <c r="AE31" s="37"/>
    </row>
    <row r="32" spans="1:31" s="2" customFormat="1" ht="25.35" customHeight="1">
      <c r="A32" s="37"/>
      <c r="B32" s="42"/>
      <c r="C32" s="37"/>
      <c r="D32" s="129" t="s">
        <v>47</v>
      </c>
      <c r="E32" s="37"/>
      <c r="F32" s="37"/>
      <c r="G32" s="37"/>
      <c r="H32" s="37"/>
      <c r="I32" s="119"/>
      <c r="J32" s="130">
        <f>ROUND(J87, 0)</f>
        <v>0</v>
      </c>
      <c r="K32" s="37"/>
      <c r="L32" s="120"/>
      <c r="S32" s="37"/>
      <c r="T32" s="37"/>
      <c r="U32" s="37"/>
      <c r="V32" s="37"/>
      <c r="W32" s="37"/>
      <c r="X32" s="37"/>
      <c r="Y32" s="37"/>
      <c r="Z32" s="37"/>
      <c r="AA32" s="37"/>
      <c r="AB32" s="37"/>
      <c r="AC32" s="37"/>
      <c r="AD32" s="37"/>
      <c r="AE32" s="37"/>
    </row>
    <row r="33" spans="1:31" s="2" customFormat="1" ht="6.9" customHeight="1">
      <c r="A33" s="37"/>
      <c r="B33" s="42"/>
      <c r="C33" s="37"/>
      <c r="D33" s="127"/>
      <c r="E33" s="127"/>
      <c r="F33" s="127"/>
      <c r="G33" s="127"/>
      <c r="H33" s="127"/>
      <c r="I33" s="128"/>
      <c r="J33" s="127"/>
      <c r="K33" s="127"/>
      <c r="L33" s="120"/>
      <c r="S33" s="37"/>
      <c r="T33" s="37"/>
      <c r="U33" s="37"/>
      <c r="V33" s="37"/>
      <c r="W33" s="37"/>
      <c r="X33" s="37"/>
      <c r="Y33" s="37"/>
      <c r="Z33" s="37"/>
      <c r="AA33" s="37"/>
      <c r="AB33" s="37"/>
      <c r="AC33" s="37"/>
      <c r="AD33" s="37"/>
      <c r="AE33" s="37"/>
    </row>
    <row r="34" spans="1:31" s="2" customFormat="1" ht="14.4" customHeight="1">
      <c r="A34" s="37"/>
      <c r="B34" s="42"/>
      <c r="C34" s="37"/>
      <c r="D34" s="37"/>
      <c r="E34" s="37"/>
      <c r="F34" s="131" t="s">
        <v>49</v>
      </c>
      <c r="G34" s="37"/>
      <c r="H34" s="37"/>
      <c r="I34" s="132" t="s">
        <v>48</v>
      </c>
      <c r="J34" s="131" t="s">
        <v>50</v>
      </c>
      <c r="K34" s="37"/>
      <c r="L34" s="120"/>
      <c r="S34" s="37"/>
      <c r="T34" s="37"/>
      <c r="U34" s="37"/>
      <c r="V34" s="37"/>
      <c r="W34" s="37"/>
      <c r="X34" s="37"/>
      <c r="Y34" s="37"/>
      <c r="Z34" s="37"/>
      <c r="AA34" s="37"/>
      <c r="AB34" s="37"/>
      <c r="AC34" s="37"/>
      <c r="AD34" s="37"/>
      <c r="AE34" s="37"/>
    </row>
    <row r="35" spans="1:31" s="2" customFormat="1" ht="14.4" customHeight="1">
      <c r="A35" s="37"/>
      <c r="B35" s="42"/>
      <c r="C35" s="37"/>
      <c r="D35" s="133" t="s">
        <v>51</v>
      </c>
      <c r="E35" s="118" t="s">
        <v>52</v>
      </c>
      <c r="F35" s="134">
        <f>ROUND((SUM(BE87:BE177)),  0)</f>
        <v>0</v>
      </c>
      <c r="G35" s="37"/>
      <c r="H35" s="37"/>
      <c r="I35" s="135">
        <v>0.21</v>
      </c>
      <c r="J35" s="134">
        <f>ROUND(((SUM(BE87:BE177))*I35),  0)</f>
        <v>0</v>
      </c>
      <c r="K35" s="37"/>
      <c r="L35" s="120"/>
      <c r="S35" s="37"/>
      <c r="T35" s="37"/>
      <c r="U35" s="37"/>
      <c r="V35" s="37"/>
      <c r="W35" s="37"/>
      <c r="X35" s="37"/>
      <c r="Y35" s="37"/>
      <c r="Z35" s="37"/>
      <c r="AA35" s="37"/>
      <c r="AB35" s="37"/>
      <c r="AC35" s="37"/>
      <c r="AD35" s="37"/>
      <c r="AE35" s="37"/>
    </row>
    <row r="36" spans="1:31" s="2" customFormat="1" ht="14.4" customHeight="1">
      <c r="A36" s="37"/>
      <c r="B36" s="42"/>
      <c r="C36" s="37"/>
      <c r="D36" s="37"/>
      <c r="E36" s="118" t="s">
        <v>53</v>
      </c>
      <c r="F36" s="134">
        <f>ROUND((SUM(BF87:BF177)),  0)</f>
        <v>0</v>
      </c>
      <c r="G36" s="37"/>
      <c r="H36" s="37"/>
      <c r="I36" s="135">
        <v>0.15</v>
      </c>
      <c r="J36" s="134">
        <f>ROUND(((SUM(BF87:BF177))*I36),  0)</f>
        <v>0</v>
      </c>
      <c r="K36" s="37"/>
      <c r="L36" s="120"/>
      <c r="S36" s="37"/>
      <c r="T36" s="37"/>
      <c r="U36" s="37"/>
      <c r="V36" s="37"/>
      <c r="W36" s="37"/>
      <c r="X36" s="37"/>
      <c r="Y36" s="37"/>
      <c r="Z36" s="37"/>
      <c r="AA36" s="37"/>
      <c r="AB36" s="37"/>
      <c r="AC36" s="37"/>
      <c r="AD36" s="37"/>
      <c r="AE36" s="37"/>
    </row>
    <row r="37" spans="1:31" s="2" customFormat="1" ht="14.4" hidden="1" customHeight="1">
      <c r="A37" s="37"/>
      <c r="B37" s="42"/>
      <c r="C37" s="37"/>
      <c r="D37" s="37"/>
      <c r="E37" s="118" t="s">
        <v>54</v>
      </c>
      <c r="F37" s="134">
        <f>ROUND((SUM(BG87:BG177)),  0)</f>
        <v>0</v>
      </c>
      <c r="G37" s="37"/>
      <c r="H37" s="37"/>
      <c r="I37" s="135">
        <v>0.21</v>
      </c>
      <c r="J37" s="134">
        <f>0</f>
        <v>0</v>
      </c>
      <c r="K37" s="37"/>
      <c r="L37" s="120"/>
      <c r="S37" s="37"/>
      <c r="T37" s="37"/>
      <c r="U37" s="37"/>
      <c r="V37" s="37"/>
      <c r="W37" s="37"/>
      <c r="X37" s="37"/>
      <c r="Y37" s="37"/>
      <c r="Z37" s="37"/>
      <c r="AA37" s="37"/>
      <c r="AB37" s="37"/>
      <c r="AC37" s="37"/>
      <c r="AD37" s="37"/>
      <c r="AE37" s="37"/>
    </row>
    <row r="38" spans="1:31" s="2" customFormat="1" ht="14.4" hidden="1" customHeight="1">
      <c r="A38" s="37"/>
      <c r="B38" s="42"/>
      <c r="C38" s="37"/>
      <c r="D38" s="37"/>
      <c r="E38" s="118" t="s">
        <v>55</v>
      </c>
      <c r="F38" s="134">
        <f>ROUND((SUM(BH87:BH177)),  0)</f>
        <v>0</v>
      </c>
      <c r="G38" s="37"/>
      <c r="H38" s="37"/>
      <c r="I38" s="135">
        <v>0.15</v>
      </c>
      <c r="J38" s="134">
        <f>0</f>
        <v>0</v>
      </c>
      <c r="K38" s="37"/>
      <c r="L38" s="120"/>
      <c r="S38" s="37"/>
      <c r="T38" s="37"/>
      <c r="U38" s="37"/>
      <c r="V38" s="37"/>
      <c r="W38" s="37"/>
      <c r="X38" s="37"/>
      <c r="Y38" s="37"/>
      <c r="Z38" s="37"/>
      <c r="AA38" s="37"/>
      <c r="AB38" s="37"/>
      <c r="AC38" s="37"/>
      <c r="AD38" s="37"/>
      <c r="AE38" s="37"/>
    </row>
    <row r="39" spans="1:31" s="2" customFormat="1" ht="14.4" hidden="1" customHeight="1">
      <c r="A39" s="37"/>
      <c r="B39" s="42"/>
      <c r="C39" s="37"/>
      <c r="D39" s="37"/>
      <c r="E39" s="118" t="s">
        <v>56</v>
      </c>
      <c r="F39" s="134">
        <f>ROUND((SUM(BI87:BI177)),  0)</f>
        <v>0</v>
      </c>
      <c r="G39" s="37"/>
      <c r="H39" s="37"/>
      <c r="I39" s="135">
        <v>0</v>
      </c>
      <c r="J39" s="134">
        <f>0</f>
        <v>0</v>
      </c>
      <c r="K39" s="37"/>
      <c r="L39" s="120"/>
      <c r="S39" s="37"/>
      <c r="T39" s="37"/>
      <c r="U39" s="37"/>
      <c r="V39" s="37"/>
      <c r="W39" s="37"/>
      <c r="X39" s="37"/>
      <c r="Y39" s="37"/>
      <c r="Z39" s="37"/>
      <c r="AA39" s="37"/>
      <c r="AB39" s="37"/>
      <c r="AC39" s="37"/>
      <c r="AD39" s="37"/>
      <c r="AE39" s="37"/>
    </row>
    <row r="40" spans="1:31" s="2" customFormat="1" ht="6.9" customHeight="1">
      <c r="A40" s="37"/>
      <c r="B40" s="42"/>
      <c r="C40" s="37"/>
      <c r="D40" s="37"/>
      <c r="E40" s="37"/>
      <c r="F40" s="37"/>
      <c r="G40" s="37"/>
      <c r="H40" s="37"/>
      <c r="I40" s="119"/>
      <c r="J40" s="37"/>
      <c r="K40" s="37"/>
      <c r="L40" s="120"/>
      <c r="S40" s="37"/>
      <c r="T40" s="37"/>
      <c r="U40" s="37"/>
      <c r="V40" s="37"/>
      <c r="W40" s="37"/>
      <c r="X40" s="37"/>
      <c r="Y40" s="37"/>
      <c r="Z40" s="37"/>
      <c r="AA40" s="37"/>
      <c r="AB40" s="37"/>
      <c r="AC40" s="37"/>
      <c r="AD40" s="37"/>
      <c r="AE40" s="37"/>
    </row>
    <row r="41" spans="1:31" s="2" customFormat="1" ht="25.35" customHeight="1">
      <c r="A41" s="37"/>
      <c r="B41" s="42"/>
      <c r="C41" s="136"/>
      <c r="D41" s="137" t="s">
        <v>57</v>
      </c>
      <c r="E41" s="138"/>
      <c r="F41" s="138"/>
      <c r="G41" s="139" t="s">
        <v>58</v>
      </c>
      <c r="H41" s="140" t="s">
        <v>59</v>
      </c>
      <c r="I41" s="141"/>
      <c r="J41" s="142">
        <f>SUM(J32:J39)</f>
        <v>0</v>
      </c>
      <c r="K41" s="143"/>
      <c r="L41" s="120"/>
      <c r="S41" s="37"/>
      <c r="T41" s="37"/>
      <c r="U41" s="37"/>
      <c r="V41" s="37"/>
      <c r="W41" s="37"/>
      <c r="X41" s="37"/>
      <c r="Y41" s="37"/>
      <c r="Z41" s="37"/>
      <c r="AA41" s="37"/>
      <c r="AB41" s="37"/>
      <c r="AC41" s="37"/>
      <c r="AD41" s="37"/>
      <c r="AE41" s="37"/>
    </row>
    <row r="42" spans="1:31" s="2" customFormat="1" ht="14.4" customHeight="1">
      <c r="A42" s="37"/>
      <c r="B42" s="144"/>
      <c r="C42" s="145"/>
      <c r="D42" s="145"/>
      <c r="E42" s="145"/>
      <c r="F42" s="145"/>
      <c r="G42" s="145"/>
      <c r="H42" s="145"/>
      <c r="I42" s="146"/>
      <c r="J42" s="145"/>
      <c r="K42" s="145"/>
      <c r="L42" s="120"/>
      <c r="S42" s="37"/>
      <c r="T42" s="37"/>
      <c r="U42" s="37"/>
      <c r="V42" s="37"/>
      <c r="W42" s="37"/>
      <c r="X42" s="37"/>
      <c r="Y42" s="37"/>
      <c r="Z42" s="37"/>
      <c r="AA42" s="37"/>
      <c r="AB42" s="37"/>
      <c r="AC42" s="37"/>
      <c r="AD42" s="37"/>
      <c r="AE42" s="37"/>
    </row>
    <row r="46" spans="1:31" s="2" customFormat="1" ht="6.9" customHeight="1">
      <c r="A46" s="37"/>
      <c r="B46" s="147"/>
      <c r="C46" s="148"/>
      <c r="D46" s="148"/>
      <c r="E46" s="148"/>
      <c r="F46" s="148"/>
      <c r="G46" s="148"/>
      <c r="H46" s="148"/>
      <c r="I46" s="149"/>
      <c r="J46" s="148"/>
      <c r="K46" s="148"/>
      <c r="L46" s="120"/>
      <c r="S46" s="37"/>
      <c r="T46" s="37"/>
      <c r="U46" s="37"/>
      <c r="V46" s="37"/>
      <c r="W46" s="37"/>
      <c r="X46" s="37"/>
      <c r="Y46" s="37"/>
      <c r="Z46" s="37"/>
      <c r="AA46" s="37"/>
      <c r="AB46" s="37"/>
      <c r="AC46" s="37"/>
      <c r="AD46" s="37"/>
      <c r="AE46" s="37"/>
    </row>
    <row r="47" spans="1:31" s="2" customFormat="1" ht="24.9" customHeight="1">
      <c r="A47" s="37"/>
      <c r="B47" s="38"/>
      <c r="C47" s="25" t="s">
        <v>162</v>
      </c>
      <c r="D47" s="39"/>
      <c r="E47" s="39"/>
      <c r="F47" s="39"/>
      <c r="G47" s="39"/>
      <c r="H47" s="39"/>
      <c r="I47" s="119"/>
      <c r="J47" s="39"/>
      <c r="K47" s="39"/>
      <c r="L47" s="120"/>
      <c r="S47" s="37"/>
      <c r="T47" s="37"/>
      <c r="U47" s="37"/>
      <c r="V47" s="37"/>
      <c r="W47" s="37"/>
      <c r="X47" s="37"/>
      <c r="Y47" s="37"/>
      <c r="Z47" s="37"/>
      <c r="AA47" s="37"/>
      <c r="AB47" s="37"/>
      <c r="AC47" s="37"/>
      <c r="AD47" s="37"/>
      <c r="AE47" s="37"/>
    </row>
    <row r="48" spans="1:31" s="2" customFormat="1" ht="6.9" customHeight="1">
      <c r="A48" s="37"/>
      <c r="B48" s="38"/>
      <c r="C48" s="39"/>
      <c r="D48" s="39"/>
      <c r="E48" s="39"/>
      <c r="F48" s="39"/>
      <c r="G48" s="39"/>
      <c r="H48" s="39"/>
      <c r="I48" s="119"/>
      <c r="J48" s="39"/>
      <c r="K48" s="39"/>
      <c r="L48" s="120"/>
      <c r="S48" s="37"/>
      <c r="T48" s="37"/>
      <c r="U48" s="37"/>
      <c r="V48" s="37"/>
      <c r="W48" s="37"/>
      <c r="X48" s="37"/>
      <c r="Y48" s="37"/>
      <c r="Z48" s="37"/>
      <c r="AA48" s="37"/>
      <c r="AB48" s="37"/>
      <c r="AC48" s="37"/>
      <c r="AD48" s="37"/>
      <c r="AE48" s="37"/>
    </row>
    <row r="49" spans="1:47" s="2" customFormat="1" ht="12" customHeight="1">
      <c r="A49" s="37"/>
      <c r="B49" s="38"/>
      <c r="C49" s="31" t="s">
        <v>16</v>
      </c>
      <c r="D49" s="39"/>
      <c r="E49" s="39"/>
      <c r="F49" s="39"/>
      <c r="G49" s="39"/>
      <c r="H49" s="39"/>
      <c r="I49" s="119"/>
      <c r="J49" s="39"/>
      <c r="K49" s="39"/>
      <c r="L49" s="120"/>
      <c r="S49" s="37"/>
      <c r="T49" s="37"/>
      <c r="U49" s="37"/>
      <c r="V49" s="37"/>
      <c r="W49" s="37"/>
      <c r="X49" s="37"/>
      <c r="Y49" s="37"/>
      <c r="Z49" s="37"/>
      <c r="AA49" s="37"/>
      <c r="AB49" s="37"/>
      <c r="AC49" s="37"/>
      <c r="AD49" s="37"/>
      <c r="AE49" s="37"/>
    </row>
    <row r="50" spans="1:47" s="2" customFormat="1" ht="16.5" customHeight="1">
      <c r="A50" s="37"/>
      <c r="B50" s="38"/>
      <c r="C50" s="39"/>
      <c r="D50" s="39"/>
      <c r="E50" s="420" t="str">
        <f>E7</f>
        <v>BENEŠOV - DOPRAVNÍ OPATŘENÍ U NÁDRAŽÍ (KSÚS-IROP)</v>
      </c>
      <c r="F50" s="421"/>
      <c r="G50" s="421"/>
      <c r="H50" s="421"/>
      <c r="I50" s="119"/>
      <c r="J50" s="39"/>
      <c r="K50" s="39"/>
      <c r="L50" s="120"/>
      <c r="S50" s="37"/>
      <c r="T50" s="37"/>
      <c r="U50" s="37"/>
      <c r="V50" s="37"/>
      <c r="W50" s="37"/>
      <c r="X50" s="37"/>
      <c r="Y50" s="37"/>
      <c r="Z50" s="37"/>
      <c r="AA50" s="37"/>
      <c r="AB50" s="37"/>
      <c r="AC50" s="37"/>
      <c r="AD50" s="37"/>
      <c r="AE50" s="37"/>
    </row>
    <row r="51" spans="1:47" s="1" customFormat="1" ht="12" customHeight="1">
      <c r="B51" s="23"/>
      <c r="C51" s="31" t="s">
        <v>129</v>
      </c>
      <c r="D51" s="24"/>
      <c r="E51" s="24"/>
      <c r="F51" s="24"/>
      <c r="G51" s="24"/>
      <c r="H51" s="24"/>
      <c r="I51" s="111"/>
      <c r="J51" s="24"/>
      <c r="K51" s="24"/>
      <c r="L51" s="22"/>
    </row>
    <row r="52" spans="1:47" s="2" customFormat="1" ht="16.5" customHeight="1">
      <c r="A52" s="37"/>
      <c r="B52" s="38"/>
      <c r="C52" s="39"/>
      <c r="D52" s="39"/>
      <c r="E52" s="420" t="s">
        <v>1412</v>
      </c>
      <c r="F52" s="422"/>
      <c r="G52" s="422"/>
      <c r="H52" s="422"/>
      <c r="I52" s="119"/>
      <c r="J52" s="39"/>
      <c r="K52" s="39"/>
      <c r="L52" s="120"/>
      <c r="S52" s="37"/>
      <c r="T52" s="37"/>
      <c r="U52" s="37"/>
      <c r="V52" s="37"/>
      <c r="W52" s="37"/>
      <c r="X52" s="37"/>
      <c r="Y52" s="37"/>
      <c r="Z52" s="37"/>
      <c r="AA52" s="37"/>
      <c r="AB52" s="37"/>
      <c r="AC52" s="37"/>
      <c r="AD52" s="37"/>
      <c r="AE52" s="37"/>
    </row>
    <row r="53" spans="1:47" s="2" customFormat="1" ht="12" customHeight="1">
      <c r="A53" s="37"/>
      <c r="B53" s="38"/>
      <c r="C53" s="31" t="s">
        <v>1413</v>
      </c>
      <c r="D53" s="39"/>
      <c r="E53" s="39"/>
      <c r="F53" s="39"/>
      <c r="G53" s="39"/>
      <c r="H53" s="39"/>
      <c r="I53" s="119"/>
      <c r="J53" s="39"/>
      <c r="K53" s="39"/>
      <c r="L53" s="120"/>
      <c r="S53" s="37"/>
      <c r="T53" s="37"/>
      <c r="U53" s="37"/>
      <c r="V53" s="37"/>
      <c r="W53" s="37"/>
      <c r="X53" s="37"/>
      <c r="Y53" s="37"/>
      <c r="Z53" s="37"/>
      <c r="AA53" s="37"/>
      <c r="AB53" s="37"/>
      <c r="AC53" s="37"/>
      <c r="AD53" s="37"/>
      <c r="AE53" s="37"/>
    </row>
    <row r="54" spans="1:47" s="2" customFormat="1" ht="16.5" customHeight="1">
      <c r="A54" s="37"/>
      <c r="B54" s="38"/>
      <c r="C54" s="39"/>
      <c r="D54" s="39"/>
      <c r="E54" s="369" t="str">
        <f>E11</f>
        <v>SO901.2 - SO 901.2 - 2. etapa DIO</v>
      </c>
      <c r="F54" s="422"/>
      <c r="G54" s="422"/>
      <c r="H54" s="422"/>
      <c r="I54" s="119"/>
      <c r="J54" s="39"/>
      <c r="K54" s="39"/>
      <c r="L54" s="120"/>
      <c r="S54" s="37"/>
      <c r="T54" s="37"/>
      <c r="U54" s="37"/>
      <c r="V54" s="37"/>
      <c r="W54" s="37"/>
      <c r="X54" s="37"/>
      <c r="Y54" s="37"/>
      <c r="Z54" s="37"/>
      <c r="AA54" s="37"/>
      <c r="AB54" s="37"/>
      <c r="AC54" s="37"/>
      <c r="AD54" s="37"/>
      <c r="AE54" s="37"/>
    </row>
    <row r="55" spans="1:47" s="2" customFormat="1" ht="6.9" customHeight="1">
      <c r="A55" s="37"/>
      <c r="B55" s="38"/>
      <c r="C55" s="39"/>
      <c r="D55" s="39"/>
      <c r="E55" s="39"/>
      <c r="F55" s="39"/>
      <c r="G55" s="39"/>
      <c r="H55" s="39"/>
      <c r="I55" s="119"/>
      <c r="J55" s="39"/>
      <c r="K55" s="39"/>
      <c r="L55" s="120"/>
      <c r="S55" s="37"/>
      <c r="T55" s="37"/>
      <c r="U55" s="37"/>
      <c r="V55" s="37"/>
      <c r="W55" s="37"/>
      <c r="X55" s="37"/>
      <c r="Y55" s="37"/>
      <c r="Z55" s="37"/>
      <c r="AA55" s="37"/>
      <c r="AB55" s="37"/>
      <c r="AC55" s="37"/>
      <c r="AD55" s="37"/>
      <c r="AE55" s="37"/>
    </row>
    <row r="56" spans="1:47" s="2" customFormat="1" ht="12" customHeight="1">
      <c r="A56" s="37"/>
      <c r="B56" s="38"/>
      <c r="C56" s="31" t="s">
        <v>22</v>
      </c>
      <c r="D56" s="39"/>
      <c r="E56" s="39"/>
      <c r="F56" s="29" t="str">
        <f>F14</f>
        <v>Benešov</v>
      </c>
      <c r="G56" s="39"/>
      <c r="H56" s="39"/>
      <c r="I56" s="121" t="s">
        <v>24</v>
      </c>
      <c r="J56" s="62" t="str">
        <f>IF(J14="","",J14)</f>
        <v>25. 9. 2019</v>
      </c>
      <c r="K56" s="39"/>
      <c r="L56" s="120"/>
      <c r="S56" s="37"/>
      <c r="T56" s="37"/>
      <c r="U56" s="37"/>
      <c r="V56" s="37"/>
      <c r="W56" s="37"/>
      <c r="X56" s="37"/>
      <c r="Y56" s="37"/>
      <c r="Z56" s="37"/>
      <c r="AA56" s="37"/>
      <c r="AB56" s="37"/>
      <c r="AC56" s="37"/>
      <c r="AD56" s="37"/>
      <c r="AE56" s="37"/>
    </row>
    <row r="57" spans="1:47" s="2" customFormat="1" ht="6.9" customHeight="1">
      <c r="A57" s="37"/>
      <c r="B57" s="38"/>
      <c r="C57" s="39"/>
      <c r="D57" s="39"/>
      <c r="E57" s="39"/>
      <c r="F57" s="39"/>
      <c r="G57" s="39"/>
      <c r="H57" s="39"/>
      <c r="I57" s="119"/>
      <c r="J57" s="39"/>
      <c r="K57" s="39"/>
      <c r="L57" s="120"/>
      <c r="S57" s="37"/>
      <c r="T57" s="37"/>
      <c r="U57" s="37"/>
      <c r="V57" s="37"/>
      <c r="W57" s="37"/>
      <c r="X57" s="37"/>
      <c r="Y57" s="37"/>
      <c r="Z57" s="37"/>
      <c r="AA57" s="37"/>
      <c r="AB57" s="37"/>
      <c r="AC57" s="37"/>
      <c r="AD57" s="37"/>
      <c r="AE57" s="37"/>
    </row>
    <row r="58" spans="1:47" s="2" customFormat="1" ht="15.15" customHeight="1">
      <c r="A58" s="37"/>
      <c r="B58" s="38"/>
      <c r="C58" s="31" t="s">
        <v>30</v>
      </c>
      <c r="D58" s="39"/>
      <c r="E58" s="39"/>
      <c r="F58" s="29" t="str">
        <f>E17</f>
        <v>KSÚS Středočeského kraje</v>
      </c>
      <c r="G58" s="39"/>
      <c r="H58" s="39"/>
      <c r="I58" s="121" t="s">
        <v>37</v>
      </c>
      <c r="J58" s="35" t="str">
        <f>E23</f>
        <v>DOPAS s.r.o.</v>
      </c>
      <c r="K58" s="39"/>
      <c r="L58" s="120"/>
      <c r="S58" s="37"/>
      <c r="T58" s="37"/>
      <c r="U58" s="37"/>
      <c r="V58" s="37"/>
      <c r="W58" s="37"/>
      <c r="X58" s="37"/>
      <c r="Y58" s="37"/>
      <c r="Z58" s="37"/>
      <c r="AA58" s="37"/>
      <c r="AB58" s="37"/>
      <c r="AC58" s="37"/>
      <c r="AD58" s="37"/>
      <c r="AE58" s="37"/>
    </row>
    <row r="59" spans="1:47" s="2" customFormat="1" ht="15.15" customHeight="1">
      <c r="A59" s="37"/>
      <c r="B59" s="38"/>
      <c r="C59" s="31" t="s">
        <v>35</v>
      </c>
      <c r="D59" s="39"/>
      <c r="E59" s="39"/>
      <c r="F59" s="29" t="str">
        <f>IF(E20="","",E20)</f>
        <v>Vyplň údaj</v>
      </c>
      <c r="G59" s="39"/>
      <c r="H59" s="39"/>
      <c r="I59" s="121" t="s">
        <v>41</v>
      </c>
      <c r="J59" s="35" t="str">
        <f>E26</f>
        <v>STAPO UL s.r.o.</v>
      </c>
      <c r="K59" s="39"/>
      <c r="L59" s="120"/>
      <c r="S59" s="37"/>
      <c r="T59" s="37"/>
      <c r="U59" s="37"/>
      <c r="V59" s="37"/>
      <c r="W59" s="37"/>
      <c r="X59" s="37"/>
      <c r="Y59" s="37"/>
      <c r="Z59" s="37"/>
      <c r="AA59" s="37"/>
      <c r="AB59" s="37"/>
      <c r="AC59" s="37"/>
      <c r="AD59" s="37"/>
      <c r="AE59" s="37"/>
    </row>
    <row r="60" spans="1:47" s="2" customFormat="1" ht="10.35" customHeight="1">
      <c r="A60" s="37"/>
      <c r="B60" s="38"/>
      <c r="C60" s="39"/>
      <c r="D60" s="39"/>
      <c r="E60" s="39"/>
      <c r="F60" s="39"/>
      <c r="G60" s="39"/>
      <c r="H60" s="39"/>
      <c r="I60" s="119"/>
      <c r="J60" s="39"/>
      <c r="K60" s="39"/>
      <c r="L60" s="120"/>
      <c r="S60" s="37"/>
      <c r="T60" s="37"/>
      <c r="U60" s="37"/>
      <c r="V60" s="37"/>
      <c r="W60" s="37"/>
      <c r="X60" s="37"/>
      <c r="Y60" s="37"/>
      <c r="Z60" s="37"/>
      <c r="AA60" s="37"/>
      <c r="AB60" s="37"/>
      <c r="AC60" s="37"/>
      <c r="AD60" s="37"/>
      <c r="AE60" s="37"/>
    </row>
    <row r="61" spans="1:47" s="2" customFormat="1" ht="29.25" customHeight="1">
      <c r="A61" s="37"/>
      <c r="B61" s="38"/>
      <c r="C61" s="150" t="s">
        <v>163</v>
      </c>
      <c r="D61" s="151"/>
      <c r="E61" s="151"/>
      <c r="F61" s="151"/>
      <c r="G61" s="151"/>
      <c r="H61" s="151"/>
      <c r="I61" s="152"/>
      <c r="J61" s="153" t="s">
        <v>164</v>
      </c>
      <c r="K61" s="151"/>
      <c r="L61" s="120"/>
      <c r="S61" s="37"/>
      <c r="T61" s="37"/>
      <c r="U61" s="37"/>
      <c r="V61" s="37"/>
      <c r="W61" s="37"/>
      <c r="X61" s="37"/>
      <c r="Y61" s="37"/>
      <c r="Z61" s="37"/>
      <c r="AA61" s="37"/>
      <c r="AB61" s="37"/>
      <c r="AC61" s="37"/>
      <c r="AD61" s="37"/>
      <c r="AE61" s="37"/>
    </row>
    <row r="62" spans="1:47" s="2" customFormat="1" ht="10.35" customHeight="1">
      <c r="A62" s="37"/>
      <c r="B62" s="38"/>
      <c r="C62" s="39"/>
      <c r="D62" s="39"/>
      <c r="E62" s="39"/>
      <c r="F62" s="39"/>
      <c r="G62" s="39"/>
      <c r="H62" s="39"/>
      <c r="I62" s="119"/>
      <c r="J62" s="39"/>
      <c r="K62" s="39"/>
      <c r="L62" s="120"/>
      <c r="S62" s="37"/>
      <c r="T62" s="37"/>
      <c r="U62" s="37"/>
      <c r="V62" s="37"/>
      <c r="W62" s="37"/>
      <c r="X62" s="37"/>
      <c r="Y62" s="37"/>
      <c r="Z62" s="37"/>
      <c r="AA62" s="37"/>
      <c r="AB62" s="37"/>
      <c r="AC62" s="37"/>
      <c r="AD62" s="37"/>
      <c r="AE62" s="37"/>
    </row>
    <row r="63" spans="1:47" s="2" customFormat="1" ht="22.8" customHeight="1">
      <c r="A63" s="37"/>
      <c r="B63" s="38"/>
      <c r="C63" s="154" t="s">
        <v>79</v>
      </c>
      <c r="D63" s="39"/>
      <c r="E63" s="39"/>
      <c r="F63" s="39"/>
      <c r="G63" s="39"/>
      <c r="H63" s="39"/>
      <c r="I63" s="119"/>
      <c r="J63" s="80">
        <f>J87</f>
        <v>0</v>
      </c>
      <c r="K63" s="39"/>
      <c r="L63" s="120"/>
      <c r="S63" s="37"/>
      <c r="T63" s="37"/>
      <c r="U63" s="37"/>
      <c r="V63" s="37"/>
      <c r="W63" s="37"/>
      <c r="X63" s="37"/>
      <c r="Y63" s="37"/>
      <c r="Z63" s="37"/>
      <c r="AA63" s="37"/>
      <c r="AB63" s="37"/>
      <c r="AC63" s="37"/>
      <c r="AD63" s="37"/>
      <c r="AE63" s="37"/>
      <c r="AU63" s="19" t="s">
        <v>165</v>
      </c>
    </row>
    <row r="64" spans="1:47" s="9" customFormat="1" ht="24.9" customHeight="1">
      <c r="B64" s="155"/>
      <c r="C64" s="156"/>
      <c r="D64" s="157" t="s">
        <v>166</v>
      </c>
      <c r="E64" s="158"/>
      <c r="F64" s="158"/>
      <c r="G64" s="158"/>
      <c r="H64" s="158"/>
      <c r="I64" s="159"/>
      <c r="J64" s="160">
        <f>J88</f>
        <v>0</v>
      </c>
      <c r="K64" s="156"/>
      <c r="L64" s="161"/>
    </row>
    <row r="65" spans="1:31" s="10" customFormat="1" ht="19.95" customHeight="1">
      <c r="B65" s="162"/>
      <c r="C65" s="100"/>
      <c r="D65" s="163" t="s">
        <v>173</v>
      </c>
      <c r="E65" s="164"/>
      <c r="F65" s="164"/>
      <c r="G65" s="164"/>
      <c r="H65" s="164"/>
      <c r="I65" s="165"/>
      <c r="J65" s="166">
        <f>J89</f>
        <v>0</v>
      </c>
      <c r="K65" s="100"/>
      <c r="L65" s="167"/>
    </row>
    <row r="66" spans="1:31" s="2" customFormat="1" ht="21.75" customHeight="1">
      <c r="A66" s="37"/>
      <c r="B66" s="38"/>
      <c r="C66" s="39"/>
      <c r="D66" s="39"/>
      <c r="E66" s="39"/>
      <c r="F66" s="39"/>
      <c r="G66" s="39"/>
      <c r="H66" s="39"/>
      <c r="I66" s="119"/>
      <c r="J66" s="39"/>
      <c r="K66" s="39"/>
      <c r="L66" s="120"/>
      <c r="S66" s="37"/>
      <c r="T66" s="37"/>
      <c r="U66" s="37"/>
      <c r="V66" s="37"/>
      <c r="W66" s="37"/>
      <c r="X66" s="37"/>
      <c r="Y66" s="37"/>
      <c r="Z66" s="37"/>
      <c r="AA66" s="37"/>
      <c r="AB66" s="37"/>
      <c r="AC66" s="37"/>
      <c r="AD66" s="37"/>
      <c r="AE66" s="37"/>
    </row>
    <row r="67" spans="1:31" s="2" customFormat="1" ht="6.9" customHeight="1">
      <c r="A67" s="37"/>
      <c r="B67" s="50"/>
      <c r="C67" s="51"/>
      <c r="D67" s="51"/>
      <c r="E67" s="51"/>
      <c r="F67" s="51"/>
      <c r="G67" s="51"/>
      <c r="H67" s="51"/>
      <c r="I67" s="146"/>
      <c r="J67" s="51"/>
      <c r="K67" s="51"/>
      <c r="L67" s="120"/>
      <c r="S67" s="37"/>
      <c r="T67" s="37"/>
      <c r="U67" s="37"/>
      <c r="V67" s="37"/>
      <c r="W67" s="37"/>
      <c r="X67" s="37"/>
      <c r="Y67" s="37"/>
      <c r="Z67" s="37"/>
      <c r="AA67" s="37"/>
      <c r="AB67" s="37"/>
      <c r="AC67" s="37"/>
      <c r="AD67" s="37"/>
      <c r="AE67" s="37"/>
    </row>
    <row r="71" spans="1:31" s="2" customFormat="1" ht="6.9" customHeight="1">
      <c r="A71" s="37"/>
      <c r="B71" s="52"/>
      <c r="C71" s="53"/>
      <c r="D71" s="53"/>
      <c r="E71" s="53"/>
      <c r="F71" s="53"/>
      <c r="G71" s="53"/>
      <c r="H71" s="53"/>
      <c r="I71" s="149"/>
      <c r="J71" s="53"/>
      <c r="K71" s="53"/>
      <c r="L71" s="120"/>
      <c r="S71" s="37"/>
      <c r="T71" s="37"/>
      <c r="U71" s="37"/>
      <c r="V71" s="37"/>
      <c r="W71" s="37"/>
      <c r="X71" s="37"/>
      <c r="Y71" s="37"/>
      <c r="Z71" s="37"/>
      <c r="AA71" s="37"/>
      <c r="AB71" s="37"/>
      <c r="AC71" s="37"/>
      <c r="AD71" s="37"/>
      <c r="AE71" s="37"/>
    </row>
    <row r="72" spans="1:31" s="2" customFormat="1" ht="24.9" customHeight="1">
      <c r="A72" s="37"/>
      <c r="B72" s="38"/>
      <c r="C72" s="25" t="s">
        <v>177</v>
      </c>
      <c r="D72" s="39"/>
      <c r="E72" s="39"/>
      <c r="F72" s="39"/>
      <c r="G72" s="39"/>
      <c r="H72" s="39"/>
      <c r="I72" s="119"/>
      <c r="J72" s="39"/>
      <c r="K72" s="39"/>
      <c r="L72" s="120"/>
      <c r="S72" s="37"/>
      <c r="T72" s="37"/>
      <c r="U72" s="37"/>
      <c r="V72" s="37"/>
      <c r="W72" s="37"/>
      <c r="X72" s="37"/>
      <c r="Y72" s="37"/>
      <c r="Z72" s="37"/>
      <c r="AA72" s="37"/>
      <c r="AB72" s="37"/>
      <c r="AC72" s="37"/>
      <c r="AD72" s="37"/>
      <c r="AE72" s="37"/>
    </row>
    <row r="73" spans="1:31" s="2" customFormat="1" ht="6.9" customHeight="1">
      <c r="A73" s="37"/>
      <c r="B73" s="38"/>
      <c r="C73" s="39"/>
      <c r="D73" s="39"/>
      <c r="E73" s="39"/>
      <c r="F73" s="39"/>
      <c r="G73" s="39"/>
      <c r="H73" s="39"/>
      <c r="I73" s="119"/>
      <c r="J73" s="39"/>
      <c r="K73" s="39"/>
      <c r="L73" s="120"/>
      <c r="S73" s="37"/>
      <c r="T73" s="37"/>
      <c r="U73" s="37"/>
      <c r="V73" s="37"/>
      <c r="W73" s="37"/>
      <c r="X73" s="37"/>
      <c r="Y73" s="37"/>
      <c r="Z73" s="37"/>
      <c r="AA73" s="37"/>
      <c r="AB73" s="37"/>
      <c r="AC73" s="37"/>
      <c r="AD73" s="37"/>
      <c r="AE73" s="37"/>
    </row>
    <row r="74" spans="1:31" s="2" customFormat="1" ht="12" customHeight="1">
      <c r="A74" s="37"/>
      <c r="B74" s="38"/>
      <c r="C74" s="31" t="s">
        <v>16</v>
      </c>
      <c r="D74" s="39"/>
      <c r="E74" s="39"/>
      <c r="F74" s="39"/>
      <c r="G74" s="39"/>
      <c r="H74" s="39"/>
      <c r="I74" s="119"/>
      <c r="J74" s="39"/>
      <c r="K74" s="39"/>
      <c r="L74" s="120"/>
      <c r="S74" s="37"/>
      <c r="T74" s="37"/>
      <c r="U74" s="37"/>
      <c r="V74" s="37"/>
      <c r="W74" s="37"/>
      <c r="X74" s="37"/>
      <c r="Y74" s="37"/>
      <c r="Z74" s="37"/>
      <c r="AA74" s="37"/>
      <c r="AB74" s="37"/>
      <c r="AC74" s="37"/>
      <c r="AD74" s="37"/>
      <c r="AE74" s="37"/>
    </row>
    <row r="75" spans="1:31" s="2" customFormat="1" ht="16.5" customHeight="1">
      <c r="A75" s="37"/>
      <c r="B75" s="38"/>
      <c r="C75" s="39"/>
      <c r="D75" s="39"/>
      <c r="E75" s="420" t="str">
        <f>E7</f>
        <v>BENEŠOV - DOPRAVNÍ OPATŘENÍ U NÁDRAŽÍ (KSÚS-IROP)</v>
      </c>
      <c r="F75" s="421"/>
      <c r="G75" s="421"/>
      <c r="H75" s="421"/>
      <c r="I75" s="119"/>
      <c r="J75" s="39"/>
      <c r="K75" s="39"/>
      <c r="L75" s="120"/>
      <c r="S75" s="37"/>
      <c r="T75" s="37"/>
      <c r="U75" s="37"/>
      <c r="V75" s="37"/>
      <c r="W75" s="37"/>
      <c r="X75" s="37"/>
      <c r="Y75" s="37"/>
      <c r="Z75" s="37"/>
      <c r="AA75" s="37"/>
      <c r="AB75" s="37"/>
      <c r="AC75" s="37"/>
      <c r="AD75" s="37"/>
      <c r="AE75" s="37"/>
    </row>
    <row r="76" spans="1:31" s="1" customFormat="1" ht="12" customHeight="1">
      <c r="B76" s="23"/>
      <c r="C76" s="31" t="s">
        <v>129</v>
      </c>
      <c r="D76" s="24"/>
      <c r="E76" s="24"/>
      <c r="F76" s="24"/>
      <c r="G76" s="24"/>
      <c r="H76" s="24"/>
      <c r="I76" s="111"/>
      <c r="J76" s="24"/>
      <c r="K76" s="24"/>
      <c r="L76" s="22"/>
    </row>
    <row r="77" spans="1:31" s="2" customFormat="1" ht="16.5" customHeight="1">
      <c r="A77" s="37"/>
      <c r="B77" s="38"/>
      <c r="C77" s="39"/>
      <c r="D77" s="39"/>
      <c r="E77" s="420" t="s">
        <v>1412</v>
      </c>
      <c r="F77" s="422"/>
      <c r="G77" s="422"/>
      <c r="H77" s="422"/>
      <c r="I77" s="119"/>
      <c r="J77" s="39"/>
      <c r="K77" s="39"/>
      <c r="L77" s="120"/>
      <c r="S77" s="37"/>
      <c r="T77" s="37"/>
      <c r="U77" s="37"/>
      <c r="V77" s="37"/>
      <c r="W77" s="37"/>
      <c r="X77" s="37"/>
      <c r="Y77" s="37"/>
      <c r="Z77" s="37"/>
      <c r="AA77" s="37"/>
      <c r="AB77" s="37"/>
      <c r="AC77" s="37"/>
      <c r="AD77" s="37"/>
      <c r="AE77" s="37"/>
    </row>
    <row r="78" spans="1:31" s="2" customFormat="1" ht="12" customHeight="1">
      <c r="A78" s="37"/>
      <c r="B78" s="38"/>
      <c r="C78" s="31" t="s">
        <v>1413</v>
      </c>
      <c r="D78" s="39"/>
      <c r="E78" s="39"/>
      <c r="F78" s="39"/>
      <c r="G78" s="39"/>
      <c r="H78" s="39"/>
      <c r="I78" s="119"/>
      <c r="J78" s="39"/>
      <c r="K78" s="39"/>
      <c r="L78" s="120"/>
      <c r="S78" s="37"/>
      <c r="T78" s="37"/>
      <c r="U78" s="37"/>
      <c r="V78" s="37"/>
      <c r="W78" s="37"/>
      <c r="X78" s="37"/>
      <c r="Y78" s="37"/>
      <c r="Z78" s="37"/>
      <c r="AA78" s="37"/>
      <c r="AB78" s="37"/>
      <c r="AC78" s="37"/>
      <c r="AD78" s="37"/>
      <c r="AE78" s="37"/>
    </row>
    <row r="79" spans="1:31" s="2" customFormat="1" ht="16.5" customHeight="1">
      <c r="A79" s="37"/>
      <c r="B79" s="38"/>
      <c r="C79" s="39"/>
      <c r="D79" s="39"/>
      <c r="E79" s="369" t="str">
        <f>E11</f>
        <v>SO901.2 - SO 901.2 - 2. etapa DIO</v>
      </c>
      <c r="F79" s="422"/>
      <c r="G79" s="422"/>
      <c r="H79" s="422"/>
      <c r="I79" s="119"/>
      <c r="J79" s="39"/>
      <c r="K79" s="39"/>
      <c r="L79" s="120"/>
      <c r="S79" s="37"/>
      <c r="T79" s="37"/>
      <c r="U79" s="37"/>
      <c r="V79" s="37"/>
      <c r="W79" s="37"/>
      <c r="X79" s="37"/>
      <c r="Y79" s="37"/>
      <c r="Z79" s="37"/>
      <c r="AA79" s="37"/>
      <c r="AB79" s="37"/>
      <c r="AC79" s="37"/>
      <c r="AD79" s="37"/>
      <c r="AE79" s="37"/>
    </row>
    <row r="80" spans="1:31" s="2" customFormat="1" ht="6.9" customHeight="1">
      <c r="A80" s="37"/>
      <c r="B80" s="38"/>
      <c r="C80" s="39"/>
      <c r="D80" s="39"/>
      <c r="E80" s="39"/>
      <c r="F80" s="39"/>
      <c r="G80" s="39"/>
      <c r="H80" s="39"/>
      <c r="I80" s="119"/>
      <c r="J80" s="39"/>
      <c r="K80" s="39"/>
      <c r="L80" s="120"/>
      <c r="S80" s="37"/>
      <c r="T80" s="37"/>
      <c r="U80" s="37"/>
      <c r="V80" s="37"/>
      <c r="W80" s="37"/>
      <c r="X80" s="37"/>
      <c r="Y80" s="37"/>
      <c r="Z80" s="37"/>
      <c r="AA80" s="37"/>
      <c r="AB80" s="37"/>
      <c r="AC80" s="37"/>
      <c r="AD80" s="37"/>
      <c r="AE80" s="37"/>
    </row>
    <row r="81" spans="1:65" s="2" customFormat="1" ht="12" customHeight="1">
      <c r="A81" s="37"/>
      <c r="B81" s="38"/>
      <c r="C81" s="31" t="s">
        <v>22</v>
      </c>
      <c r="D81" s="39"/>
      <c r="E81" s="39"/>
      <c r="F81" s="29" t="str">
        <f>F14</f>
        <v>Benešov</v>
      </c>
      <c r="G81" s="39"/>
      <c r="H81" s="39"/>
      <c r="I81" s="121" t="s">
        <v>24</v>
      </c>
      <c r="J81" s="62" t="str">
        <f>IF(J14="","",J14)</f>
        <v>25. 9. 2019</v>
      </c>
      <c r="K81" s="39"/>
      <c r="L81" s="120"/>
      <c r="S81" s="37"/>
      <c r="T81" s="37"/>
      <c r="U81" s="37"/>
      <c r="V81" s="37"/>
      <c r="W81" s="37"/>
      <c r="X81" s="37"/>
      <c r="Y81" s="37"/>
      <c r="Z81" s="37"/>
      <c r="AA81" s="37"/>
      <c r="AB81" s="37"/>
      <c r="AC81" s="37"/>
      <c r="AD81" s="37"/>
      <c r="AE81" s="37"/>
    </row>
    <row r="82" spans="1:65" s="2" customFormat="1" ht="6.9" customHeight="1">
      <c r="A82" s="37"/>
      <c r="B82" s="38"/>
      <c r="C82" s="39"/>
      <c r="D82" s="39"/>
      <c r="E82" s="39"/>
      <c r="F82" s="39"/>
      <c r="G82" s="39"/>
      <c r="H82" s="39"/>
      <c r="I82" s="119"/>
      <c r="J82" s="39"/>
      <c r="K82" s="39"/>
      <c r="L82" s="120"/>
      <c r="S82" s="37"/>
      <c r="T82" s="37"/>
      <c r="U82" s="37"/>
      <c r="V82" s="37"/>
      <c r="W82" s="37"/>
      <c r="X82" s="37"/>
      <c r="Y82" s="37"/>
      <c r="Z82" s="37"/>
      <c r="AA82" s="37"/>
      <c r="AB82" s="37"/>
      <c r="AC82" s="37"/>
      <c r="AD82" s="37"/>
      <c r="AE82" s="37"/>
    </row>
    <row r="83" spans="1:65" s="2" customFormat="1" ht="15.15" customHeight="1">
      <c r="A83" s="37"/>
      <c r="B83" s="38"/>
      <c r="C83" s="31" t="s">
        <v>30</v>
      </c>
      <c r="D83" s="39"/>
      <c r="E83" s="39"/>
      <c r="F83" s="29" t="str">
        <f>E17</f>
        <v>KSÚS Středočeského kraje</v>
      </c>
      <c r="G83" s="39"/>
      <c r="H83" s="39"/>
      <c r="I83" s="121" t="s">
        <v>37</v>
      </c>
      <c r="J83" s="35" t="str">
        <f>E23</f>
        <v>DOPAS s.r.o.</v>
      </c>
      <c r="K83" s="39"/>
      <c r="L83" s="120"/>
      <c r="S83" s="37"/>
      <c r="T83" s="37"/>
      <c r="U83" s="37"/>
      <c r="V83" s="37"/>
      <c r="W83" s="37"/>
      <c r="X83" s="37"/>
      <c r="Y83" s="37"/>
      <c r="Z83" s="37"/>
      <c r="AA83" s="37"/>
      <c r="AB83" s="37"/>
      <c r="AC83" s="37"/>
      <c r="AD83" s="37"/>
      <c r="AE83" s="37"/>
    </row>
    <row r="84" spans="1:65" s="2" customFormat="1" ht="15.15" customHeight="1">
      <c r="A84" s="37"/>
      <c r="B84" s="38"/>
      <c r="C84" s="31" t="s">
        <v>35</v>
      </c>
      <c r="D84" s="39"/>
      <c r="E84" s="39"/>
      <c r="F84" s="29" t="str">
        <f>IF(E20="","",E20)</f>
        <v>Vyplň údaj</v>
      </c>
      <c r="G84" s="39"/>
      <c r="H84" s="39"/>
      <c r="I84" s="121" t="s">
        <v>41</v>
      </c>
      <c r="J84" s="35" t="str">
        <f>E26</f>
        <v>STAPO UL s.r.o.</v>
      </c>
      <c r="K84" s="39"/>
      <c r="L84" s="120"/>
      <c r="S84" s="37"/>
      <c r="T84" s="37"/>
      <c r="U84" s="37"/>
      <c r="V84" s="37"/>
      <c r="W84" s="37"/>
      <c r="X84" s="37"/>
      <c r="Y84" s="37"/>
      <c r="Z84" s="37"/>
      <c r="AA84" s="37"/>
      <c r="AB84" s="37"/>
      <c r="AC84" s="37"/>
      <c r="AD84" s="37"/>
      <c r="AE84" s="37"/>
    </row>
    <row r="85" spans="1:65" s="2" customFormat="1" ht="10.35" customHeight="1">
      <c r="A85" s="37"/>
      <c r="B85" s="38"/>
      <c r="C85" s="39"/>
      <c r="D85" s="39"/>
      <c r="E85" s="39"/>
      <c r="F85" s="39"/>
      <c r="G85" s="39"/>
      <c r="H85" s="39"/>
      <c r="I85" s="119"/>
      <c r="J85" s="39"/>
      <c r="K85" s="39"/>
      <c r="L85" s="120"/>
      <c r="S85" s="37"/>
      <c r="T85" s="37"/>
      <c r="U85" s="37"/>
      <c r="V85" s="37"/>
      <c r="W85" s="37"/>
      <c r="X85" s="37"/>
      <c r="Y85" s="37"/>
      <c r="Z85" s="37"/>
      <c r="AA85" s="37"/>
      <c r="AB85" s="37"/>
      <c r="AC85" s="37"/>
      <c r="AD85" s="37"/>
      <c r="AE85" s="37"/>
    </row>
    <row r="86" spans="1:65" s="11" customFormat="1" ht="29.25" customHeight="1">
      <c r="A86" s="168"/>
      <c r="B86" s="169"/>
      <c r="C86" s="170" t="s">
        <v>178</v>
      </c>
      <c r="D86" s="171" t="s">
        <v>66</v>
      </c>
      <c r="E86" s="171" t="s">
        <v>62</v>
      </c>
      <c r="F86" s="171" t="s">
        <v>63</v>
      </c>
      <c r="G86" s="171" t="s">
        <v>179</v>
      </c>
      <c r="H86" s="171" t="s">
        <v>180</v>
      </c>
      <c r="I86" s="172" t="s">
        <v>181</v>
      </c>
      <c r="J86" s="171" t="s">
        <v>164</v>
      </c>
      <c r="K86" s="173" t="s">
        <v>182</v>
      </c>
      <c r="L86" s="174"/>
      <c r="M86" s="71" t="s">
        <v>32</v>
      </c>
      <c r="N86" s="72" t="s">
        <v>51</v>
      </c>
      <c r="O86" s="72" t="s">
        <v>183</v>
      </c>
      <c r="P86" s="72" t="s">
        <v>184</v>
      </c>
      <c r="Q86" s="72" t="s">
        <v>185</v>
      </c>
      <c r="R86" s="72" t="s">
        <v>186</v>
      </c>
      <c r="S86" s="72" t="s">
        <v>187</v>
      </c>
      <c r="T86" s="73" t="s">
        <v>188</v>
      </c>
      <c r="U86" s="168"/>
      <c r="V86" s="168"/>
      <c r="W86" s="168"/>
      <c r="X86" s="168"/>
      <c r="Y86" s="168"/>
      <c r="Z86" s="168"/>
      <c r="AA86" s="168"/>
      <c r="AB86" s="168"/>
      <c r="AC86" s="168"/>
      <c r="AD86" s="168"/>
      <c r="AE86" s="168"/>
    </row>
    <row r="87" spans="1:65" s="2" customFormat="1" ht="22.8" customHeight="1">
      <c r="A87" s="37"/>
      <c r="B87" s="38"/>
      <c r="C87" s="78" t="s">
        <v>189</v>
      </c>
      <c r="D87" s="39"/>
      <c r="E87" s="39"/>
      <c r="F87" s="39"/>
      <c r="G87" s="39"/>
      <c r="H87" s="39"/>
      <c r="I87" s="119"/>
      <c r="J87" s="175">
        <f>BK87</f>
        <v>0</v>
      </c>
      <c r="K87" s="39"/>
      <c r="L87" s="42"/>
      <c r="M87" s="74"/>
      <c r="N87" s="176"/>
      <c r="O87" s="75"/>
      <c r="P87" s="177">
        <f>P88</f>
        <v>0</v>
      </c>
      <c r="Q87" s="75"/>
      <c r="R87" s="177">
        <f>R88</f>
        <v>0</v>
      </c>
      <c r="S87" s="75"/>
      <c r="T87" s="178">
        <f>T88</f>
        <v>0</v>
      </c>
      <c r="U87" s="37"/>
      <c r="V87" s="37"/>
      <c r="W87" s="37"/>
      <c r="X87" s="37"/>
      <c r="Y87" s="37"/>
      <c r="Z87" s="37"/>
      <c r="AA87" s="37"/>
      <c r="AB87" s="37"/>
      <c r="AC87" s="37"/>
      <c r="AD87" s="37"/>
      <c r="AE87" s="37"/>
      <c r="AT87" s="19" t="s">
        <v>80</v>
      </c>
      <c r="AU87" s="19" t="s">
        <v>165</v>
      </c>
      <c r="BK87" s="179">
        <f>BK88</f>
        <v>0</v>
      </c>
    </row>
    <row r="88" spans="1:65" s="12" customFormat="1" ht="25.95" customHeight="1">
      <c r="B88" s="180"/>
      <c r="C88" s="181"/>
      <c r="D88" s="182" t="s">
        <v>80</v>
      </c>
      <c r="E88" s="183" t="s">
        <v>190</v>
      </c>
      <c r="F88" s="183" t="s">
        <v>191</v>
      </c>
      <c r="G88" s="181"/>
      <c r="H88" s="181"/>
      <c r="I88" s="184"/>
      <c r="J88" s="185">
        <f>BK88</f>
        <v>0</v>
      </c>
      <c r="K88" s="181"/>
      <c r="L88" s="186"/>
      <c r="M88" s="187"/>
      <c r="N88" s="188"/>
      <c r="O88" s="188"/>
      <c r="P88" s="189">
        <f>P89</f>
        <v>0</v>
      </c>
      <c r="Q88" s="188"/>
      <c r="R88" s="189">
        <f>R89</f>
        <v>0</v>
      </c>
      <c r="S88" s="188"/>
      <c r="T88" s="190">
        <f>T89</f>
        <v>0</v>
      </c>
      <c r="AR88" s="191" t="s">
        <v>40</v>
      </c>
      <c r="AT88" s="192" t="s">
        <v>80</v>
      </c>
      <c r="AU88" s="192" t="s">
        <v>81</v>
      </c>
      <c r="AY88" s="191" t="s">
        <v>192</v>
      </c>
      <c r="BK88" s="193">
        <f>BK89</f>
        <v>0</v>
      </c>
    </row>
    <row r="89" spans="1:65" s="12" customFormat="1" ht="22.8" customHeight="1">
      <c r="B89" s="180"/>
      <c r="C89" s="181"/>
      <c r="D89" s="182" t="s">
        <v>80</v>
      </c>
      <c r="E89" s="194" t="s">
        <v>245</v>
      </c>
      <c r="F89" s="194" t="s">
        <v>728</v>
      </c>
      <c r="G89" s="181"/>
      <c r="H89" s="181"/>
      <c r="I89" s="184"/>
      <c r="J89" s="195">
        <f>BK89</f>
        <v>0</v>
      </c>
      <c r="K89" s="181"/>
      <c r="L89" s="186"/>
      <c r="M89" s="187"/>
      <c r="N89" s="188"/>
      <c r="O89" s="188"/>
      <c r="P89" s="189">
        <f>SUM(P90:P177)</f>
        <v>0</v>
      </c>
      <c r="Q89" s="188"/>
      <c r="R89" s="189">
        <f>SUM(R90:R177)</f>
        <v>0</v>
      </c>
      <c r="S89" s="188"/>
      <c r="T89" s="190">
        <f>SUM(T90:T177)</f>
        <v>0</v>
      </c>
      <c r="AR89" s="191" t="s">
        <v>40</v>
      </c>
      <c r="AT89" s="192" t="s">
        <v>80</v>
      </c>
      <c r="AU89" s="192" t="s">
        <v>40</v>
      </c>
      <c r="AY89" s="191" t="s">
        <v>192</v>
      </c>
      <c r="BK89" s="193">
        <f>SUM(BK90:BK177)</f>
        <v>0</v>
      </c>
    </row>
    <row r="90" spans="1:65" s="2" customFormat="1" ht="16.5" customHeight="1">
      <c r="A90" s="37"/>
      <c r="B90" s="38"/>
      <c r="C90" s="196" t="s">
        <v>40</v>
      </c>
      <c r="D90" s="196" t="s">
        <v>194</v>
      </c>
      <c r="E90" s="197" t="s">
        <v>1415</v>
      </c>
      <c r="F90" s="198" t="s">
        <v>1416</v>
      </c>
      <c r="G90" s="199" t="s">
        <v>160</v>
      </c>
      <c r="H90" s="200">
        <v>9</v>
      </c>
      <c r="I90" s="201"/>
      <c r="J90" s="202">
        <f>ROUND(I90*H90,2)</f>
        <v>0</v>
      </c>
      <c r="K90" s="198" t="s">
        <v>197</v>
      </c>
      <c r="L90" s="42"/>
      <c r="M90" s="203" t="s">
        <v>32</v>
      </c>
      <c r="N90" s="204" t="s">
        <v>52</v>
      </c>
      <c r="O90" s="67"/>
      <c r="P90" s="205">
        <f>O90*H90</f>
        <v>0</v>
      </c>
      <c r="Q90" s="205">
        <v>0</v>
      </c>
      <c r="R90" s="205">
        <f>Q90*H90</f>
        <v>0</v>
      </c>
      <c r="S90" s="205">
        <v>0</v>
      </c>
      <c r="T90" s="206">
        <f>S90*H90</f>
        <v>0</v>
      </c>
      <c r="U90" s="37"/>
      <c r="V90" s="37"/>
      <c r="W90" s="37"/>
      <c r="X90" s="37"/>
      <c r="Y90" s="37"/>
      <c r="Z90" s="37"/>
      <c r="AA90" s="37"/>
      <c r="AB90" s="37"/>
      <c r="AC90" s="37"/>
      <c r="AD90" s="37"/>
      <c r="AE90" s="37"/>
      <c r="AR90" s="207" t="s">
        <v>161</v>
      </c>
      <c r="AT90" s="207" t="s">
        <v>194</v>
      </c>
      <c r="AU90" s="207" t="s">
        <v>90</v>
      </c>
      <c r="AY90" s="19" t="s">
        <v>192</v>
      </c>
      <c r="BE90" s="208">
        <f>IF(N90="základní",J90,0)</f>
        <v>0</v>
      </c>
      <c r="BF90" s="208">
        <f>IF(N90="snížená",J90,0)</f>
        <v>0</v>
      </c>
      <c r="BG90" s="208">
        <f>IF(N90="zákl. přenesená",J90,0)</f>
        <v>0</v>
      </c>
      <c r="BH90" s="208">
        <f>IF(N90="sníž. přenesená",J90,0)</f>
        <v>0</v>
      </c>
      <c r="BI90" s="208">
        <f>IF(N90="nulová",J90,0)</f>
        <v>0</v>
      </c>
      <c r="BJ90" s="19" t="s">
        <v>40</v>
      </c>
      <c r="BK90" s="208">
        <f>ROUND(I90*H90,2)</f>
        <v>0</v>
      </c>
      <c r="BL90" s="19" t="s">
        <v>161</v>
      </c>
      <c r="BM90" s="207" t="s">
        <v>1480</v>
      </c>
    </row>
    <row r="91" spans="1:65" s="2" customFormat="1" ht="28.8">
      <c r="A91" s="37"/>
      <c r="B91" s="38"/>
      <c r="C91" s="39"/>
      <c r="D91" s="209" t="s">
        <v>199</v>
      </c>
      <c r="E91" s="39"/>
      <c r="F91" s="210" t="s">
        <v>1418</v>
      </c>
      <c r="G91" s="39"/>
      <c r="H91" s="39"/>
      <c r="I91" s="119"/>
      <c r="J91" s="39"/>
      <c r="K91" s="39"/>
      <c r="L91" s="42"/>
      <c r="M91" s="211"/>
      <c r="N91" s="212"/>
      <c r="O91" s="67"/>
      <c r="P91" s="67"/>
      <c r="Q91" s="67"/>
      <c r="R91" s="67"/>
      <c r="S91" s="67"/>
      <c r="T91" s="68"/>
      <c r="U91" s="37"/>
      <c r="V91" s="37"/>
      <c r="W91" s="37"/>
      <c r="X91" s="37"/>
      <c r="Y91" s="37"/>
      <c r="Z91" s="37"/>
      <c r="AA91" s="37"/>
      <c r="AB91" s="37"/>
      <c r="AC91" s="37"/>
      <c r="AD91" s="37"/>
      <c r="AE91" s="37"/>
      <c r="AT91" s="19" t="s">
        <v>199</v>
      </c>
      <c r="AU91" s="19" t="s">
        <v>90</v>
      </c>
    </row>
    <row r="92" spans="1:65" s="13" customFormat="1" ht="10.199999999999999">
      <c r="B92" s="213"/>
      <c r="C92" s="214"/>
      <c r="D92" s="209" t="s">
        <v>201</v>
      </c>
      <c r="E92" s="215" t="s">
        <v>32</v>
      </c>
      <c r="F92" s="216" t="s">
        <v>1481</v>
      </c>
      <c r="G92" s="214"/>
      <c r="H92" s="215" t="s">
        <v>32</v>
      </c>
      <c r="I92" s="217"/>
      <c r="J92" s="214"/>
      <c r="K92" s="214"/>
      <c r="L92" s="218"/>
      <c r="M92" s="219"/>
      <c r="N92" s="220"/>
      <c r="O92" s="220"/>
      <c r="P92" s="220"/>
      <c r="Q92" s="220"/>
      <c r="R92" s="220"/>
      <c r="S92" s="220"/>
      <c r="T92" s="221"/>
      <c r="AT92" s="222" t="s">
        <v>201</v>
      </c>
      <c r="AU92" s="222" t="s">
        <v>90</v>
      </c>
      <c r="AV92" s="13" t="s">
        <v>40</v>
      </c>
      <c r="AW92" s="13" t="s">
        <v>38</v>
      </c>
      <c r="AX92" s="13" t="s">
        <v>81</v>
      </c>
      <c r="AY92" s="222" t="s">
        <v>192</v>
      </c>
    </row>
    <row r="93" spans="1:65" s="13" customFormat="1" ht="10.199999999999999">
      <c r="B93" s="213"/>
      <c r="C93" s="214"/>
      <c r="D93" s="209" t="s">
        <v>201</v>
      </c>
      <c r="E93" s="215" t="s">
        <v>32</v>
      </c>
      <c r="F93" s="216" t="s">
        <v>1482</v>
      </c>
      <c r="G93" s="214"/>
      <c r="H93" s="215" t="s">
        <v>32</v>
      </c>
      <c r="I93" s="217"/>
      <c r="J93" s="214"/>
      <c r="K93" s="214"/>
      <c r="L93" s="218"/>
      <c r="M93" s="219"/>
      <c r="N93" s="220"/>
      <c r="O93" s="220"/>
      <c r="P93" s="220"/>
      <c r="Q93" s="220"/>
      <c r="R93" s="220"/>
      <c r="S93" s="220"/>
      <c r="T93" s="221"/>
      <c r="AT93" s="222" t="s">
        <v>201</v>
      </c>
      <c r="AU93" s="222" t="s">
        <v>90</v>
      </c>
      <c r="AV93" s="13" t="s">
        <v>40</v>
      </c>
      <c r="AW93" s="13" t="s">
        <v>38</v>
      </c>
      <c r="AX93" s="13" t="s">
        <v>81</v>
      </c>
      <c r="AY93" s="222" t="s">
        <v>192</v>
      </c>
    </row>
    <row r="94" spans="1:65" s="14" customFormat="1" ht="10.199999999999999">
      <c r="B94" s="223"/>
      <c r="C94" s="224"/>
      <c r="D94" s="209" t="s">
        <v>201</v>
      </c>
      <c r="E94" s="225" t="s">
        <v>32</v>
      </c>
      <c r="F94" s="226" t="s">
        <v>1421</v>
      </c>
      <c r="G94" s="224"/>
      <c r="H94" s="227">
        <v>2</v>
      </c>
      <c r="I94" s="228"/>
      <c r="J94" s="224"/>
      <c r="K94" s="224"/>
      <c r="L94" s="229"/>
      <c r="M94" s="230"/>
      <c r="N94" s="231"/>
      <c r="O94" s="231"/>
      <c r="P94" s="231"/>
      <c r="Q94" s="231"/>
      <c r="R94" s="231"/>
      <c r="S94" s="231"/>
      <c r="T94" s="232"/>
      <c r="AT94" s="233" t="s">
        <v>201</v>
      </c>
      <c r="AU94" s="233" t="s">
        <v>90</v>
      </c>
      <c r="AV94" s="14" t="s">
        <v>90</v>
      </c>
      <c r="AW94" s="14" t="s">
        <v>38</v>
      </c>
      <c r="AX94" s="14" t="s">
        <v>81</v>
      </c>
      <c r="AY94" s="233" t="s">
        <v>192</v>
      </c>
    </row>
    <row r="95" spans="1:65" s="16" customFormat="1" ht="10.199999999999999">
      <c r="B95" s="245"/>
      <c r="C95" s="246"/>
      <c r="D95" s="209" t="s">
        <v>201</v>
      </c>
      <c r="E95" s="247" t="s">
        <v>32</v>
      </c>
      <c r="F95" s="248" t="s">
        <v>1483</v>
      </c>
      <c r="G95" s="246"/>
      <c r="H95" s="249">
        <v>2</v>
      </c>
      <c r="I95" s="250"/>
      <c r="J95" s="246"/>
      <c r="K95" s="246"/>
      <c r="L95" s="251"/>
      <c r="M95" s="252"/>
      <c r="N95" s="253"/>
      <c r="O95" s="253"/>
      <c r="P95" s="253"/>
      <c r="Q95" s="253"/>
      <c r="R95" s="253"/>
      <c r="S95" s="253"/>
      <c r="T95" s="254"/>
      <c r="AT95" s="255" t="s">
        <v>201</v>
      </c>
      <c r="AU95" s="255" t="s">
        <v>90</v>
      </c>
      <c r="AV95" s="16" t="s">
        <v>111</v>
      </c>
      <c r="AW95" s="16" t="s">
        <v>38</v>
      </c>
      <c r="AX95" s="16" t="s">
        <v>81</v>
      </c>
      <c r="AY95" s="255" t="s">
        <v>192</v>
      </c>
    </row>
    <row r="96" spans="1:65" s="13" customFormat="1" ht="10.199999999999999">
      <c r="B96" s="213"/>
      <c r="C96" s="214"/>
      <c r="D96" s="209" t="s">
        <v>201</v>
      </c>
      <c r="E96" s="215" t="s">
        <v>32</v>
      </c>
      <c r="F96" s="216" t="s">
        <v>1481</v>
      </c>
      <c r="G96" s="214"/>
      <c r="H96" s="215" t="s">
        <v>32</v>
      </c>
      <c r="I96" s="217"/>
      <c r="J96" s="214"/>
      <c r="K96" s="214"/>
      <c r="L96" s="218"/>
      <c r="M96" s="219"/>
      <c r="N96" s="220"/>
      <c r="O96" s="220"/>
      <c r="P96" s="220"/>
      <c r="Q96" s="220"/>
      <c r="R96" s="220"/>
      <c r="S96" s="220"/>
      <c r="T96" s="221"/>
      <c r="AT96" s="222" t="s">
        <v>201</v>
      </c>
      <c r="AU96" s="222" t="s">
        <v>90</v>
      </c>
      <c r="AV96" s="13" t="s">
        <v>40</v>
      </c>
      <c r="AW96" s="13" t="s">
        <v>38</v>
      </c>
      <c r="AX96" s="13" t="s">
        <v>81</v>
      </c>
      <c r="AY96" s="222" t="s">
        <v>192</v>
      </c>
    </row>
    <row r="97" spans="1:65" s="13" customFormat="1" ht="10.199999999999999">
      <c r="B97" s="213"/>
      <c r="C97" s="214"/>
      <c r="D97" s="209" t="s">
        <v>201</v>
      </c>
      <c r="E97" s="215" t="s">
        <v>32</v>
      </c>
      <c r="F97" s="216" t="s">
        <v>1484</v>
      </c>
      <c r="G97" s="214"/>
      <c r="H97" s="215" t="s">
        <v>32</v>
      </c>
      <c r="I97" s="217"/>
      <c r="J97" s="214"/>
      <c r="K97" s="214"/>
      <c r="L97" s="218"/>
      <c r="M97" s="219"/>
      <c r="N97" s="220"/>
      <c r="O97" s="220"/>
      <c r="P97" s="220"/>
      <c r="Q97" s="220"/>
      <c r="R97" s="220"/>
      <c r="S97" s="220"/>
      <c r="T97" s="221"/>
      <c r="AT97" s="222" t="s">
        <v>201</v>
      </c>
      <c r="AU97" s="222" t="s">
        <v>90</v>
      </c>
      <c r="AV97" s="13" t="s">
        <v>40</v>
      </c>
      <c r="AW97" s="13" t="s">
        <v>38</v>
      </c>
      <c r="AX97" s="13" t="s">
        <v>81</v>
      </c>
      <c r="AY97" s="222" t="s">
        <v>192</v>
      </c>
    </row>
    <row r="98" spans="1:65" s="14" customFormat="1" ht="10.199999999999999">
      <c r="B98" s="223"/>
      <c r="C98" s="224"/>
      <c r="D98" s="209" t="s">
        <v>201</v>
      </c>
      <c r="E98" s="225" t="s">
        <v>32</v>
      </c>
      <c r="F98" s="226" t="s">
        <v>1425</v>
      </c>
      <c r="G98" s="224"/>
      <c r="H98" s="227">
        <v>7</v>
      </c>
      <c r="I98" s="228"/>
      <c r="J98" s="224"/>
      <c r="K98" s="224"/>
      <c r="L98" s="229"/>
      <c r="M98" s="230"/>
      <c r="N98" s="231"/>
      <c r="O98" s="231"/>
      <c r="P98" s="231"/>
      <c r="Q98" s="231"/>
      <c r="R98" s="231"/>
      <c r="S98" s="231"/>
      <c r="T98" s="232"/>
      <c r="AT98" s="233" t="s">
        <v>201</v>
      </c>
      <c r="AU98" s="233" t="s">
        <v>90</v>
      </c>
      <c r="AV98" s="14" t="s">
        <v>90</v>
      </c>
      <c r="AW98" s="14" t="s">
        <v>38</v>
      </c>
      <c r="AX98" s="14" t="s">
        <v>81</v>
      </c>
      <c r="AY98" s="233" t="s">
        <v>192</v>
      </c>
    </row>
    <row r="99" spans="1:65" s="16" customFormat="1" ht="10.199999999999999">
      <c r="B99" s="245"/>
      <c r="C99" s="246"/>
      <c r="D99" s="209" t="s">
        <v>201</v>
      </c>
      <c r="E99" s="247" t="s">
        <v>32</v>
      </c>
      <c r="F99" s="248" t="s">
        <v>1485</v>
      </c>
      <c r="G99" s="246"/>
      <c r="H99" s="249">
        <v>7</v>
      </c>
      <c r="I99" s="250"/>
      <c r="J99" s="246"/>
      <c r="K99" s="246"/>
      <c r="L99" s="251"/>
      <c r="M99" s="252"/>
      <c r="N99" s="253"/>
      <c r="O99" s="253"/>
      <c r="P99" s="253"/>
      <c r="Q99" s="253"/>
      <c r="R99" s="253"/>
      <c r="S99" s="253"/>
      <c r="T99" s="254"/>
      <c r="AT99" s="255" t="s">
        <v>201</v>
      </c>
      <c r="AU99" s="255" t="s">
        <v>90</v>
      </c>
      <c r="AV99" s="16" t="s">
        <v>111</v>
      </c>
      <c r="AW99" s="16" t="s">
        <v>38</v>
      </c>
      <c r="AX99" s="16" t="s">
        <v>81</v>
      </c>
      <c r="AY99" s="255" t="s">
        <v>192</v>
      </c>
    </row>
    <row r="100" spans="1:65" s="15" customFormat="1" ht="10.199999999999999">
      <c r="B100" s="234"/>
      <c r="C100" s="235"/>
      <c r="D100" s="209" t="s">
        <v>201</v>
      </c>
      <c r="E100" s="236" t="s">
        <v>32</v>
      </c>
      <c r="F100" s="237" t="s">
        <v>204</v>
      </c>
      <c r="G100" s="235"/>
      <c r="H100" s="238">
        <v>9</v>
      </c>
      <c r="I100" s="239"/>
      <c r="J100" s="235"/>
      <c r="K100" s="235"/>
      <c r="L100" s="240"/>
      <c r="M100" s="241"/>
      <c r="N100" s="242"/>
      <c r="O100" s="242"/>
      <c r="P100" s="242"/>
      <c r="Q100" s="242"/>
      <c r="R100" s="242"/>
      <c r="S100" s="242"/>
      <c r="T100" s="243"/>
      <c r="AT100" s="244" t="s">
        <v>201</v>
      </c>
      <c r="AU100" s="244" t="s">
        <v>90</v>
      </c>
      <c r="AV100" s="15" t="s">
        <v>161</v>
      </c>
      <c r="AW100" s="15" t="s">
        <v>38</v>
      </c>
      <c r="AX100" s="15" t="s">
        <v>40</v>
      </c>
      <c r="AY100" s="244" t="s">
        <v>192</v>
      </c>
    </row>
    <row r="101" spans="1:65" s="2" customFormat="1" ht="21.75" customHeight="1">
      <c r="A101" s="37"/>
      <c r="B101" s="38"/>
      <c r="C101" s="196" t="s">
        <v>90</v>
      </c>
      <c r="D101" s="196" t="s">
        <v>194</v>
      </c>
      <c r="E101" s="197" t="s">
        <v>1427</v>
      </c>
      <c r="F101" s="198" t="s">
        <v>1428</v>
      </c>
      <c r="G101" s="199" t="s">
        <v>160</v>
      </c>
      <c r="H101" s="200">
        <v>954</v>
      </c>
      <c r="I101" s="201"/>
      <c r="J101" s="202">
        <f>ROUND(I101*H101,2)</f>
        <v>0</v>
      </c>
      <c r="K101" s="198" t="s">
        <v>197</v>
      </c>
      <c r="L101" s="42"/>
      <c r="M101" s="203" t="s">
        <v>32</v>
      </c>
      <c r="N101" s="204" t="s">
        <v>52</v>
      </c>
      <c r="O101" s="67"/>
      <c r="P101" s="205">
        <f>O101*H101</f>
        <v>0</v>
      </c>
      <c r="Q101" s="205">
        <v>0</v>
      </c>
      <c r="R101" s="205">
        <f>Q101*H101</f>
        <v>0</v>
      </c>
      <c r="S101" s="205">
        <v>0</v>
      </c>
      <c r="T101" s="206">
        <f>S101*H101</f>
        <v>0</v>
      </c>
      <c r="U101" s="37"/>
      <c r="V101" s="37"/>
      <c r="W101" s="37"/>
      <c r="X101" s="37"/>
      <c r="Y101" s="37"/>
      <c r="Z101" s="37"/>
      <c r="AA101" s="37"/>
      <c r="AB101" s="37"/>
      <c r="AC101" s="37"/>
      <c r="AD101" s="37"/>
      <c r="AE101" s="37"/>
      <c r="AR101" s="207" t="s">
        <v>161</v>
      </c>
      <c r="AT101" s="207" t="s">
        <v>194</v>
      </c>
      <c r="AU101" s="207" t="s">
        <v>90</v>
      </c>
      <c r="AY101" s="19" t="s">
        <v>192</v>
      </c>
      <c r="BE101" s="208">
        <f>IF(N101="základní",J101,0)</f>
        <v>0</v>
      </c>
      <c r="BF101" s="208">
        <f>IF(N101="snížená",J101,0)</f>
        <v>0</v>
      </c>
      <c r="BG101" s="208">
        <f>IF(N101="zákl. přenesená",J101,0)</f>
        <v>0</v>
      </c>
      <c r="BH101" s="208">
        <f>IF(N101="sníž. přenesená",J101,0)</f>
        <v>0</v>
      </c>
      <c r="BI101" s="208">
        <f>IF(N101="nulová",J101,0)</f>
        <v>0</v>
      </c>
      <c r="BJ101" s="19" t="s">
        <v>40</v>
      </c>
      <c r="BK101" s="208">
        <f>ROUND(I101*H101,2)</f>
        <v>0</v>
      </c>
      <c r="BL101" s="19" t="s">
        <v>161</v>
      </c>
      <c r="BM101" s="207" t="s">
        <v>1486</v>
      </c>
    </row>
    <row r="102" spans="1:65" s="2" customFormat="1" ht="28.8">
      <c r="A102" s="37"/>
      <c r="B102" s="38"/>
      <c r="C102" s="39"/>
      <c r="D102" s="209" t="s">
        <v>199</v>
      </c>
      <c r="E102" s="39"/>
      <c r="F102" s="210" t="s">
        <v>1418</v>
      </c>
      <c r="G102" s="39"/>
      <c r="H102" s="39"/>
      <c r="I102" s="119"/>
      <c r="J102" s="39"/>
      <c r="K102" s="39"/>
      <c r="L102" s="42"/>
      <c r="M102" s="211"/>
      <c r="N102" s="212"/>
      <c r="O102" s="67"/>
      <c r="P102" s="67"/>
      <c r="Q102" s="67"/>
      <c r="R102" s="67"/>
      <c r="S102" s="67"/>
      <c r="T102" s="68"/>
      <c r="U102" s="37"/>
      <c r="V102" s="37"/>
      <c r="W102" s="37"/>
      <c r="X102" s="37"/>
      <c r="Y102" s="37"/>
      <c r="Z102" s="37"/>
      <c r="AA102" s="37"/>
      <c r="AB102" s="37"/>
      <c r="AC102" s="37"/>
      <c r="AD102" s="37"/>
      <c r="AE102" s="37"/>
      <c r="AT102" s="19" t="s">
        <v>199</v>
      </c>
      <c r="AU102" s="19" t="s">
        <v>90</v>
      </c>
    </row>
    <row r="103" spans="1:65" s="2" customFormat="1" ht="19.2">
      <c r="A103" s="37"/>
      <c r="B103" s="38"/>
      <c r="C103" s="39"/>
      <c r="D103" s="209" t="s">
        <v>209</v>
      </c>
      <c r="E103" s="39"/>
      <c r="F103" s="210" t="s">
        <v>1487</v>
      </c>
      <c r="G103" s="39"/>
      <c r="H103" s="39"/>
      <c r="I103" s="119"/>
      <c r="J103" s="39"/>
      <c r="K103" s="39"/>
      <c r="L103" s="42"/>
      <c r="M103" s="211"/>
      <c r="N103" s="212"/>
      <c r="O103" s="67"/>
      <c r="P103" s="67"/>
      <c r="Q103" s="67"/>
      <c r="R103" s="67"/>
      <c r="S103" s="67"/>
      <c r="T103" s="68"/>
      <c r="U103" s="37"/>
      <c r="V103" s="37"/>
      <c r="W103" s="37"/>
      <c r="X103" s="37"/>
      <c r="Y103" s="37"/>
      <c r="Z103" s="37"/>
      <c r="AA103" s="37"/>
      <c r="AB103" s="37"/>
      <c r="AC103" s="37"/>
      <c r="AD103" s="37"/>
      <c r="AE103" s="37"/>
      <c r="AT103" s="19" t="s">
        <v>209</v>
      </c>
      <c r="AU103" s="19" t="s">
        <v>90</v>
      </c>
    </row>
    <row r="104" spans="1:65" s="14" customFormat="1" ht="10.199999999999999">
      <c r="B104" s="223"/>
      <c r="C104" s="224"/>
      <c r="D104" s="209" t="s">
        <v>201</v>
      </c>
      <c r="E104" s="225" t="s">
        <v>32</v>
      </c>
      <c r="F104" s="226" t="s">
        <v>1488</v>
      </c>
      <c r="G104" s="224"/>
      <c r="H104" s="227">
        <v>954</v>
      </c>
      <c r="I104" s="228"/>
      <c r="J104" s="224"/>
      <c r="K104" s="224"/>
      <c r="L104" s="229"/>
      <c r="M104" s="230"/>
      <c r="N104" s="231"/>
      <c r="O104" s="231"/>
      <c r="P104" s="231"/>
      <c r="Q104" s="231"/>
      <c r="R104" s="231"/>
      <c r="S104" s="231"/>
      <c r="T104" s="232"/>
      <c r="AT104" s="233" t="s">
        <v>201</v>
      </c>
      <c r="AU104" s="233" t="s">
        <v>90</v>
      </c>
      <c r="AV104" s="14" t="s">
        <v>90</v>
      </c>
      <c r="AW104" s="14" t="s">
        <v>38</v>
      </c>
      <c r="AX104" s="14" t="s">
        <v>40</v>
      </c>
      <c r="AY104" s="233" t="s">
        <v>192</v>
      </c>
    </row>
    <row r="105" spans="1:65" s="2" customFormat="1" ht="24" customHeight="1">
      <c r="A105" s="37"/>
      <c r="B105" s="38"/>
      <c r="C105" s="196" t="s">
        <v>111</v>
      </c>
      <c r="D105" s="196" t="s">
        <v>194</v>
      </c>
      <c r="E105" s="197" t="s">
        <v>1432</v>
      </c>
      <c r="F105" s="198" t="s">
        <v>1433</v>
      </c>
      <c r="G105" s="199" t="s">
        <v>160</v>
      </c>
      <c r="H105" s="200">
        <v>22</v>
      </c>
      <c r="I105" s="201"/>
      <c r="J105" s="202">
        <f>ROUND(I105*H105,2)</f>
        <v>0</v>
      </c>
      <c r="K105" s="198" t="s">
        <v>197</v>
      </c>
      <c r="L105" s="42"/>
      <c r="M105" s="203" t="s">
        <v>32</v>
      </c>
      <c r="N105" s="204" t="s">
        <v>52</v>
      </c>
      <c r="O105" s="67"/>
      <c r="P105" s="205">
        <f>O105*H105</f>
        <v>0</v>
      </c>
      <c r="Q105" s="205">
        <v>0</v>
      </c>
      <c r="R105" s="205">
        <f>Q105*H105</f>
        <v>0</v>
      </c>
      <c r="S105" s="205">
        <v>0</v>
      </c>
      <c r="T105" s="206">
        <f>S105*H105</f>
        <v>0</v>
      </c>
      <c r="U105" s="37"/>
      <c r="V105" s="37"/>
      <c r="W105" s="37"/>
      <c r="X105" s="37"/>
      <c r="Y105" s="37"/>
      <c r="Z105" s="37"/>
      <c r="AA105" s="37"/>
      <c r="AB105" s="37"/>
      <c r="AC105" s="37"/>
      <c r="AD105" s="37"/>
      <c r="AE105" s="37"/>
      <c r="AR105" s="207" t="s">
        <v>161</v>
      </c>
      <c r="AT105" s="207" t="s">
        <v>194</v>
      </c>
      <c r="AU105" s="207" t="s">
        <v>90</v>
      </c>
      <c r="AY105" s="19" t="s">
        <v>192</v>
      </c>
      <c r="BE105" s="208">
        <f>IF(N105="základní",J105,0)</f>
        <v>0</v>
      </c>
      <c r="BF105" s="208">
        <f>IF(N105="snížená",J105,0)</f>
        <v>0</v>
      </c>
      <c r="BG105" s="208">
        <f>IF(N105="zákl. přenesená",J105,0)</f>
        <v>0</v>
      </c>
      <c r="BH105" s="208">
        <f>IF(N105="sníž. přenesená",J105,0)</f>
        <v>0</v>
      </c>
      <c r="BI105" s="208">
        <f>IF(N105="nulová",J105,0)</f>
        <v>0</v>
      </c>
      <c r="BJ105" s="19" t="s">
        <v>40</v>
      </c>
      <c r="BK105" s="208">
        <f>ROUND(I105*H105,2)</f>
        <v>0</v>
      </c>
      <c r="BL105" s="19" t="s">
        <v>161</v>
      </c>
      <c r="BM105" s="207" t="s">
        <v>1489</v>
      </c>
    </row>
    <row r="106" spans="1:65" s="2" customFormat="1" ht="28.8">
      <c r="A106" s="37"/>
      <c r="B106" s="38"/>
      <c r="C106" s="39"/>
      <c r="D106" s="209" t="s">
        <v>199</v>
      </c>
      <c r="E106" s="39"/>
      <c r="F106" s="210" t="s">
        <v>1418</v>
      </c>
      <c r="G106" s="39"/>
      <c r="H106" s="39"/>
      <c r="I106" s="119"/>
      <c r="J106" s="39"/>
      <c r="K106" s="39"/>
      <c r="L106" s="42"/>
      <c r="M106" s="211"/>
      <c r="N106" s="212"/>
      <c r="O106" s="67"/>
      <c r="P106" s="67"/>
      <c r="Q106" s="67"/>
      <c r="R106" s="67"/>
      <c r="S106" s="67"/>
      <c r="T106" s="68"/>
      <c r="U106" s="37"/>
      <c r="V106" s="37"/>
      <c r="W106" s="37"/>
      <c r="X106" s="37"/>
      <c r="Y106" s="37"/>
      <c r="Z106" s="37"/>
      <c r="AA106" s="37"/>
      <c r="AB106" s="37"/>
      <c r="AC106" s="37"/>
      <c r="AD106" s="37"/>
      <c r="AE106" s="37"/>
      <c r="AT106" s="19" t="s">
        <v>199</v>
      </c>
      <c r="AU106" s="19" t="s">
        <v>90</v>
      </c>
    </row>
    <row r="107" spans="1:65" s="13" customFormat="1" ht="10.199999999999999">
      <c r="B107" s="213"/>
      <c r="C107" s="214"/>
      <c r="D107" s="209" t="s">
        <v>201</v>
      </c>
      <c r="E107" s="215" t="s">
        <v>32</v>
      </c>
      <c r="F107" s="216" t="s">
        <v>1481</v>
      </c>
      <c r="G107" s="214"/>
      <c r="H107" s="215" t="s">
        <v>32</v>
      </c>
      <c r="I107" s="217"/>
      <c r="J107" s="214"/>
      <c r="K107" s="214"/>
      <c r="L107" s="218"/>
      <c r="M107" s="219"/>
      <c r="N107" s="220"/>
      <c r="O107" s="220"/>
      <c r="P107" s="220"/>
      <c r="Q107" s="220"/>
      <c r="R107" s="220"/>
      <c r="S107" s="220"/>
      <c r="T107" s="221"/>
      <c r="AT107" s="222" t="s">
        <v>201</v>
      </c>
      <c r="AU107" s="222" t="s">
        <v>90</v>
      </c>
      <c r="AV107" s="13" t="s">
        <v>40</v>
      </c>
      <c r="AW107" s="13" t="s">
        <v>38</v>
      </c>
      <c r="AX107" s="13" t="s">
        <v>81</v>
      </c>
      <c r="AY107" s="222" t="s">
        <v>192</v>
      </c>
    </row>
    <row r="108" spans="1:65" s="13" customFormat="1" ht="10.199999999999999">
      <c r="B108" s="213"/>
      <c r="C108" s="214"/>
      <c r="D108" s="209" t="s">
        <v>201</v>
      </c>
      <c r="E108" s="215" t="s">
        <v>32</v>
      </c>
      <c r="F108" s="216" t="s">
        <v>1482</v>
      </c>
      <c r="G108" s="214"/>
      <c r="H108" s="215" t="s">
        <v>32</v>
      </c>
      <c r="I108" s="217"/>
      <c r="J108" s="214"/>
      <c r="K108" s="214"/>
      <c r="L108" s="218"/>
      <c r="M108" s="219"/>
      <c r="N108" s="220"/>
      <c r="O108" s="220"/>
      <c r="P108" s="220"/>
      <c r="Q108" s="220"/>
      <c r="R108" s="220"/>
      <c r="S108" s="220"/>
      <c r="T108" s="221"/>
      <c r="AT108" s="222" t="s">
        <v>201</v>
      </c>
      <c r="AU108" s="222" t="s">
        <v>90</v>
      </c>
      <c r="AV108" s="13" t="s">
        <v>40</v>
      </c>
      <c r="AW108" s="13" t="s">
        <v>38</v>
      </c>
      <c r="AX108" s="13" t="s">
        <v>81</v>
      </c>
      <c r="AY108" s="222" t="s">
        <v>192</v>
      </c>
    </row>
    <row r="109" spans="1:65" s="14" customFormat="1" ht="10.199999999999999">
      <c r="B109" s="223"/>
      <c r="C109" s="224"/>
      <c r="D109" s="209" t="s">
        <v>201</v>
      </c>
      <c r="E109" s="225" t="s">
        <v>32</v>
      </c>
      <c r="F109" s="226" t="s">
        <v>1435</v>
      </c>
      <c r="G109" s="224"/>
      <c r="H109" s="227">
        <v>2</v>
      </c>
      <c r="I109" s="228"/>
      <c r="J109" s="224"/>
      <c r="K109" s="224"/>
      <c r="L109" s="229"/>
      <c r="M109" s="230"/>
      <c r="N109" s="231"/>
      <c r="O109" s="231"/>
      <c r="P109" s="231"/>
      <c r="Q109" s="231"/>
      <c r="R109" s="231"/>
      <c r="S109" s="231"/>
      <c r="T109" s="232"/>
      <c r="AT109" s="233" t="s">
        <v>201</v>
      </c>
      <c r="AU109" s="233" t="s">
        <v>90</v>
      </c>
      <c r="AV109" s="14" t="s">
        <v>90</v>
      </c>
      <c r="AW109" s="14" t="s">
        <v>38</v>
      </c>
      <c r="AX109" s="14" t="s">
        <v>81</v>
      </c>
      <c r="AY109" s="233" t="s">
        <v>192</v>
      </c>
    </row>
    <row r="110" spans="1:65" s="14" customFormat="1" ht="10.199999999999999">
      <c r="B110" s="223"/>
      <c r="C110" s="224"/>
      <c r="D110" s="209" t="s">
        <v>201</v>
      </c>
      <c r="E110" s="225" t="s">
        <v>32</v>
      </c>
      <c r="F110" s="226" t="s">
        <v>1436</v>
      </c>
      <c r="G110" s="224"/>
      <c r="H110" s="227">
        <v>2</v>
      </c>
      <c r="I110" s="228"/>
      <c r="J110" s="224"/>
      <c r="K110" s="224"/>
      <c r="L110" s="229"/>
      <c r="M110" s="230"/>
      <c r="N110" s="231"/>
      <c r="O110" s="231"/>
      <c r="P110" s="231"/>
      <c r="Q110" s="231"/>
      <c r="R110" s="231"/>
      <c r="S110" s="231"/>
      <c r="T110" s="232"/>
      <c r="AT110" s="233" t="s">
        <v>201</v>
      </c>
      <c r="AU110" s="233" t="s">
        <v>90</v>
      </c>
      <c r="AV110" s="14" t="s">
        <v>90</v>
      </c>
      <c r="AW110" s="14" t="s">
        <v>38</v>
      </c>
      <c r="AX110" s="14" t="s">
        <v>81</v>
      </c>
      <c r="AY110" s="233" t="s">
        <v>192</v>
      </c>
    </row>
    <row r="111" spans="1:65" s="16" customFormat="1" ht="10.199999999999999">
      <c r="B111" s="245"/>
      <c r="C111" s="246"/>
      <c r="D111" s="209" t="s">
        <v>201</v>
      </c>
      <c r="E111" s="247" t="s">
        <v>32</v>
      </c>
      <c r="F111" s="248" t="s">
        <v>1483</v>
      </c>
      <c r="G111" s="246"/>
      <c r="H111" s="249">
        <v>4</v>
      </c>
      <c r="I111" s="250"/>
      <c r="J111" s="246"/>
      <c r="K111" s="246"/>
      <c r="L111" s="251"/>
      <c r="M111" s="252"/>
      <c r="N111" s="253"/>
      <c r="O111" s="253"/>
      <c r="P111" s="253"/>
      <c r="Q111" s="253"/>
      <c r="R111" s="253"/>
      <c r="S111" s="253"/>
      <c r="T111" s="254"/>
      <c r="AT111" s="255" t="s">
        <v>201</v>
      </c>
      <c r="AU111" s="255" t="s">
        <v>90</v>
      </c>
      <c r="AV111" s="16" t="s">
        <v>111</v>
      </c>
      <c r="AW111" s="16" t="s">
        <v>38</v>
      </c>
      <c r="AX111" s="16" t="s">
        <v>81</v>
      </c>
      <c r="AY111" s="255" t="s">
        <v>192</v>
      </c>
    </row>
    <row r="112" spans="1:65" s="13" customFormat="1" ht="10.199999999999999">
      <c r="B112" s="213"/>
      <c r="C112" s="214"/>
      <c r="D112" s="209" t="s">
        <v>201</v>
      </c>
      <c r="E112" s="215" t="s">
        <v>32</v>
      </c>
      <c r="F112" s="216" t="s">
        <v>1481</v>
      </c>
      <c r="G112" s="214"/>
      <c r="H112" s="215" t="s">
        <v>32</v>
      </c>
      <c r="I112" s="217"/>
      <c r="J112" s="214"/>
      <c r="K112" s="214"/>
      <c r="L112" s="218"/>
      <c r="M112" s="219"/>
      <c r="N112" s="220"/>
      <c r="O112" s="220"/>
      <c r="P112" s="220"/>
      <c r="Q112" s="220"/>
      <c r="R112" s="220"/>
      <c r="S112" s="220"/>
      <c r="T112" s="221"/>
      <c r="AT112" s="222" t="s">
        <v>201</v>
      </c>
      <c r="AU112" s="222" t="s">
        <v>90</v>
      </c>
      <c r="AV112" s="13" t="s">
        <v>40</v>
      </c>
      <c r="AW112" s="13" t="s">
        <v>38</v>
      </c>
      <c r="AX112" s="13" t="s">
        <v>81</v>
      </c>
      <c r="AY112" s="222" t="s">
        <v>192</v>
      </c>
    </row>
    <row r="113" spans="1:65" s="13" customFormat="1" ht="10.199999999999999">
      <c r="B113" s="213"/>
      <c r="C113" s="214"/>
      <c r="D113" s="209" t="s">
        <v>201</v>
      </c>
      <c r="E113" s="215" t="s">
        <v>32</v>
      </c>
      <c r="F113" s="216" t="s">
        <v>1484</v>
      </c>
      <c r="G113" s="214"/>
      <c r="H113" s="215" t="s">
        <v>32</v>
      </c>
      <c r="I113" s="217"/>
      <c r="J113" s="214"/>
      <c r="K113" s="214"/>
      <c r="L113" s="218"/>
      <c r="M113" s="219"/>
      <c r="N113" s="220"/>
      <c r="O113" s="220"/>
      <c r="P113" s="220"/>
      <c r="Q113" s="220"/>
      <c r="R113" s="220"/>
      <c r="S113" s="220"/>
      <c r="T113" s="221"/>
      <c r="AT113" s="222" t="s">
        <v>201</v>
      </c>
      <c r="AU113" s="222" t="s">
        <v>90</v>
      </c>
      <c r="AV113" s="13" t="s">
        <v>40</v>
      </c>
      <c r="AW113" s="13" t="s">
        <v>38</v>
      </c>
      <c r="AX113" s="13" t="s">
        <v>81</v>
      </c>
      <c r="AY113" s="222" t="s">
        <v>192</v>
      </c>
    </row>
    <row r="114" spans="1:65" s="14" customFormat="1" ht="10.199999999999999">
      <c r="B114" s="223"/>
      <c r="C114" s="224"/>
      <c r="D114" s="209" t="s">
        <v>201</v>
      </c>
      <c r="E114" s="225" t="s">
        <v>32</v>
      </c>
      <c r="F114" s="226" t="s">
        <v>1490</v>
      </c>
      <c r="G114" s="224"/>
      <c r="H114" s="227">
        <v>1</v>
      </c>
      <c r="I114" s="228"/>
      <c r="J114" s="224"/>
      <c r="K114" s="224"/>
      <c r="L114" s="229"/>
      <c r="M114" s="230"/>
      <c r="N114" s="231"/>
      <c r="O114" s="231"/>
      <c r="P114" s="231"/>
      <c r="Q114" s="231"/>
      <c r="R114" s="231"/>
      <c r="S114" s="231"/>
      <c r="T114" s="232"/>
      <c r="AT114" s="233" t="s">
        <v>201</v>
      </c>
      <c r="AU114" s="233" t="s">
        <v>90</v>
      </c>
      <c r="AV114" s="14" t="s">
        <v>90</v>
      </c>
      <c r="AW114" s="14" t="s">
        <v>38</v>
      </c>
      <c r="AX114" s="14" t="s">
        <v>81</v>
      </c>
      <c r="AY114" s="233" t="s">
        <v>192</v>
      </c>
    </row>
    <row r="115" spans="1:65" s="14" customFormat="1" ht="10.199999999999999">
      <c r="B115" s="223"/>
      <c r="C115" s="224"/>
      <c r="D115" s="209" t="s">
        <v>201</v>
      </c>
      <c r="E115" s="225" t="s">
        <v>32</v>
      </c>
      <c r="F115" s="226" t="s">
        <v>1309</v>
      </c>
      <c r="G115" s="224"/>
      <c r="H115" s="227">
        <v>1</v>
      </c>
      <c r="I115" s="228"/>
      <c r="J115" s="224"/>
      <c r="K115" s="224"/>
      <c r="L115" s="229"/>
      <c r="M115" s="230"/>
      <c r="N115" s="231"/>
      <c r="O115" s="231"/>
      <c r="P115" s="231"/>
      <c r="Q115" s="231"/>
      <c r="R115" s="231"/>
      <c r="S115" s="231"/>
      <c r="T115" s="232"/>
      <c r="AT115" s="233" t="s">
        <v>201</v>
      </c>
      <c r="AU115" s="233" t="s">
        <v>90</v>
      </c>
      <c r="AV115" s="14" t="s">
        <v>90</v>
      </c>
      <c r="AW115" s="14" t="s">
        <v>38</v>
      </c>
      <c r="AX115" s="14" t="s">
        <v>81</v>
      </c>
      <c r="AY115" s="233" t="s">
        <v>192</v>
      </c>
    </row>
    <row r="116" spans="1:65" s="14" customFormat="1" ht="10.199999999999999">
      <c r="B116" s="223"/>
      <c r="C116" s="224"/>
      <c r="D116" s="209" t="s">
        <v>201</v>
      </c>
      <c r="E116" s="225" t="s">
        <v>32</v>
      </c>
      <c r="F116" s="226" t="s">
        <v>1491</v>
      </c>
      <c r="G116" s="224"/>
      <c r="H116" s="227">
        <v>1</v>
      </c>
      <c r="I116" s="228"/>
      <c r="J116" s="224"/>
      <c r="K116" s="224"/>
      <c r="L116" s="229"/>
      <c r="M116" s="230"/>
      <c r="N116" s="231"/>
      <c r="O116" s="231"/>
      <c r="P116" s="231"/>
      <c r="Q116" s="231"/>
      <c r="R116" s="231"/>
      <c r="S116" s="231"/>
      <c r="T116" s="232"/>
      <c r="AT116" s="233" t="s">
        <v>201</v>
      </c>
      <c r="AU116" s="233" t="s">
        <v>90</v>
      </c>
      <c r="AV116" s="14" t="s">
        <v>90</v>
      </c>
      <c r="AW116" s="14" t="s">
        <v>38</v>
      </c>
      <c r="AX116" s="14" t="s">
        <v>81</v>
      </c>
      <c r="AY116" s="233" t="s">
        <v>192</v>
      </c>
    </row>
    <row r="117" spans="1:65" s="14" customFormat="1" ht="10.199999999999999">
      <c r="B117" s="223"/>
      <c r="C117" s="224"/>
      <c r="D117" s="209" t="s">
        <v>201</v>
      </c>
      <c r="E117" s="225" t="s">
        <v>32</v>
      </c>
      <c r="F117" s="226" t="s">
        <v>1492</v>
      </c>
      <c r="G117" s="224"/>
      <c r="H117" s="227">
        <v>2</v>
      </c>
      <c r="I117" s="228"/>
      <c r="J117" s="224"/>
      <c r="K117" s="224"/>
      <c r="L117" s="229"/>
      <c r="M117" s="230"/>
      <c r="N117" s="231"/>
      <c r="O117" s="231"/>
      <c r="P117" s="231"/>
      <c r="Q117" s="231"/>
      <c r="R117" s="231"/>
      <c r="S117" s="231"/>
      <c r="T117" s="232"/>
      <c r="AT117" s="233" t="s">
        <v>201</v>
      </c>
      <c r="AU117" s="233" t="s">
        <v>90</v>
      </c>
      <c r="AV117" s="14" t="s">
        <v>90</v>
      </c>
      <c r="AW117" s="14" t="s">
        <v>38</v>
      </c>
      <c r="AX117" s="14" t="s">
        <v>81</v>
      </c>
      <c r="AY117" s="233" t="s">
        <v>192</v>
      </c>
    </row>
    <row r="118" spans="1:65" s="14" customFormat="1" ht="10.199999999999999">
      <c r="B118" s="223"/>
      <c r="C118" s="224"/>
      <c r="D118" s="209" t="s">
        <v>201</v>
      </c>
      <c r="E118" s="225" t="s">
        <v>32</v>
      </c>
      <c r="F118" s="226" t="s">
        <v>1493</v>
      </c>
      <c r="G118" s="224"/>
      <c r="H118" s="227">
        <v>10</v>
      </c>
      <c r="I118" s="228"/>
      <c r="J118" s="224"/>
      <c r="K118" s="224"/>
      <c r="L118" s="229"/>
      <c r="M118" s="230"/>
      <c r="N118" s="231"/>
      <c r="O118" s="231"/>
      <c r="P118" s="231"/>
      <c r="Q118" s="231"/>
      <c r="R118" s="231"/>
      <c r="S118" s="231"/>
      <c r="T118" s="232"/>
      <c r="AT118" s="233" t="s">
        <v>201</v>
      </c>
      <c r="AU118" s="233" t="s">
        <v>90</v>
      </c>
      <c r="AV118" s="14" t="s">
        <v>90</v>
      </c>
      <c r="AW118" s="14" t="s">
        <v>38</v>
      </c>
      <c r="AX118" s="14" t="s">
        <v>81</v>
      </c>
      <c r="AY118" s="233" t="s">
        <v>192</v>
      </c>
    </row>
    <row r="119" spans="1:65" s="14" customFormat="1" ht="10.199999999999999">
      <c r="B119" s="223"/>
      <c r="C119" s="224"/>
      <c r="D119" s="209" t="s">
        <v>201</v>
      </c>
      <c r="E119" s="225" t="s">
        <v>32</v>
      </c>
      <c r="F119" s="226" t="s">
        <v>1440</v>
      </c>
      <c r="G119" s="224"/>
      <c r="H119" s="227">
        <v>3</v>
      </c>
      <c r="I119" s="228"/>
      <c r="J119" s="224"/>
      <c r="K119" s="224"/>
      <c r="L119" s="229"/>
      <c r="M119" s="230"/>
      <c r="N119" s="231"/>
      <c r="O119" s="231"/>
      <c r="P119" s="231"/>
      <c r="Q119" s="231"/>
      <c r="R119" s="231"/>
      <c r="S119" s="231"/>
      <c r="T119" s="232"/>
      <c r="AT119" s="233" t="s">
        <v>201</v>
      </c>
      <c r="AU119" s="233" t="s">
        <v>90</v>
      </c>
      <c r="AV119" s="14" t="s">
        <v>90</v>
      </c>
      <c r="AW119" s="14" t="s">
        <v>38</v>
      </c>
      <c r="AX119" s="14" t="s">
        <v>81</v>
      </c>
      <c r="AY119" s="233" t="s">
        <v>192</v>
      </c>
    </row>
    <row r="120" spans="1:65" s="16" customFormat="1" ht="10.199999999999999">
      <c r="B120" s="245"/>
      <c r="C120" s="246"/>
      <c r="D120" s="209" t="s">
        <v>201</v>
      </c>
      <c r="E120" s="247" t="s">
        <v>32</v>
      </c>
      <c r="F120" s="248" t="s">
        <v>1485</v>
      </c>
      <c r="G120" s="246"/>
      <c r="H120" s="249">
        <v>18</v>
      </c>
      <c r="I120" s="250"/>
      <c r="J120" s="246"/>
      <c r="K120" s="246"/>
      <c r="L120" s="251"/>
      <c r="M120" s="252"/>
      <c r="N120" s="253"/>
      <c r="O120" s="253"/>
      <c r="P120" s="253"/>
      <c r="Q120" s="253"/>
      <c r="R120" s="253"/>
      <c r="S120" s="253"/>
      <c r="T120" s="254"/>
      <c r="AT120" s="255" t="s">
        <v>201</v>
      </c>
      <c r="AU120" s="255" t="s">
        <v>90</v>
      </c>
      <c r="AV120" s="16" t="s">
        <v>111</v>
      </c>
      <c r="AW120" s="16" t="s">
        <v>38</v>
      </c>
      <c r="AX120" s="16" t="s">
        <v>81</v>
      </c>
      <c r="AY120" s="255" t="s">
        <v>192</v>
      </c>
    </row>
    <row r="121" spans="1:65" s="15" customFormat="1" ht="10.199999999999999">
      <c r="B121" s="234"/>
      <c r="C121" s="235"/>
      <c r="D121" s="209" t="s">
        <v>201</v>
      </c>
      <c r="E121" s="236" t="s">
        <v>32</v>
      </c>
      <c r="F121" s="237" t="s">
        <v>204</v>
      </c>
      <c r="G121" s="235"/>
      <c r="H121" s="238">
        <v>22</v>
      </c>
      <c r="I121" s="239"/>
      <c r="J121" s="235"/>
      <c r="K121" s="235"/>
      <c r="L121" s="240"/>
      <c r="M121" s="241"/>
      <c r="N121" s="242"/>
      <c r="O121" s="242"/>
      <c r="P121" s="242"/>
      <c r="Q121" s="242"/>
      <c r="R121" s="242"/>
      <c r="S121" s="242"/>
      <c r="T121" s="243"/>
      <c r="AT121" s="244" t="s">
        <v>201</v>
      </c>
      <c r="AU121" s="244" t="s">
        <v>90</v>
      </c>
      <c r="AV121" s="15" t="s">
        <v>161</v>
      </c>
      <c r="AW121" s="15" t="s">
        <v>38</v>
      </c>
      <c r="AX121" s="15" t="s">
        <v>40</v>
      </c>
      <c r="AY121" s="244" t="s">
        <v>192</v>
      </c>
    </row>
    <row r="122" spans="1:65" s="2" customFormat="1" ht="25.2" customHeight="1">
      <c r="A122" s="37"/>
      <c r="B122" s="38"/>
      <c r="C122" s="196" t="s">
        <v>161</v>
      </c>
      <c r="D122" s="196" t="s">
        <v>194</v>
      </c>
      <c r="E122" s="197" t="s">
        <v>1441</v>
      </c>
      <c r="F122" s="198" t="s">
        <v>1442</v>
      </c>
      <c r="G122" s="199" t="s">
        <v>160</v>
      </c>
      <c r="H122" s="200">
        <v>1</v>
      </c>
      <c r="I122" s="201"/>
      <c r="J122" s="202">
        <f>ROUND(I122*H122,2)</f>
        <v>0</v>
      </c>
      <c r="K122" s="198" t="s">
        <v>197</v>
      </c>
      <c r="L122" s="42"/>
      <c r="M122" s="203" t="s">
        <v>32</v>
      </c>
      <c r="N122" s="204" t="s">
        <v>52</v>
      </c>
      <c r="O122" s="67"/>
      <c r="P122" s="205">
        <f>O122*H122</f>
        <v>0</v>
      </c>
      <c r="Q122" s="205">
        <v>0</v>
      </c>
      <c r="R122" s="205">
        <f>Q122*H122</f>
        <v>0</v>
      </c>
      <c r="S122" s="205">
        <v>0</v>
      </c>
      <c r="T122" s="206">
        <f>S122*H122</f>
        <v>0</v>
      </c>
      <c r="U122" s="37"/>
      <c r="V122" s="37"/>
      <c r="W122" s="37"/>
      <c r="X122" s="37"/>
      <c r="Y122" s="37"/>
      <c r="Z122" s="37"/>
      <c r="AA122" s="37"/>
      <c r="AB122" s="37"/>
      <c r="AC122" s="37"/>
      <c r="AD122" s="37"/>
      <c r="AE122" s="37"/>
      <c r="AR122" s="207" t="s">
        <v>161</v>
      </c>
      <c r="AT122" s="207" t="s">
        <v>194</v>
      </c>
      <c r="AU122" s="207" t="s">
        <v>90</v>
      </c>
      <c r="AY122" s="19" t="s">
        <v>192</v>
      </c>
      <c r="BE122" s="208">
        <f>IF(N122="základní",J122,0)</f>
        <v>0</v>
      </c>
      <c r="BF122" s="208">
        <f>IF(N122="snížená",J122,0)</f>
        <v>0</v>
      </c>
      <c r="BG122" s="208">
        <f>IF(N122="zákl. přenesená",J122,0)</f>
        <v>0</v>
      </c>
      <c r="BH122" s="208">
        <f>IF(N122="sníž. přenesená",J122,0)</f>
        <v>0</v>
      </c>
      <c r="BI122" s="208">
        <f>IF(N122="nulová",J122,0)</f>
        <v>0</v>
      </c>
      <c r="BJ122" s="19" t="s">
        <v>40</v>
      </c>
      <c r="BK122" s="208">
        <f>ROUND(I122*H122,2)</f>
        <v>0</v>
      </c>
      <c r="BL122" s="19" t="s">
        <v>161</v>
      </c>
      <c r="BM122" s="207" t="s">
        <v>1494</v>
      </c>
    </row>
    <row r="123" spans="1:65" s="2" customFormat="1" ht="28.8">
      <c r="A123" s="37"/>
      <c r="B123" s="38"/>
      <c r="C123" s="39"/>
      <c r="D123" s="209" t="s">
        <v>199</v>
      </c>
      <c r="E123" s="39"/>
      <c r="F123" s="210" t="s">
        <v>1418</v>
      </c>
      <c r="G123" s="39"/>
      <c r="H123" s="39"/>
      <c r="I123" s="119"/>
      <c r="J123" s="39"/>
      <c r="K123" s="39"/>
      <c r="L123" s="42"/>
      <c r="M123" s="211"/>
      <c r="N123" s="212"/>
      <c r="O123" s="67"/>
      <c r="P123" s="67"/>
      <c r="Q123" s="67"/>
      <c r="R123" s="67"/>
      <c r="S123" s="67"/>
      <c r="T123" s="68"/>
      <c r="U123" s="37"/>
      <c r="V123" s="37"/>
      <c r="W123" s="37"/>
      <c r="X123" s="37"/>
      <c r="Y123" s="37"/>
      <c r="Z123" s="37"/>
      <c r="AA123" s="37"/>
      <c r="AB123" s="37"/>
      <c r="AC123" s="37"/>
      <c r="AD123" s="37"/>
      <c r="AE123" s="37"/>
      <c r="AT123" s="19" t="s">
        <v>199</v>
      </c>
      <c r="AU123" s="19" t="s">
        <v>90</v>
      </c>
    </row>
    <row r="124" spans="1:65" s="13" customFormat="1" ht="10.199999999999999">
      <c r="B124" s="213"/>
      <c r="C124" s="214"/>
      <c r="D124" s="209" t="s">
        <v>201</v>
      </c>
      <c r="E124" s="215" t="s">
        <v>32</v>
      </c>
      <c r="F124" s="216" t="s">
        <v>1481</v>
      </c>
      <c r="G124" s="214"/>
      <c r="H124" s="215" t="s">
        <v>32</v>
      </c>
      <c r="I124" s="217"/>
      <c r="J124" s="214"/>
      <c r="K124" s="214"/>
      <c r="L124" s="218"/>
      <c r="M124" s="219"/>
      <c r="N124" s="220"/>
      <c r="O124" s="220"/>
      <c r="P124" s="220"/>
      <c r="Q124" s="220"/>
      <c r="R124" s="220"/>
      <c r="S124" s="220"/>
      <c r="T124" s="221"/>
      <c r="AT124" s="222" t="s">
        <v>201</v>
      </c>
      <c r="AU124" s="222" t="s">
        <v>90</v>
      </c>
      <c r="AV124" s="13" t="s">
        <v>40</v>
      </c>
      <c r="AW124" s="13" t="s">
        <v>38</v>
      </c>
      <c r="AX124" s="13" t="s">
        <v>81</v>
      </c>
      <c r="AY124" s="222" t="s">
        <v>192</v>
      </c>
    </row>
    <row r="125" spans="1:65" s="13" customFormat="1" ht="10.199999999999999">
      <c r="B125" s="213"/>
      <c r="C125" s="214"/>
      <c r="D125" s="209" t="s">
        <v>201</v>
      </c>
      <c r="E125" s="215" t="s">
        <v>32</v>
      </c>
      <c r="F125" s="216" t="s">
        <v>1484</v>
      </c>
      <c r="G125" s="214"/>
      <c r="H125" s="215" t="s">
        <v>32</v>
      </c>
      <c r="I125" s="217"/>
      <c r="J125" s="214"/>
      <c r="K125" s="214"/>
      <c r="L125" s="218"/>
      <c r="M125" s="219"/>
      <c r="N125" s="220"/>
      <c r="O125" s="220"/>
      <c r="P125" s="220"/>
      <c r="Q125" s="220"/>
      <c r="R125" s="220"/>
      <c r="S125" s="220"/>
      <c r="T125" s="221"/>
      <c r="AT125" s="222" t="s">
        <v>201</v>
      </c>
      <c r="AU125" s="222" t="s">
        <v>90</v>
      </c>
      <c r="AV125" s="13" t="s">
        <v>40</v>
      </c>
      <c r="AW125" s="13" t="s">
        <v>38</v>
      </c>
      <c r="AX125" s="13" t="s">
        <v>81</v>
      </c>
      <c r="AY125" s="222" t="s">
        <v>192</v>
      </c>
    </row>
    <row r="126" spans="1:65" s="14" customFormat="1" ht="10.199999999999999">
      <c r="B126" s="223"/>
      <c r="C126" s="224"/>
      <c r="D126" s="209" t="s">
        <v>201</v>
      </c>
      <c r="E126" s="225" t="s">
        <v>32</v>
      </c>
      <c r="F126" s="226" t="s">
        <v>1444</v>
      </c>
      <c r="G126" s="224"/>
      <c r="H126" s="227">
        <v>1</v>
      </c>
      <c r="I126" s="228"/>
      <c r="J126" s="224"/>
      <c r="K126" s="224"/>
      <c r="L126" s="229"/>
      <c r="M126" s="230"/>
      <c r="N126" s="231"/>
      <c r="O126" s="231"/>
      <c r="P126" s="231"/>
      <c r="Q126" s="231"/>
      <c r="R126" s="231"/>
      <c r="S126" s="231"/>
      <c r="T126" s="232"/>
      <c r="AT126" s="233" t="s">
        <v>201</v>
      </c>
      <c r="AU126" s="233" t="s">
        <v>90</v>
      </c>
      <c r="AV126" s="14" t="s">
        <v>90</v>
      </c>
      <c r="AW126" s="14" t="s">
        <v>38</v>
      </c>
      <c r="AX126" s="14" t="s">
        <v>81</v>
      </c>
      <c r="AY126" s="233" t="s">
        <v>192</v>
      </c>
    </row>
    <row r="127" spans="1:65" s="16" customFormat="1" ht="10.199999999999999">
      <c r="B127" s="245"/>
      <c r="C127" s="246"/>
      <c r="D127" s="209" t="s">
        <v>201</v>
      </c>
      <c r="E127" s="247" t="s">
        <v>32</v>
      </c>
      <c r="F127" s="248" t="s">
        <v>1485</v>
      </c>
      <c r="G127" s="246"/>
      <c r="H127" s="249">
        <v>1</v>
      </c>
      <c r="I127" s="250"/>
      <c r="J127" s="246"/>
      <c r="K127" s="246"/>
      <c r="L127" s="251"/>
      <c r="M127" s="252"/>
      <c r="N127" s="253"/>
      <c r="O127" s="253"/>
      <c r="P127" s="253"/>
      <c r="Q127" s="253"/>
      <c r="R127" s="253"/>
      <c r="S127" s="253"/>
      <c r="T127" s="254"/>
      <c r="AT127" s="255" t="s">
        <v>201</v>
      </c>
      <c r="AU127" s="255" t="s">
        <v>90</v>
      </c>
      <c r="AV127" s="16" t="s">
        <v>111</v>
      </c>
      <c r="AW127" s="16" t="s">
        <v>38</v>
      </c>
      <c r="AX127" s="16" t="s">
        <v>81</v>
      </c>
      <c r="AY127" s="255" t="s">
        <v>192</v>
      </c>
    </row>
    <row r="128" spans="1:65" s="15" customFormat="1" ht="10.199999999999999">
      <c r="B128" s="234"/>
      <c r="C128" s="235"/>
      <c r="D128" s="209" t="s">
        <v>201</v>
      </c>
      <c r="E128" s="236" t="s">
        <v>32</v>
      </c>
      <c r="F128" s="237" t="s">
        <v>204</v>
      </c>
      <c r="G128" s="235"/>
      <c r="H128" s="238">
        <v>1</v>
      </c>
      <c r="I128" s="239"/>
      <c r="J128" s="235"/>
      <c r="K128" s="235"/>
      <c r="L128" s="240"/>
      <c r="M128" s="241"/>
      <c r="N128" s="242"/>
      <c r="O128" s="242"/>
      <c r="P128" s="242"/>
      <c r="Q128" s="242"/>
      <c r="R128" s="242"/>
      <c r="S128" s="242"/>
      <c r="T128" s="243"/>
      <c r="AT128" s="244" t="s">
        <v>201</v>
      </c>
      <c r="AU128" s="244" t="s">
        <v>90</v>
      </c>
      <c r="AV128" s="15" t="s">
        <v>161</v>
      </c>
      <c r="AW128" s="15" t="s">
        <v>38</v>
      </c>
      <c r="AX128" s="15" t="s">
        <v>40</v>
      </c>
      <c r="AY128" s="244" t="s">
        <v>192</v>
      </c>
    </row>
    <row r="129" spans="1:65" s="2" customFormat="1" ht="21.75" customHeight="1">
      <c r="A129" s="37"/>
      <c r="B129" s="38"/>
      <c r="C129" s="196" t="s">
        <v>220</v>
      </c>
      <c r="D129" s="196" t="s">
        <v>194</v>
      </c>
      <c r="E129" s="197" t="s">
        <v>1446</v>
      </c>
      <c r="F129" s="198" t="s">
        <v>1447</v>
      </c>
      <c r="G129" s="199" t="s">
        <v>160</v>
      </c>
      <c r="H129" s="200">
        <v>2332</v>
      </c>
      <c r="I129" s="201"/>
      <c r="J129" s="202">
        <f>ROUND(I129*H129,2)</f>
        <v>0</v>
      </c>
      <c r="K129" s="198" t="s">
        <v>197</v>
      </c>
      <c r="L129" s="42"/>
      <c r="M129" s="203" t="s">
        <v>32</v>
      </c>
      <c r="N129" s="204" t="s">
        <v>52</v>
      </c>
      <c r="O129" s="67"/>
      <c r="P129" s="205">
        <f>O129*H129</f>
        <v>0</v>
      </c>
      <c r="Q129" s="205">
        <v>0</v>
      </c>
      <c r="R129" s="205">
        <f>Q129*H129</f>
        <v>0</v>
      </c>
      <c r="S129" s="205">
        <v>0</v>
      </c>
      <c r="T129" s="206">
        <f>S129*H129</f>
        <v>0</v>
      </c>
      <c r="U129" s="37"/>
      <c r="V129" s="37"/>
      <c r="W129" s="37"/>
      <c r="X129" s="37"/>
      <c r="Y129" s="37"/>
      <c r="Z129" s="37"/>
      <c r="AA129" s="37"/>
      <c r="AB129" s="37"/>
      <c r="AC129" s="37"/>
      <c r="AD129" s="37"/>
      <c r="AE129" s="37"/>
      <c r="AR129" s="207" t="s">
        <v>161</v>
      </c>
      <c r="AT129" s="207" t="s">
        <v>194</v>
      </c>
      <c r="AU129" s="207" t="s">
        <v>90</v>
      </c>
      <c r="AY129" s="19" t="s">
        <v>192</v>
      </c>
      <c r="BE129" s="208">
        <f>IF(N129="základní",J129,0)</f>
        <v>0</v>
      </c>
      <c r="BF129" s="208">
        <f>IF(N129="snížená",J129,0)</f>
        <v>0</v>
      </c>
      <c r="BG129" s="208">
        <f>IF(N129="zákl. přenesená",J129,0)</f>
        <v>0</v>
      </c>
      <c r="BH129" s="208">
        <f>IF(N129="sníž. přenesená",J129,0)</f>
        <v>0</v>
      </c>
      <c r="BI129" s="208">
        <f>IF(N129="nulová",J129,0)</f>
        <v>0</v>
      </c>
      <c r="BJ129" s="19" t="s">
        <v>40</v>
      </c>
      <c r="BK129" s="208">
        <f>ROUND(I129*H129,2)</f>
        <v>0</v>
      </c>
      <c r="BL129" s="19" t="s">
        <v>161</v>
      </c>
      <c r="BM129" s="207" t="s">
        <v>1495</v>
      </c>
    </row>
    <row r="130" spans="1:65" s="2" customFormat="1" ht="28.8">
      <c r="A130" s="37"/>
      <c r="B130" s="38"/>
      <c r="C130" s="39"/>
      <c r="D130" s="209" t="s">
        <v>199</v>
      </c>
      <c r="E130" s="39"/>
      <c r="F130" s="210" t="s">
        <v>1418</v>
      </c>
      <c r="G130" s="39"/>
      <c r="H130" s="39"/>
      <c r="I130" s="119"/>
      <c r="J130" s="39"/>
      <c r="K130" s="39"/>
      <c r="L130" s="42"/>
      <c r="M130" s="211"/>
      <c r="N130" s="212"/>
      <c r="O130" s="67"/>
      <c r="P130" s="67"/>
      <c r="Q130" s="67"/>
      <c r="R130" s="67"/>
      <c r="S130" s="67"/>
      <c r="T130" s="68"/>
      <c r="U130" s="37"/>
      <c r="V130" s="37"/>
      <c r="W130" s="37"/>
      <c r="X130" s="37"/>
      <c r="Y130" s="37"/>
      <c r="Z130" s="37"/>
      <c r="AA130" s="37"/>
      <c r="AB130" s="37"/>
      <c r="AC130" s="37"/>
      <c r="AD130" s="37"/>
      <c r="AE130" s="37"/>
      <c r="AT130" s="19" t="s">
        <v>199</v>
      </c>
      <c r="AU130" s="19" t="s">
        <v>90</v>
      </c>
    </row>
    <row r="131" spans="1:65" s="2" customFormat="1" ht="19.2">
      <c r="A131" s="37"/>
      <c r="B131" s="38"/>
      <c r="C131" s="39"/>
      <c r="D131" s="209" t="s">
        <v>209</v>
      </c>
      <c r="E131" s="39"/>
      <c r="F131" s="210" t="s">
        <v>1487</v>
      </c>
      <c r="G131" s="39"/>
      <c r="H131" s="39"/>
      <c r="I131" s="119"/>
      <c r="J131" s="39"/>
      <c r="K131" s="39"/>
      <c r="L131" s="42"/>
      <c r="M131" s="211"/>
      <c r="N131" s="212"/>
      <c r="O131" s="67"/>
      <c r="P131" s="67"/>
      <c r="Q131" s="67"/>
      <c r="R131" s="67"/>
      <c r="S131" s="67"/>
      <c r="T131" s="68"/>
      <c r="U131" s="37"/>
      <c r="V131" s="37"/>
      <c r="W131" s="37"/>
      <c r="X131" s="37"/>
      <c r="Y131" s="37"/>
      <c r="Z131" s="37"/>
      <c r="AA131" s="37"/>
      <c r="AB131" s="37"/>
      <c r="AC131" s="37"/>
      <c r="AD131" s="37"/>
      <c r="AE131" s="37"/>
      <c r="AT131" s="19" t="s">
        <v>209</v>
      </c>
      <c r="AU131" s="19" t="s">
        <v>90</v>
      </c>
    </row>
    <row r="132" spans="1:65" s="14" customFormat="1" ht="10.199999999999999">
      <c r="B132" s="223"/>
      <c r="C132" s="224"/>
      <c r="D132" s="209" t="s">
        <v>201</v>
      </c>
      <c r="E132" s="225" t="s">
        <v>32</v>
      </c>
      <c r="F132" s="226" t="s">
        <v>1496</v>
      </c>
      <c r="G132" s="224"/>
      <c r="H132" s="227">
        <v>2332</v>
      </c>
      <c r="I132" s="228"/>
      <c r="J132" s="224"/>
      <c r="K132" s="224"/>
      <c r="L132" s="229"/>
      <c r="M132" s="230"/>
      <c r="N132" s="231"/>
      <c r="O132" s="231"/>
      <c r="P132" s="231"/>
      <c r="Q132" s="231"/>
      <c r="R132" s="231"/>
      <c r="S132" s="231"/>
      <c r="T132" s="232"/>
      <c r="AT132" s="233" t="s">
        <v>201</v>
      </c>
      <c r="AU132" s="233" t="s">
        <v>90</v>
      </c>
      <c r="AV132" s="14" t="s">
        <v>90</v>
      </c>
      <c r="AW132" s="14" t="s">
        <v>38</v>
      </c>
      <c r="AX132" s="14" t="s">
        <v>40</v>
      </c>
      <c r="AY132" s="233" t="s">
        <v>192</v>
      </c>
    </row>
    <row r="133" spans="1:65" s="2" customFormat="1" ht="21.75" customHeight="1">
      <c r="A133" s="37"/>
      <c r="B133" s="38"/>
      <c r="C133" s="196" t="s">
        <v>225</v>
      </c>
      <c r="D133" s="196" t="s">
        <v>194</v>
      </c>
      <c r="E133" s="197" t="s">
        <v>1450</v>
      </c>
      <c r="F133" s="198" t="s">
        <v>1451</v>
      </c>
      <c r="G133" s="199" t="s">
        <v>160</v>
      </c>
      <c r="H133" s="200">
        <v>106</v>
      </c>
      <c r="I133" s="201"/>
      <c r="J133" s="202">
        <f>ROUND(I133*H133,2)</f>
        <v>0</v>
      </c>
      <c r="K133" s="198" t="s">
        <v>197</v>
      </c>
      <c r="L133" s="42"/>
      <c r="M133" s="203" t="s">
        <v>32</v>
      </c>
      <c r="N133" s="204" t="s">
        <v>52</v>
      </c>
      <c r="O133" s="67"/>
      <c r="P133" s="205">
        <f>O133*H133</f>
        <v>0</v>
      </c>
      <c r="Q133" s="205">
        <v>0</v>
      </c>
      <c r="R133" s="205">
        <f>Q133*H133</f>
        <v>0</v>
      </c>
      <c r="S133" s="205">
        <v>0</v>
      </c>
      <c r="T133" s="206">
        <f>S133*H133</f>
        <v>0</v>
      </c>
      <c r="U133" s="37"/>
      <c r="V133" s="37"/>
      <c r="W133" s="37"/>
      <c r="X133" s="37"/>
      <c r="Y133" s="37"/>
      <c r="Z133" s="37"/>
      <c r="AA133" s="37"/>
      <c r="AB133" s="37"/>
      <c r="AC133" s="37"/>
      <c r="AD133" s="37"/>
      <c r="AE133" s="37"/>
      <c r="AR133" s="207" t="s">
        <v>161</v>
      </c>
      <c r="AT133" s="207" t="s">
        <v>194</v>
      </c>
      <c r="AU133" s="207" t="s">
        <v>90</v>
      </c>
      <c r="AY133" s="19" t="s">
        <v>192</v>
      </c>
      <c r="BE133" s="208">
        <f>IF(N133="základní",J133,0)</f>
        <v>0</v>
      </c>
      <c r="BF133" s="208">
        <f>IF(N133="snížená",J133,0)</f>
        <v>0</v>
      </c>
      <c r="BG133" s="208">
        <f>IF(N133="zákl. přenesená",J133,0)</f>
        <v>0</v>
      </c>
      <c r="BH133" s="208">
        <f>IF(N133="sníž. přenesená",J133,0)</f>
        <v>0</v>
      </c>
      <c r="BI133" s="208">
        <f>IF(N133="nulová",J133,0)</f>
        <v>0</v>
      </c>
      <c r="BJ133" s="19" t="s">
        <v>40</v>
      </c>
      <c r="BK133" s="208">
        <f>ROUND(I133*H133,2)</f>
        <v>0</v>
      </c>
      <c r="BL133" s="19" t="s">
        <v>161</v>
      </c>
      <c r="BM133" s="207" t="s">
        <v>1497</v>
      </c>
    </row>
    <row r="134" spans="1:65" s="2" customFormat="1" ht="28.8">
      <c r="A134" s="37"/>
      <c r="B134" s="38"/>
      <c r="C134" s="39"/>
      <c r="D134" s="209" t="s">
        <v>199</v>
      </c>
      <c r="E134" s="39"/>
      <c r="F134" s="210" t="s">
        <v>1418</v>
      </c>
      <c r="G134" s="39"/>
      <c r="H134" s="39"/>
      <c r="I134" s="119"/>
      <c r="J134" s="39"/>
      <c r="K134" s="39"/>
      <c r="L134" s="42"/>
      <c r="M134" s="211"/>
      <c r="N134" s="212"/>
      <c r="O134" s="67"/>
      <c r="P134" s="67"/>
      <c r="Q134" s="67"/>
      <c r="R134" s="67"/>
      <c r="S134" s="67"/>
      <c r="T134" s="68"/>
      <c r="U134" s="37"/>
      <c r="V134" s="37"/>
      <c r="W134" s="37"/>
      <c r="X134" s="37"/>
      <c r="Y134" s="37"/>
      <c r="Z134" s="37"/>
      <c r="AA134" s="37"/>
      <c r="AB134" s="37"/>
      <c r="AC134" s="37"/>
      <c r="AD134" s="37"/>
      <c r="AE134" s="37"/>
      <c r="AT134" s="19" t="s">
        <v>199</v>
      </c>
      <c r="AU134" s="19" t="s">
        <v>90</v>
      </c>
    </row>
    <row r="135" spans="1:65" s="2" customFormat="1" ht="19.2">
      <c r="A135" s="37"/>
      <c r="B135" s="38"/>
      <c r="C135" s="39"/>
      <c r="D135" s="209" t="s">
        <v>209</v>
      </c>
      <c r="E135" s="39"/>
      <c r="F135" s="210" t="s">
        <v>1487</v>
      </c>
      <c r="G135" s="39"/>
      <c r="H135" s="39"/>
      <c r="I135" s="119"/>
      <c r="J135" s="39"/>
      <c r="K135" s="39"/>
      <c r="L135" s="42"/>
      <c r="M135" s="211"/>
      <c r="N135" s="212"/>
      <c r="O135" s="67"/>
      <c r="P135" s="67"/>
      <c r="Q135" s="67"/>
      <c r="R135" s="67"/>
      <c r="S135" s="67"/>
      <c r="T135" s="68"/>
      <c r="U135" s="37"/>
      <c r="V135" s="37"/>
      <c r="W135" s="37"/>
      <c r="X135" s="37"/>
      <c r="Y135" s="37"/>
      <c r="Z135" s="37"/>
      <c r="AA135" s="37"/>
      <c r="AB135" s="37"/>
      <c r="AC135" s="37"/>
      <c r="AD135" s="37"/>
      <c r="AE135" s="37"/>
      <c r="AT135" s="19" t="s">
        <v>209</v>
      </c>
      <c r="AU135" s="19" t="s">
        <v>90</v>
      </c>
    </row>
    <row r="136" spans="1:65" s="14" customFormat="1" ht="10.199999999999999">
      <c r="B136" s="223"/>
      <c r="C136" s="224"/>
      <c r="D136" s="209" t="s">
        <v>201</v>
      </c>
      <c r="E136" s="225" t="s">
        <v>32</v>
      </c>
      <c r="F136" s="226" t="s">
        <v>1498</v>
      </c>
      <c r="G136" s="224"/>
      <c r="H136" s="227">
        <v>106</v>
      </c>
      <c r="I136" s="228"/>
      <c r="J136" s="224"/>
      <c r="K136" s="224"/>
      <c r="L136" s="229"/>
      <c r="M136" s="230"/>
      <c r="N136" s="231"/>
      <c r="O136" s="231"/>
      <c r="P136" s="231"/>
      <c r="Q136" s="231"/>
      <c r="R136" s="231"/>
      <c r="S136" s="231"/>
      <c r="T136" s="232"/>
      <c r="AT136" s="233" t="s">
        <v>201</v>
      </c>
      <c r="AU136" s="233" t="s">
        <v>90</v>
      </c>
      <c r="AV136" s="14" t="s">
        <v>90</v>
      </c>
      <c r="AW136" s="14" t="s">
        <v>38</v>
      </c>
      <c r="AX136" s="14" t="s">
        <v>40</v>
      </c>
      <c r="AY136" s="233" t="s">
        <v>192</v>
      </c>
    </row>
    <row r="137" spans="1:65" s="2" customFormat="1" ht="16.5" customHeight="1">
      <c r="A137" s="37"/>
      <c r="B137" s="38"/>
      <c r="C137" s="196" t="s">
        <v>231</v>
      </c>
      <c r="D137" s="196" t="s">
        <v>194</v>
      </c>
      <c r="E137" s="197" t="s">
        <v>1454</v>
      </c>
      <c r="F137" s="198" t="s">
        <v>1455</v>
      </c>
      <c r="G137" s="199" t="s">
        <v>160</v>
      </c>
      <c r="H137" s="200">
        <v>5</v>
      </c>
      <c r="I137" s="201"/>
      <c r="J137" s="202">
        <f>ROUND(I137*H137,2)</f>
        <v>0</v>
      </c>
      <c r="K137" s="198" t="s">
        <v>197</v>
      </c>
      <c r="L137" s="42"/>
      <c r="M137" s="203" t="s">
        <v>32</v>
      </c>
      <c r="N137" s="204" t="s">
        <v>52</v>
      </c>
      <c r="O137" s="67"/>
      <c r="P137" s="205">
        <f>O137*H137</f>
        <v>0</v>
      </c>
      <c r="Q137" s="205">
        <v>0</v>
      </c>
      <c r="R137" s="205">
        <f>Q137*H137</f>
        <v>0</v>
      </c>
      <c r="S137" s="205">
        <v>0</v>
      </c>
      <c r="T137" s="206">
        <f>S137*H137</f>
        <v>0</v>
      </c>
      <c r="U137" s="37"/>
      <c r="V137" s="37"/>
      <c r="W137" s="37"/>
      <c r="X137" s="37"/>
      <c r="Y137" s="37"/>
      <c r="Z137" s="37"/>
      <c r="AA137" s="37"/>
      <c r="AB137" s="37"/>
      <c r="AC137" s="37"/>
      <c r="AD137" s="37"/>
      <c r="AE137" s="37"/>
      <c r="AR137" s="207" t="s">
        <v>161</v>
      </c>
      <c r="AT137" s="207" t="s">
        <v>194</v>
      </c>
      <c r="AU137" s="207" t="s">
        <v>90</v>
      </c>
      <c r="AY137" s="19" t="s">
        <v>192</v>
      </c>
      <c r="BE137" s="208">
        <f>IF(N137="základní",J137,0)</f>
        <v>0</v>
      </c>
      <c r="BF137" s="208">
        <f>IF(N137="snížená",J137,0)</f>
        <v>0</v>
      </c>
      <c r="BG137" s="208">
        <f>IF(N137="zákl. přenesená",J137,0)</f>
        <v>0</v>
      </c>
      <c r="BH137" s="208">
        <f>IF(N137="sníž. přenesená",J137,0)</f>
        <v>0</v>
      </c>
      <c r="BI137" s="208">
        <f>IF(N137="nulová",J137,0)</f>
        <v>0</v>
      </c>
      <c r="BJ137" s="19" t="s">
        <v>40</v>
      </c>
      <c r="BK137" s="208">
        <f>ROUND(I137*H137,2)</f>
        <v>0</v>
      </c>
      <c r="BL137" s="19" t="s">
        <v>161</v>
      </c>
      <c r="BM137" s="207" t="s">
        <v>1499</v>
      </c>
    </row>
    <row r="138" spans="1:65" s="2" customFormat="1" ht="48">
      <c r="A138" s="37"/>
      <c r="B138" s="38"/>
      <c r="C138" s="39"/>
      <c r="D138" s="209" t="s">
        <v>199</v>
      </c>
      <c r="E138" s="39"/>
      <c r="F138" s="210" t="s">
        <v>1457</v>
      </c>
      <c r="G138" s="39"/>
      <c r="H138" s="39"/>
      <c r="I138" s="119"/>
      <c r="J138" s="39"/>
      <c r="K138" s="39"/>
      <c r="L138" s="42"/>
      <c r="M138" s="211"/>
      <c r="N138" s="212"/>
      <c r="O138" s="67"/>
      <c r="P138" s="67"/>
      <c r="Q138" s="67"/>
      <c r="R138" s="67"/>
      <c r="S138" s="67"/>
      <c r="T138" s="68"/>
      <c r="U138" s="37"/>
      <c r="V138" s="37"/>
      <c r="W138" s="37"/>
      <c r="X138" s="37"/>
      <c r="Y138" s="37"/>
      <c r="Z138" s="37"/>
      <c r="AA138" s="37"/>
      <c r="AB138" s="37"/>
      <c r="AC138" s="37"/>
      <c r="AD138" s="37"/>
      <c r="AE138" s="37"/>
      <c r="AT138" s="19" t="s">
        <v>199</v>
      </c>
      <c r="AU138" s="19" t="s">
        <v>90</v>
      </c>
    </row>
    <row r="139" spans="1:65" s="13" customFormat="1" ht="10.199999999999999">
      <c r="B139" s="213"/>
      <c r="C139" s="214"/>
      <c r="D139" s="209" t="s">
        <v>201</v>
      </c>
      <c r="E139" s="215" t="s">
        <v>32</v>
      </c>
      <c r="F139" s="216" t="s">
        <v>1481</v>
      </c>
      <c r="G139" s="214"/>
      <c r="H139" s="215" t="s">
        <v>32</v>
      </c>
      <c r="I139" s="217"/>
      <c r="J139" s="214"/>
      <c r="K139" s="214"/>
      <c r="L139" s="218"/>
      <c r="M139" s="219"/>
      <c r="N139" s="220"/>
      <c r="O139" s="220"/>
      <c r="P139" s="220"/>
      <c r="Q139" s="220"/>
      <c r="R139" s="220"/>
      <c r="S139" s="220"/>
      <c r="T139" s="221"/>
      <c r="AT139" s="222" t="s">
        <v>201</v>
      </c>
      <c r="AU139" s="222" t="s">
        <v>90</v>
      </c>
      <c r="AV139" s="13" t="s">
        <v>40</v>
      </c>
      <c r="AW139" s="13" t="s">
        <v>38</v>
      </c>
      <c r="AX139" s="13" t="s">
        <v>81</v>
      </c>
      <c r="AY139" s="222" t="s">
        <v>192</v>
      </c>
    </row>
    <row r="140" spans="1:65" s="13" customFormat="1" ht="10.199999999999999">
      <c r="B140" s="213"/>
      <c r="C140" s="214"/>
      <c r="D140" s="209" t="s">
        <v>201</v>
      </c>
      <c r="E140" s="215" t="s">
        <v>32</v>
      </c>
      <c r="F140" s="216" t="s">
        <v>1482</v>
      </c>
      <c r="G140" s="214"/>
      <c r="H140" s="215" t="s">
        <v>32</v>
      </c>
      <c r="I140" s="217"/>
      <c r="J140" s="214"/>
      <c r="K140" s="214"/>
      <c r="L140" s="218"/>
      <c r="M140" s="219"/>
      <c r="N140" s="220"/>
      <c r="O140" s="220"/>
      <c r="P140" s="220"/>
      <c r="Q140" s="220"/>
      <c r="R140" s="220"/>
      <c r="S140" s="220"/>
      <c r="T140" s="221"/>
      <c r="AT140" s="222" t="s">
        <v>201</v>
      </c>
      <c r="AU140" s="222" t="s">
        <v>90</v>
      </c>
      <c r="AV140" s="13" t="s">
        <v>40</v>
      </c>
      <c r="AW140" s="13" t="s">
        <v>38</v>
      </c>
      <c r="AX140" s="13" t="s">
        <v>81</v>
      </c>
      <c r="AY140" s="222" t="s">
        <v>192</v>
      </c>
    </row>
    <row r="141" spans="1:65" s="14" customFormat="1" ht="10.199999999999999">
      <c r="B141" s="223"/>
      <c r="C141" s="224"/>
      <c r="D141" s="209" t="s">
        <v>201</v>
      </c>
      <c r="E141" s="225" t="s">
        <v>32</v>
      </c>
      <c r="F141" s="226" t="s">
        <v>1500</v>
      </c>
      <c r="G141" s="224"/>
      <c r="H141" s="227">
        <v>5</v>
      </c>
      <c r="I141" s="228"/>
      <c r="J141" s="224"/>
      <c r="K141" s="224"/>
      <c r="L141" s="229"/>
      <c r="M141" s="230"/>
      <c r="N141" s="231"/>
      <c r="O141" s="231"/>
      <c r="P141" s="231"/>
      <c r="Q141" s="231"/>
      <c r="R141" s="231"/>
      <c r="S141" s="231"/>
      <c r="T141" s="232"/>
      <c r="AT141" s="233" t="s">
        <v>201</v>
      </c>
      <c r="AU141" s="233" t="s">
        <v>90</v>
      </c>
      <c r="AV141" s="14" t="s">
        <v>90</v>
      </c>
      <c r="AW141" s="14" t="s">
        <v>38</v>
      </c>
      <c r="AX141" s="14" t="s">
        <v>81</v>
      </c>
      <c r="AY141" s="233" t="s">
        <v>192</v>
      </c>
    </row>
    <row r="142" spans="1:65" s="16" customFormat="1" ht="10.199999999999999">
      <c r="B142" s="245"/>
      <c r="C142" s="246"/>
      <c r="D142" s="209" t="s">
        <v>201</v>
      </c>
      <c r="E142" s="247" t="s">
        <v>32</v>
      </c>
      <c r="F142" s="248" t="s">
        <v>1483</v>
      </c>
      <c r="G142" s="246"/>
      <c r="H142" s="249">
        <v>5</v>
      </c>
      <c r="I142" s="250"/>
      <c r="J142" s="246"/>
      <c r="K142" s="246"/>
      <c r="L142" s="251"/>
      <c r="M142" s="252"/>
      <c r="N142" s="253"/>
      <c r="O142" s="253"/>
      <c r="P142" s="253"/>
      <c r="Q142" s="253"/>
      <c r="R142" s="253"/>
      <c r="S142" s="253"/>
      <c r="T142" s="254"/>
      <c r="AT142" s="255" t="s">
        <v>201</v>
      </c>
      <c r="AU142" s="255" t="s">
        <v>90</v>
      </c>
      <c r="AV142" s="16" t="s">
        <v>111</v>
      </c>
      <c r="AW142" s="16" t="s">
        <v>38</v>
      </c>
      <c r="AX142" s="16" t="s">
        <v>81</v>
      </c>
      <c r="AY142" s="255" t="s">
        <v>192</v>
      </c>
    </row>
    <row r="143" spans="1:65" s="15" customFormat="1" ht="10.199999999999999">
      <c r="B143" s="234"/>
      <c r="C143" s="235"/>
      <c r="D143" s="209" t="s">
        <v>201</v>
      </c>
      <c r="E143" s="236" t="s">
        <v>32</v>
      </c>
      <c r="F143" s="237" t="s">
        <v>204</v>
      </c>
      <c r="G143" s="235"/>
      <c r="H143" s="238">
        <v>5</v>
      </c>
      <c r="I143" s="239"/>
      <c r="J143" s="235"/>
      <c r="K143" s="235"/>
      <c r="L143" s="240"/>
      <c r="M143" s="241"/>
      <c r="N143" s="242"/>
      <c r="O143" s="242"/>
      <c r="P143" s="242"/>
      <c r="Q143" s="242"/>
      <c r="R143" s="242"/>
      <c r="S143" s="242"/>
      <c r="T143" s="243"/>
      <c r="AT143" s="244" t="s">
        <v>201</v>
      </c>
      <c r="AU143" s="244" t="s">
        <v>90</v>
      </c>
      <c r="AV143" s="15" t="s">
        <v>161</v>
      </c>
      <c r="AW143" s="15" t="s">
        <v>38</v>
      </c>
      <c r="AX143" s="15" t="s">
        <v>40</v>
      </c>
      <c r="AY143" s="244" t="s">
        <v>192</v>
      </c>
    </row>
    <row r="144" spans="1:65" s="2" customFormat="1" ht="21.75" customHeight="1">
      <c r="A144" s="37"/>
      <c r="B144" s="38"/>
      <c r="C144" s="196" t="s">
        <v>238</v>
      </c>
      <c r="D144" s="196" t="s">
        <v>194</v>
      </c>
      <c r="E144" s="197" t="s">
        <v>1459</v>
      </c>
      <c r="F144" s="198" t="s">
        <v>1460</v>
      </c>
      <c r="G144" s="199" t="s">
        <v>160</v>
      </c>
      <c r="H144" s="200">
        <v>530</v>
      </c>
      <c r="I144" s="201"/>
      <c r="J144" s="202">
        <f>ROUND(I144*H144,2)</f>
        <v>0</v>
      </c>
      <c r="K144" s="198" t="s">
        <v>197</v>
      </c>
      <c r="L144" s="42"/>
      <c r="M144" s="203" t="s">
        <v>32</v>
      </c>
      <c r="N144" s="204" t="s">
        <v>52</v>
      </c>
      <c r="O144" s="67"/>
      <c r="P144" s="205">
        <f>O144*H144</f>
        <v>0</v>
      </c>
      <c r="Q144" s="205">
        <v>0</v>
      </c>
      <c r="R144" s="205">
        <f>Q144*H144</f>
        <v>0</v>
      </c>
      <c r="S144" s="205">
        <v>0</v>
      </c>
      <c r="T144" s="206">
        <f>S144*H144</f>
        <v>0</v>
      </c>
      <c r="U144" s="37"/>
      <c r="V144" s="37"/>
      <c r="W144" s="37"/>
      <c r="X144" s="37"/>
      <c r="Y144" s="37"/>
      <c r="Z144" s="37"/>
      <c r="AA144" s="37"/>
      <c r="AB144" s="37"/>
      <c r="AC144" s="37"/>
      <c r="AD144" s="37"/>
      <c r="AE144" s="37"/>
      <c r="AR144" s="207" t="s">
        <v>161</v>
      </c>
      <c r="AT144" s="207" t="s">
        <v>194</v>
      </c>
      <c r="AU144" s="207" t="s">
        <v>90</v>
      </c>
      <c r="AY144" s="19" t="s">
        <v>192</v>
      </c>
      <c r="BE144" s="208">
        <f>IF(N144="základní",J144,0)</f>
        <v>0</v>
      </c>
      <c r="BF144" s="208">
        <f>IF(N144="snížená",J144,0)</f>
        <v>0</v>
      </c>
      <c r="BG144" s="208">
        <f>IF(N144="zákl. přenesená",J144,0)</f>
        <v>0</v>
      </c>
      <c r="BH144" s="208">
        <f>IF(N144="sníž. přenesená",J144,0)</f>
        <v>0</v>
      </c>
      <c r="BI144" s="208">
        <f>IF(N144="nulová",J144,0)</f>
        <v>0</v>
      </c>
      <c r="BJ144" s="19" t="s">
        <v>40</v>
      </c>
      <c r="BK144" s="208">
        <f>ROUND(I144*H144,2)</f>
        <v>0</v>
      </c>
      <c r="BL144" s="19" t="s">
        <v>161</v>
      </c>
      <c r="BM144" s="207" t="s">
        <v>1501</v>
      </c>
    </row>
    <row r="145" spans="1:65" s="2" customFormat="1" ht="48">
      <c r="A145" s="37"/>
      <c r="B145" s="38"/>
      <c r="C145" s="39"/>
      <c r="D145" s="209" t="s">
        <v>199</v>
      </c>
      <c r="E145" s="39"/>
      <c r="F145" s="210" t="s">
        <v>1457</v>
      </c>
      <c r="G145" s="39"/>
      <c r="H145" s="39"/>
      <c r="I145" s="119"/>
      <c r="J145" s="39"/>
      <c r="K145" s="39"/>
      <c r="L145" s="42"/>
      <c r="M145" s="211"/>
      <c r="N145" s="212"/>
      <c r="O145" s="67"/>
      <c r="P145" s="67"/>
      <c r="Q145" s="67"/>
      <c r="R145" s="67"/>
      <c r="S145" s="67"/>
      <c r="T145" s="68"/>
      <c r="U145" s="37"/>
      <c r="V145" s="37"/>
      <c r="W145" s="37"/>
      <c r="X145" s="37"/>
      <c r="Y145" s="37"/>
      <c r="Z145" s="37"/>
      <c r="AA145" s="37"/>
      <c r="AB145" s="37"/>
      <c r="AC145" s="37"/>
      <c r="AD145" s="37"/>
      <c r="AE145" s="37"/>
      <c r="AT145" s="19" t="s">
        <v>199</v>
      </c>
      <c r="AU145" s="19" t="s">
        <v>90</v>
      </c>
    </row>
    <row r="146" spans="1:65" s="2" customFormat="1" ht="19.2">
      <c r="A146" s="37"/>
      <c r="B146" s="38"/>
      <c r="C146" s="39"/>
      <c r="D146" s="209" t="s">
        <v>209</v>
      </c>
      <c r="E146" s="39"/>
      <c r="F146" s="210" t="s">
        <v>1487</v>
      </c>
      <c r="G146" s="39"/>
      <c r="H146" s="39"/>
      <c r="I146" s="119"/>
      <c r="J146" s="39"/>
      <c r="K146" s="39"/>
      <c r="L146" s="42"/>
      <c r="M146" s="211"/>
      <c r="N146" s="212"/>
      <c r="O146" s="67"/>
      <c r="P146" s="67"/>
      <c r="Q146" s="67"/>
      <c r="R146" s="67"/>
      <c r="S146" s="67"/>
      <c r="T146" s="68"/>
      <c r="U146" s="37"/>
      <c r="V146" s="37"/>
      <c r="W146" s="37"/>
      <c r="X146" s="37"/>
      <c r="Y146" s="37"/>
      <c r="Z146" s="37"/>
      <c r="AA146" s="37"/>
      <c r="AB146" s="37"/>
      <c r="AC146" s="37"/>
      <c r="AD146" s="37"/>
      <c r="AE146" s="37"/>
      <c r="AT146" s="19" t="s">
        <v>209</v>
      </c>
      <c r="AU146" s="19" t="s">
        <v>90</v>
      </c>
    </row>
    <row r="147" spans="1:65" s="14" customFormat="1" ht="10.199999999999999">
      <c r="B147" s="223"/>
      <c r="C147" s="224"/>
      <c r="D147" s="209" t="s">
        <v>201</v>
      </c>
      <c r="E147" s="225" t="s">
        <v>32</v>
      </c>
      <c r="F147" s="226" t="s">
        <v>1502</v>
      </c>
      <c r="G147" s="224"/>
      <c r="H147" s="227">
        <v>530</v>
      </c>
      <c r="I147" s="228"/>
      <c r="J147" s="224"/>
      <c r="K147" s="224"/>
      <c r="L147" s="229"/>
      <c r="M147" s="230"/>
      <c r="N147" s="231"/>
      <c r="O147" s="231"/>
      <c r="P147" s="231"/>
      <c r="Q147" s="231"/>
      <c r="R147" s="231"/>
      <c r="S147" s="231"/>
      <c r="T147" s="232"/>
      <c r="AT147" s="233" t="s">
        <v>201</v>
      </c>
      <c r="AU147" s="233" t="s">
        <v>90</v>
      </c>
      <c r="AV147" s="14" t="s">
        <v>90</v>
      </c>
      <c r="AW147" s="14" t="s">
        <v>38</v>
      </c>
      <c r="AX147" s="14" t="s">
        <v>40</v>
      </c>
      <c r="AY147" s="233" t="s">
        <v>192</v>
      </c>
    </row>
    <row r="148" spans="1:65" s="2" customFormat="1" ht="16.5" customHeight="1">
      <c r="A148" s="37"/>
      <c r="B148" s="38"/>
      <c r="C148" s="196" t="s">
        <v>245</v>
      </c>
      <c r="D148" s="196" t="s">
        <v>194</v>
      </c>
      <c r="E148" s="197" t="s">
        <v>1462</v>
      </c>
      <c r="F148" s="198" t="s">
        <v>1463</v>
      </c>
      <c r="G148" s="199" t="s">
        <v>160</v>
      </c>
      <c r="H148" s="200">
        <v>11</v>
      </c>
      <c r="I148" s="201"/>
      <c r="J148" s="202">
        <f>ROUND(I148*H148,2)</f>
        <v>0</v>
      </c>
      <c r="K148" s="198" t="s">
        <v>197</v>
      </c>
      <c r="L148" s="42"/>
      <c r="M148" s="203" t="s">
        <v>32</v>
      </c>
      <c r="N148" s="204" t="s">
        <v>52</v>
      </c>
      <c r="O148" s="67"/>
      <c r="P148" s="205">
        <f>O148*H148</f>
        <v>0</v>
      </c>
      <c r="Q148" s="205">
        <v>0</v>
      </c>
      <c r="R148" s="205">
        <f>Q148*H148</f>
        <v>0</v>
      </c>
      <c r="S148" s="205">
        <v>0</v>
      </c>
      <c r="T148" s="206">
        <f>S148*H148</f>
        <v>0</v>
      </c>
      <c r="U148" s="37"/>
      <c r="V148" s="37"/>
      <c r="W148" s="37"/>
      <c r="X148" s="37"/>
      <c r="Y148" s="37"/>
      <c r="Z148" s="37"/>
      <c r="AA148" s="37"/>
      <c r="AB148" s="37"/>
      <c r="AC148" s="37"/>
      <c r="AD148" s="37"/>
      <c r="AE148" s="37"/>
      <c r="AR148" s="207" t="s">
        <v>161</v>
      </c>
      <c r="AT148" s="207" t="s">
        <v>194</v>
      </c>
      <c r="AU148" s="207" t="s">
        <v>90</v>
      </c>
      <c r="AY148" s="19" t="s">
        <v>192</v>
      </c>
      <c r="BE148" s="208">
        <f>IF(N148="základní",J148,0)</f>
        <v>0</v>
      </c>
      <c r="BF148" s="208">
        <f>IF(N148="snížená",J148,0)</f>
        <v>0</v>
      </c>
      <c r="BG148" s="208">
        <f>IF(N148="zákl. přenesená",J148,0)</f>
        <v>0</v>
      </c>
      <c r="BH148" s="208">
        <f>IF(N148="sníž. přenesená",J148,0)</f>
        <v>0</v>
      </c>
      <c r="BI148" s="208">
        <f>IF(N148="nulová",J148,0)</f>
        <v>0</v>
      </c>
      <c r="BJ148" s="19" t="s">
        <v>40</v>
      </c>
      <c r="BK148" s="208">
        <f>ROUND(I148*H148,2)</f>
        <v>0</v>
      </c>
      <c r="BL148" s="19" t="s">
        <v>161</v>
      </c>
      <c r="BM148" s="207" t="s">
        <v>1503</v>
      </c>
    </row>
    <row r="149" spans="1:65" s="2" customFormat="1" ht="28.8">
      <c r="A149" s="37"/>
      <c r="B149" s="38"/>
      <c r="C149" s="39"/>
      <c r="D149" s="209" t="s">
        <v>199</v>
      </c>
      <c r="E149" s="39"/>
      <c r="F149" s="210" t="s">
        <v>1465</v>
      </c>
      <c r="G149" s="39"/>
      <c r="H149" s="39"/>
      <c r="I149" s="119"/>
      <c r="J149" s="39"/>
      <c r="K149" s="39"/>
      <c r="L149" s="42"/>
      <c r="M149" s="211"/>
      <c r="N149" s="212"/>
      <c r="O149" s="67"/>
      <c r="P149" s="67"/>
      <c r="Q149" s="67"/>
      <c r="R149" s="67"/>
      <c r="S149" s="67"/>
      <c r="T149" s="68"/>
      <c r="U149" s="37"/>
      <c r="V149" s="37"/>
      <c r="W149" s="37"/>
      <c r="X149" s="37"/>
      <c r="Y149" s="37"/>
      <c r="Z149" s="37"/>
      <c r="AA149" s="37"/>
      <c r="AB149" s="37"/>
      <c r="AC149" s="37"/>
      <c r="AD149" s="37"/>
      <c r="AE149" s="37"/>
      <c r="AT149" s="19" t="s">
        <v>199</v>
      </c>
      <c r="AU149" s="19" t="s">
        <v>90</v>
      </c>
    </row>
    <row r="150" spans="1:65" s="13" customFormat="1" ht="10.199999999999999">
      <c r="B150" s="213"/>
      <c r="C150" s="214"/>
      <c r="D150" s="209" t="s">
        <v>201</v>
      </c>
      <c r="E150" s="215" t="s">
        <v>32</v>
      </c>
      <c r="F150" s="216" t="s">
        <v>1481</v>
      </c>
      <c r="G150" s="214"/>
      <c r="H150" s="215" t="s">
        <v>32</v>
      </c>
      <c r="I150" s="217"/>
      <c r="J150" s="214"/>
      <c r="K150" s="214"/>
      <c r="L150" s="218"/>
      <c r="M150" s="219"/>
      <c r="N150" s="220"/>
      <c r="O150" s="220"/>
      <c r="P150" s="220"/>
      <c r="Q150" s="220"/>
      <c r="R150" s="220"/>
      <c r="S150" s="220"/>
      <c r="T150" s="221"/>
      <c r="AT150" s="222" t="s">
        <v>201</v>
      </c>
      <c r="AU150" s="222" t="s">
        <v>90</v>
      </c>
      <c r="AV150" s="13" t="s">
        <v>40</v>
      </c>
      <c r="AW150" s="13" t="s">
        <v>38</v>
      </c>
      <c r="AX150" s="13" t="s">
        <v>81</v>
      </c>
      <c r="AY150" s="222" t="s">
        <v>192</v>
      </c>
    </row>
    <row r="151" spans="1:65" s="13" customFormat="1" ht="10.199999999999999">
      <c r="B151" s="213"/>
      <c r="C151" s="214"/>
      <c r="D151" s="209" t="s">
        <v>201</v>
      </c>
      <c r="E151" s="215" t="s">
        <v>32</v>
      </c>
      <c r="F151" s="216" t="s">
        <v>1482</v>
      </c>
      <c r="G151" s="214"/>
      <c r="H151" s="215" t="s">
        <v>32</v>
      </c>
      <c r="I151" s="217"/>
      <c r="J151" s="214"/>
      <c r="K151" s="214"/>
      <c r="L151" s="218"/>
      <c r="M151" s="219"/>
      <c r="N151" s="220"/>
      <c r="O151" s="220"/>
      <c r="P151" s="220"/>
      <c r="Q151" s="220"/>
      <c r="R151" s="220"/>
      <c r="S151" s="220"/>
      <c r="T151" s="221"/>
      <c r="AT151" s="222" t="s">
        <v>201</v>
      </c>
      <c r="AU151" s="222" t="s">
        <v>90</v>
      </c>
      <c r="AV151" s="13" t="s">
        <v>40</v>
      </c>
      <c r="AW151" s="13" t="s">
        <v>38</v>
      </c>
      <c r="AX151" s="13" t="s">
        <v>81</v>
      </c>
      <c r="AY151" s="222" t="s">
        <v>192</v>
      </c>
    </row>
    <row r="152" spans="1:65" s="14" customFormat="1" ht="10.199999999999999">
      <c r="B152" s="223"/>
      <c r="C152" s="224"/>
      <c r="D152" s="209" t="s">
        <v>201</v>
      </c>
      <c r="E152" s="225" t="s">
        <v>32</v>
      </c>
      <c r="F152" s="226" t="s">
        <v>1504</v>
      </c>
      <c r="G152" s="224"/>
      <c r="H152" s="227">
        <v>3</v>
      </c>
      <c r="I152" s="228"/>
      <c r="J152" s="224"/>
      <c r="K152" s="224"/>
      <c r="L152" s="229"/>
      <c r="M152" s="230"/>
      <c r="N152" s="231"/>
      <c r="O152" s="231"/>
      <c r="P152" s="231"/>
      <c r="Q152" s="231"/>
      <c r="R152" s="231"/>
      <c r="S152" s="231"/>
      <c r="T152" s="232"/>
      <c r="AT152" s="233" t="s">
        <v>201</v>
      </c>
      <c r="AU152" s="233" t="s">
        <v>90</v>
      </c>
      <c r="AV152" s="14" t="s">
        <v>90</v>
      </c>
      <c r="AW152" s="14" t="s">
        <v>38</v>
      </c>
      <c r="AX152" s="14" t="s">
        <v>81</v>
      </c>
      <c r="AY152" s="233" t="s">
        <v>192</v>
      </c>
    </row>
    <row r="153" spans="1:65" s="14" customFormat="1" ht="10.199999999999999">
      <c r="B153" s="223"/>
      <c r="C153" s="224"/>
      <c r="D153" s="209" t="s">
        <v>201</v>
      </c>
      <c r="E153" s="225" t="s">
        <v>32</v>
      </c>
      <c r="F153" s="226" t="s">
        <v>1505</v>
      </c>
      <c r="G153" s="224"/>
      <c r="H153" s="227">
        <v>8</v>
      </c>
      <c r="I153" s="228"/>
      <c r="J153" s="224"/>
      <c r="K153" s="224"/>
      <c r="L153" s="229"/>
      <c r="M153" s="230"/>
      <c r="N153" s="231"/>
      <c r="O153" s="231"/>
      <c r="P153" s="231"/>
      <c r="Q153" s="231"/>
      <c r="R153" s="231"/>
      <c r="S153" s="231"/>
      <c r="T153" s="232"/>
      <c r="AT153" s="233" t="s">
        <v>201</v>
      </c>
      <c r="AU153" s="233" t="s">
        <v>90</v>
      </c>
      <c r="AV153" s="14" t="s">
        <v>90</v>
      </c>
      <c r="AW153" s="14" t="s">
        <v>38</v>
      </c>
      <c r="AX153" s="14" t="s">
        <v>81</v>
      </c>
      <c r="AY153" s="233" t="s">
        <v>192</v>
      </c>
    </row>
    <row r="154" spans="1:65" s="16" customFormat="1" ht="10.199999999999999">
      <c r="B154" s="245"/>
      <c r="C154" s="246"/>
      <c r="D154" s="209" t="s">
        <v>201</v>
      </c>
      <c r="E154" s="247" t="s">
        <v>32</v>
      </c>
      <c r="F154" s="248" t="s">
        <v>1483</v>
      </c>
      <c r="G154" s="246"/>
      <c r="H154" s="249">
        <v>11</v>
      </c>
      <c r="I154" s="250"/>
      <c r="J154" s="246"/>
      <c r="K154" s="246"/>
      <c r="L154" s="251"/>
      <c r="M154" s="252"/>
      <c r="N154" s="253"/>
      <c r="O154" s="253"/>
      <c r="P154" s="253"/>
      <c r="Q154" s="253"/>
      <c r="R154" s="253"/>
      <c r="S154" s="253"/>
      <c r="T154" s="254"/>
      <c r="AT154" s="255" t="s">
        <v>201</v>
      </c>
      <c r="AU154" s="255" t="s">
        <v>90</v>
      </c>
      <c r="AV154" s="16" t="s">
        <v>111</v>
      </c>
      <c r="AW154" s="16" t="s">
        <v>38</v>
      </c>
      <c r="AX154" s="16" t="s">
        <v>81</v>
      </c>
      <c r="AY154" s="255" t="s">
        <v>192</v>
      </c>
    </row>
    <row r="155" spans="1:65" s="15" customFormat="1" ht="10.199999999999999">
      <c r="B155" s="234"/>
      <c r="C155" s="235"/>
      <c r="D155" s="209" t="s">
        <v>201</v>
      </c>
      <c r="E155" s="236" t="s">
        <v>32</v>
      </c>
      <c r="F155" s="237" t="s">
        <v>204</v>
      </c>
      <c r="G155" s="235"/>
      <c r="H155" s="238">
        <v>11</v>
      </c>
      <c r="I155" s="239"/>
      <c r="J155" s="235"/>
      <c r="K155" s="235"/>
      <c r="L155" s="240"/>
      <c r="M155" s="241"/>
      <c r="N155" s="242"/>
      <c r="O155" s="242"/>
      <c r="P155" s="242"/>
      <c r="Q155" s="242"/>
      <c r="R155" s="242"/>
      <c r="S155" s="242"/>
      <c r="T155" s="243"/>
      <c r="AT155" s="244" t="s">
        <v>201</v>
      </c>
      <c r="AU155" s="244" t="s">
        <v>90</v>
      </c>
      <c r="AV155" s="15" t="s">
        <v>161</v>
      </c>
      <c r="AW155" s="15" t="s">
        <v>38</v>
      </c>
      <c r="AX155" s="15" t="s">
        <v>40</v>
      </c>
      <c r="AY155" s="244" t="s">
        <v>192</v>
      </c>
    </row>
    <row r="156" spans="1:65" s="2" customFormat="1" ht="21.75" customHeight="1">
      <c r="A156" s="37"/>
      <c r="B156" s="38"/>
      <c r="C156" s="196" t="s">
        <v>265</v>
      </c>
      <c r="D156" s="196" t="s">
        <v>194</v>
      </c>
      <c r="E156" s="197" t="s">
        <v>1467</v>
      </c>
      <c r="F156" s="198" t="s">
        <v>1468</v>
      </c>
      <c r="G156" s="199" t="s">
        <v>160</v>
      </c>
      <c r="H156" s="200">
        <v>1166</v>
      </c>
      <c r="I156" s="201"/>
      <c r="J156" s="202">
        <f>ROUND(I156*H156,2)</f>
        <v>0</v>
      </c>
      <c r="K156" s="198" t="s">
        <v>197</v>
      </c>
      <c r="L156" s="42"/>
      <c r="M156" s="203" t="s">
        <v>32</v>
      </c>
      <c r="N156" s="204" t="s">
        <v>52</v>
      </c>
      <c r="O156" s="67"/>
      <c r="P156" s="205">
        <f>O156*H156</f>
        <v>0</v>
      </c>
      <c r="Q156" s="205">
        <v>0</v>
      </c>
      <c r="R156" s="205">
        <f>Q156*H156</f>
        <v>0</v>
      </c>
      <c r="S156" s="205">
        <v>0</v>
      </c>
      <c r="T156" s="206">
        <f>S156*H156</f>
        <v>0</v>
      </c>
      <c r="U156" s="37"/>
      <c r="V156" s="37"/>
      <c r="W156" s="37"/>
      <c r="X156" s="37"/>
      <c r="Y156" s="37"/>
      <c r="Z156" s="37"/>
      <c r="AA156" s="37"/>
      <c r="AB156" s="37"/>
      <c r="AC156" s="37"/>
      <c r="AD156" s="37"/>
      <c r="AE156" s="37"/>
      <c r="AR156" s="207" t="s">
        <v>161</v>
      </c>
      <c r="AT156" s="207" t="s">
        <v>194</v>
      </c>
      <c r="AU156" s="207" t="s">
        <v>90</v>
      </c>
      <c r="AY156" s="19" t="s">
        <v>192</v>
      </c>
      <c r="BE156" s="208">
        <f>IF(N156="základní",J156,0)</f>
        <v>0</v>
      </c>
      <c r="BF156" s="208">
        <f>IF(N156="snížená",J156,0)</f>
        <v>0</v>
      </c>
      <c r="BG156" s="208">
        <f>IF(N156="zákl. přenesená",J156,0)</f>
        <v>0</v>
      </c>
      <c r="BH156" s="208">
        <f>IF(N156="sníž. přenesená",J156,0)</f>
        <v>0</v>
      </c>
      <c r="BI156" s="208">
        <f>IF(N156="nulová",J156,0)</f>
        <v>0</v>
      </c>
      <c r="BJ156" s="19" t="s">
        <v>40</v>
      </c>
      <c r="BK156" s="208">
        <f>ROUND(I156*H156,2)</f>
        <v>0</v>
      </c>
      <c r="BL156" s="19" t="s">
        <v>161</v>
      </c>
      <c r="BM156" s="207" t="s">
        <v>1506</v>
      </c>
    </row>
    <row r="157" spans="1:65" s="2" customFormat="1" ht="28.8">
      <c r="A157" s="37"/>
      <c r="B157" s="38"/>
      <c r="C157" s="39"/>
      <c r="D157" s="209" t="s">
        <v>199</v>
      </c>
      <c r="E157" s="39"/>
      <c r="F157" s="210" t="s">
        <v>1465</v>
      </c>
      <c r="G157" s="39"/>
      <c r="H157" s="39"/>
      <c r="I157" s="119"/>
      <c r="J157" s="39"/>
      <c r="K157" s="39"/>
      <c r="L157" s="42"/>
      <c r="M157" s="211"/>
      <c r="N157" s="212"/>
      <c r="O157" s="67"/>
      <c r="P157" s="67"/>
      <c r="Q157" s="67"/>
      <c r="R157" s="67"/>
      <c r="S157" s="67"/>
      <c r="T157" s="68"/>
      <c r="U157" s="37"/>
      <c r="V157" s="37"/>
      <c r="W157" s="37"/>
      <c r="X157" s="37"/>
      <c r="Y157" s="37"/>
      <c r="Z157" s="37"/>
      <c r="AA157" s="37"/>
      <c r="AB157" s="37"/>
      <c r="AC157" s="37"/>
      <c r="AD157" s="37"/>
      <c r="AE157" s="37"/>
      <c r="AT157" s="19" t="s">
        <v>199</v>
      </c>
      <c r="AU157" s="19" t="s">
        <v>90</v>
      </c>
    </row>
    <row r="158" spans="1:65" s="2" customFormat="1" ht="19.2">
      <c r="A158" s="37"/>
      <c r="B158" s="38"/>
      <c r="C158" s="39"/>
      <c r="D158" s="209" t="s">
        <v>209</v>
      </c>
      <c r="E158" s="39"/>
      <c r="F158" s="210" t="s">
        <v>1487</v>
      </c>
      <c r="G158" s="39"/>
      <c r="H158" s="39"/>
      <c r="I158" s="119"/>
      <c r="J158" s="39"/>
      <c r="K158" s="39"/>
      <c r="L158" s="42"/>
      <c r="M158" s="211"/>
      <c r="N158" s="212"/>
      <c r="O158" s="67"/>
      <c r="P158" s="67"/>
      <c r="Q158" s="67"/>
      <c r="R158" s="67"/>
      <c r="S158" s="67"/>
      <c r="T158" s="68"/>
      <c r="U158" s="37"/>
      <c r="V158" s="37"/>
      <c r="W158" s="37"/>
      <c r="X158" s="37"/>
      <c r="Y158" s="37"/>
      <c r="Z158" s="37"/>
      <c r="AA158" s="37"/>
      <c r="AB158" s="37"/>
      <c r="AC158" s="37"/>
      <c r="AD158" s="37"/>
      <c r="AE158" s="37"/>
      <c r="AT158" s="19" t="s">
        <v>209</v>
      </c>
      <c r="AU158" s="19" t="s">
        <v>90</v>
      </c>
    </row>
    <row r="159" spans="1:65" s="14" customFormat="1" ht="10.199999999999999">
      <c r="B159" s="223"/>
      <c r="C159" s="224"/>
      <c r="D159" s="209" t="s">
        <v>201</v>
      </c>
      <c r="E159" s="225" t="s">
        <v>32</v>
      </c>
      <c r="F159" s="226" t="s">
        <v>1478</v>
      </c>
      <c r="G159" s="224"/>
      <c r="H159" s="227">
        <v>1166</v>
      </c>
      <c r="I159" s="228"/>
      <c r="J159" s="224"/>
      <c r="K159" s="224"/>
      <c r="L159" s="229"/>
      <c r="M159" s="230"/>
      <c r="N159" s="231"/>
      <c r="O159" s="231"/>
      <c r="P159" s="231"/>
      <c r="Q159" s="231"/>
      <c r="R159" s="231"/>
      <c r="S159" s="231"/>
      <c r="T159" s="232"/>
      <c r="AT159" s="233" t="s">
        <v>201</v>
      </c>
      <c r="AU159" s="233" t="s">
        <v>90</v>
      </c>
      <c r="AV159" s="14" t="s">
        <v>90</v>
      </c>
      <c r="AW159" s="14" t="s">
        <v>38</v>
      </c>
      <c r="AX159" s="14" t="s">
        <v>40</v>
      </c>
      <c r="AY159" s="233" t="s">
        <v>192</v>
      </c>
    </row>
    <row r="160" spans="1:65" s="2" customFormat="1" ht="16.5" customHeight="1">
      <c r="A160" s="37"/>
      <c r="B160" s="38"/>
      <c r="C160" s="196" t="s">
        <v>270</v>
      </c>
      <c r="D160" s="196" t="s">
        <v>194</v>
      </c>
      <c r="E160" s="197" t="s">
        <v>1471</v>
      </c>
      <c r="F160" s="198" t="s">
        <v>1472</v>
      </c>
      <c r="G160" s="199" t="s">
        <v>160</v>
      </c>
      <c r="H160" s="200">
        <v>8</v>
      </c>
      <c r="I160" s="201"/>
      <c r="J160" s="202">
        <f>ROUND(I160*H160,2)</f>
        <v>0</v>
      </c>
      <c r="K160" s="198" t="s">
        <v>197</v>
      </c>
      <c r="L160" s="42"/>
      <c r="M160" s="203" t="s">
        <v>32</v>
      </c>
      <c r="N160" s="204" t="s">
        <v>52</v>
      </c>
      <c r="O160" s="67"/>
      <c r="P160" s="205">
        <f>O160*H160</f>
        <v>0</v>
      </c>
      <c r="Q160" s="205">
        <v>0</v>
      </c>
      <c r="R160" s="205">
        <f>Q160*H160</f>
        <v>0</v>
      </c>
      <c r="S160" s="205">
        <v>0</v>
      </c>
      <c r="T160" s="206">
        <f>S160*H160</f>
        <v>0</v>
      </c>
      <c r="U160" s="37"/>
      <c r="V160" s="37"/>
      <c r="W160" s="37"/>
      <c r="X160" s="37"/>
      <c r="Y160" s="37"/>
      <c r="Z160" s="37"/>
      <c r="AA160" s="37"/>
      <c r="AB160" s="37"/>
      <c r="AC160" s="37"/>
      <c r="AD160" s="37"/>
      <c r="AE160" s="37"/>
      <c r="AR160" s="207" t="s">
        <v>161</v>
      </c>
      <c r="AT160" s="207" t="s">
        <v>194</v>
      </c>
      <c r="AU160" s="207" t="s">
        <v>90</v>
      </c>
      <c r="AY160" s="19" t="s">
        <v>192</v>
      </c>
      <c r="BE160" s="208">
        <f>IF(N160="základní",J160,0)</f>
        <v>0</v>
      </c>
      <c r="BF160" s="208">
        <f>IF(N160="snížená",J160,0)</f>
        <v>0</v>
      </c>
      <c r="BG160" s="208">
        <f>IF(N160="zákl. přenesená",J160,0)</f>
        <v>0</v>
      </c>
      <c r="BH160" s="208">
        <f>IF(N160="sníž. přenesená",J160,0)</f>
        <v>0</v>
      </c>
      <c r="BI160" s="208">
        <f>IF(N160="nulová",J160,0)</f>
        <v>0</v>
      </c>
      <c r="BJ160" s="19" t="s">
        <v>40</v>
      </c>
      <c r="BK160" s="208">
        <f>ROUND(I160*H160,2)</f>
        <v>0</v>
      </c>
      <c r="BL160" s="19" t="s">
        <v>161</v>
      </c>
      <c r="BM160" s="207" t="s">
        <v>1507</v>
      </c>
    </row>
    <row r="161" spans="1:65" s="2" customFormat="1" ht="28.8">
      <c r="A161" s="37"/>
      <c r="B161" s="38"/>
      <c r="C161" s="39"/>
      <c r="D161" s="209" t="s">
        <v>199</v>
      </c>
      <c r="E161" s="39"/>
      <c r="F161" s="210" t="s">
        <v>1465</v>
      </c>
      <c r="G161" s="39"/>
      <c r="H161" s="39"/>
      <c r="I161" s="119"/>
      <c r="J161" s="39"/>
      <c r="K161" s="39"/>
      <c r="L161" s="42"/>
      <c r="M161" s="211"/>
      <c r="N161" s="212"/>
      <c r="O161" s="67"/>
      <c r="P161" s="67"/>
      <c r="Q161" s="67"/>
      <c r="R161" s="67"/>
      <c r="S161" s="67"/>
      <c r="T161" s="68"/>
      <c r="U161" s="37"/>
      <c r="V161" s="37"/>
      <c r="W161" s="37"/>
      <c r="X161" s="37"/>
      <c r="Y161" s="37"/>
      <c r="Z161" s="37"/>
      <c r="AA161" s="37"/>
      <c r="AB161" s="37"/>
      <c r="AC161" s="37"/>
      <c r="AD161" s="37"/>
      <c r="AE161" s="37"/>
      <c r="AT161" s="19" t="s">
        <v>199</v>
      </c>
      <c r="AU161" s="19" t="s">
        <v>90</v>
      </c>
    </row>
    <row r="162" spans="1:65" s="13" customFormat="1" ht="10.199999999999999">
      <c r="B162" s="213"/>
      <c r="C162" s="214"/>
      <c r="D162" s="209" t="s">
        <v>201</v>
      </c>
      <c r="E162" s="215" t="s">
        <v>32</v>
      </c>
      <c r="F162" s="216" t="s">
        <v>1481</v>
      </c>
      <c r="G162" s="214"/>
      <c r="H162" s="215" t="s">
        <v>32</v>
      </c>
      <c r="I162" s="217"/>
      <c r="J162" s="214"/>
      <c r="K162" s="214"/>
      <c r="L162" s="218"/>
      <c r="M162" s="219"/>
      <c r="N162" s="220"/>
      <c r="O162" s="220"/>
      <c r="P162" s="220"/>
      <c r="Q162" s="220"/>
      <c r="R162" s="220"/>
      <c r="S162" s="220"/>
      <c r="T162" s="221"/>
      <c r="AT162" s="222" t="s">
        <v>201</v>
      </c>
      <c r="AU162" s="222" t="s">
        <v>90</v>
      </c>
      <c r="AV162" s="13" t="s">
        <v>40</v>
      </c>
      <c r="AW162" s="13" t="s">
        <v>38</v>
      </c>
      <c r="AX162" s="13" t="s">
        <v>81</v>
      </c>
      <c r="AY162" s="222" t="s">
        <v>192</v>
      </c>
    </row>
    <row r="163" spans="1:65" s="13" customFormat="1" ht="10.199999999999999">
      <c r="B163" s="213"/>
      <c r="C163" s="214"/>
      <c r="D163" s="209" t="s">
        <v>201</v>
      </c>
      <c r="E163" s="215" t="s">
        <v>32</v>
      </c>
      <c r="F163" s="216" t="s">
        <v>1482</v>
      </c>
      <c r="G163" s="214"/>
      <c r="H163" s="215" t="s">
        <v>32</v>
      </c>
      <c r="I163" s="217"/>
      <c r="J163" s="214"/>
      <c r="K163" s="214"/>
      <c r="L163" s="218"/>
      <c r="M163" s="219"/>
      <c r="N163" s="220"/>
      <c r="O163" s="220"/>
      <c r="P163" s="220"/>
      <c r="Q163" s="220"/>
      <c r="R163" s="220"/>
      <c r="S163" s="220"/>
      <c r="T163" s="221"/>
      <c r="AT163" s="222" t="s">
        <v>201</v>
      </c>
      <c r="AU163" s="222" t="s">
        <v>90</v>
      </c>
      <c r="AV163" s="13" t="s">
        <v>40</v>
      </c>
      <c r="AW163" s="13" t="s">
        <v>38</v>
      </c>
      <c r="AX163" s="13" t="s">
        <v>81</v>
      </c>
      <c r="AY163" s="222" t="s">
        <v>192</v>
      </c>
    </row>
    <row r="164" spans="1:65" s="14" customFormat="1" ht="10.199999999999999">
      <c r="B164" s="223"/>
      <c r="C164" s="224"/>
      <c r="D164" s="209" t="s">
        <v>201</v>
      </c>
      <c r="E164" s="225" t="s">
        <v>32</v>
      </c>
      <c r="F164" s="226" t="s">
        <v>1508</v>
      </c>
      <c r="G164" s="224"/>
      <c r="H164" s="227">
        <v>8</v>
      </c>
      <c r="I164" s="228"/>
      <c r="J164" s="224"/>
      <c r="K164" s="224"/>
      <c r="L164" s="229"/>
      <c r="M164" s="230"/>
      <c r="N164" s="231"/>
      <c r="O164" s="231"/>
      <c r="P164" s="231"/>
      <c r="Q164" s="231"/>
      <c r="R164" s="231"/>
      <c r="S164" s="231"/>
      <c r="T164" s="232"/>
      <c r="AT164" s="233" t="s">
        <v>201</v>
      </c>
      <c r="AU164" s="233" t="s">
        <v>90</v>
      </c>
      <c r="AV164" s="14" t="s">
        <v>90</v>
      </c>
      <c r="AW164" s="14" t="s">
        <v>38</v>
      </c>
      <c r="AX164" s="14" t="s">
        <v>81</v>
      </c>
      <c r="AY164" s="233" t="s">
        <v>192</v>
      </c>
    </row>
    <row r="165" spans="1:65" s="16" customFormat="1" ht="10.199999999999999">
      <c r="B165" s="245"/>
      <c r="C165" s="246"/>
      <c r="D165" s="209" t="s">
        <v>201</v>
      </c>
      <c r="E165" s="247" t="s">
        <v>32</v>
      </c>
      <c r="F165" s="248" t="s">
        <v>1483</v>
      </c>
      <c r="G165" s="246"/>
      <c r="H165" s="249">
        <v>8</v>
      </c>
      <c r="I165" s="250"/>
      <c r="J165" s="246"/>
      <c r="K165" s="246"/>
      <c r="L165" s="251"/>
      <c r="M165" s="252"/>
      <c r="N165" s="253"/>
      <c r="O165" s="253"/>
      <c r="P165" s="253"/>
      <c r="Q165" s="253"/>
      <c r="R165" s="253"/>
      <c r="S165" s="253"/>
      <c r="T165" s="254"/>
      <c r="AT165" s="255" t="s">
        <v>201</v>
      </c>
      <c r="AU165" s="255" t="s">
        <v>90</v>
      </c>
      <c r="AV165" s="16" t="s">
        <v>111</v>
      </c>
      <c r="AW165" s="16" t="s">
        <v>38</v>
      </c>
      <c r="AX165" s="16" t="s">
        <v>81</v>
      </c>
      <c r="AY165" s="255" t="s">
        <v>192</v>
      </c>
    </row>
    <row r="166" spans="1:65" s="15" customFormat="1" ht="10.199999999999999">
      <c r="B166" s="234"/>
      <c r="C166" s="235"/>
      <c r="D166" s="209" t="s">
        <v>201</v>
      </c>
      <c r="E166" s="236" t="s">
        <v>32</v>
      </c>
      <c r="F166" s="237" t="s">
        <v>204</v>
      </c>
      <c r="G166" s="235"/>
      <c r="H166" s="238">
        <v>8</v>
      </c>
      <c r="I166" s="239"/>
      <c r="J166" s="235"/>
      <c r="K166" s="235"/>
      <c r="L166" s="240"/>
      <c r="M166" s="241"/>
      <c r="N166" s="242"/>
      <c r="O166" s="242"/>
      <c r="P166" s="242"/>
      <c r="Q166" s="242"/>
      <c r="R166" s="242"/>
      <c r="S166" s="242"/>
      <c r="T166" s="243"/>
      <c r="AT166" s="244" t="s">
        <v>201</v>
      </c>
      <c r="AU166" s="244" t="s">
        <v>90</v>
      </c>
      <c r="AV166" s="15" t="s">
        <v>161</v>
      </c>
      <c r="AW166" s="15" t="s">
        <v>38</v>
      </c>
      <c r="AX166" s="15" t="s">
        <v>40</v>
      </c>
      <c r="AY166" s="244" t="s">
        <v>192</v>
      </c>
    </row>
    <row r="167" spans="1:65" s="2" customFormat="1" ht="21.75" customHeight="1">
      <c r="A167" s="37"/>
      <c r="B167" s="38"/>
      <c r="C167" s="196" t="s">
        <v>280</v>
      </c>
      <c r="D167" s="196" t="s">
        <v>194</v>
      </c>
      <c r="E167" s="197" t="s">
        <v>1475</v>
      </c>
      <c r="F167" s="198" t="s">
        <v>1476</v>
      </c>
      <c r="G167" s="199" t="s">
        <v>160</v>
      </c>
      <c r="H167" s="200">
        <v>848</v>
      </c>
      <c r="I167" s="201"/>
      <c r="J167" s="202">
        <f>ROUND(I167*H167,2)</f>
        <v>0</v>
      </c>
      <c r="K167" s="198" t="s">
        <v>197</v>
      </c>
      <c r="L167" s="42"/>
      <c r="M167" s="203" t="s">
        <v>32</v>
      </c>
      <c r="N167" s="204" t="s">
        <v>52</v>
      </c>
      <c r="O167" s="67"/>
      <c r="P167" s="205">
        <f>O167*H167</f>
        <v>0</v>
      </c>
      <c r="Q167" s="205">
        <v>0</v>
      </c>
      <c r="R167" s="205">
        <f>Q167*H167</f>
        <v>0</v>
      </c>
      <c r="S167" s="205">
        <v>0</v>
      </c>
      <c r="T167" s="206">
        <f>S167*H167</f>
        <v>0</v>
      </c>
      <c r="U167" s="37"/>
      <c r="V167" s="37"/>
      <c r="W167" s="37"/>
      <c r="X167" s="37"/>
      <c r="Y167" s="37"/>
      <c r="Z167" s="37"/>
      <c r="AA167" s="37"/>
      <c r="AB167" s="37"/>
      <c r="AC167" s="37"/>
      <c r="AD167" s="37"/>
      <c r="AE167" s="37"/>
      <c r="AR167" s="207" t="s">
        <v>161</v>
      </c>
      <c r="AT167" s="207" t="s">
        <v>194</v>
      </c>
      <c r="AU167" s="207" t="s">
        <v>90</v>
      </c>
      <c r="AY167" s="19" t="s">
        <v>192</v>
      </c>
      <c r="BE167" s="208">
        <f>IF(N167="základní",J167,0)</f>
        <v>0</v>
      </c>
      <c r="BF167" s="208">
        <f>IF(N167="snížená",J167,0)</f>
        <v>0</v>
      </c>
      <c r="BG167" s="208">
        <f>IF(N167="zákl. přenesená",J167,0)</f>
        <v>0</v>
      </c>
      <c r="BH167" s="208">
        <f>IF(N167="sníž. přenesená",J167,0)</f>
        <v>0</v>
      </c>
      <c r="BI167" s="208">
        <f>IF(N167="nulová",J167,0)</f>
        <v>0</v>
      </c>
      <c r="BJ167" s="19" t="s">
        <v>40</v>
      </c>
      <c r="BK167" s="208">
        <f>ROUND(I167*H167,2)</f>
        <v>0</v>
      </c>
      <c r="BL167" s="19" t="s">
        <v>161</v>
      </c>
      <c r="BM167" s="207" t="s">
        <v>1509</v>
      </c>
    </row>
    <row r="168" spans="1:65" s="2" customFormat="1" ht="28.8">
      <c r="A168" s="37"/>
      <c r="B168" s="38"/>
      <c r="C168" s="39"/>
      <c r="D168" s="209" t="s">
        <v>199</v>
      </c>
      <c r="E168" s="39"/>
      <c r="F168" s="210" t="s">
        <v>1465</v>
      </c>
      <c r="G168" s="39"/>
      <c r="H168" s="39"/>
      <c r="I168" s="119"/>
      <c r="J168" s="39"/>
      <c r="K168" s="39"/>
      <c r="L168" s="42"/>
      <c r="M168" s="211"/>
      <c r="N168" s="212"/>
      <c r="O168" s="67"/>
      <c r="P168" s="67"/>
      <c r="Q168" s="67"/>
      <c r="R168" s="67"/>
      <c r="S168" s="67"/>
      <c r="T168" s="68"/>
      <c r="U168" s="37"/>
      <c r="V168" s="37"/>
      <c r="W168" s="37"/>
      <c r="X168" s="37"/>
      <c r="Y168" s="37"/>
      <c r="Z168" s="37"/>
      <c r="AA168" s="37"/>
      <c r="AB168" s="37"/>
      <c r="AC168" s="37"/>
      <c r="AD168" s="37"/>
      <c r="AE168" s="37"/>
      <c r="AT168" s="19" t="s">
        <v>199</v>
      </c>
      <c r="AU168" s="19" t="s">
        <v>90</v>
      </c>
    </row>
    <row r="169" spans="1:65" s="2" customFormat="1" ht="19.2">
      <c r="A169" s="37"/>
      <c r="B169" s="38"/>
      <c r="C169" s="39"/>
      <c r="D169" s="209" t="s">
        <v>209</v>
      </c>
      <c r="E169" s="39"/>
      <c r="F169" s="210" t="s">
        <v>1487</v>
      </c>
      <c r="G169" s="39"/>
      <c r="H169" s="39"/>
      <c r="I169" s="119"/>
      <c r="J169" s="39"/>
      <c r="K169" s="39"/>
      <c r="L169" s="42"/>
      <c r="M169" s="211"/>
      <c r="N169" s="212"/>
      <c r="O169" s="67"/>
      <c r="P169" s="67"/>
      <c r="Q169" s="67"/>
      <c r="R169" s="67"/>
      <c r="S169" s="67"/>
      <c r="T169" s="68"/>
      <c r="U169" s="37"/>
      <c r="V169" s="37"/>
      <c r="W169" s="37"/>
      <c r="X169" s="37"/>
      <c r="Y169" s="37"/>
      <c r="Z169" s="37"/>
      <c r="AA169" s="37"/>
      <c r="AB169" s="37"/>
      <c r="AC169" s="37"/>
      <c r="AD169" s="37"/>
      <c r="AE169" s="37"/>
      <c r="AT169" s="19" t="s">
        <v>209</v>
      </c>
      <c r="AU169" s="19" t="s">
        <v>90</v>
      </c>
    </row>
    <row r="170" spans="1:65" s="14" customFormat="1" ht="10.199999999999999">
      <c r="B170" s="223"/>
      <c r="C170" s="224"/>
      <c r="D170" s="209" t="s">
        <v>201</v>
      </c>
      <c r="E170" s="225" t="s">
        <v>32</v>
      </c>
      <c r="F170" s="226" t="s">
        <v>1510</v>
      </c>
      <c r="G170" s="224"/>
      <c r="H170" s="227">
        <v>848</v>
      </c>
      <c r="I170" s="228"/>
      <c r="J170" s="224"/>
      <c r="K170" s="224"/>
      <c r="L170" s="229"/>
      <c r="M170" s="230"/>
      <c r="N170" s="231"/>
      <c r="O170" s="231"/>
      <c r="P170" s="231"/>
      <c r="Q170" s="231"/>
      <c r="R170" s="231"/>
      <c r="S170" s="231"/>
      <c r="T170" s="232"/>
      <c r="AT170" s="233" t="s">
        <v>201</v>
      </c>
      <c r="AU170" s="233" t="s">
        <v>90</v>
      </c>
      <c r="AV170" s="14" t="s">
        <v>90</v>
      </c>
      <c r="AW170" s="14" t="s">
        <v>38</v>
      </c>
      <c r="AX170" s="14" t="s">
        <v>40</v>
      </c>
      <c r="AY170" s="233" t="s">
        <v>192</v>
      </c>
    </row>
    <row r="171" spans="1:65" s="2" customFormat="1" ht="16.5" customHeight="1">
      <c r="A171" s="37"/>
      <c r="B171" s="38"/>
      <c r="C171" s="196" t="s">
        <v>285</v>
      </c>
      <c r="D171" s="196" t="s">
        <v>194</v>
      </c>
      <c r="E171" s="197" t="s">
        <v>1511</v>
      </c>
      <c r="F171" s="198" t="s">
        <v>1512</v>
      </c>
      <c r="G171" s="199" t="s">
        <v>160</v>
      </c>
      <c r="H171" s="200">
        <v>3</v>
      </c>
      <c r="I171" s="201"/>
      <c r="J171" s="202">
        <f>ROUND(I171*H171,2)</f>
        <v>0</v>
      </c>
      <c r="K171" s="198" t="s">
        <v>197</v>
      </c>
      <c r="L171" s="42"/>
      <c r="M171" s="203" t="s">
        <v>32</v>
      </c>
      <c r="N171" s="204" t="s">
        <v>52</v>
      </c>
      <c r="O171" s="67"/>
      <c r="P171" s="205">
        <f>O171*H171</f>
        <v>0</v>
      </c>
      <c r="Q171" s="205">
        <v>0</v>
      </c>
      <c r="R171" s="205">
        <f>Q171*H171</f>
        <v>0</v>
      </c>
      <c r="S171" s="205">
        <v>0</v>
      </c>
      <c r="T171" s="206">
        <f>S171*H171</f>
        <v>0</v>
      </c>
      <c r="U171" s="37"/>
      <c r="V171" s="37"/>
      <c r="W171" s="37"/>
      <c r="X171" s="37"/>
      <c r="Y171" s="37"/>
      <c r="Z171" s="37"/>
      <c r="AA171" s="37"/>
      <c r="AB171" s="37"/>
      <c r="AC171" s="37"/>
      <c r="AD171" s="37"/>
      <c r="AE171" s="37"/>
      <c r="AR171" s="207" t="s">
        <v>161</v>
      </c>
      <c r="AT171" s="207" t="s">
        <v>194</v>
      </c>
      <c r="AU171" s="207" t="s">
        <v>90</v>
      </c>
      <c r="AY171" s="19" t="s">
        <v>192</v>
      </c>
      <c r="BE171" s="208">
        <f>IF(N171="základní",J171,0)</f>
        <v>0</v>
      </c>
      <c r="BF171" s="208">
        <f>IF(N171="snížená",J171,0)</f>
        <v>0</v>
      </c>
      <c r="BG171" s="208">
        <f>IF(N171="zákl. přenesená",J171,0)</f>
        <v>0</v>
      </c>
      <c r="BH171" s="208">
        <f>IF(N171="sníž. přenesená",J171,0)</f>
        <v>0</v>
      </c>
      <c r="BI171" s="208">
        <f>IF(N171="nulová",J171,0)</f>
        <v>0</v>
      </c>
      <c r="BJ171" s="19" t="s">
        <v>40</v>
      </c>
      <c r="BK171" s="208">
        <f>ROUND(I171*H171,2)</f>
        <v>0</v>
      </c>
      <c r="BL171" s="19" t="s">
        <v>161</v>
      </c>
      <c r="BM171" s="207" t="s">
        <v>1513</v>
      </c>
    </row>
    <row r="172" spans="1:65" s="13" customFormat="1" ht="10.199999999999999">
      <c r="B172" s="213"/>
      <c r="C172" s="214"/>
      <c r="D172" s="209" t="s">
        <v>201</v>
      </c>
      <c r="E172" s="215" t="s">
        <v>32</v>
      </c>
      <c r="F172" s="216" t="s">
        <v>1481</v>
      </c>
      <c r="G172" s="214"/>
      <c r="H172" s="215" t="s">
        <v>32</v>
      </c>
      <c r="I172" s="217"/>
      <c r="J172" s="214"/>
      <c r="K172" s="214"/>
      <c r="L172" s="218"/>
      <c r="M172" s="219"/>
      <c r="N172" s="220"/>
      <c r="O172" s="220"/>
      <c r="P172" s="220"/>
      <c r="Q172" s="220"/>
      <c r="R172" s="220"/>
      <c r="S172" s="220"/>
      <c r="T172" s="221"/>
      <c r="AT172" s="222" t="s">
        <v>201</v>
      </c>
      <c r="AU172" s="222" t="s">
        <v>90</v>
      </c>
      <c r="AV172" s="13" t="s">
        <v>40</v>
      </c>
      <c r="AW172" s="13" t="s">
        <v>38</v>
      </c>
      <c r="AX172" s="13" t="s">
        <v>81</v>
      </c>
      <c r="AY172" s="222" t="s">
        <v>192</v>
      </c>
    </row>
    <row r="173" spans="1:65" s="13" customFormat="1" ht="10.199999999999999">
      <c r="B173" s="213"/>
      <c r="C173" s="214"/>
      <c r="D173" s="209" t="s">
        <v>201</v>
      </c>
      <c r="E173" s="215" t="s">
        <v>32</v>
      </c>
      <c r="F173" s="216" t="s">
        <v>1484</v>
      </c>
      <c r="G173" s="214"/>
      <c r="H173" s="215" t="s">
        <v>32</v>
      </c>
      <c r="I173" s="217"/>
      <c r="J173" s="214"/>
      <c r="K173" s="214"/>
      <c r="L173" s="218"/>
      <c r="M173" s="219"/>
      <c r="N173" s="220"/>
      <c r="O173" s="220"/>
      <c r="P173" s="220"/>
      <c r="Q173" s="220"/>
      <c r="R173" s="220"/>
      <c r="S173" s="220"/>
      <c r="T173" s="221"/>
      <c r="AT173" s="222" t="s">
        <v>201</v>
      </c>
      <c r="AU173" s="222" t="s">
        <v>90</v>
      </c>
      <c r="AV173" s="13" t="s">
        <v>40</v>
      </c>
      <c r="AW173" s="13" t="s">
        <v>38</v>
      </c>
      <c r="AX173" s="13" t="s">
        <v>81</v>
      </c>
      <c r="AY173" s="222" t="s">
        <v>192</v>
      </c>
    </row>
    <row r="174" spans="1:65" s="14" customFormat="1" ht="10.199999999999999">
      <c r="B174" s="223"/>
      <c r="C174" s="224"/>
      <c r="D174" s="209" t="s">
        <v>201</v>
      </c>
      <c r="E174" s="225" t="s">
        <v>32</v>
      </c>
      <c r="F174" s="226" t="s">
        <v>1514</v>
      </c>
      <c r="G174" s="224"/>
      <c r="H174" s="227">
        <v>3</v>
      </c>
      <c r="I174" s="228"/>
      <c r="J174" s="224"/>
      <c r="K174" s="224"/>
      <c r="L174" s="229"/>
      <c r="M174" s="230"/>
      <c r="N174" s="231"/>
      <c r="O174" s="231"/>
      <c r="P174" s="231"/>
      <c r="Q174" s="231"/>
      <c r="R174" s="231"/>
      <c r="S174" s="231"/>
      <c r="T174" s="232"/>
      <c r="AT174" s="233" t="s">
        <v>201</v>
      </c>
      <c r="AU174" s="233" t="s">
        <v>90</v>
      </c>
      <c r="AV174" s="14" t="s">
        <v>90</v>
      </c>
      <c r="AW174" s="14" t="s">
        <v>38</v>
      </c>
      <c r="AX174" s="14" t="s">
        <v>81</v>
      </c>
      <c r="AY174" s="233" t="s">
        <v>192</v>
      </c>
    </row>
    <row r="175" spans="1:65" s="16" customFormat="1" ht="10.199999999999999">
      <c r="B175" s="245"/>
      <c r="C175" s="246"/>
      <c r="D175" s="209" t="s">
        <v>201</v>
      </c>
      <c r="E175" s="247" t="s">
        <v>32</v>
      </c>
      <c r="F175" s="248" t="s">
        <v>1485</v>
      </c>
      <c r="G175" s="246"/>
      <c r="H175" s="249">
        <v>3</v>
      </c>
      <c r="I175" s="250"/>
      <c r="J175" s="246"/>
      <c r="K175" s="246"/>
      <c r="L175" s="251"/>
      <c r="M175" s="252"/>
      <c r="N175" s="253"/>
      <c r="O175" s="253"/>
      <c r="P175" s="253"/>
      <c r="Q175" s="253"/>
      <c r="R175" s="253"/>
      <c r="S175" s="253"/>
      <c r="T175" s="254"/>
      <c r="AT175" s="255" t="s">
        <v>201</v>
      </c>
      <c r="AU175" s="255" t="s">
        <v>90</v>
      </c>
      <c r="AV175" s="16" t="s">
        <v>111</v>
      </c>
      <c r="AW175" s="16" t="s">
        <v>38</v>
      </c>
      <c r="AX175" s="16" t="s">
        <v>81</v>
      </c>
      <c r="AY175" s="255" t="s">
        <v>192</v>
      </c>
    </row>
    <row r="176" spans="1:65" s="15" customFormat="1" ht="10.199999999999999">
      <c r="B176" s="234"/>
      <c r="C176" s="235"/>
      <c r="D176" s="209" t="s">
        <v>201</v>
      </c>
      <c r="E176" s="236" t="s">
        <v>32</v>
      </c>
      <c r="F176" s="237" t="s">
        <v>204</v>
      </c>
      <c r="G176" s="235"/>
      <c r="H176" s="238">
        <v>3</v>
      </c>
      <c r="I176" s="239"/>
      <c r="J176" s="235"/>
      <c r="K176" s="235"/>
      <c r="L176" s="240"/>
      <c r="M176" s="241"/>
      <c r="N176" s="242"/>
      <c r="O176" s="242"/>
      <c r="P176" s="242"/>
      <c r="Q176" s="242"/>
      <c r="R176" s="242"/>
      <c r="S176" s="242"/>
      <c r="T176" s="243"/>
      <c r="AT176" s="244" t="s">
        <v>201</v>
      </c>
      <c r="AU176" s="244" t="s">
        <v>90</v>
      </c>
      <c r="AV176" s="15" t="s">
        <v>161</v>
      </c>
      <c r="AW176" s="15" t="s">
        <v>38</v>
      </c>
      <c r="AX176" s="15" t="s">
        <v>40</v>
      </c>
      <c r="AY176" s="244" t="s">
        <v>192</v>
      </c>
    </row>
    <row r="177" spans="1:65" s="2" customFormat="1" ht="16.5" customHeight="1">
      <c r="A177" s="37"/>
      <c r="B177" s="38"/>
      <c r="C177" s="196" t="s">
        <v>291</v>
      </c>
      <c r="D177" s="196" t="s">
        <v>194</v>
      </c>
      <c r="E177" s="197" t="s">
        <v>1515</v>
      </c>
      <c r="F177" s="198" t="s">
        <v>1516</v>
      </c>
      <c r="G177" s="199" t="s">
        <v>160</v>
      </c>
      <c r="H177" s="200">
        <v>3</v>
      </c>
      <c r="I177" s="201"/>
      <c r="J177" s="202">
        <f>ROUND(I177*H177,2)</f>
        <v>0</v>
      </c>
      <c r="K177" s="198" t="s">
        <v>197</v>
      </c>
      <c r="L177" s="42"/>
      <c r="M177" s="272" t="s">
        <v>32</v>
      </c>
      <c r="N177" s="273" t="s">
        <v>52</v>
      </c>
      <c r="O177" s="274"/>
      <c r="P177" s="275">
        <f>O177*H177</f>
        <v>0</v>
      </c>
      <c r="Q177" s="275">
        <v>0</v>
      </c>
      <c r="R177" s="275">
        <f>Q177*H177</f>
        <v>0</v>
      </c>
      <c r="S177" s="275">
        <v>0</v>
      </c>
      <c r="T177" s="276">
        <f>S177*H177</f>
        <v>0</v>
      </c>
      <c r="U177" s="37"/>
      <c r="V177" s="37"/>
      <c r="W177" s="37"/>
      <c r="X177" s="37"/>
      <c r="Y177" s="37"/>
      <c r="Z177" s="37"/>
      <c r="AA177" s="37"/>
      <c r="AB177" s="37"/>
      <c r="AC177" s="37"/>
      <c r="AD177" s="37"/>
      <c r="AE177" s="37"/>
      <c r="AR177" s="207" t="s">
        <v>161</v>
      </c>
      <c r="AT177" s="207" t="s">
        <v>194</v>
      </c>
      <c r="AU177" s="207" t="s">
        <v>90</v>
      </c>
      <c r="AY177" s="19" t="s">
        <v>192</v>
      </c>
      <c r="BE177" s="208">
        <f>IF(N177="základní",J177,0)</f>
        <v>0</v>
      </c>
      <c r="BF177" s="208">
        <f>IF(N177="snížená",J177,0)</f>
        <v>0</v>
      </c>
      <c r="BG177" s="208">
        <f>IF(N177="zákl. přenesená",J177,0)</f>
        <v>0</v>
      </c>
      <c r="BH177" s="208">
        <f>IF(N177="sníž. přenesená",J177,0)</f>
        <v>0</v>
      </c>
      <c r="BI177" s="208">
        <f>IF(N177="nulová",J177,0)</f>
        <v>0</v>
      </c>
      <c r="BJ177" s="19" t="s">
        <v>40</v>
      </c>
      <c r="BK177" s="208">
        <f>ROUND(I177*H177,2)</f>
        <v>0</v>
      </c>
      <c r="BL177" s="19" t="s">
        <v>161</v>
      </c>
      <c r="BM177" s="207" t="s">
        <v>1517</v>
      </c>
    </row>
    <row r="178" spans="1:65" s="2" customFormat="1" ht="6.9" customHeight="1">
      <c r="A178" s="37"/>
      <c r="B178" s="50"/>
      <c r="C178" s="51"/>
      <c r="D178" s="51"/>
      <c r="E178" s="51"/>
      <c r="F178" s="51"/>
      <c r="G178" s="51"/>
      <c r="H178" s="51"/>
      <c r="I178" s="146"/>
      <c r="J178" s="51"/>
      <c r="K178" s="51"/>
      <c r="L178" s="42"/>
      <c r="M178" s="37"/>
      <c r="O178" s="37"/>
      <c r="P178" s="37"/>
      <c r="Q178" s="37"/>
      <c r="R178" s="37"/>
      <c r="S178" s="37"/>
      <c r="T178" s="37"/>
      <c r="U178" s="37"/>
      <c r="V178" s="37"/>
      <c r="W178" s="37"/>
      <c r="X178" s="37"/>
      <c r="Y178" s="37"/>
      <c r="Z178" s="37"/>
      <c r="AA178" s="37"/>
      <c r="AB178" s="37"/>
      <c r="AC178" s="37"/>
      <c r="AD178" s="37"/>
      <c r="AE178" s="37"/>
    </row>
  </sheetData>
  <sheetProtection algorithmName="SHA-512" hashValue="FRwZsNXO1gG/kf1nZBo7j97TUG2hxfJyK1ntO9/F1ScYK6iH1oZQVBGeZOSWOW4lfrgHui7zaNbtnadIAfTX9w==" saltValue="U44WVZ+P8WiQmgM0Z2ElRxy6w1eQun3JaStp0AymvWRYCAYH5/O8EDv4WLJ3gQJmStFR1oLgB8GbaRVdeYOWmg==" spinCount="100000" sheet="1" objects="1" scenarios="1" formatColumns="0" formatRows="0" autoFilter="0"/>
  <autoFilter ref="C86:K177" xr:uid="{00000000-0009-0000-0000-000004000000}"/>
  <mergeCells count="12">
    <mergeCell ref="E79:H79"/>
    <mergeCell ref="L2:V2"/>
    <mergeCell ref="E50:H50"/>
    <mergeCell ref="E52:H52"/>
    <mergeCell ref="E54:H54"/>
    <mergeCell ref="E75:H75"/>
    <mergeCell ref="E77:H77"/>
    <mergeCell ref="E7:H7"/>
    <mergeCell ref="E9:H9"/>
    <mergeCell ref="E11:H11"/>
    <mergeCell ref="E20:H20"/>
    <mergeCell ref="E29:H29"/>
  </mergeCells>
  <pageMargins left="0.39370078740157483" right="0.39370078740157483" top="0.39370078740157483" bottom="0.39370078740157483" header="0" footer="0"/>
  <pageSetup paperSize="9" scale="86" fitToHeight="100" orientation="landscape" blackAndWhite="1" r:id="rId1"/>
  <headerFooter>
    <oddHeader>&amp;LBENEŠOV - DOPRAVNÍ OPATŘENÍ U NÁDRAŽÍ (KSŚ-IROP)&amp;CDOPAS s.r.o.&amp;RPOLOŽKOVÝ VÝKAZ VÝMĚR</oddHeader>
    <oddFooter>&amp;LSO 901.2 - 2. etapa DIO&amp;CStrana &amp;P z &amp;N&amp;RPoložkový soupis prací</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113"/>
  <sheetViews>
    <sheetView showGridLines="0" topLeftCell="A89" workbookViewId="0">
      <selection activeCell="L40" sqref="K40:L41"/>
    </sheetView>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11"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I2" s="111"/>
      <c r="L2" s="412"/>
      <c r="M2" s="412"/>
      <c r="N2" s="412"/>
      <c r="O2" s="412"/>
      <c r="P2" s="412"/>
      <c r="Q2" s="412"/>
      <c r="R2" s="412"/>
      <c r="S2" s="412"/>
      <c r="T2" s="412"/>
      <c r="U2" s="412"/>
      <c r="V2" s="412"/>
      <c r="AT2" s="19" t="s">
        <v>106</v>
      </c>
    </row>
    <row r="3" spans="1:46" s="1" customFormat="1" ht="6.9" customHeight="1">
      <c r="B3" s="113"/>
      <c r="C3" s="114"/>
      <c r="D3" s="114"/>
      <c r="E3" s="114"/>
      <c r="F3" s="114"/>
      <c r="G3" s="114"/>
      <c r="H3" s="114"/>
      <c r="I3" s="115"/>
      <c r="J3" s="114"/>
      <c r="K3" s="114"/>
      <c r="L3" s="22"/>
      <c r="AT3" s="19" t="s">
        <v>90</v>
      </c>
    </row>
    <row r="4" spans="1:46" s="1" customFormat="1" ht="24.9" customHeight="1">
      <c r="B4" s="22"/>
      <c r="D4" s="116" t="s">
        <v>115</v>
      </c>
      <c r="I4" s="111"/>
      <c r="L4" s="22"/>
      <c r="M4" s="117" t="s">
        <v>10</v>
      </c>
      <c r="AT4" s="19" t="s">
        <v>4</v>
      </c>
    </row>
    <row r="5" spans="1:46" s="1" customFormat="1" ht="6.9" customHeight="1">
      <c r="B5" s="22"/>
      <c r="I5" s="111"/>
      <c r="L5" s="22"/>
    </row>
    <row r="6" spans="1:46" s="1" customFormat="1" ht="12" customHeight="1">
      <c r="B6" s="22"/>
      <c r="D6" s="118" t="s">
        <v>16</v>
      </c>
      <c r="I6" s="111"/>
      <c r="L6" s="22"/>
    </row>
    <row r="7" spans="1:46" s="1" customFormat="1" ht="16.5" customHeight="1">
      <c r="B7" s="22"/>
      <c r="E7" s="413" t="str">
        <f>'Rekapitulace stavby'!K6</f>
        <v>BENEŠOV - DOPRAVNÍ OPATŘENÍ U NÁDRAŽÍ (KSÚS-IROP)</v>
      </c>
      <c r="F7" s="414"/>
      <c r="G7" s="414"/>
      <c r="H7" s="414"/>
      <c r="I7" s="111"/>
      <c r="L7" s="22"/>
    </row>
    <row r="8" spans="1:46" s="2" customFormat="1" ht="12" customHeight="1">
      <c r="A8" s="37"/>
      <c r="B8" s="42"/>
      <c r="C8" s="37"/>
      <c r="D8" s="118" t="s">
        <v>129</v>
      </c>
      <c r="E8" s="37"/>
      <c r="F8" s="37"/>
      <c r="G8" s="37"/>
      <c r="H8" s="37"/>
      <c r="I8" s="119"/>
      <c r="J8" s="37"/>
      <c r="K8" s="37"/>
      <c r="L8" s="120"/>
      <c r="S8" s="37"/>
      <c r="T8" s="37"/>
      <c r="U8" s="37"/>
      <c r="V8" s="37"/>
      <c r="W8" s="37"/>
      <c r="X8" s="37"/>
      <c r="Y8" s="37"/>
      <c r="Z8" s="37"/>
      <c r="AA8" s="37"/>
      <c r="AB8" s="37"/>
      <c r="AC8" s="37"/>
      <c r="AD8" s="37"/>
      <c r="AE8" s="37"/>
    </row>
    <row r="9" spans="1:46" s="2" customFormat="1" ht="16.5" customHeight="1">
      <c r="A9" s="37"/>
      <c r="B9" s="42"/>
      <c r="C9" s="37"/>
      <c r="D9" s="37"/>
      <c r="E9" s="415" t="s">
        <v>1518</v>
      </c>
      <c r="F9" s="416"/>
      <c r="G9" s="416"/>
      <c r="H9" s="416"/>
      <c r="I9" s="119"/>
      <c r="J9" s="37"/>
      <c r="K9" s="37"/>
      <c r="L9" s="120"/>
      <c r="S9" s="37"/>
      <c r="T9" s="37"/>
      <c r="U9" s="37"/>
      <c r="V9" s="37"/>
      <c r="W9" s="37"/>
      <c r="X9" s="37"/>
      <c r="Y9" s="37"/>
      <c r="Z9" s="37"/>
      <c r="AA9" s="37"/>
      <c r="AB9" s="37"/>
      <c r="AC9" s="37"/>
      <c r="AD9" s="37"/>
      <c r="AE9" s="37"/>
    </row>
    <row r="10" spans="1:46" s="2" customFormat="1" ht="10.199999999999999">
      <c r="A10" s="37"/>
      <c r="B10" s="42"/>
      <c r="C10" s="37"/>
      <c r="D10" s="37"/>
      <c r="E10" s="37"/>
      <c r="F10" s="37"/>
      <c r="G10" s="37"/>
      <c r="H10" s="37"/>
      <c r="I10" s="119"/>
      <c r="J10" s="37"/>
      <c r="K10" s="37"/>
      <c r="L10" s="120"/>
      <c r="S10" s="37"/>
      <c r="T10" s="37"/>
      <c r="U10" s="37"/>
      <c r="V10" s="37"/>
      <c r="W10" s="37"/>
      <c r="X10" s="37"/>
      <c r="Y10" s="37"/>
      <c r="Z10" s="37"/>
      <c r="AA10" s="37"/>
      <c r="AB10" s="37"/>
      <c r="AC10" s="37"/>
      <c r="AD10" s="37"/>
      <c r="AE10" s="37"/>
    </row>
    <row r="11" spans="1:46" s="2" customFormat="1" ht="12" customHeight="1">
      <c r="A11" s="37"/>
      <c r="B11" s="42"/>
      <c r="C11" s="37"/>
      <c r="D11" s="118" t="s">
        <v>18</v>
      </c>
      <c r="E11" s="37"/>
      <c r="F11" s="106" t="s">
        <v>19</v>
      </c>
      <c r="G11" s="37"/>
      <c r="H11" s="37"/>
      <c r="I11" s="121" t="s">
        <v>20</v>
      </c>
      <c r="J11" s="106" t="s">
        <v>32</v>
      </c>
      <c r="K11" s="37"/>
      <c r="L11" s="120"/>
      <c r="S11" s="37"/>
      <c r="T11" s="37"/>
      <c r="U11" s="37"/>
      <c r="V11" s="37"/>
      <c r="W11" s="37"/>
      <c r="X11" s="37"/>
      <c r="Y11" s="37"/>
      <c r="Z11" s="37"/>
      <c r="AA11" s="37"/>
      <c r="AB11" s="37"/>
      <c r="AC11" s="37"/>
      <c r="AD11" s="37"/>
      <c r="AE11" s="37"/>
    </row>
    <row r="12" spans="1:46" s="2" customFormat="1" ht="12" customHeight="1">
      <c r="A12" s="37"/>
      <c r="B12" s="42"/>
      <c r="C12" s="37"/>
      <c r="D12" s="118" t="s">
        <v>22</v>
      </c>
      <c r="E12" s="37"/>
      <c r="F12" s="106" t="s">
        <v>23</v>
      </c>
      <c r="G12" s="37"/>
      <c r="H12" s="37"/>
      <c r="I12" s="121" t="s">
        <v>24</v>
      </c>
      <c r="J12" s="122" t="str">
        <f>'Rekapitulace stavby'!AN8</f>
        <v>25. 9. 2019</v>
      </c>
      <c r="K12" s="37"/>
      <c r="L12" s="120"/>
      <c r="S12" s="37"/>
      <c r="T12" s="37"/>
      <c r="U12" s="37"/>
      <c r="V12" s="37"/>
      <c r="W12" s="37"/>
      <c r="X12" s="37"/>
      <c r="Y12" s="37"/>
      <c r="Z12" s="37"/>
      <c r="AA12" s="37"/>
      <c r="AB12" s="37"/>
      <c r="AC12" s="37"/>
      <c r="AD12" s="37"/>
      <c r="AE12" s="37"/>
    </row>
    <row r="13" spans="1:46" s="2" customFormat="1" ht="10.8" customHeight="1">
      <c r="A13" s="37"/>
      <c r="B13" s="42"/>
      <c r="C13" s="37"/>
      <c r="D13" s="37"/>
      <c r="E13" s="37"/>
      <c r="F13" s="37"/>
      <c r="G13" s="37"/>
      <c r="H13" s="37"/>
      <c r="I13" s="119"/>
      <c r="J13" s="37"/>
      <c r="K13" s="37"/>
      <c r="L13" s="120"/>
      <c r="S13" s="37"/>
      <c r="T13" s="37"/>
      <c r="U13" s="37"/>
      <c r="V13" s="37"/>
      <c r="W13" s="37"/>
      <c r="X13" s="37"/>
      <c r="Y13" s="37"/>
      <c r="Z13" s="37"/>
      <c r="AA13" s="37"/>
      <c r="AB13" s="37"/>
      <c r="AC13" s="37"/>
      <c r="AD13" s="37"/>
      <c r="AE13" s="37"/>
    </row>
    <row r="14" spans="1:46" s="2" customFormat="1" ht="12" customHeight="1">
      <c r="A14" s="37"/>
      <c r="B14" s="42"/>
      <c r="C14" s="37"/>
      <c r="D14" s="118" t="s">
        <v>30</v>
      </c>
      <c r="E14" s="37"/>
      <c r="F14" s="37"/>
      <c r="G14" s="37"/>
      <c r="H14" s="37"/>
      <c r="I14" s="121" t="s">
        <v>31</v>
      </c>
      <c r="J14" s="106" t="s">
        <v>32</v>
      </c>
      <c r="K14" s="37"/>
      <c r="L14" s="120"/>
      <c r="S14" s="37"/>
      <c r="T14" s="37"/>
      <c r="U14" s="37"/>
      <c r="V14" s="37"/>
      <c r="W14" s="37"/>
      <c r="X14" s="37"/>
      <c r="Y14" s="37"/>
      <c r="Z14" s="37"/>
      <c r="AA14" s="37"/>
      <c r="AB14" s="37"/>
      <c r="AC14" s="37"/>
      <c r="AD14" s="37"/>
      <c r="AE14" s="37"/>
    </row>
    <row r="15" spans="1:46" s="2" customFormat="1" ht="18" customHeight="1">
      <c r="A15" s="37"/>
      <c r="B15" s="42"/>
      <c r="C15" s="37"/>
      <c r="D15" s="37"/>
      <c r="E15" s="106" t="s">
        <v>33</v>
      </c>
      <c r="F15" s="37"/>
      <c r="G15" s="37"/>
      <c r="H15" s="37"/>
      <c r="I15" s="121" t="s">
        <v>34</v>
      </c>
      <c r="J15" s="106" t="s">
        <v>32</v>
      </c>
      <c r="K15" s="37"/>
      <c r="L15" s="120"/>
      <c r="S15" s="37"/>
      <c r="T15" s="37"/>
      <c r="U15" s="37"/>
      <c r="V15" s="37"/>
      <c r="W15" s="37"/>
      <c r="X15" s="37"/>
      <c r="Y15" s="37"/>
      <c r="Z15" s="37"/>
      <c r="AA15" s="37"/>
      <c r="AB15" s="37"/>
      <c r="AC15" s="37"/>
      <c r="AD15" s="37"/>
      <c r="AE15" s="37"/>
    </row>
    <row r="16" spans="1:46" s="2" customFormat="1" ht="6.9" customHeight="1">
      <c r="A16" s="37"/>
      <c r="B16" s="42"/>
      <c r="C16" s="37"/>
      <c r="D16" s="37"/>
      <c r="E16" s="37"/>
      <c r="F16" s="37"/>
      <c r="G16" s="37"/>
      <c r="H16" s="37"/>
      <c r="I16" s="119"/>
      <c r="J16" s="37"/>
      <c r="K16" s="37"/>
      <c r="L16" s="120"/>
      <c r="S16" s="37"/>
      <c r="T16" s="37"/>
      <c r="U16" s="37"/>
      <c r="V16" s="37"/>
      <c r="W16" s="37"/>
      <c r="X16" s="37"/>
      <c r="Y16" s="37"/>
      <c r="Z16" s="37"/>
      <c r="AA16" s="37"/>
      <c r="AB16" s="37"/>
      <c r="AC16" s="37"/>
      <c r="AD16" s="37"/>
      <c r="AE16" s="37"/>
    </row>
    <row r="17" spans="1:31" s="2" customFormat="1" ht="12" customHeight="1">
      <c r="A17" s="37"/>
      <c r="B17" s="42"/>
      <c r="C17" s="37"/>
      <c r="D17" s="118" t="s">
        <v>35</v>
      </c>
      <c r="E17" s="37"/>
      <c r="F17" s="37"/>
      <c r="G17" s="37"/>
      <c r="H17" s="37"/>
      <c r="I17" s="121" t="s">
        <v>31</v>
      </c>
      <c r="J17" s="32" t="str">
        <f>'Rekapitulace stavby'!AN13</f>
        <v>Vyplň údaj</v>
      </c>
      <c r="K17" s="37"/>
      <c r="L17" s="120"/>
      <c r="S17" s="37"/>
      <c r="T17" s="37"/>
      <c r="U17" s="37"/>
      <c r="V17" s="37"/>
      <c r="W17" s="37"/>
      <c r="X17" s="37"/>
      <c r="Y17" s="37"/>
      <c r="Z17" s="37"/>
      <c r="AA17" s="37"/>
      <c r="AB17" s="37"/>
      <c r="AC17" s="37"/>
      <c r="AD17" s="37"/>
      <c r="AE17" s="37"/>
    </row>
    <row r="18" spans="1:31" s="2" customFormat="1" ht="18" customHeight="1">
      <c r="A18" s="37"/>
      <c r="B18" s="42"/>
      <c r="C18" s="37"/>
      <c r="D18" s="37"/>
      <c r="E18" s="417" t="str">
        <f>'Rekapitulace stavby'!E14</f>
        <v>Vyplň údaj</v>
      </c>
      <c r="F18" s="418"/>
      <c r="G18" s="418"/>
      <c r="H18" s="418"/>
      <c r="I18" s="121" t="s">
        <v>34</v>
      </c>
      <c r="J18" s="32" t="str">
        <f>'Rekapitulace stavby'!AN14</f>
        <v>Vyplň údaj</v>
      </c>
      <c r="K18" s="37"/>
      <c r="L18" s="120"/>
      <c r="S18" s="37"/>
      <c r="T18" s="37"/>
      <c r="U18" s="37"/>
      <c r="V18" s="37"/>
      <c r="W18" s="37"/>
      <c r="X18" s="37"/>
      <c r="Y18" s="37"/>
      <c r="Z18" s="37"/>
      <c r="AA18" s="37"/>
      <c r="AB18" s="37"/>
      <c r="AC18" s="37"/>
      <c r="AD18" s="37"/>
      <c r="AE18" s="37"/>
    </row>
    <row r="19" spans="1:31" s="2" customFormat="1" ht="6.9" customHeight="1">
      <c r="A19" s="37"/>
      <c r="B19" s="42"/>
      <c r="C19" s="37"/>
      <c r="D19" s="37"/>
      <c r="E19" s="37"/>
      <c r="F19" s="37"/>
      <c r="G19" s="37"/>
      <c r="H19" s="37"/>
      <c r="I19" s="119"/>
      <c r="J19" s="37"/>
      <c r="K19" s="37"/>
      <c r="L19" s="120"/>
      <c r="S19" s="37"/>
      <c r="T19" s="37"/>
      <c r="U19" s="37"/>
      <c r="V19" s="37"/>
      <c r="W19" s="37"/>
      <c r="X19" s="37"/>
      <c r="Y19" s="37"/>
      <c r="Z19" s="37"/>
      <c r="AA19" s="37"/>
      <c r="AB19" s="37"/>
      <c r="AC19" s="37"/>
      <c r="AD19" s="37"/>
      <c r="AE19" s="37"/>
    </row>
    <row r="20" spans="1:31" s="2" customFormat="1" ht="12" customHeight="1">
      <c r="A20" s="37"/>
      <c r="B20" s="42"/>
      <c r="C20" s="37"/>
      <c r="D20" s="118" t="s">
        <v>37</v>
      </c>
      <c r="E20" s="37"/>
      <c r="F20" s="37"/>
      <c r="G20" s="37"/>
      <c r="H20" s="37"/>
      <c r="I20" s="121" t="s">
        <v>31</v>
      </c>
      <c r="J20" s="106" t="s">
        <v>32</v>
      </c>
      <c r="K20" s="37"/>
      <c r="L20" s="120"/>
      <c r="S20" s="37"/>
      <c r="T20" s="37"/>
      <c r="U20" s="37"/>
      <c r="V20" s="37"/>
      <c r="W20" s="37"/>
      <c r="X20" s="37"/>
      <c r="Y20" s="37"/>
      <c r="Z20" s="37"/>
      <c r="AA20" s="37"/>
      <c r="AB20" s="37"/>
      <c r="AC20" s="37"/>
      <c r="AD20" s="37"/>
      <c r="AE20" s="37"/>
    </row>
    <row r="21" spans="1:31" s="2" customFormat="1" ht="18" customHeight="1">
      <c r="A21" s="37"/>
      <c r="B21" s="42"/>
      <c r="C21" s="37"/>
      <c r="D21" s="37"/>
      <c r="E21" s="106" t="s">
        <v>39</v>
      </c>
      <c r="F21" s="37"/>
      <c r="G21" s="37"/>
      <c r="H21" s="37"/>
      <c r="I21" s="121" t="s">
        <v>34</v>
      </c>
      <c r="J21" s="106" t="s">
        <v>32</v>
      </c>
      <c r="K21" s="37"/>
      <c r="L21" s="120"/>
      <c r="S21" s="37"/>
      <c r="T21" s="37"/>
      <c r="U21" s="37"/>
      <c r="V21" s="37"/>
      <c r="W21" s="37"/>
      <c r="X21" s="37"/>
      <c r="Y21" s="37"/>
      <c r="Z21" s="37"/>
      <c r="AA21" s="37"/>
      <c r="AB21" s="37"/>
      <c r="AC21" s="37"/>
      <c r="AD21" s="37"/>
      <c r="AE21" s="37"/>
    </row>
    <row r="22" spans="1:31" s="2" customFormat="1" ht="6.9" customHeight="1">
      <c r="A22" s="37"/>
      <c r="B22" s="42"/>
      <c r="C22" s="37"/>
      <c r="D22" s="37"/>
      <c r="E22" s="37"/>
      <c r="F22" s="37"/>
      <c r="G22" s="37"/>
      <c r="H22" s="37"/>
      <c r="I22" s="119"/>
      <c r="J22" s="37"/>
      <c r="K22" s="37"/>
      <c r="L22" s="120"/>
      <c r="S22" s="37"/>
      <c r="T22" s="37"/>
      <c r="U22" s="37"/>
      <c r="V22" s="37"/>
      <c r="W22" s="37"/>
      <c r="X22" s="37"/>
      <c r="Y22" s="37"/>
      <c r="Z22" s="37"/>
      <c r="AA22" s="37"/>
      <c r="AB22" s="37"/>
      <c r="AC22" s="37"/>
      <c r="AD22" s="37"/>
      <c r="AE22" s="37"/>
    </row>
    <row r="23" spans="1:31" s="2" customFormat="1" ht="12" customHeight="1">
      <c r="A23" s="37"/>
      <c r="B23" s="42"/>
      <c r="C23" s="37"/>
      <c r="D23" s="118" t="s">
        <v>41</v>
      </c>
      <c r="E23" s="37"/>
      <c r="F23" s="37"/>
      <c r="G23" s="37"/>
      <c r="H23" s="37"/>
      <c r="I23" s="121" t="s">
        <v>31</v>
      </c>
      <c r="J23" s="106" t="s">
        <v>42</v>
      </c>
      <c r="K23" s="37"/>
      <c r="L23" s="120"/>
      <c r="S23" s="37"/>
      <c r="T23" s="37"/>
      <c r="U23" s="37"/>
      <c r="V23" s="37"/>
      <c r="W23" s="37"/>
      <c r="X23" s="37"/>
      <c r="Y23" s="37"/>
      <c r="Z23" s="37"/>
      <c r="AA23" s="37"/>
      <c r="AB23" s="37"/>
      <c r="AC23" s="37"/>
      <c r="AD23" s="37"/>
      <c r="AE23" s="37"/>
    </row>
    <row r="24" spans="1:31" s="2" customFormat="1" ht="18" customHeight="1">
      <c r="A24" s="37"/>
      <c r="B24" s="42"/>
      <c r="C24" s="37"/>
      <c r="D24" s="37"/>
      <c r="E24" s="106" t="s">
        <v>44</v>
      </c>
      <c r="F24" s="37"/>
      <c r="G24" s="37"/>
      <c r="H24" s="37"/>
      <c r="I24" s="121" t="s">
        <v>34</v>
      </c>
      <c r="J24" s="106" t="s">
        <v>32</v>
      </c>
      <c r="K24" s="37"/>
      <c r="L24" s="120"/>
      <c r="S24" s="37"/>
      <c r="T24" s="37"/>
      <c r="U24" s="37"/>
      <c r="V24" s="37"/>
      <c r="W24" s="37"/>
      <c r="X24" s="37"/>
      <c r="Y24" s="37"/>
      <c r="Z24" s="37"/>
      <c r="AA24" s="37"/>
      <c r="AB24" s="37"/>
      <c r="AC24" s="37"/>
      <c r="AD24" s="37"/>
      <c r="AE24" s="37"/>
    </row>
    <row r="25" spans="1:31" s="2" customFormat="1" ht="6.9" customHeight="1">
      <c r="A25" s="37"/>
      <c r="B25" s="42"/>
      <c r="C25" s="37"/>
      <c r="D25" s="37"/>
      <c r="E25" s="37"/>
      <c r="F25" s="37"/>
      <c r="G25" s="37"/>
      <c r="H25" s="37"/>
      <c r="I25" s="119"/>
      <c r="J25" s="37"/>
      <c r="K25" s="37"/>
      <c r="L25" s="120"/>
      <c r="S25" s="37"/>
      <c r="T25" s="37"/>
      <c r="U25" s="37"/>
      <c r="V25" s="37"/>
      <c r="W25" s="37"/>
      <c r="X25" s="37"/>
      <c r="Y25" s="37"/>
      <c r="Z25" s="37"/>
      <c r="AA25" s="37"/>
      <c r="AB25" s="37"/>
      <c r="AC25" s="37"/>
      <c r="AD25" s="37"/>
      <c r="AE25" s="37"/>
    </row>
    <row r="26" spans="1:31" s="2" customFormat="1" ht="12" customHeight="1">
      <c r="A26" s="37"/>
      <c r="B26" s="42"/>
      <c r="C26" s="37"/>
      <c r="D26" s="118" t="s">
        <v>45</v>
      </c>
      <c r="E26" s="37"/>
      <c r="F26" s="37"/>
      <c r="G26" s="37"/>
      <c r="H26" s="37"/>
      <c r="I26" s="119"/>
      <c r="J26" s="37"/>
      <c r="K26" s="37"/>
      <c r="L26" s="120"/>
      <c r="S26" s="37"/>
      <c r="T26" s="37"/>
      <c r="U26" s="37"/>
      <c r="V26" s="37"/>
      <c r="W26" s="37"/>
      <c r="X26" s="37"/>
      <c r="Y26" s="37"/>
      <c r="Z26" s="37"/>
      <c r="AA26" s="37"/>
      <c r="AB26" s="37"/>
      <c r="AC26" s="37"/>
      <c r="AD26" s="37"/>
      <c r="AE26" s="37"/>
    </row>
    <row r="27" spans="1:31" s="8" customFormat="1" ht="16.5" customHeight="1">
      <c r="A27" s="123"/>
      <c r="B27" s="124"/>
      <c r="C27" s="123"/>
      <c r="D27" s="123"/>
      <c r="E27" s="419" t="s">
        <v>32</v>
      </c>
      <c r="F27" s="419"/>
      <c r="G27" s="419"/>
      <c r="H27" s="419"/>
      <c r="I27" s="125"/>
      <c r="J27" s="123"/>
      <c r="K27" s="123"/>
      <c r="L27" s="126"/>
      <c r="S27" s="123"/>
      <c r="T27" s="123"/>
      <c r="U27" s="123"/>
      <c r="V27" s="123"/>
      <c r="W27" s="123"/>
      <c r="X27" s="123"/>
      <c r="Y27" s="123"/>
      <c r="Z27" s="123"/>
      <c r="AA27" s="123"/>
      <c r="AB27" s="123"/>
      <c r="AC27" s="123"/>
      <c r="AD27" s="123"/>
      <c r="AE27" s="123"/>
    </row>
    <row r="28" spans="1:31" s="2" customFormat="1" ht="6.9" customHeight="1">
      <c r="A28" s="37"/>
      <c r="B28" s="42"/>
      <c r="C28" s="37"/>
      <c r="D28" s="37"/>
      <c r="E28" s="37"/>
      <c r="F28" s="37"/>
      <c r="G28" s="37"/>
      <c r="H28" s="37"/>
      <c r="I28" s="119"/>
      <c r="J28" s="37"/>
      <c r="K28" s="37"/>
      <c r="L28" s="120"/>
      <c r="S28" s="37"/>
      <c r="T28" s="37"/>
      <c r="U28" s="37"/>
      <c r="V28" s="37"/>
      <c r="W28" s="37"/>
      <c r="X28" s="37"/>
      <c r="Y28" s="37"/>
      <c r="Z28" s="37"/>
      <c r="AA28" s="37"/>
      <c r="AB28" s="37"/>
      <c r="AC28" s="37"/>
      <c r="AD28" s="37"/>
      <c r="AE28" s="37"/>
    </row>
    <row r="29" spans="1:31" s="2" customFormat="1" ht="6.9" customHeight="1">
      <c r="A29" s="37"/>
      <c r="B29" s="42"/>
      <c r="C29" s="37"/>
      <c r="D29" s="127"/>
      <c r="E29" s="127"/>
      <c r="F29" s="127"/>
      <c r="G29" s="127"/>
      <c r="H29" s="127"/>
      <c r="I29" s="128"/>
      <c r="J29" s="127"/>
      <c r="K29" s="127"/>
      <c r="L29" s="120"/>
      <c r="S29" s="37"/>
      <c r="T29" s="37"/>
      <c r="U29" s="37"/>
      <c r="V29" s="37"/>
      <c r="W29" s="37"/>
      <c r="X29" s="37"/>
      <c r="Y29" s="37"/>
      <c r="Z29" s="37"/>
      <c r="AA29" s="37"/>
      <c r="AB29" s="37"/>
      <c r="AC29" s="37"/>
      <c r="AD29" s="37"/>
      <c r="AE29" s="37"/>
    </row>
    <row r="30" spans="1:31" s="2" customFormat="1" ht="25.35" customHeight="1">
      <c r="A30" s="37"/>
      <c r="B30" s="42"/>
      <c r="C30" s="37"/>
      <c r="D30" s="129" t="s">
        <v>47</v>
      </c>
      <c r="E30" s="37"/>
      <c r="F30" s="37"/>
      <c r="G30" s="37"/>
      <c r="H30" s="37"/>
      <c r="I30" s="119"/>
      <c r="J30" s="130">
        <f>ROUND(J85, 0)</f>
        <v>0</v>
      </c>
      <c r="K30" s="37"/>
      <c r="L30" s="120"/>
      <c r="S30" s="37"/>
      <c r="T30" s="37"/>
      <c r="U30" s="37"/>
      <c r="V30" s="37"/>
      <c r="W30" s="37"/>
      <c r="X30" s="37"/>
      <c r="Y30" s="37"/>
      <c r="Z30" s="37"/>
      <c r="AA30" s="37"/>
      <c r="AB30" s="37"/>
      <c r="AC30" s="37"/>
      <c r="AD30" s="37"/>
      <c r="AE30" s="37"/>
    </row>
    <row r="31" spans="1:31" s="2" customFormat="1" ht="6.9" customHeight="1">
      <c r="A31" s="37"/>
      <c r="B31" s="42"/>
      <c r="C31" s="37"/>
      <c r="D31" s="127"/>
      <c r="E31" s="127"/>
      <c r="F31" s="127"/>
      <c r="G31" s="127"/>
      <c r="H31" s="127"/>
      <c r="I31" s="128"/>
      <c r="J31" s="127"/>
      <c r="K31" s="127"/>
      <c r="L31" s="120"/>
      <c r="S31" s="37"/>
      <c r="T31" s="37"/>
      <c r="U31" s="37"/>
      <c r="V31" s="37"/>
      <c r="W31" s="37"/>
      <c r="X31" s="37"/>
      <c r="Y31" s="37"/>
      <c r="Z31" s="37"/>
      <c r="AA31" s="37"/>
      <c r="AB31" s="37"/>
      <c r="AC31" s="37"/>
      <c r="AD31" s="37"/>
      <c r="AE31" s="37"/>
    </row>
    <row r="32" spans="1:31" s="2" customFormat="1" ht="14.4" customHeight="1">
      <c r="A32" s="37"/>
      <c r="B32" s="42"/>
      <c r="C32" s="37"/>
      <c r="D32" s="37"/>
      <c r="E32" s="37"/>
      <c r="F32" s="131" t="s">
        <v>49</v>
      </c>
      <c r="G32" s="37"/>
      <c r="H32" s="37"/>
      <c r="I32" s="132" t="s">
        <v>48</v>
      </c>
      <c r="J32" s="131" t="s">
        <v>50</v>
      </c>
      <c r="K32" s="37"/>
      <c r="L32" s="120"/>
      <c r="S32" s="37"/>
      <c r="T32" s="37"/>
      <c r="U32" s="37"/>
      <c r="V32" s="37"/>
      <c r="W32" s="37"/>
      <c r="X32" s="37"/>
      <c r="Y32" s="37"/>
      <c r="Z32" s="37"/>
      <c r="AA32" s="37"/>
      <c r="AB32" s="37"/>
      <c r="AC32" s="37"/>
      <c r="AD32" s="37"/>
      <c r="AE32" s="37"/>
    </row>
    <row r="33" spans="1:31" s="2" customFormat="1" ht="14.4" customHeight="1">
      <c r="A33" s="37"/>
      <c r="B33" s="42"/>
      <c r="C33" s="37"/>
      <c r="D33" s="133" t="s">
        <v>51</v>
      </c>
      <c r="E33" s="118" t="s">
        <v>52</v>
      </c>
      <c r="F33" s="134">
        <f>ROUND((SUM(BE85:BE112)),  0)</f>
        <v>0</v>
      </c>
      <c r="G33" s="37"/>
      <c r="H33" s="37"/>
      <c r="I33" s="135">
        <v>0.21</v>
      </c>
      <c r="J33" s="134">
        <f>ROUND(((SUM(BE85:BE112))*I33),  0)</f>
        <v>0</v>
      </c>
      <c r="K33" s="37"/>
      <c r="L33" s="120"/>
      <c r="S33" s="37"/>
      <c r="T33" s="37"/>
      <c r="U33" s="37"/>
      <c r="V33" s="37"/>
      <c r="W33" s="37"/>
      <c r="X33" s="37"/>
      <c r="Y33" s="37"/>
      <c r="Z33" s="37"/>
      <c r="AA33" s="37"/>
      <c r="AB33" s="37"/>
      <c r="AC33" s="37"/>
      <c r="AD33" s="37"/>
      <c r="AE33" s="37"/>
    </row>
    <row r="34" spans="1:31" s="2" customFormat="1" ht="14.4" customHeight="1">
      <c r="A34" s="37"/>
      <c r="B34" s="42"/>
      <c r="C34" s="37"/>
      <c r="D34" s="37"/>
      <c r="E34" s="118" t="s">
        <v>53</v>
      </c>
      <c r="F34" s="134">
        <f>ROUND((SUM(BF85:BF112)),  0)</f>
        <v>0</v>
      </c>
      <c r="G34" s="37"/>
      <c r="H34" s="37"/>
      <c r="I34" s="135">
        <v>0.15</v>
      </c>
      <c r="J34" s="134">
        <f>ROUND(((SUM(BF85:BF112))*I34),  0)</f>
        <v>0</v>
      </c>
      <c r="K34" s="37"/>
      <c r="L34" s="120"/>
      <c r="S34" s="37"/>
      <c r="T34" s="37"/>
      <c r="U34" s="37"/>
      <c r="V34" s="37"/>
      <c r="W34" s="37"/>
      <c r="X34" s="37"/>
      <c r="Y34" s="37"/>
      <c r="Z34" s="37"/>
      <c r="AA34" s="37"/>
      <c r="AB34" s="37"/>
      <c r="AC34" s="37"/>
      <c r="AD34" s="37"/>
      <c r="AE34" s="37"/>
    </row>
    <row r="35" spans="1:31" s="2" customFormat="1" ht="14.4" hidden="1" customHeight="1">
      <c r="A35" s="37"/>
      <c r="B35" s="42"/>
      <c r="C35" s="37"/>
      <c r="D35" s="37"/>
      <c r="E35" s="118" t="s">
        <v>54</v>
      </c>
      <c r="F35" s="134">
        <f>ROUND((SUM(BG85:BG112)),  0)</f>
        <v>0</v>
      </c>
      <c r="G35" s="37"/>
      <c r="H35" s="37"/>
      <c r="I35" s="135">
        <v>0.21</v>
      </c>
      <c r="J35" s="134">
        <f>0</f>
        <v>0</v>
      </c>
      <c r="K35" s="37"/>
      <c r="L35" s="120"/>
      <c r="S35" s="37"/>
      <c r="T35" s="37"/>
      <c r="U35" s="37"/>
      <c r="V35" s="37"/>
      <c r="W35" s="37"/>
      <c r="X35" s="37"/>
      <c r="Y35" s="37"/>
      <c r="Z35" s="37"/>
      <c r="AA35" s="37"/>
      <c r="AB35" s="37"/>
      <c r="AC35" s="37"/>
      <c r="AD35" s="37"/>
      <c r="AE35" s="37"/>
    </row>
    <row r="36" spans="1:31" s="2" customFormat="1" ht="14.4" hidden="1" customHeight="1">
      <c r="A36" s="37"/>
      <c r="B36" s="42"/>
      <c r="C36" s="37"/>
      <c r="D36" s="37"/>
      <c r="E36" s="118" t="s">
        <v>55</v>
      </c>
      <c r="F36" s="134">
        <f>ROUND((SUM(BH85:BH112)),  0)</f>
        <v>0</v>
      </c>
      <c r="G36" s="37"/>
      <c r="H36" s="37"/>
      <c r="I36" s="135">
        <v>0.15</v>
      </c>
      <c r="J36" s="134">
        <f>0</f>
        <v>0</v>
      </c>
      <c r="K36" s="37"/>
      <c r="L36" s="120"/>
      <c r="S36" s="37"/>
      <c r="T36" s="37"/>
      <c r="U36" s="37"/>
      <c r="V36" s="37"/>
      <c r="W36" s="37"/>
      <c r="X36" s="37"/>
      <c r="Y36" s="37"/>
      <c r="Z36" s="37"/>
      <c r="AA36" s="37"/>
      <c r="AB36" s="37"/>
      <c r="AC36" s="37"/>
      <c r="AD36" s="37"/>
      <c r="AE36" s="37"/>
    </row>
    <row r="37" spans="1:31" s="2" customFormat="1" ht="14.4" hidden="1" customHeight="1">
      <c r="A37" s="37"/>
      <c r="B37" s="42"/>
      <c r="C37" s="37"/>
      <c r="D37" s="37"/>
      <c r="E37" s="118" t="s">
        <v>56</v>
      </c>
      <c r="F37" s="134">
        <f>ROUND((SUM(BI85:BI112)),  0)</f>
        <v>0</v>
      </c>
      <c r="G37" s="37"/>
      <c r="H37" s="37"/>
      <c r="I37" s="135">
        <v>0</v>
      </c>
      <c r="J37" s="134">
        <f>0</f>
        <v>0</v>
      </c>
      <c r="K37" s="37"/>
      <c r="L37" s="120"/>
      <c r="S37" s="37"/>
      <c r="T37" s="37"/>
      <c r="U37" s="37"/>
      <c r="V37" s="37"/>
      <c r="W37" s="37"/>
      <c r="X37" s="37"/>
      <c r="Y37" s="37"/>
      <c r="Z37" s="37"/>
      <c r="AA37" s="37"/>
      <c r="AB37" s="37"/>
      <c r="AC37" s="37"/>
      <c r="AD37" s="37"/>
      <c r="AE37" s="37"/>
    </row>
    <row r="38" spans="1:31" s="2" customFormat="1" ht="6.9" customHeight="1">
      <c r="A38" s="37"/>
      <c r="B38" s="42"/>
      <c r="C38" s="37"/>
      <c r="D38" s="37"/>
      <c r="E38" s="37"/>
      <c r="F38" s="37"/>
      <c r="G38" s="37"/>
      <c r="H38" s="37"/>
      <c r="I38" s="119"/>
      <c r="J38" s="37"/>
      <c r="K38" s="37"/>
      <c r="L38" s="120"/>
      <c r="S38" s="37"/>
      <c r="T38" s="37"/>
      <c r="U38" s="37"/>
      <c r="V38" s="37"/>
      <c r="W38" s="37"/>
      <c r="X38" s="37"/>
      <c r="Y38" s="37"/>
      <c r="Z38" s="37"/>
      <c r="AA38" s="37"/>
      <c r="AB38" s="37"/>
      <c r="AC38" s="37"/>
      <c r="AD38" s="37"/>
      <c r="AE38" s="37"/>
    </row>
    <row r="39" spans="1:31" s="2" customFormat="1" ht="25.35" customHeight="1">
      <c r="A39" s="37"/>
      <c r="B39" s="42"/>
      <c r="C39" s="136"/>
      <c r="D39" s="137" t="s">
        <v>57</v>
      </c>
      <c r="E39" s="138"/>
      <c r="F39" s="138"/>
      <c r="G39" s="139" t="s">
        <v>58</v>
      </c>
      <c r="H39" s="140" t="s">
        <v>59</v>
      </c>
      <c r="I39" s="141"/>
      <c r="J39" s="142">
        <f>SUM(J30:J37)</f>
        <v>0</v>
      </c>
      <c r="K39" s="143"/>
      <c r="L39" s="120"/>
      <c r="S39" s="37"/>
      <c r="T39" s="37"/>
      <c r="U39" s="37"/>
      <c r="V39" s="37"/>
      <c r="W39" s="37"/>
      <c r="X39" s="37"/>
      <c r="Y39" s="37"/>
      <c r="Z39" s="37"/>
      <c r="AA39" s="37"/>
      <c r="AB39" s="37"/>
      <c r="AC39" s="37"/>
      <c r="AD39" s="37"/>
      <c r="AE39" s="37"/>
    </row>
    <row r="40" spans="1:31" s="2" customFormat="1" ht="14.4" customHeight="1">
      <c r="A40" s="37"/>
      <c r="B40" s="144"/>
      <c r="C40" s="145"/>
      <c r="D40" s="145"/>
      <c r="E40" s="145"/>
      <c r="F40" s="145"/>
      <c r="G40" s="145"/>
      <c r="H40" s="145"/>
      <c r="I40" s="146"/>
      <c r="J40" s="145"/>
      <c r="K40" s="145"/>
      <c r="L40" s="120"/>
      <c r="S40" s="37"/>
      <c r="T40" s="37"/>
      <c r="U40" s="37"/>
      <c r="V40" s="37"/>
      <c r="W40" s="37"/>
      <c r="X40" s="37"/>
      <c r="Y40" s="37"/>
      <c r="Z40" s="37"/>
      <c r="AA40" s="37"/>
      <c r="AB40" s="37"/>
      <c r="AC40" s="37"/>
      <c r="AD40" s="37"/>
      <c r="AE40" s="37"/>
    </row>
    <row r="44" spans="1:31" s="2" customFormat="1" ht="6.9" customHeight="1">
      <c r="A44" s="37"/>
      <c r="B44" s="147"/>
      <c r="C44" s="148"/>
      <c r="D44" s="148"/>
      <c r="E44" s="148"/>
      <c r="F44" s="148"/>
      <c r="G44" s="148"/>
      <c r="H44" s="148"/>
      <c r="I44" s="149"/>
      <c r="J44" s="148"/>
      <c r="K44" s="148"/>
      <c r="L44" s="120"/>
      <c r="S44" s="37"/>
      <c r="T44" s="37"/>
      <c r="U44" s="37"/>
      <c r="V44" s="37"/>
      <c r="W44" s="37"/>
      <c r="X44" s="37"/>
      <c r="Y44" s="37"/>
      <c r="Z44" s="37"/>
      <c r="AA44" s="37"/>
      <c r="AB44" s="37"/>
      <c r="AC44" s="37"/>
      <c r="AD44" s="37"/>
      <c r="AE44" s="37"/>
    </row>
    <row r="45" spans="1:31" s="2" customFormat="1" ht="24.9" customHeight="1">
      <c r="A45" s="37"/>
      <c r="B45" s="38"/>
      <c r="C45" s="25" t="s">
        <v>162</v>
      </c>
      <c r="D45" s="39"/>
      <c r="E45" s="39"/>
      <c r="F45" s="39"/>
      <c r="G45" s="39"/>
      <c r="H45" s="39"/>
      <c r="I45" s="119"/>
      <c r="J45" s="39"/>
      <c r="K45" s="39"/>
      <c r="L45" s="120"/>
      <c r="S45" s="37"/>
      <c r="T45" s="37"/>
      <c r="U45" s="37"/>
      <c r="V45" s="37"/>
      <c r="W45" s="37"/>
      <c r="X45" s="37"/>
      <c r="Y45" s="37"/>
      <c r="Z45" s="37"/>
      <c r="AA45" s="37"/>
      <c r="AB45" s="37"/>
      <c r="AC45" s="37"/>
      <c r="AD45" s="37"/>
      <c r="AE45" s="37"/>
    </row>
    <row r="46" spans="1:31" s="2" customFormat="1" ht="6.9" customHeight="1">
      <c r="A46" s="37"/>
      <c r="B46" s="38"/>
      <c r="C46" s="39"/>
      <c r="D46" s="39"/>
      <c r="E46" s="39"/>
      <c r="F46" s="39"/>
      <c r="G46" s="39"/>
      <c r="H46" s="39"/>
      <c r="I46" s="119"/>
      <c r="J46" s="39"/>
      <c r="K46" s="39"/>
      <c r="L46" s="120"/>
      <c r="S46" s="37"/>
      <c r="T46" s="37"/>
      <c r="U46" s="37"/>
      <c r="V46" s="37"/>
      <c r="W46" s="37"/>
      <c r="X46" s="37"/>
      <c r="Y46" s="37"/>
      <c r="Z46" s="37"/>
      <c r="AA46" s="37"/>
      <c r="AB46" s="37"/>
      <c r="AC46" s="37"/>
      <c r="AD46" s="37"/>
      <c r="AE46" s="37"/>
    </row>
    <row r="47" spans="1:31" s="2" customFormat="1" ht="12" customHeight="1">
      <c r="A47" s="37"/>
      <c r="B47" s="38"/>
      <c r="C47" s="31" t="s">
        <v>16</v>
      </c>
      <c r="D47" s="39"/>
      <c r="E47" s="39"/>
      <c r="F47" s="39"/>
      <c r="G47" s="39"/>
      <c r="H47" s="39"/>
      <c r="I47" s="119"/>
      <c r="J47" s="39"/>
      <c r="K47" s="39"/>
      <c r="L47" s="120"/>
      <c r="S47" s="37"/>
      <c r="T47" s="37"/>
      <c r="U47" s="37"/>
      <c r="V47" s="37"/>
      <c r="W47" s="37"/>
      <c r="X47" s="37"/>
      <c r="Y47" s="37"/>
      <c r="Z47" s="37"/>
      <c r="AA47" s="37"/>
      <c r="AB47" s="37"/>
      <c r="AC47" s="37"/>
      <c r="AD47" s="37"/>
      <c r="AE47" s="37"/>
    </row>
    <row r="48" spans="1:31" s="2" customFormat="1" ht="16.5" customHeight="1">
      <c r="A48" s="37"/>
      <c r="B48" s="38"/>
      <c r="C48" s="39"/>
      <c r="D48" s="39"/>
      <c r="E48" s="420" t="str">
        <f>E7</f>
        <v>BENEŠOV - DOPRAVNÍ OPATŘENÍ U NÁDRAŽÍ (KSÚS-IROP)</v>
      </c>
      <c r="F48" s="421"/>
      <c r="G48" s="421"/>
      <c r="H48" s="421"/>
      <c r="I48" s="119"/>
      <c r="J48" s="39"/>
      <c r="K48" s="39"/>
      <c r="L48" s="120"/>
      <c r="S48" s="37"/>
      <c r="T48" s="37"/>
      <c r="U48" s="37"/>
      <c r="V48" s="37"/>
      <c r="W48" s="37"/>
      <c r="X48" s="37"/>
      <c r="Y48" s="37"/>
      <c r="Z48" s="37"/>
      <c r="AA48" s="37"/>
      <c r="AB48" s="37"/>
      <c r="AC48" s="37"/>
      <c r="AD48" s="37"/>
      <c r="AE48" s="37"/>
    </row>
    <row r="49" spans="1:47" s="2" customFormat="1" ht="12" customHeight="1">
      <c r="A49" s="37"/>
      <c r="B49" s="38"/>
      <c r="C49" s="31" t="s">
        <v>129</v>
      </c>
      <c r="D49" s="39"/>
      <c r="E49" s="39"/>
      <c r="F49" s="39"/>
      <c r="G49" s="39"/>
      <c r="H49" s="39"/>
      <c r="I49" s="119"/>
      <c r="J49" s="39"/>
      <c r="K49" s="39"/>
      <c r="L49" s="120"/>
      <c r="S49" s="37"/>
      <c r="T49" s="37"/>
      <c r="U49" s="37"/>
      <c r="V49" s="37"/>
      <c r="W49" s="37"/>
      <c r="X49" s="37"/>
      <c r="Y49" s="37"/>
      <c r="Z49" s="37"/>
      <c r="AA49" s="37"/>
      <c r="AB49" s="37"/>
      <c r="AC49" s="37"/>
      <c r="AD49" s="37"/>
      <c r="AE49" s="37"/>
    </row>
    <row r="50" spans="1:47" s="2" customFormat="1" ht="16.5" customHeight="1">
      <c r="A50" s="37"/>
      <c r="B50" s="38"/>
      <c r="C50" s="39"/>
      <c r="D50" s="39"/>
      <c r="E50" s="369" t="str">
        <f>E9</f>
        <v>VON - VON - Vedlejší a ostatní náklady</v>
      </c>
      <c r="F50" s="422"/>
      <c r="G50" s="422"/>
      <c r="H50" s="422"/>
      <c r="I50" s="119"/>
      <c r="J50" s="39"/>
      <c r="K50" s="39"/>
      <c r="L50" s="120"/>
      <c r="S50" s="37"/>
      <c r="T50" s="37"/>
      <c r="U50" s="37"/>
      <c r="V50" s="37"/>
      <c r="W50" s="37"/>
      <c r="X50" s="37"/>
      <c r="Y50" s="37"/>
      <c r="Z50" s="37"/>
      <c r="AA50" s="37"/>
      <c r="AB50" s="37"/>
      <c r="AC50" s="37"/>
      <c r="AD50" s="37"/>
      <c r="AE50" s="37"/>
    </row>
    <row r="51" spans="1:47" s="2" customFormat="1" ht="6.9" customHeight="1">
      <c r="A51" s="37"/>
      <c r="B51" s="38"/>
      <c r="C51" s="39"/>
      <c r="D51" s="39"/>
      <c r="E51" s="39"/>
      <c r="F51" s="39"/>
      <c r="G51" s="39"/>
      <c r="H51" s="39"/>
      <c r="I51" s="119"/>
      <c r="J51" s="39"/>
      <c r="K51" s="39"/>
      <c r="L51" s="120"/>
      <c r="S51" s="37"/>
      <c r="T51" s="37"/>
      <c r="U51" s="37"/>
      <c r="V51" s="37"/>
      <c r="W51" s="37"/>
      <c r="X51" s="37"/>
      <c r="Y51" s="37"/>
      <c r="Z51" s="37"/>
      <c r="AA51" s="37"/>
      <c r="AB51" s="37"/>
      <c r="AC51" s="37"/>
      <c r="AD51" s="37"/>
      <c r="AE51" s="37"/>
    </row>
    <row r="52" spans="1:47" s="2" customFormat="1" ht="12" customHeight="1">
      <c r="A52" s="37"/>
      <c r="B52" s="38"/>
      <c r="C52" s="31" t="s">
        <v>22</v>
      </c>
      <c r="D52" s="39"/>
      <c r="E52" s="39"/>
      <c r="F52" s="29" t="str">
        <f>F12</f>
        <v>Benešov</v>
      </c>
      <c r="G52" s="39"/>
      <c r="H52" s="39"/>
      <c r="I52" s="121" t="s">
        <v>24</v>
      </c>
      <c r="J52" s="62" t="str">
        <f>IF(J12="","",J12)</f>
        <v>25. 9. 2019</v>
      </c>
      <c r="K52" s="39"/>
      <c r="L52" s="120"/>
      <c r="S52" s="37"/>
      <c r="T52" s="37"/>
      <c r="U52" s="37"/>
      <c r="V52" s="37"/>
      <c r="W52" s="37"/>
      <c r="X52" s="37"/>
      <c r="Y52" s="37"/>
      <c r="Z52" s="37"/>
      <c r="AA52" s="37"/>
      <c r="AB52" s="37"/>
      <c r="AC52" s="37"/>
      <c r="AD52" s="37"/>
      <c r="AE52" s="37"/>
    </row>
    <row r="53" spans="1:47" s="2" customFormat="1" ht="6.9" customHeight="1">
      <c r="A53" s="37"/>
      <c r="B53" s="38"/>
      <c r="C53" s="39"/>
      <c r="D53" s="39"/>
      <c r="E53" s="39"/>
      <c r="F53" s="39"/>
      <c r="G53" s="39"/>
      <c r="H53" s="39"/>
      <c r="I53" s="119"/>
      <c r="J53" s="39"/>
      <c r="K53" s="39"/>
      <c r="L53" s="120"/>
      <c r="S53" s="37"/>
      <c r="T53" s="37"/>
      <c r="U53" s="37"/>
      <c r="V53" s="37"/>
      <c r="W53" s="37"/>
      <c r="X53" s="37"/>
      <c r="Y53" s="37"/>
      <c r="Z53" s="37"/>
      <c r="AA53" s="37"/>
      <c r="AB53" s="37"/>
      <c r="AC53" s="37"/>
      <c r="AD53" s="37"/>
      <c r="AE53" s="37"/>
    </row>
    <row r="54" spans="1:47" s="2" customFormat="1" ht="15.15" customHeight="1">
      <c r="A54" s="37"/>
      <c r="B54" s="38"/>
      <c r="C54" s="31" t="s">
        <v>30</v>
      </c>
      <c r="D54" s="39"/>
      <c r="E54" s="39"/>
      <c r="F54" s="29" t="str">
        <f>E15</f>
        <v>KSÚS Středočeského kraje</v>
      </c>
      <c r="G54" s="39"/>
      <c r="H54" s="39"/>
      <c r="I54" s="121" t="s">
        <v>37</v>
      </c>
      <c r="J54" s="35" t="str">
        <f>E21</f>
        <v>DOPAS s.r.o.</v>
      </c>
      <c r="K54" s="39"/>
      <c r="L54" s="120"/>
      <c r="S54" s="37"/>
      <c r="T54" s="37"/>
      <c r="U54" s="37"/>
      <c r="V54" s="37"/>
      <c r="W54" s="37"/>
      <c r="X54" s="37"/>
      <c r="Y54" s="37"/>
      <c r="Z54" s="37"/>
      <c r="AA54" s="37"/>
      <c r="AB54" s="37"/>
      <c r="AC54" s="37"/>
      <c r="AD54" s="37"/>
      <c r="AE54" s="37"/>
    </row>
    <row r="55" spans="1:47" s="2" customFormat="1" ht="15.15" customHeight="1">
      <c r="A55" s="37"/>
      <c r="B55" s="38"/>
      <c r="C55" s="31" t="s">
        <v>35</v>
      </c>
      <c r="D55" s="39"/>
      <c r="E55" s="39"/>
      <c r="F55" s="29" t="str">
        <f>IF(E18="","",E18)</f>
        <v>Vyplň údaj</v>
      </c>
      <c r="G55" s="39"/>
      <c r="H55" s="39"/>
      <c r="I55" s="121" t="s">
        <v>41</v>
      </c>
      <c r="J55" s="35" t="str">
        <f>E24</f>
        <v>STAPO UL s.r.o.</v>
      </c>
      <c r="K55" s="39"/>
      <c r="L55" s="120"/>
      <c r="S55" s="37"/>
      <c r="T55" s="37"/>
      <c r="U55" s="37"/>
      <c r="V55" s="37"/>
      <c r="W55" s="37"/>
      <c r="X55" s="37"/>
      <c r="Y55" s="37"/>
      <c r="Z55" s="37"/>
      <c r="AA55" s="37"/>
      <c r="AB55" s="37"/>
      <c r="AC55" s="37"/>
      <c r="AD55" s="37"/>
      <c r="AE55" s="37"/>
    </row>
    <row r="56" spans="1:47" s="2" customFormat="1" ht="10.35" customHeight="1">
      <c r="A56" s="37"/>
      <c r="B56" s="38"/>
      <c r="C56" s="39"/>
      <c r="D56" s="39"/>
      <c r="E56" s="39"/>
      <c r="F56" s="39"/>
      <c r="G56" s="39"/>
      <c r="H56" s="39"/>
      <c r="I56" s="119"/>
      <c r="J56" s="39"/>
      <c r="K56" s="39"/>
      <c r="L56" s="120"/>
      <c r="S56" s="37"/>
      <c r="T56" s="37"/>
      <c r="U56" s="37"/>
      <c r="V56" s="37"/>
      <c r="W56" s="37"/>
      <c r="X56" s="37"/>
      <c r="Y56" s="37"/>
      <c r="Z56" s="37"/>
      <c r="AA56" s="37"/>
      <c r="AB56" s="37"/>
      <c r="AC56" s="37"/>
      <c r="AD56" s="37"/>
      <c r="AE56" s="37"/>
    </row>
    <row r="57" spans="1:47" s="2" customFormat="1" ht="29.25" customHeight="1">
      <c r="A57" s="37"/>
      <c r="B57" s="38"/>
      <c r="C57" s="150" t="s">
        <v>163</v>
      </c>
      <c r="D57" s="151"/>
      <c r="E57" s="151"/>
      <c r="F57" s="151"/>
      <c r="G57" s="151"/>
      <c r="H57" s="151"/>
      <c r="I57" s="152"/>
      <c r="J57" s="153" t="s">
        <v>164</v>
      </c>
      <c r="K57" s="151"/>
      <c r="L57" s="120"/>
      <c r="S57" s="37"/>
      <c r="T57" s="37"/>
      <c r="U57" s="37"/>
      <c r="V57" s="37"/>
      <c r="W57" s="37"/>
      <c r="X57" s="37"/>
      <c r="Y57" s="37"/>
      <c r="Z57" s="37"/>
      <c r="AA57" s="37"/>
      <c r="AB57" s="37"/>
      <c r="AC57" s="37"/>
      <c r="AD57" s="37"/>
      <c r="AE57" s="37"/>
    </row>
    <row r="58" spans="1:47" s="2" customFormat="1" ht="10.35" customHeight="1">
      <c r="A58" s="37"/>
      <c r="B58" s="38"/>
      <c r="C58" s="39"/>
      <c r="D58" s="39"/>
      <c r="E58" s="39"/>
      <c r="F58" s="39"/>
      <c r="G58" s="39"/>
      <c r="H58" s="39"/>
      <c r="I58" s="119"/>
      <c r="J58" s="39"/>
      <c r="K58" s="39"/>
      <c r="L58" s="120"/>
      <c r="S58" s="37"/>
      <c r="T58" s="37"/>
      <c r="U58" s="37"/>
      <c r="V58" s="37"/>
      <c r="W58" s="37"/>
      <c r="X58" s="37"/>
      <c r="Y58" s="37"/>
      <c r="Z58" s="37"/>
      <c r="AA58" s="37"/>
      <c r="AB58" s="37"/>
      <c r="AC58" s="37"/>
      <c r="AD58" s="37"/>
      <c r="AE58" s="37"/>
    </row>
    <row r="59" spans="1:47" s="2" customFormat="1" ht="22.8" customHeight="1">
      <c r="A59" s="37"/>
      <c r="B59" s="38"/>
      <c r="C59" s="154" t="s">
        <v>79</v>
      </c>
      <c r="D59" s="39"/>
      <c r="E59" s="39"/>
      <c r="F59" s="39"/>
      <c r="G59" s="39"/>
      <c r="H59" s="39"/>
      <c r="I59" s="119"/>
      <c r="J59" s="80">
        <f>J85</f>
        <v>0</v>
      </c>
      <c r="K59" s="39"/>
      <c r="L59" s="120"/>
      <c r="S59" s="37"/>
      <c r="T59" s="37"/>
      <c r="U59" s="37"/>
      <c r="V59" s="37"/>
      <c r="W59" s="37"/>
      <c r="X59" s="37"/>
      <c r="Y59" s="37"/>
      <c r="Z59" s="37"/>
      <c r="AA59" s="37"/>
      <c r="AB59" s="37"/>
      <c r="AC59" s="37"/>
      <c r="AD59" s="37"/>
      <c r="AE59" s="37"/>
      <c r="AU59" s="19" t="s">
        <v>165</v>
      </c>
    </row>
    <row r="60" spans="1:47" s="9" customFormat="1" ht="24.9" customHeight="1">
      <c r="B60" s="155"/>
      <c r="C60" s="156"/>
      <c r="D60" s="157" t="s">
        <v>1519</v>
      </c>
      <c r="E60" s="158"/>
      <c r="F60" s="158"/>
      <c r="G60" s="158"/>
      <c r="H60" s="158"/>
      <c r="I60" s="159"/>
      <c r="J60" s="160">
        <f>J86</f>
        <v>0</v>
      </c>
      <c r="K60" s="156"/>
      <c r="L60" s="161"/>
    </row>
    <row r="61" spans="1:47" s="10" customFormat="1" ht="19.95" customHeight="1">
      <c r="B61" s="162"/>
      <c r="C61" s="100"/>
      <c r="D61" s="163" t="s">
        <v>1520</v>
      </c>
      <c r="E61" s="164"/>
      <c r="F61" s="164"/>
      <c r="G61" s="164"/>
      <c r="H61" s="164"/>
      <c r="I61" s="165"/>
      <c r="J61" s="166">
        <f>J87</f>
        <v>0</v>
      </c>
      <c r="K61" s="100"/>
      <c r="L61" s="167"/>
    </row>
    <row r="62" spans="1:47" s="10" customFormat="1" ht="19.95" customHeight="1">
      <c r="B62" s="162"/>
      <c r="C62" s="100"/>
      <c r="D62" s="163" t="s">
        <v>1521</v>
      </c>
      <c r="E62" s="164"/>
      <c r="F62" s="164"/>
      <c r="G62" s="164"/>
      <c r="H62" s="164"/>
      <c r="I62" s="165"/>
      <c r="J62" s="166">
        <f>J94</f>
        <v>0</v>
      </c>
      <c r="K62" s="100"/>
      <c r="L62" s="167"/>
    </row>
    <row r="63" spans="1:47" s="10" customFormat="1" ht="19.95" customHeight="1">
      <c r="B63" s="162"/>
      <c r="C63" s="100"/>
      <c r="D63" s="163" t="s">
        <v>1522</v>
      </c>
      <c r="E63" s="164"/>
      <c r="F63" s="164"/>
      <c r="G63" s="164"/>
      <c r="H63" s="164"/>
      <c r="I63" s="165"/>
      <c r="J63" s="166">
        <f>J100</f>
        <v>0</v>
      </c>
      <c r="K63" s="100"/>
      <c r="L63" s="167"/>
    </row>
    <row r="64" spans="1:47" s="10" customFormat="1" ht="19.95" customHeight="1">
      <c r="B64" s="162"/>
      <c r="C64" s="100"/>
      <c r="D64" s="163" t="s">
        <v>1523</v>
      </c>
      <c r="E64" s="164"/>
      <c r="F64" s="164"/>
      <c r="G64" s="164"/>
      <c r="H64" s="164"/>
      <c r="I64" s="165"/>
      <c r="J64" s="166">
        <f>J106</f>
        <v>0</v>
      </c>
      <c r="K64" s="100"/>
      <c r="L64" s="167"/>
    </row>
    <row r="65" spans="1:31" s="10" customFormat="1" ht="19.95" customHeight="1">
      <c r="B65" s="162"/>
      <c r="C65" s="100"/>
      <c r="D65" s="163" t="s">
        <v>1524</v>
      </c>
      <c r="E65" s="164"/>
      <c r="F65" s="164"/>
      <c r="G65" s="164"/>
      <c r="H65" s="164"/>
      <c r="I65" s="165"/>
      <c r="J65" s="166">
        <f>J108</f>
        <v>0</v>
      </c>
      <c r="K65" s="100"/>
      <c r="L65" s="167"/>
    </row>
    <row r="66" spans="1:31" s="2" customFormat="1" ht="21.75" customHeight="1">
      <c r="A66" s="37"/>
      <c r="B66" s="38"/>
      <c r="C66" s="39"/>
      <c r="D66" s="39"/>
      <c r="E66" s="39"/>
      <c r="F66" s="39"/>
      <c r="G66" s="39"/>
      <c r="H66" s="39"/>
      <c r="I66" s="119"/>
      <c r="J66" s="39"/>
      <c r="K66" s="39"/>
      <c r="L66" s="120"/>
      <c r="S66" s="37"/>
      <c r="T66" s="37"/>
      <c r="U66" s="37"/>
      <c r="V66" s="37"/>
      <c r="W66" s="37"/>
      <c r="X66" s="37"/>
      <c r="Y66" s="37"/>
      <c r="Z66" s="37"/>
      <c r="AA66" s="37"/>
      <c r="AB66" s="37"/>
      <c r="AC66" s="37"/>
      <c r="AD66" s="37"/>
      <c r="AE66" s="37"/>
    </row>
    <row r="67" spans="1:31" s="2" customFormat="1" ht="6.9" customHeight="1">
      <c r="A67" s="37"/>
      <c r="B67" s="50"/>
      <c r="C67" s="51"/>
      <c r="D67" s="51"/>
      <c r="E67" s="51"/>
      <c r="F67" s="51"/>
      <c r="G67" s="51"/>
      <c r="H67" s="51"/>
      <c r="I67" s="146"/>
      <c r="J67" s="51"/>
      <c r="K67" s="51"/>
      <c r="L67" s="120"/>
      <c r="S67" s="37"/>
      <c r="T67" s="37"/>
      <c r="U67" s="37"/>
      <c r="V67" s="37"/>
      <c r="W67" s="37"/>
      <c r="X67" s="37"/>
      <c r="Y67" s="37"/>
      <c r="Z67" s="37"/>
      <c r="AA67" s="37"/>
      <c r="AB67" s="37"/>
      <c r="AC67" s="37"/>
      <c r="AD67" s="37"/>
      <c r="AE67" s="37"/>
    </row>
    <row r="71" spans="1:31" s="2" customFormat="1" ht="6.9" customHeight="1">
      <c r="A71" s="37"/>
      <c r="B71" s="52"/>
      <c r="C71" s="53"/>
      <c r="D71" s="53"/>
      <c r="E71" s="53"/>
      <c r="F71" s="53"/>
      <c r="G71" s="53"/>
      <c r="H71" s="53"/>
      <c r="I71" s="149"/>
      <c r="J71" s="53"/>
      <c r="K71" s="53"/>
      <c r="L71" s="120"/>
      <c r="S71" s="37"/>
      <c r="T71" s="37"/>
      <c r="U71" s="37"/>
      <c r="V71" s="37"/>
      <c r="W71" s="37"/>
      <c r="X71" s="37"/>
      <c r="Y71" s="37"/>
      <c r="Z71" s="37"/>
      <c r="AA71" s="37"/>
      <c r="AB71" s="37"/>
      <c r="AC71" s="37"/>
      <c r="AD71" s="37"/>
      <c r="AE71" s="37"/>
    </row>
    <row r="72" spans="1:31" s="2" customFormat="1" ht="24.9" customHeight="1">
      <c r="A72" s="37"/>
      <c r="B72" s="38"/>
      <c r="C72" s="25" t="s">
        <v>177</v>
      </c>
      <c r="D72" s="39"/>
      <c r="E72" s="39"/>
      <c r="F72" s="39"/>
      <c r="G72" s="39"/>
      <c r="H72" s="39"/>
      <c r="I72" s="119"/>
      <c r="J72" s="39"/>
      <c r="K72" s="39"/>
      <c r="L72" s="120"/>
      <c r="S72" s="37"/>
      <c r="T72" s="37"/>
      <c r="U72" s="37"/>
      <c r="V72" s="37"/>
      <c r="W72" s="37"/>
      <c r="X72" s="37"/>
      <c r="Y72" s="37"/>
      <c r="Z72" s="37"/>
      <c r="AA72" s="37"/>
      <c r="AB72" s="37"/>
      <c r="AC72" s="37"/>
      <c r="AD72" s="37"/>
      <c r="AE72" s="37"/>
    </row>
    <row r="73" spans="1:31" s="2" customFormat="1" ht="6.9" customHeight="1">
      <c r="A73" s="37"/>
      <c r="B73" s="38"/>
      <c r="C73" s="39"/>
      <c r="D73" s="39"/>
      <c r="E73" s="39"/>
      <c r="F73" s="39"/>
      <c r="G73" s="39"/>
      <c r="H73" s="39"/>
      <c r="I73" s="119"/>
      <c r="J73" s="39"/>
      <c r="K73" s="39"/>
      <c r="L73" s="120"/>
      <c r="S73" s="37"/>
      <c r="T73" s="37"/>
      <c r="U73" s="37"/>
      <c r="V73" s="37"/>
      <c r="W73" s="37"/>
      <c r="X73" s="37"/>
      <c r="Y73" s="37"/>
      <c r="Z73" s="37"/>
      <c r="AA73" s="37"/>
      <c r="AB73" s="37"/>
      <c r="AC73" s="37"/>
      <c r="AD73" s="37"/>
      <c r="AE73" s="37"/>
    </row>
    <row r="74" spans="1:31" s="2" customFormat="1" ht="12" customHeight="1">
      <c r="A74" s="37"/>
      <c r="B74" s="38"/>
      <c r="C74" s="31" t="s">
        <v>16</v>
      </c>
      <c r="D74" s="39"/>
      <c r="E74" s="39"/>
      <c r="F74" s="39"/>
      <c r="G74" s="39"/>
      <c r="H74" s="39"/>
      <c r="I74" s="119"/>
      <c r="J74" s="39"/>
      <c r="K74" s="39"/>
      <c r="L74" s="120"/>
      <c r="S74" s="37"/>
      <c r="T74" s="37"/>
      <c r="U74" s="37"/>
      <c r="V74" s="37"/>
      <c r="W74" s="37"/>
      <c r="X74" s="37"/>
      <c r="Y74" s="37"/>
      <c r="Z74" s="37"/>
      <c r="AA74" s="37"/>
      <c r="AB74" s="37"/>
      <c r="AC74" s="37"/>
      <c r="AD74" s="37"/>
      <c r="AE74" s="37"/>
    </row>
    <row r="75" spans="1:31" s="2" customFormat="1" ht="16.5" customHeight="1">
      <c r="A75" s="37"/>
      <c r="B75" s="38"/>
      <c r="C75" s="39"/>
      <c r="D75" s="39"/>
      <c r="E75" s="420" t="str">
        <f>E7</f>
        <v>BENEŠOV - DOPRAVNÍ OPATŘENÍ U NÁDRAŽÍ (KSÚS-IROP)</v>
      </c>
      <c r="F75" s="421"/>
      <c r="G75" s="421"/>
      <c r="H75" s="421"/>
      <c r="I75" s="119"/>
      <c r="J75" s="39"/>
      <c r="K75" s="39"/>
      <c r="L75" s="120"/>
      <c r="S75" s="37"/>
      <c r="T75" s="37"/>
      <c r="U75" s="37"/>
      <c r="V75" s="37"/>
      <c r="W75" s="37"/>
      <c r="X75" s="37"/>
      <c r="Y75" s="37"/>
      <c r="Z75" s="37"/>
      <c r="AA75" s="37"/>
      <c r="AB75" s="37"/>
      <c r="AC75" s="37"/>
      <c r="AD75" s="37"/>
      <c r="AE75" s="37"/>
    </row>
    <row r="76" spans="1:31" s="2" customFormat="1" ht="12" customHeight="1">
      <c r="A76" s="37"/>
      <c r="B76" s="38"/>
      <c r="C76" s="31" t="s">
        <v>129</v>
      </c>
      <c r="D76" s="39"/>
      <c r="E76" s="39"/>
      <c r="F76" s="39"/>
      <c r="G76" s="39"/>
      <c r="H76" s="39"/>
      <c r="I76" s="119"/>
      <c r="J76" s="39"/>
      <c r="K76" s="39"/>
      <c r="L76" s="120"/>
      <c r="S76" s="37"/>
      <c r="T76" s="37"/>
      <c r="U76" s="37"/>
      <c r="V76" s="37"/>
      <c r="W76" s="37"/>
      <c r="X76" s="37"/>
      <c r="Y76" s="37"/>
      <c r="Z76" s="37"/>
      <c r="AA76" s="37"/>
      <c r="AB76" s="37"/>
      <c r="AC76" s="37"/>
      <c r="AD76" s="37"/>
      <c r="AE76" s="37"/>
    </row>
    <row r="77" spans="1:31" s="2" customFormat="1" ht="16.5" customHeight="1">
      <c r="A77" s="37"/>
      <c r="B77" s="38"/>
      <c r="C77" s="39"/>
      <c r="D77" s="39"/>
      <c r="E77" s="369" t="str">
        <f>E9</f>
        <v>VON - VON - Vedlejší a ostatní náklady</v>
      </c>
      <c r="F77" s="422"/>
      <c r="G77" s="422"/>
      <c r="H77" s="422"/>
      <c r="I77" s="119"/>
      <c r="J77" s="39"/>
      <c r="K77" s="39"/>
      <c r="L77" s="120"/>
      <c r="S77" s="37"/>
      <c r="T77" s="37"/>
      <c r="U77" s="37"/>
      <c r="V77" s="37"/>
      <c r="W77" s="37"/>
      <c r="X77" s="37"/>
      <c r="Y77" s="37"/>
      <c r="Z77" s="37"/>
      <c r="AA77" s="37"/>
      <c r="AB77" s="37"/>
      <c r="AC77" s="37"/>
      <c r="AD77" s="37"/>
      <c r="AE77" s="37"/>
    </row>
    <row r="78" spans="1:31" s="2" customFormat="1" ht="6.9" customHeight="1">
      <c r="A78" s="37"/>
      <c r="B78" s="38"/>
      <c r="C78" s="39"/>
      <c r="D78" s="39"/>
      <c r="E78" s="39"/>
      <c r="F78" s="39"/>
      <c r="G78" s="39"/>
      <c r="H78" s="39"/>
      <c r="I78" s="119"/>
      <c r="J78" s="39"/>
      <c r="K78" s="39"/>
      <c r="L78" s="120"/>
      <c r="S78" s="37"/>
      <c r="T78" s="37"/>
      <c r="U78" s="37"/>
      <c r="V78" s="37"/>
      <c r="W78" s="37"/>
      <c r="X78" s="37"/>
      <c r="Y78" s="37"/>
      <c r="Z78" s="37"/>
      <c r="AA78" s="37"/>
      <c r="AB78" s="37"/>
      <c r="AC78" s="37"/>
      <c r="AD78" s="37"/>
      <c r="AE78" s="37"/>
    </row>
    <row r="79" spans="1:31" s="2" customFormat="1" ht="12" customHeight="1">
      <c r="A79" s="37"/>
      <c r="B79" s="38"/>
      <c r="C79" s="31" t="s">
        <v>22</v>
      </c>
      <c r="D79" s="39"/>
      <c r="E79" s="39"/>
      <c r="F79" s="29" t="str">
        <f>F12</f>
        <v>Benešov</v>
      </c>
      <c r="G79" s="39"/>
      <c r="H79" s="39"/>
      <c r="I79" s="121" t="s">
        <v>24</v>
      </c>
      <c r="J79" s="62" t="str">
        <f>IF(J12="","",J12)</f>
        <v>25. 9. 2019</v>
      </c>
      <c r="K79" s="39"/>
      <c r="L79" s="120"/>
      <c r="S79" s="37"/>
      <c r="T79" s="37"/>
      <c r="U79" s="37"/>
      <c r="V79" s="37"/>
      <c r="W79" s="37"/>
      <c r="X79" s="37"/>
      <c r="Y79" s="37"/>
      <c r="Z79" s="37"/>
      <c r="AA79" s="37"/>
      <c r="AB79" s="37"/>
      <c r="AC79" s="37"/>
      <c r="AD79" s="37"/>
      <c r="AE79" s="37"/>
    </row>
    <row r="80" spans="1:31" s="2" customFormat="1" ht="6.9" customHeight="1">
      <c r="A80" s="37"/>
      <c r="B80" s="38"/>
      <c r="C80" s="39"/>
      <c r="D80" s="39"/>
      <c r="E80" s="39"/>
      <c r="F80" s="39"/>
      <c r="G80" s="39"/>
      <c r="H80" s="39"/>
      <c r="I80" s="119"/>
      <c r="J80" s="39"/>
      <c r="K80" s="39"/>
      <c r="L80" s="120"/>
      <c r="S80" s="37"/>
      <c r="T80" s="37"/>
      <c r="U80" s="37"/>
      <c r="V80" s="37"/>
      <c r="W80" s="37"/>
      <c r="X80" s="37"/>
      <c r="Y80" s="37"/>
      <c r="Z80" s="37"/>
      <c r="AA80" s="37"/>
      <c r="AB80" s="37"/>
      <c r="AC80" s="37"/>
      <c r="AD80" s="37"/>
      <c r="AE80" s="37"/>
    </row>
    <row r="81" spans="1:65" s="2" customFormat="1" ht="15.15" customHeight="1">
      <c r="A81" s="37"/>
      <c r="B81" s="38"/>
      <c r="C81" s="31" t="s">
        <v>30</v>
      </c>
      <c r="D81" s="39"/>
      <c r="E81" s="39"/>
      <c r="F81" s="29" t="str">
        <f>E15</f>
        <v>KSÚS Středočeského kraje</v>
      </c>
      <c r="G81" s="39"/>
      <c r="H81" s="39"/>
      <c r="I81" s="121" t="s">
        <v>37</v>
      </c>
      <c r="J81" s="35" t="str">
        <f>E21</f>
        <v>DOPAS s.r.o.</v>
      </c>
      <c r="K81" s="39"/>
      <c r="L81" s="120"/>
      <c r="S81" s="37"/>
      <c r="T81" s="37"/>
      <c r="U81" s="37"/>
      <c r="V81" s="37"/>
      <c r="W81" s="37"/>
      <c r="X81" s="37"/>
      <c r="Y81" s="37"/>
      <c r="Z81" s="37"/>
      <c r="AA81" s="37"/>
      <c r="AB81" s="37"/>
      <c r="AC81" s="37"/>
      <c r="AD81" s="37"/>
      <c r="AE81" s="37"/>
    </row>
    <row r="82" spans="1:65" s="2" customFormat="1" ht="15.15" customHeight="1">
      <c r="A82" s="37"/>
      <c r="B82" s="38"/>
      <c r="C82" s="31" t="s">
        <v>35</v>
      </c>
      <c r="D82" s="39"/>
      <c r="E82" s="39"/>
      <c r="F82" s="29" t="str">
        <f>IF(E18="","",E18)</f>
        <v>Vyplň údaj</v>
      </c>
      <c r="G82" s="39"/>
      <c r="H82" s="39"/>
      <c r="I82" s="121" t="s">
        <v>41</v>
      </c>
      <c r="J82" s="35" t="str">
        <f>E24</f>
        <v>STAPO UL s.r.o.</v>
      </c>
      <c r="K82" s="39"/>
      <c r="L82" s="120"/>
      <c r="S82" s="37"/>
      <c r="T82" s="37"/>
      <c r="U82" s="37"/>
      <c r="V82" s="37"/>
      <c r="W82" s="37"/>
      <c r="X82" s="37"/>
      <c r="Y82" s="37"/>
      <c r="Z82" s="37"/>
      <c r="AA82" s="37"/>
      <c r="AB82" s="37"/>
      <c r="AC82" s="37"/>
      <c r="AD82" s="37"/>
      <c r="AE82" s="37"/>
    </row>
    <row r="83" spans="1:65" s="2" customFormat="1" ht="10.35" customHeight="1">
      <c r="A83" s="37"/>
      <c r="B83" s="38"/>
      <c r="C83" s="39"/>
      <c r="D83" s="39"/>
      <c r="E83" s="39"/>
      <c r="F83" s="39"/>
      <c r="G83" s="39"/>
      <c r="H83" s="39"/>
      <c r="I83" s="119"/>
      <c r="J83" s="39"/>
      <c r="K83" s="39"/>
      <c r="L83" s="120"/>
      <c r="S83" s="37"/>
      <c r="T83" s="37"/>
      <c r="U83" s="37"/>
      <c r="V83" s="37"/>
      <c r="W83" s="37"/>
      <c r="X83" s="37"/>
      <c r="Y83" s="37"/>
      <c r="Z83" s="37"/>
      <c r="AA83" s="37"/>
      <c r="AB83" s="37"/>
      <c r="AC83" s="37"/>
      <c r="AD83" s="37"/>
      <c r="AE83" s="37"/>
    </row>
    <row r="84" spans="1:65" s="11" customFormat="1" ht="29.25" customHeight="1">
      <c r="A84" s="168"/>
      <c r="B84" s="169"/>
      <c r="C84" s="170" t="s">
        <v>178</v>
      </c>
      <c r="D84" s="171" t="s">
        <v>66</v>
      </c>
      <c r="E84" s="171" t="s">
        <v>62</v>
      </c>
      <c r="F84" s="171" t="s">
        <v>63</v>
      </c>
      <c r="G84" s="171" t="s">
        <v>179</v>
      </c>
      <c r="H84" s="171" t="s">
        <v>180</v>
      </c>
      <c r="I84" s="172" t="s">
        <v>181</v>
      </c>
      <c r="J84" s="171" t="s">
        <v>164</v>
      </c>
      <c r="K84" s="173" t="s">
        <v>182</v>
      </c>
      <c r="L84" s="174"/>
      <c r="M84" s="71" t="s">
        <v>32</v>
      </c>
      <c r="N84" s="72" t="s">
        <v>51</v>
      </c>
      <c r="O84" s="72" t="s">
        <v>183</v>
      </c>
      <c r="P84" s="72" t="s">
        <v>184</v>
      </c>
      <c r="Q84" s="72" t="s">
        <v>185</v>
      </c>
      <c r="R84" s="72" t="s">
        <v>186</v>
      </c>
      <c r="S84" s="72" t="s">
        <v>187</v>
      </c>
      <c r="T84" s="73" t="s">
        <v>188</v>
      </c>
      <c r="U84" s="168"/>
      <c r="V84" s="168"/>
      <c r="W84" s="168"/>
      <c r="X84" s="168"/>
      <c r="Y84" s="168"/>
      <c r="Z84" s="168"/>
      <c r="AA84" s="168"/>
      <c r="AB84" s="168"/>
      <c r="AC84" s="168"/>
      <c r="AD84" s="168"/>
      <c r="AE84" s="168"/>
    </row>
    <row r="85" spans="1:65" s="2" customFormat="1" ht="22.8" customHeight="1">
      <c r="A85" s="37"/>
      <c r="B85" s="38"/>
      <c r="C85" s="78" t="s">
        <v>189</v>
      </c>
      <c r="D85" s="39"/>
      <c r="E85" s="39"/>
      <c r="F85" s="39"/>
      <c r="G85" s="39"/>
      <c r="H85" s="39"/>
      <c r="I85" s="119"/>
      <c r="J85" s="175">
        <f>BK85</f>
        <v>0</v>
      </c>
      <c r="K85" s="39"/>
      <c r="L85" s="42"/>
      <c r="M85" s="74"/>
      <c r="N85" s="176"/>
      <c r="O85" s="75"/>
      <c r="P85" s="177">
        <f>P86</f>
        <v>0</v>
      </c>
      <c r="Q85" s="75"/>
      <c r="R85" s="177">
        <f>R86</f>
        <v>0</v>
      </c>
      <c r="S85" s="75"/>
      <c r="T85" s="178">
        <f>T86</f>
        <v>0</v>
      </c>
      <c r="U85" s="37"/>
      <c r="V85" s="37"/>
      <c r="W85" s="37"/>
      <c r="X85" s="37"/>
      <c r="Y85" s="37"/>
      <c r="Z85" s="37"/>
      <c r="AA85" s="37"/>
      <c r="AB85" s="37"/>
      <c r="AC85" s="37"/>
      <c r="AD85" s="37"/>
      <c r="AE85" s="37"/>
      <c r="AT85" s="19" t="s">
        <v>80</v>
      </c>
      <c r="AU85" s="19" t="s">
        <v>165</v>
      </c>
      <c r="BK85" s="179">
        <f>BK86</f>
        <v>0</v>
      </c>
    </row>
    <row r="86" spans="1:65" s="12" customFormat="1" ht="25.95" customHeight="1">
      <c r="B86" s="180"/>
      <c r="C86" s="181"/>
      <c r="D86" s="182" t="s">
        <v>80</v>
      </c>
      <c r="E86" s="183" t="s">
        <v>1525</v>
      </c>
      <c r="F86" s="183" t="s">
        <v>1526</v>
      </c>
      <c r="G86" s="181"/>
      <c r="H86" s="181"/>
      <c r="I86" s="184"/>
      <c r="J86" s="185">
        <f>BK86</f>
        <v>0</v>
      </c>
      <c r="K86" s="181"/>
      <c r="L86" s="186"/>
      <c r="M86" s="187"/>
      <c r="N86" s="188"/>
      <c r="O86" s="188"/>
      <c r="P86" s="189">
        <f>P87+P94+P100+P106+P108</f>
        <v>0</v>
      </c>
      <c r="Q86" s="188"/>
      <c r="R86" s="189">
        <f>R87+R94+R100+R106+R108</f>
        <v>0</v>
      </c>
      <c r="S86" s="188"/>
      <c r="T86" s="190">
        <f>T87+T94+T100+T106+T108</f>
        <v>0</v>
      </c>
      <c r="AR86" s="191" t="s">
        <v>220</v>
      </c>
      <c r="AT86" s="192" t="s">
        <v>80</v>
      </c>
      <c r="AU86" s="192" t="s">
        <v>81</v>
      </c>
      <c r="AY86" s="191" t="s">
        <v>192</v>
      </c>
      <c r="BK86" s="193">
        <f>BK87+BK94+BK100+BK106+BK108</f>
        <v>0</v>
      </c>
    </row>
    <row r="87" spans="1:65" s="12" customFormat="1" ht="22.8" customHeight="1">
      <c r="B87" s="180"/>
      <c r="C87" s="181"/>
      <c r="D87" s="182" t="s">
        <v>80</v>
      </c>
      <c r="E87" s="194" t="s">
        <v>1527</v>
      </c>
      <c r="F87" s="194" t="s">
        <v>1528</v>
      </c>
      <c r="G87" s="181"/>
      <c r="H87" s="181"/>
      <c r="I87" s="184"/>
      <c r="J87" s="195">
        <f>BK87</f>
        <v>0</v>
      </c>
      <c r="K87" s="181"/>
      <c r="L87" s="186"/>
      <c r="M87" s="187"/>
      <c r="N87" s="188"/>
      <c r="O87" s="188"/>
      <c r="P87" s="189">
        <f>SUM(P88:P93)</f>
        <v>0</v>
      </c>
      <c r="Q87" s="188"/>
      <c r="R87" s="189">
        <f>SUM(R88:R93)</f>
        <v>0</v>
      </c>
      <c r="S87" s="188"/>
      <c r="T87" s="190">
        <f>SUM(T88:T93)</f>
        <v>0</v>
      </c>
      <c r="AR87" s="191" t="s">
        <v>220</v>
      </c>
      <c r="AT87" s="192" t="s">
        <v>80</v>
      </c>
      <c r="AU87" s="192" t="s">
        <v>40</v>
      </c>
      <c r="AY87" s="191" t="s">
        <v>192</v>
      </c>
      <c r="BK87" s="193">
        <f>SUM(BK88:BK93)</f>
        <v>0</v>
      </c>
    </row>
    <row r="88" spans="1:65" s="2" customFormat="1" ht="33" customHeight="1">
      <c r="A88" s="37"/>
      <c r="B88" s="38"/>
      <c r="C88" s="196" t="s">
        <v>40</v>
      </c>
      <c r="D88" s="196" t="s">
        <v>194</v>
      </c>
      <c r="E88" s="197" t="s">
        <v>1529</v>
      </c>
      <c r="F88" s="198" t="s">
        <v>1530</v>
      </c>
      <c r="G88" s="199" t="s">
        <v>1531</v>
      </c>
      <c r="H88" s="200">
        <v>1</v>
      </c>
      <c r="I88" s="201"/>
      <c r="J88" s="202">
        <f t="shared" ref="J88:J93" si="0">ROUND(I88*H88,2)</f>
        <v>0</v>
      </c>
      <c r="K88" s="198" t="s">
        <v>197</v>
      </c>
      <c r="L88" s="42"/>
      <c r="M88" s="203" t="s">
        <v>32</v>
      </c>
      <c r="N88" s="204" t="s">
        <v>52</v>
      </c>
      <c r="O88" s="67"/>
      <c r="P88" s="205">
        <f t="shared" ref="P88:P93" si="1">O88*H88</f>
        <v>0</v>
      </c>
      <c r="Q88" s="205">
        <v>0</v>
      </c>
      <c r="R88" s="205">
        <f t="shared" ref="R88:R93" si="2">Q88*H88</f>
        <v>0</v>
      </c>
      <c r="S88" s="205">
        <v>0</v>
      </c>
      <c r="T88" s="206">
        <f t="shared" ref="T88:T93" si="3">S88*H88</f>
        <v>0</v>
      </c>
      <c r="U88" s="37"/>
      <c r="V88" s="37"/>
      <c r="W88" s="37"/>
      <c r="X88" s="37"/>
      <c r="Y88" s="37"/>
      <c r="Z88" s="37"/>
      <c r="AA88" s="37"/>
      <c r="AB88" s="37"/>
      <c r="AC88" s="37"/>
      <c r="AD88" s="37"/>
      <c r="AE88" s="37"/>
      <c r="AR88" s="207" t="s">
        <v>1532</v>
      </c>
      <c r="AT88" s="207" t="s">
        <v>194</v>
      </c>
      <c r="AU88" s="207" t="s">
        <v>90</v>
      </c>
      <c r="AY88" s="19" t="s">
        <v>192</v>
      </c>
      <c r="BE88" s="208">
        <f t="shared" ref="BE88:BE93" si="4">IF(N88="základní",J88,0)</f>
        <v>0</v>
      </c>
      <c r="BF88" s="208">
        <f t="shared" ref="BF88:BF93" si="5">IF(N88="snížená",J88,0)</f>
        <v>0</v>
      </c>
      <c r="BG88" s="208">
        <f t="shared" ref="BG88:BG93" si="6">IF(N88="zákl. přenesená",J88,0)</f>
        <v>0</v>
      </c>
      <c r="BH88" s="208">
        <f t="shared" ref="BH88:BH93" si="7">IF(N88="sníž. přenesená",J88,0)</f>
        <v>0</v>
      </c>
      <c r="BI88" s="208">
        <f t="shared" ref="BI88:BI93" si="8">IF(N88="nulová",J88,0)</f>
        <v>0</v>
      </c>
      <c r="BJ88" s="19" t="s">
        <v>40</v>
      </c>
      <c r="BK88" s="208">
        <f t="shared" ref="BK88:BK93" si="9">ROUND(I88*H88,2)</f>
        <v>0</v>
      </c>
      <c r="BL88" s="19" t="s">
        <v>1532</v>
      </c>
      <c r="BM88" s="207" t="s">
        <v>1533</v>
      </c>
    </row>
    <row r="89" spans="1:65" s="2" customFormat="1" ht="16.5" customHeight="1">
      <c r="A89" s="37"/>
      <c r="B89" s="38"/>
      <c r="C89" s="196" t="s">
        <v>90</v>
      </c>
      <c r="D89" s="196" t="s">
        <v>194</v>
      </c>
      <c r="E89" s="197" t="s">
        <v>1534</v>
      </c>
      <c r="F89" s="198" t="s">
        <v>1535</v>
      </c>
      <c r="G89" s="199" t="s">
        <v>1531</v>
      </c>
      <c r="H89" s="200">
        <v>1</v>
      </c>
      <c r="I89" s="201"/>
      <c r="J89" s="202">
        <f t="shared" si="0"/>
        <v>0</v>
      </c>
      <c r="K89" s="198" t="s">
        <v>197</v>
      </c>
      <c r="L89" s="42"/>
      <c r="M89" s="203" t="s">
        <v>32</v>
      </c>
      <c r="N89" s="204" t="s">
        <v>52</v>
      </c>
      <c r="O89" s="67"/>
      <c r="P89" s="205">
        <f t="shared" si="1"/>
        <v>0</v>
      </c>
      <c r="Q89" s="205">
        <v>0</v>
      </c>
      <c r="R89" s="205">
        <f t="shared" si="2"/>
        <v>0</v>
      </c>
      <c r="S89" s="205">
        <v>0</v>
      </c>
      <c r="T89" s="206">
        <f t="shared" si="3"/>
        <v>0</v>
      </c>
      <c r="U89" s="37"/>
      <c r="V89" s="37"/>
      <c r="W89" s="37"/>
      <c r="X89" s="37"/>
      <c r="Y89" s="37"/>
      <c r="Z89" s="37"/>
      <c r="AA89" s="37"/>
      <c r="AB89" s="37"/>
      <c r="AC89" s="37"/>
      <c r="AD89" s="37"/>
      <c r="AE89" s="37"/>
      <c r="AR89" s="207" t="s">
        <v>1532</v>
      </c>
      <c r="AT89" s="207" t="s">
        <v>194</v>
      </c>
      <c r="AU89" s="207" t="s">
        <v>90</v>
      </c>
      <c r="AY89" s="19" t="s">
        <v>192</v>
      </c>
      <c r="BE89" s="208">
        <f t="shared" si="4"/>
        <v>0</v>
      </c>
      <c r="BF89" s="208">
        <f t="shared" si="5"/>
        <v>0</v>
      </c>
      <c r="BG89" s="208">
        <f t="shared" si="6"/>
        <v>0</v>
      </c>
      <c r="BH89" s="208">
        <f t="shared" si="7"/>
        <v>0</v>
      </c>
      <c r="BI89" s="208">
        <f t="shared" si="8"/>
        <v>0</v>
      </c>
      <c r="BJ89" s="19" t="s">
        <v>40</v>
      </c>
      <c r="BK89" s="208">
        <f t="shared" si="9"/>
        <v>0</v>
      </c>
      <c r="BL89" s="19" t="s">
        <v>1532</v>
      </c>
      <c r="BM89" s="207" t="s">
        <v>1536</v>
      </c>
    </row>
    <row r="90" spans="1:65" s="2" customFormat="1" ht="33" customHeight="1">
      <c r="A90" s="37"/>
      <c r="B90" s="38"/>
      <c r="C90" s="196" t="s">
        <v>111</v>
      </c>
      <c r="D90" s="196" t="s">
        <v>194</v>
      </c>
      <c r="E90" s="197" t="s">
        <v>1537</v>
      </c>
      <c r="F90" s="198" t="s">
        <v>1538</v>
      </c>
      <c r="G90" s="199" t="s">
        <v>1531</v>
      </c>
      <c r="H90" s="200">
        <v>1</v>
      </c>
      <c r="I90" s="201"/>
      <c r="J90" s="202">
        <f t="shared" si="0"/>
        <v>0</v>
      </c>
      <c r="K90" s="198" t="s">
        <v>197</v>
      </c>
      <c r="L90" s="42"/>
      <c r="M90" s="203" t="s">
        <v>32</v>
      </c>
      <c r="N90" s="204" t="s">
        <v>52</v>
      </c>
      <c r="O90" s="67"/>
      <c r="P90" s="205">
        <f t="shared" si="1"/>
        <v>0</v>
      </c>
      <c r="Q90" s="205">
        <v>0</v>
      </c>
      <c r="R90" s="205">
        <f t="shared" si="2"/>
        <v>0</v>
      </c>
      <c r="S90" s="205">
        <v>0</v>
      </c>
      <c r="T90" s="206">
        <f t="shared" si="3"/>
        <v>0</v>
      </c>
      <c r="U90" s="37"/>
      <c r="V90" s="37"/>
      <c r="W90" s="37"/>
      <c r="X90" s="37"/>
      <c r="Y90" s="37"/>
      <c r="Z90" s="37"/>
      <c r="AA90" s="37"/>
      <c r="AB90" s="37"/>
      <c r="AC90" s="37"/>
      <c r="AD90" s="37"/>
      <c r="AE90" s="37"/>
      <c r="AR90" s="207" t="s">
        <v>1532</v>
      </c>
      <c r="AT90" s="207" t="s">
        <v>194</v>
      </c>
      <c r="AU90" s="207" t="s">
        <v>90</v>
      </c>
      <c r="AY90" s="19" t="s">
        <v>192</v>
      </c>
      <c r="BE90" s="208">
        <f t="shared" si="4"/>
        <v>0</v>
      </c>
      <c r="BF90" s="208">
        <f t="shared" si="5"/>
        <v>0</v>
      </c>
      <c r="BG90" s="208">
        <f t="shared" si="6"/>
        <v>0</v>
      </c>
      <c r="BH90" s="208">
        <f t="shared" si="7"/>
        <v>0</v>
      </c>
      <c r="BI90" s="208">
        <f t="shared" si="8"/>
        <v>0</v>
      </c>
      <c r="BJ90" s="19" t="s">
        <v>40</v>
      </c>
      <c r="BK90" s="208">
        <f t="shared" si="9"/>
        <v>0</v>
      </c>
      <c r="BL90" s="19" t="s">
        <v>1532</v>
      </c>
      <c r="BM90" s="207" t="s">
        <v>1539</v>
      </c>
    </row>
    <row r="91" spans="1:65" s="2" customFormat="1" ht="21.75" customHeight="1">
      <c r="A91" s="37"/>
      <c r="B91" s="38"/>
      <c r="C91" s="196" t="s">
        <v>161</v>
      </c>
      <c r="D91" s="196" t="s">
        <v>194</v>
      </c>
      <c r="E91" s="197" t="s">
        <v>1540</v>
      </c>
      <c r="F91" s="198" t="s">
        <v>1541</v>
      </c>
      <c r="G91" s="199" t="s">
        <v>1531</v>
      </c>
      <c r="H91" s="200">
        <v>1</v>
      </c>
      <c r="I91" s="201"/>
      <c r="J91" s="202">
        <f t="shared" si="0"/>
        <v>0</v>
      </c>
      <c r="K91" s="198" t="s">
        <v>197</v>
      </c>
      <c r="L91" s="42"/>
      <c r="M91" s="203" t="s">
        <v>32</v>
      </c>
      <c r="N91" s="204" t="s">
        <v>52</v>
      </c>
      <c r="O91" s="67"/>
      <c r="P91" s="205">
        <f t="shared" si="1"/>
        <v>0</v>
      </c>
      <c r="Q91" s="205">
        <v>0</v>
      </c>
      <c r="R91" s="205">
        <f t="shared" si="2"/>
        <v>0</v>
      </c>
      <c r="S91" s="205">
        <v>0</v>
      </c>
      <c r="T91" s="206">
        <f t="shared" si="3"/>
        <v>0</v>
      </c>
      <c r="U91" s="37"/>
      <c r="V91" s="37"/>
      <c r="W91" s="37"/>
      <c r="X91" s="37"/>
      <c r="Y91" s="37"/>
      <c r="Z91" s="37"/>
      <c r="AA91" s="37"/>
      <c r="AB91" s="37"/>
      <c r="AC91" s="37"/>
      <c r="AD91" s="37"/>
      <c r="AE91" s="37"/>
      <c r="AR91" s="207" t="s">
        <v>1532</v>
      </c>
      <c r="AT91" s="207" t="s">
        <v>194</v>
      </c>
      <c r="AU91" s="207" t="s">
        <v>90</v>
      </c>
      <c r="AY91" s="19" t="s">
        <v>192</v>
      </c>
      <c r="BE91" s="208">
        <f t="shared" si="4"/>
        <v>0</v>
      </c>
      <c r="BF91" s="208">
        <f t="shared" si="5"/>
        <v>0</v>
      </c>
      <c r="BG91" s="208">
        <f t="shared" si="6"/>
        <v>0</v>
      </c>
      <c r="BH91" s="208">
        <f t="shared" si="7"/>
        <v>0</v>
      </c>
      <c r="BI91" s="208">
        <f t="shared" si="8"/>
        <v>0</v>
      </c>
      <c r="BJ91" s="19" t="s">
        <v>40</v>
      </c>
      <c r="BK91" s="208">
        <f t="shared" si="9"/>
        <v>0</v>
      </c>
      <c r="BL91" s="19" t="s">
        <v>1532</v>
      </c>
      <c r="BM91" s="207" t="s">
        <v>1542</v>
      </c>
    </row>
    <row r="92" spans="1:65" s="2" customFormat="1" ht="33" customHeight="1">
      <c r="A92" s="37"/>
      <c r="B92" s="38"/>
      <c r="C92" s="196" t="s">
        <v>220</v>
      </c>
      <c r="D92" s="196" t="s">
        <v>194</v>
      </c>
      <c r="E92" s="197" t="s">
        <v>1543</v>
      </c>
      <c r="F92" s="198" t="s">
        <v>1544</v>
      </c>
      <c r="G92" s="199" t="s">
        <v>1531</v>
      </c>
      <c r="H92" s="200">
        <v>1</v>
      </c>
      <c r="I92" s="201"/>
      <c r="J92" s="202">
        <f t="shared" si="0"/>
        <v>0</v>
      </c>
      <c r="K92" s="198" t="s">
        <v>197</v>
      </c>
      <c r="L92" s="42"/>
      <c r="M92" s="203" t="s">
        <v>32</v>
      </c>
      <c r="N92" s="204" t="s">
        <v>52</v>
      </c>
      <c r="O92" s="67"/>
      <c r="P92" s="205">
        <f t="shared" si="1"/>
        <v>0</v>
      </c>
      <c r="Q92" s="205">
        <v>0</v>
      </c>
      <c r="R92" s="205">
        <f t="shared" si="2"/>
        <v>0</v>
      </c>
      <c r="S92" s="205">
        <v>0</v>
      </c>
      <c r="T92" s="206">
        <f t="shared" si="3"/>
        <v>0</v>
      </c>
      <c r="U92" s="37"/>
      <c r="V92" s="37"/>
      <c r="W92" s="37"/>
      <c r="X92" s="37"/>
      <c r="Y92" s="37"/>
      <c r="Z92" s="37"/>
      <c r="AA92" s="37"/>
      <c r="AB92" s="37"/>
      <c r="AC92" s="37"/>
      <c r="AD92" s="37"/>
      <c r="AE92" s="37"/>
      <c r="AR92" s="207" t="s">
        <v>1532</v>
      </c>
      <c r="AT92" s="207" t="s">
        <v>194</v>
      </c>
      <c r="AU92" s="207" t="s">
        <v>90</v>
      </c>
      <c r="AY92" s="19" t="s">
        <v>192</v>
      </c>
      <c r="BE92" s="208">
        <f t="shared" si="4"/>
        <v>0</v>
      </c>
      <c r="BF92" s="208">
        <f t="shared" si="5"/>
        <v>0</v>
      </c>
      <c r="BG92" s="208">
        <f t="shared" si="6"/>
        <v>0</v>
      </c>
      <c r="BH92" s="208">
        <f t="shared" si="7"/>
        <v>0</v>
      </c>
      <c r="BI92" s="208">
        <f t="shared" si="8"/>
        <v>0</v>
      </c>
      <c r="BJ92" s="19" t="s">
        <v>40</v>
      </c>
      <c r="BK92" s="208">
        <f t="shared" si="9"/>
        <v>0</v>
      </c>
      <c r="BL92" s="19" t="s">
        <v>1532</v>
      </c>
      <c r="BM92" s="207" t="s">
        <v>1545</v>
      </c>
    </row>
    <row r="93" spans="1:65" s="2" customFormat="1" ht="16.5" customHeight="1">
      <c r="A93" s="37"/>
      <c r="B93" s="38"/>
      <c r="C93" s="196" t="s">
        <v>225</v>
      </c>
      <c r="D93" s="196" t="s">
        <v>194</v>
      </c>
      <c r="E93" s="197" t="s">
        <v>1546</v>
      </c>
      <c r="F93" s="198" t="s">
        <v>1547</v>
      </c>
      <c r="G93" s="199" t="s">
        <v>1531</v>
      </c>
      <c r="H93" s="200">
        <v>1</v>
      </c>
      <c r="I93" s="201"/>
      <c r="J93" s="202">
        <f t="shared" si="0"/>
        <v>0</v>
      </c>
      <c r="K93" s="198" t="s">
        <v>197</v>
      </c>
      <c r="L93" s="42"/>
      <c r="M93" s="203" t="s">
        <v>32</v>
      </c>
      <c r="N93" s="204" t="s">
        <v>52</v>
      </c>
      <c r="O93" s="67"/>
      <c r="P93" s="205">
        <f t="shared" si="1"/>
        <v>0</v>
      </c>
      <c r="Q93" s="205">
        <v>0</v>
      </c>
      <c r="R93" s="205">
        <f t="shared" si="2"/>
        <v>0</v>
      </c>
      <c r="S93" s="205">
        <v>0</v>
      </c>
      <c r="T93" s="206">
        <f t="shared" si="3"/>
        <v>0</v>
      </c>
      <c r="U93" s="37"/>
      <c r="V93" s="37"/>
      <c r="W93" s="37"/>
      <c r="X93" s="37"/>
      <c r="Y93" s="37"/>
      <c r="Z93" s="37"/>
      <c r="AA93" s="37"/>
      <c r="AB93" s="37"/>
      <c r="AC93" s="37"/>
      <c r="AD93" s="37"/>
      <c r="AE93" s="37"/>
      <c r="AR93" s="207" t="s">
        <v>1532</v>
      </c>
      <c r="AT93" s="207" t="s">
        <v>194</v>
      </c>
      <c r="AU93" s="207" t="s">
        <v>90</v>
      </c>
      <c r="AY93" s="19" t="s">
        <v>192</v>
      </c>
      <c r="BE93" s="208">
        <f t="shared" si="4"/>
        <v>0</v>
      </c>
      <c r="BF93" s="208">
        <f t="shared" si="5"/>
        <v>0</v>
      </c>
      <c r="BG93" s="208">
        <f t="shared" si="6"/>
        <v>0</v>
      </c>
      <c r="BH93" s="208">
        <f t="shared" si="7"/>
        <v>0</v>
      </c>
      <c r="BI93" s="208">
        <f t="shared" si="8"/>
        <v>0</v>
      </c>
      <c r="BJ93" s="19" t="s">
        <v>40</v>
      </c>
      <c r="BK93" s="208">
        <f t="shared" si="9"/>
        <v>0</v>
      </c>
      <c r="BL93" s="19" t="s">
        <v>1532</v>
      </c>
      <c r="BM93" s="207" t="s">
        <v>1548</v>
      </c>
    </row>
    <row r="94" spans="1:65" s="12" customFormat="1" ht="22.8" customHeight="1">
      <c r="B94" s="180"/>
      <c r="C94" s="181"/>
      <c r="D94" s="182" t="s">
        <v>80</v>
      </c>
      <c r="E94" s="194" t="s">
        <v>1549</v>
      </c>
      <c r="F94" s="194" t="s">
        <v>1550</v>
      </c>
      <c r="G94" s="181"/>
      <c r="H94" s="181"/>
      <c r="I94" s="184"/>
      <c r="J94" s="195">
        <f>BK94</f>
        <v>0</v>
      </c>
      <c r="K94" s="181"/>
      <c r="L94" s="186"/>
      <c r="M94" s="187"/>
      <c r="N94" s="188"/>
      <c r="O94" s="188"/>
      <c r="P94" s="189">
        <f>SUM(P95:P99)</f>
        <v>0</v>
      </c>
      <c r="Q94" s="188"/>
      <c r="R94" s="189">
        <f>SUM(R95:R99)</f>
        <v>0</v>
      </c>
      <c r="S94" s="188"/>
      <c r="T94" s="190">
        <f>SUM(T95:T99)</f>
        <v>0</v>
      </c>
      <c r="AR94" s="191" t="s">
        <v>220</v>
      </c>
      <c r="AT94" s="192" t="s">
        <v>80</v>
      </c>
      <c r="AU94" s="192" t="s">
        <v>40</v>
      </c>
      <c r="AY94" s="191" t="s">
        <v>192</v>
      </c>
      <c r="BK94" s="193">
        <f>SUM(BK95:BK99)</f>
        <v>0</v>
      </c>
    </row>
    <row r="95" spans="1:65" s="2" customFormat="1" ht="44.25" customHeight="1">
      <c r="A95" s="37"/>
      <c r="B95" s="38"/>
      <c r="C95" s="196" t="s">
        <v>231</v>
      </c>
      <c r="D95" s="196" t="s">
        <v>194</v>
      </c>
      <c r="E95" s="197" t="s">
        <v>1551</v>
      </c>
      <c r="F95" s="198" t="s">
        <v>1552</v>
      </c>
      <c r="G95" s="199" t="s">
        <v>1531</v>
      </c>
      <c r="H95" s="200">
        <v>1</v>
      </c>
      <c r="I95" s="201"/>
      <c r="J95" s="202">
        <f>ROUND(I95*H95,2)</f>
        <v>0</v>
      </c>
      <c r="K95" s="198" t="s">
        <v>197</v>
      </c>
      <c r="L95" s="42"/>
      <c r="M95" s="203" t="s">
        <v>32</v>
      </c>
      <c r="N95" s="204" t="s">
        <v>52</v>
      </c>
      <c r="O95" s="67"/>
      <c r="P95" s="205">
        <f>O95*H95</f>
        <v>0</v>
      </c>
      <c r="Q95" s="205">
        <v>0</v>
      </c>
      <c r="R95" s="205">
        <f>Q95*H95</f>
        <v>0</v>
      </c>
      <c r="S95" s="205">
        <v>0</v>
      </c>
      <c r="T95" s="206">
        <f>S95*H95</f>
        <v>0</v>
      </c>
      <c r="U95" s="37"/>
      <c r="V95" s="37"/>
      <c r="W95" s="37"/>
      <c r="X95" s="37"/>
      <c r="Y95" s="37"/>
      <c r="Z95" s="37"/>
      <c r="AA95" s="37"/>
      <c r="AB95" s="37"/>
      <c r="AC95" s="37"/>
      <c r="AD95" s="37"/>
      <c r="AE95" s="37"/>
      <c r="AR95" s="207" t="s">
        <v>1532</v>
      </c>
      <c r="AT95" s="207" t="s">
        <v>194</v>
      </c>
      <c r="AU95" s="207" t="s">
        <v>90</v>
      </c>
      <c r="AY95" s="19" t="s">
        <v>192</v>
      </c>
      <c r="BE95" s="208">
        <f>IF(N95="základní",J95,0)</f>
        <v>0</v>
      </c>
      <c r="BF95" s="208">
        <f>IF(N95="snížená",J95,0)</f>
        <v>0</v>
      </c>
      <c r="BG95" s="208">
        <f>IF(N95="zákl. přenesená",J95,0)</f>
        <v>0</v>
      </c>
      <c r="BH95" s="208">
        <f>IF(N95="sníž. přenesená",J95,0)</f>
        <v>0</v>
      </c>
      <c r="BI95" s="208">
        <f>IF(N95="nulová",J95,0)</f>
        <v>0</v>
      </c>
      <c r="BJ95" s="19" t="s">
        <v>40</v>
      </c>
      <c r="BK95" s="208">
        <f>ROUND(I95*H95,2)</f>
        <v>0</v>
      </c>
      <c r="BL95" s="19" t="s">
        <v>1532</v>
      </c>
      <c r="BM95" s="207" t="s">
        <v>1553</v>
      </c>
    </row>
    <row r="96" spans="1:65" s="2" customFormat="1" ht="33" customHeight="1">
      <c r="A96" s="37"/>
      <c r="B96" s="38"/>
      <c r="C96" s="196" t="s">
        <v>238</v>
      </c>
      <c r="D96" s="196" t="s">
        <v>194</v>
      </c>
      <c r="E96" s="197" t="s">
        <v>1554</v>
      </c>
      <c r="F96" s="198" t="s">
        <v>1555</v>
      </c>
      <c r="G96" s="199" t="s">
        <v>1531</v>
      </c>
      <c r="H96" s="200">
        <v>1</v>
      </c>
      <c r="I96" s="201"/>
      <c r="J96" s="202">
        <f>ROUND(I96*H96,2)</f>
        <v>0</v>
      </c>
      <c r="K96" s="198" t="s">
        <v>197</v>
      </c>
      <c r="L96" s="42"/>
      <c r="M96" s="203" t="s">
        <v>32</v>
      </c>
      <c r="N96" s="204" t="s">
        <v>52</v>
      </c>
      <c r="O96" s="67"/>
      <c r="P96" s="205">
        <f>O96*H96</f>
        <v>0</v>
      </c>
      <c r="Q96" s="205">
        <v>0</v>
      </c>
      <c r="R96" s="205">
        <f>Q96*H96</f>
        <v>0</v>
      </c>
      <c r="S96" s="205">
        <v>0</v>
      </c>
      <c r="T96" s="206">
        <f>S96*H96</f>
        <v>0</v>
      </c>
      <c r="U96" s="37"/>
      <c r="V96" s="37"/>
      <c r="W96" s="37"/>
      <c r="X96" s="37"/>
      <c r="Y96" s="37"/>
      <c r="Z96" s="37"/>
      <c r="AA96" s="37"/>
      <c r="AB96" s="37"/>
      <c r="AC96" s="37"/>
      <c r="AD96" s="37"/>
      <c r="AE96" s="37"/>
      <c r="AR96" s="207" t="s">
        <v>1532</v>
      </c>
      <c r="AT96" s="207" t="s">
        <v>194</v>
      </c>
      <c r="AU96" s="207" t="s">
        <v>90</v>
      </c>
      <c r="AY96" s="19" t="s">
        <v>192</v>
      </c>
      <c r="BE96" s="208">
        <f>IF(N96="základní",J96,0)</f>
        <v>0</v>
      </c>
      <c r="BF96" s="208">
        <f>IF(N96="snížená",J96,0)</f>
        <v>0</v>
      </c>
      <c r="BG96" s="208">
        <f>IF(N96="zákl. přenesená",J96,0)</f>
        <v>0</v>
      </c>
      <c r="BH96" s="208">
        <f>IF(N96="sníž. přenesená",J96,0)</f>
        <v>0</v>
      </c>
      <c r="BI96" s="208">
        <f>IF(N96="nulová",J96,0)</f>
        <v>0</v>
      </c>
      <c r="BJ96" s="19" t="s">
        <v>40</v>
      </c>
      <c r="BK96" s="208">
        <f>ROUND(I96*H96,2)</f>
        <v>0</v>
      </c>
      <c r="BL96" s="19" t="s">
        <v>1532</v>
      </c>
      <c r="BM96" s="207" t="s">
        <v>1556</v>
      </c>
    </row>
    <row r="97" spans="1:65" s="2" customFormat="1" ht="21.75" customHeight="1">
      <c r="A97" s="37"/>
      <c r="B97" s="38"/>
      <c r="C97" s="196" t="s">
        <v>245</v>
      </c>
      <c r="D97" s="196" t="s">
        <v>194</v>
      </c>
      <c r="E97" s="197" t="s">
        <v>1557</v>
      </c>
      <c r="F97" s="198" t="s">
        <v>1558</v>
      </c>
      <c r="G97" s="199" t="s">
        <v>1531</v>
      </c>
      <c r="H97" s="200">
        <v>1</v>
      </c>
      <c r="I97" s="201"/>
      <c r="J97" s="202">
        <f>ROUND(I97*H97,2)</f>
        <v>0</v>
      </c>
      <c r="K97" s="198" t="s">
        <v>197</v>
      </c>
      <c r="L97" s="42"/>
      <c r="M97" s="203" t="s">
        <v>32</v>
      </c>
      <c r="N97" s="204" t="s">
        <v>52</v>
      </c>
      <c r="O97" s="67"/>
      <c r="P97" s="205">
        <f>O97*H97</f>
        <v>0</v>
      </c>
      <c r="Q97" s="205">
        <v>0</v>
      </c>
      <c r="R97" s="205">
        <f>Q97*H97</f>
        <v>0</v>
      </c>
      <c r="S97" s="205">
        <v>0</v>
      </c>
      <c r="T97" s="206">
        <f>S97*H97</f>
        <v>0</v>
      </c>
      <c r="U97" s="37"/>
      <c r="V97" s="37"/>
      <c r="W97" s="37"/>
      <c r="X97" s="37"/>
      <c r="Y97" s="37"/>
      <c r="Z97" s="37"/>
      <c r="AA97" s="37"/>
      <c r="AB97" s="37"/>
      <c r="AC97" s="37"/>
      <c r="AD97" s="37"/>
      <c r="AE97" s="37"/>
      <c r="AR97" s="207" t="s">
        <v>1532</v>
      </c>
      <c r="AT97" s="207" t="s">
        <v>194</v>
      </c>
      <c r="AU97" s="207" t="s">
        <v>90</v>
      </c>
      <c r="AY97" s="19" t="s">
        <v>192</v>
      </c>
      <c r="BE97" s="208">
        <f>IF(N97="základní",J97,0)</f>
        <v>0</v>
      </c>
      <c r="BF97" s="208">
        <f>IF(N97="snížená",J97,0)</f>
        <v>0</v>
      </c>
      <c r="BG97" s="208">
        <f>IF(N97="zákl. přenesená",J97,0)</f>
        <v>0</v>
      </c>
      <c r="BH97" s="208">
        <f>IF(N97="sníž. přenesená",J97,0)</f>
        <v>0</v>
      </c>
      <c r="BI97" s="208">
        <f>IF(N97="nulová",J97,0)</f>
        <v>0</v>
      </c>
      <c r="BJ97" s="19" t="s">
        <v>40</v>
      </c>
      <c r="BK97" s="208">
        <f>ROUND(I97*H97,2)</f>
        <v>0</v>
      </c>
      <c r="BL97" s="19" t="s">
        <v>1532</v>
      </c>
      <c r="BM97" s="207" t="s">
        <v>1559</v>
      </c>
    </row>
    <row r="98" spans="1:65" s="2" customFormat="1" ht="21.75" customHeight="1">
      <c r="A98" s="37"/>
      <c r="B98" s="38"/>
      <c r="C98" s="196" t="s">
        <v>265</v>
      </c>
      <c r="D98" s="196" t="s">
        <v>194</v>
      </c>
      <c r="E98" s="197" t="s">
        <v>1560</v>
      </c>
      <c r="F98" s="198" t="s">
        <v>1561</v>
      </c>
      <c r="G98" s="199" t="s">
        <v>1531</v>
      </c>
      <c r="H98" s="200">
        <v>1</v>
      </c>
      <c r="I98" s="201"/>
      <c r="J98" s="202">
        <f>ROUND(I98*H98,2)</f>
        <v>0</v>
      </c>
      <c r="K98" s="198" t="s">
        <v>197</v>
      </c>
      <c r="L98" s="42"/>
      <c r="M98" s="203" t="s">
        <v>32</v>
      </c>
      <c r="N98" s="204" t="s">
        <v>52</v>
      </c>
      <c r="O98" s="67"/>
      <c r="P98" s="205">
        <f>O98*H98</f>
        <v>0</v>
      </c>
      <c r="Q98" s="205">
        <v>0</v>
      </c>
      <c r="R98" s="205">
        <f>Q98*H98</f>
        <v>0</v>
      </c>
      <c r="S98" s="205">
        <v>0</v>
      </c>
      <c r="T98" s="206">
        <f>S98*H98</f>
        <v>0</v>
      </c>
      <c r="U98" s="37"/>
      <c r="V98" s="37"/>
      <c r="W98" s="37"/>
      <c r="X98" s="37"/>
      <c r="Y98" s="37"/>
      <c r="Z98" s="37"/>
      <c r="AA98" s="37"/>
      <c r="AB98" s="37"/>
      <c r="AC98" s="37"/>
      <c r="AD98" s="37"/>
      <c r="AE98" s="37"/>
      <c r="AR98" s="207" t="s">
        <v>1532</v>
      </c>
      <c r="AT98" s="207" t="s">
        <v>194</v>
      </c>
      <c r="AU98" s="207" t="s">
        <v>90</v>
      </c>
      <c r="AY98" s="19" t="s">
        <v>192</v>
      </c>
      <c r="BE98" s="208">
        <f>IF(N98="základní",J98,0)</f>
        <v>0</v>
      </c>
      <c r="BF98" s="208">
        <f>IF(N98="snížená",J98,0)</f>
        <v>0</v>
      </c>
      <c r="BG98" s="208">
        <f>IF(N98="zákl. přenesená",J98,0)</f>
        <v>0</v>
      </c>
      <c r="BH98" s="208">
        <f>IF(N98="sníž. přenesená",J98,0)</f>
        <v>0</v>
      </c>
      <c r="BI98" s="208">
        <f>IF(N98="nulová",J98,0)</f>
        <v>0</v>
      </c>
      <c r="BJ98" s="19" t="s">
        <v>40</v>
      </c>
      <c r="BK98" s="208">
        <f>ROUND(I98*H98,2)</f>
        <v>0</v>
      </c>
      <c r="BL98" s="19" t="s">
        <v>1532</v>
      </c>
      <c r="BM98" s="207" t="s">
        <v>1562</v>
      </c>
    </row>
    <row r="99" spans="1:65" s="2" customFormat="1" ht="21.75" customHeight="1">
      <c r="A99" s="37"/>
      <c r="B99" s="38"/>
      <c r="C99" s="196" t="s">
        <v>270</v>
      </c>
      <c r="D99" s="196" t="s">
        <v>194</v>
      </c>
      <c r="E99" s="197" t="s">
        <v>1563</v>
      </c>
      <c r="F99" s="198" t="s">
        <v>1564</v>
      </c>
      <c r="G99" s="199" t="s">
        <v>1531</v>
      </c>
      <c r="H99" s="200">
        <v>1</v>
      </c>
      <c r="I99" s="201"/>
      <c r="J99" s="202">
        <f>ROUND(I99*H99,2)</f>
        <v>0</v>
      </c>
      <c r="K99" s="198" t="s">
        <v>197</v>
      </c>
      <c r="L99" s="42"/>
      <c r="M99" s="203" t="s">
        <v>32</v>
      </c>
      <c r="N99" s="204" t="s">
        <v>52</v>
      </c>
      <c r="O99" s="67"/>
      <c r="P99" s="205">
        <f>O99*H99</f>
        <v>0</v>
      </c>
      <c r="Q99" s="205">
        <v>0</v>
      </c>
      <c r="R99" s="205">
        <f>Q99*H99</f>
        <v>0</v>
      </c>
      <c r="S99" s="205">
        <v>0</v>
      </c>
      <c r="T99" s="206">
        <f>S99*H99</f>
        <v>0</v>
      </c>
      <c r="U99" s="37"/>
      <c r="V99" s="37"/>
      <c r="W99" s="37"/>
      <c r="X99" s="37"/>
      <c r="Y99" s="37"/>
      <c r="Z99" s="37"/>
      <c r="AA99" s="37"/>
      <c r="AB99" s="37"/>
      <c r="AC99" s="37"/>
      <c r="AD99" s="37"/>
      <c r="AE99" s="37"/>
      <c r="AR99" s="207" t="s">
        <v>1532</v>
      </c>
      <c r="AT99" s="207" t="s">
        <v>194</v>
      </c>
      <c r="AU99" s="207" t="s">
        <v>90</v>
      </c>
      <c r="AY99" s="19" t="s">
        <v>192</v>
      </c>
      <c r="BE99" s="208">
        <f>IF(N99="základní",J99,0)</f>
        <v>0</v>
      </c>
      <c r="BF99" s="208">
        <f>IF(N99="snížená",J99,0)</f>
        <v>0</v>
      </c>
      <c r="BG99" s="208">
        <f>IF(N99="zákl. přenesená",J99,0)</f>
        <v>0</v>
      </c>
      <c r="BH99" s="208">
        <f>IF(N99="sníž. přenesená",J99,0)</f>
        <v>0</v>
      </c>
      <c r="BI99" s="208">
        <f>IF(N99="nulová",J99,0)</f>
        <v>0</v>
      </c>
      <c r="BJ99" s="19" t="s">
        <v>40</v>
      </c>
      <c r="BK99" s="208">
        <f>ROUND(I99*H99,2)</f>
        <v>0</v>
      </c>
      <c r="BL99" s="19" t="s">
        <v>1532</v>
      </c>
      <c r="BM99" s="207" t="s">
        <v>1565</v>
      </c>
    </row>
    <row r="100" spans="1:65" s="12" customFormat="1" ht="22.8" customHeight="1">
      <c r="B100" s="180"/>
      <c r="C100" s="181"/>
      <c r="D100" s="182" t="s">
        <v>80</v>
      </c>
      <c r="E100" s="194" t="s">
        <v>1566</v>
      </c>
      <c r="F100" s="194" t="s">
        <v>1567</v>
      </c>
      <c r="G100" s="181"/>
      <c r="H100" s="181"/>
      <c r="I100" s="184"/>
      <c r="J100" s="195">
        <f>BK100</f>
        <v>0</v>
      </c>
      <c r="K100" s="181"/>
      <c r="L100" s="186"/>
      <c r="M100" s="187"/>
      <c r="N100" s="188"/>
      <c r="O100" s="188"/>
      <c r="P100" s="189">
        <f>SUM(P101:P105)</f>
        <v>0</v>
      </c>
      <c r="Q100" s="188"/>
      <c r="R100" s="189">
        <f>SUM(R101:R105)</f>
        <v>0</v>
      </c>
      <c r="S100" s="188"/>
      <c r="T100" s="190">
        <f>SUM(T101:T105)</f>
        <v>0</v>
      </c>
      <c r="AR100" s="191" t="s">
        <v>220</v>
      </c>
      <c r="AT100" s="192" t="s">
        <v>80</v>
      </c>
      <c r="AU100" s="192" t="s">
        <v>40</v>
      </c>
      <c r="AY100" s="191" t="s">
        <v>192</v>
      </c>
      <c r="BK100" s="193">
        <f>SUM(BK101:BK105)</f>
        <v>0</v>
      </c>
    </row>
    <row r="101" spans="1:65" s="2" customFormat="1" ht="16.5" customHeight="1">
      <c r="A101" s="37"/>
      <c r="B101" s="38"/>
      <c r="C101" s="196" t="s">
        <v>280</v>
      </c>
      <c r="D101" s="196" t="s">
        <v>194</v>
      </c>
      <c r="E101" s="197" t="s">
        <v>1568</v>
      </c>
      <c r="F101" s="198" t="s">
        <v>1569</v>
      </c>
      <c r="G101" s="199" t="s">
        <v>1531</v>
      </c>
      <c r="H101" s="200">
        <v>1</v>
      </c>
      <c r="I101" s="201"/>
      <c r="J101" s="202">
        <f>ROUND(I101*H101,2)</f>
        <v>0</v>
      </c>
      <c r="K101" s="198" t="s">
        <v>197</v>
      </c>
      <c r="L101" s="42"/>
      <c r="M101" s="203" t="s">
        <v>32</v>
      </c>
      <c r="N101" s="204" t="s">
        <v>52</v>
      </c>
      <c r="O101" s="67"/>
      <c r="P101" s="205">
        <f>O101*H101</f>
        <v>0</v>
      </c>
      <c r="Q101" s="205">
        <v>0</v>
      </c>
      <c r="R101" s="205">
        <f>Q101*H101</f>
        <v>0</v>
      </c>
      <c r="S101" s="205">
        <v>0</v>
      </c>
      <c r="T101" s="206">
        <f>S101*H101</f>
        <v>0</v>
      </c>
      <c r="U101" s="37"/>
      <c r="V101" s="37"/>
      <c r="W101" s="37"/>
      <c r="X101" s="37"/>
      <c r="Y101" s="37"/>
      <c r="Z101" s="37"/>
      <c r="AA101" s="37"/>
      <c r="AB101" s="37"/>
      <c r="AC101" s="37"/>
      <c r="AD101" s="37"/>
      <c r="AE101" s="37"/>
      <c r="AR101" s="207" t="s">
        <v>1532</v>
      </c>
      <c r="AT101" s="207" t="s">
        <v>194</v>
      </c>
      <c r="AU101" s="207" t="s">
        <v>90</v>
      </c>
      <c r="AY101" s="19" t="s">
        <v>192</v>
      </c>
      <c r="BE101" s="208">
        <f>IF(N101="základní",J101,0)</f>
        <v>0</v>
      </c>
      <c r="BF101" s="208">
        <f>IF(N101="snížená",J101,0)</f>
        <v>0</v>
      </c>
      <c r="BG101" s="208">
        <f>IF(N101="zákl. přenesená",J101,0)</f>
        <v>0</v>
      </c>
      <c r="BH101" s="208">
        <f>IF(N101="sníž. přenesená",J101,0)</f>
        <v>0</v>
      </c>
      <c r="BI101" s="208">
        <f>IF(N101="nulová",J101,0)</f>
        <v>0</v>
      </c>
      <c r="BJ101" s="19" t="s">
        <v>40</v>
      </c>
      <c r="BK101" s="208">
        <f>ROUND(I101*H101,2)</f>
        <v>0</v>
      </c>
      <c r="BL101" s="19" t="s">
        <v>1532</v>
      </c>
      <c r="BM101" s="207" t="s">
        <v>1570</v>
      </c>
    </row>
    <row r="102" spans="1:65" s="2" customFormat="1" ht="21.75" customHeight="1">
      <c r="A102" s="37"/>
      <c r="B102" s="38"/>
      <c r="C102" s="196" t="s">
        <v>285</v>
      </c>
      <c r="D102" s="196" t="s">
        <v>194</v>
      </c>
      <c r="E102" s="197" t="s">
        <v>1571</v>
      </c>
      <c r="F102" s="198" t="s">
        <v>1572</v>
      </c>
      <c r="G102" s="199" t="s">
        <v>1531</v>
      </c>
      <c r="H102" s="200">
        <v>1</v>
      </c>
      <c r="I102" s="201"/>
      <c r="J102" s="202">
        <f>ROUND(I102*H102,2)</f>
        <v>0</v>
      </c>
      <c r="K102" s="198" t="s">
        <v>197</v>
      </c>
      <c r="L102" s="42"/>
      <c r="M102" s="203" t="s">
        <v>32</v>
      </c>
      <c r="N102" s="204" t="s">
        <v>52</v>
      </c>
      <c r="O102" s="67"/>
      <c r="P102" s="205">
        <f>O102*H102</f>
        <v>0</v>
      </c>
      <c r="Q102" s="205">
        <v>0</v>
      </c>
      <c r="R102" s="205">
        <f>Q102*H102</f>
        <v>0</v>
      </c>
      <c r="S102" s="205">
        <v>0</v>
      </c>
      <c r="T102" s="206">
        <f>S102*H102</f>
        <v>0</v>
      </c>
      <c r="U102" s="37"/>
      <c r="V102" s="37"/>
      <c r="W102" s="37"/>
      <c r="X102" s="37"/>
      <c r="Y102" s="37"/>
      <c r="Z102" s="37"/>
      <c r="AA102" s="37"/>
      <c r="AB102" s="37"/>
      <c r="AC102" s="37"/>
      <c r="AD102" s="37"/>
      <c r="AE102" s="37"/>
      <c r="AR102" s="207" t="s">
        <v>1532</v>
      </c>
      <c r="AT102" s="207" t="s">
        <v>194</v>
      </c>
      <c r="AU102" s="207" t="s">
        <v>90</v>
      </c>
      <c r="AY102" s="19" t="s">
        <v>192</v>
      </c>
      <c r="BE102" s="208">
        <f>IF(N102="základní",J102,0)</f>
        <v>0</v>
      </c>
      <c r="BF102" s="208">
        <f>IF(N102="snížená",J102,0)</f>
        <v>0</v>
      </c>
      <c r="BG102" s="208">
        <f>IF(N102="zákl. přenesená",J102,0)</f>
        <v>0</v>
      </c>
      <c r="BH102" s="208">
        <f>IF(N102="sníž. přenesená",J102,0)</f>
        <v>0</v>
      </c>
      <c r="BI102" s="208">
        <f>IF(N102="nulová",J102,0)</f>
        <v>0</v>
      </c>
      <c r="BJ102" s="19" t="s">
        <v>40</v>
      </c>
      <c r="BK102" s="208">
        <f>ROUND(I102*H102,2)</f>
        <v>0</v>
      </c>
      <c r="BL102" s="19" t="s">
        <v>1532</v>
      </c>
      <c r="BM102" s="207" t="s">
        <v>1573</v>
      </c>
    </row>
    <row r="103" spans="1:65" s="2" customFormat="1" ht="21.75" customHeight="1">
      <c r="A103" s="37"/>
      <c r="B103" s="38"/>
      <c r="C103" s="196" t="s">
        <v>291</v>
      </c>
      <c r="D103" s="196" t="s">
        <v>194</v>
      </c>
      <c r="E103" s="197" t="s">
        <v>1574</v>
      </c>
      <c r="F103" s="198" t="s">
        <v>1575</v>
      </c>
      <c r="G103" s="199" t="s">
        <v>1531</v>
      </c>
      <c r="H103" s="200">
        <v>1</v>
      </c>
      <c r="I103" s="201"/>
      <c r="J103" s="202">
        <f>ROUND(I103*H103,2)</f>
        <v>0</v>
      </c>
      <c r="K103" s="198" t="s">
        <v>197</v>
      </c>
      <c r="L103" s="42"/>
      <c r="M103" s="203" t="s">
        <v>32</v>
      </c>
      <c r="N103" s="204" t="s">
        <v>52</v>
      </c>
      <c r="O103" s="67"/>
      <c r="P103" s="205">
        <f>O103*H103</f>
        <v>0</v>
      </c>
      <c r="Q103" s="205">
        <v>0</v>
      </c>
      <c r="R103" s="205">
        <f>Q103*H103</f>
        <v>0</v>
      </c>
      <c r="S103" s="205">
        <v>0</v>
      </c>
      <c r="T103" s="206">
        <f>S103*H103</f>
        <v>0</v>
      </c>
      <c r="U103" s="37"/>
      <c r="V103" s="37"/>
      <c r="W103" s="37"/>
      <c r="X103" s="37"/>
      <c r="Y103" s="37"/>
      <c r="Z103" s="37"/>
      <c r="AA103" s="37"/>
      <c r="AB103" s="37"/>
      <c r="AC103" s="37"/>
      <c r="AD103" s="37"/>
      <c r="AE103" s="37"/>
      <c r="AR103" s="207" t="s">
        <v>1532</v>
      </c>
      <c r="AT103" s="207" t="s">
        <v>194</v>
      </c>
      <c r="AU103" s="207" t="s">
        <v>90</v>
      </c>
      <c r="AY103" s="19" t="s">
        <v>192</v>
      </c>
      <c r="BE103" s="208">
        <f>IF(N103="základní",J103,0)</f>
        <v>0</v>
      </c>
      <c r="BF103" s="208">
        <f>IF(N103="snížená",J103,0)</f>
        <v>0</v>
      </c>
      <c r="BG103" s="208">
        <f>IF(N103="zákl. přenesená",J103,0)</f>
        <v>0</v>
      </c>
      <c r="BH103" s="208">
        <f>IF(N103="sníž. přenesená",J103,0)</f>
        <v>0</v>
      </c>
      <c r="BI103" s="208">
        <f>IF(N103="nulová",J103,0)</f>
        <v>0</v>
      </c>
      <c r="BJ103" s="19" t="s">
        <v>40</v>
      </c>
      <c r="BK103" s="208">
        <f>ROUND(I103*H103,2)</f>
        <v>0</v>
      </c>
      <c r="BL103" s="19" t="s">
        <v>1532</v>
      </c>
      <c r="BM103" s="207" t="s">
        <v>1576</v>
      </c>
    </row>
    <row r="104" spans="1:65" s="2" customFormat="1" ht="16.5" customHeight="1">
      <c r="A104" s="37"/>
      <c r="B104" s="38"/>
      <c r="C104" s="196" t="s">
        <v>8</v>
      </c>
      <c r="D104" s="196" t="s">
        <v>194</v>
      </c>
      <c r="E104" s="197" t="s">
        <v>1577</v>
      </c>
      <c r="F104" s="198" t="s">
        <v>1578</v>
      </c>
      <c r="G104" s="199" t="s">
        <v>1531</v>
      </c>
      <c r="H104" s="200">
        <v>1</v>
      </c>
      <c r="I104" s="201"/>
      <c r="J104" s="202">
        <f>ROUND(I104*H104,2)</f>
        <v>0</v>
      </c>
      <c r="K104" s="198" t="s">
        <v>197</v>
      </c>
      <c r="L104" s="42"/>
      <c r="M104" s="203" t="s">
        <v>32</v>
      </c>
      <c r="N104" s="204" t="s">
        <v>52</v>
      </c>
      <c r="O104" s="67"/>
      <c r="P104" s="205">
        <f>O104*H104</f>
        <v>0</v>
      </c>
      <c r="Q104" s="205">
        <v>0</v>
      </c>
      <c r="R104" s="205">
        <f>Q104*H104</f>
        <v>0</v>
      </c>
      <c r="S104" s="205">
        <v>0</v>
      </c>
      <c r="T104" s="206">
        <f>S104*H104</f>
        <v>0</v>
      </c>
      <c r="U104" s="37"/>
      <c r="V104" s="37"/>
      <c r="W104" s="37"/>
      <c r="X104" s="37"/>
      <c r="Y104" s="37"/>
      <c r="Z104" s="37"/>
      <c r="AA104" s="37"/>
      <c r="AB104" s="37"/>
      <c r="AC104" s="37"/>
      <c r="AD104" s="37"/>
      <c r="AE104" s="37"/>
      <c r="AR104" s="207" t="s">
        <v>1532</v>
      </c>
      <c r="AT104" s="207" t="s">
        <v>194</v>
      </c>
      <c r="AU104" s="207" t="s">
        <v>90</v>
      </c>
      <c r="AY104" s="19" t="s">
        <v>192</v>
      </c>
      <c r="BE104" s="208">
        <f>IF(N104="základní",J104,0)</f>
        <v>0</v>
      </c>
      <c r="BF104" s="208">
        <f>IF(N104="snížená",J104,0)</f>
        <v>0</v>
      </c>
      <c r="BG104" s="208">
        <f>IF(N104="zákl. přenesená",J104,0)</f>
        <v>0</v>
      </c>
      <c r="BH104" s="208">
        <f>IF(N104="sníž. přenesená",J104,0)</f>
        <v>0</v>
      </c>
      <c r="BI104" s="208">
        <f>IF(N104="nulová",J104,0)</f>
        <v>0</v>
      </c>
      <c r="BJ104" s="19" t="s">
        <v>40</v>
      </c>
      <c r="BK104" s="208">
        <f>ROUND(I104*H104,2)</f>
        <v>0</v>
      </c>
      <c r="BL104" s="19" t="s">
        <v>1532</v>
      </c>
      <c r="BM104" s="207" t="s">
        <v>1579</v>
      </c>
    </row>
    <row r="105" spans="1:65" s="2" customFormat="1" ht="21.75" customHeight="1">
      <c r="A105" s="37"/>
      <c r="B105" s="38"/>
      <c r="C105" s="196" t="s">
        <v>301</v>
      </c>
      <c r="D105" s="196" t="s">
        <v>194</v>
      </c>
      <c r="E105" s="197" t="s">
        <v>1580</v>
      </c>
      <c r="F105" s="198" t="s">
        <v>1581</v>
      </c>
      <c r="G105" s="199" t="s">
        <v>1531</v>
      </c>
      <c r="H105" s="200">
        <v>1</v>
      </c>
      <c r="I105" s="201"/>
      <c r="J105" s="202">
        <f>ROUND(I105*H105,2)</f>
        <v>0</v>
      </c>
      <c r="K105" s="198" t="s">
        <v>197</v>
      </c>
      <c r="L105" s="42"/>
      <c r="M105" s="203" t="s">
        <v>32</v>
      </c>
      <c r="N105" s="204" t="s">
        <v>52</v>
      </c>
      <c r="O105" s="67"/>
      <c r="P105" s="205">
        <f>O105*H105</f>
        <v>0</v>
      </c>
      <c r="Q105" s="205">
        <v>0</v>
      </c>
      <c r="R105" s="205">
        <f>Q105*H105</f>
        <v>0</v>
      </c>
      <c r="S105" s="205">
        <v>0</v>
      </c>
      <c r="T105" s="206">
        <f>S105*H105</f>
        <v>0</v>
      </c>
      <c r="U105" s="37"/>
      <c r="V105" s="37"/>
      <c r="W105" s="37"/>
      <c r="X105" s="37"/>
      <c r="Y105" s="37"/>
      <c r="Z105" s="37"/>
      <c r="AA105" s="37"/>
      <c r="AB105" s="37"/>
      <c r="AC105" s="37"/>
      <c r="AD105" s="37"/>
      <c r="AE105" s="37"/>
      <c r="AR105" s="207" t="s">
        <v>1532</v>
      </c>
      <c r="AT105" s="207" t="s">
        <v>194</v>
      </c>
      <c r="AU105" s="207" t="s">
        <v>90</v>
      </c>
      <c r="AY105" s="19" t="s">
        <v>192</v>
      </c>
      <c r="BE105" s="208">
        <f>IF(N105="základní",J105,0)</f>
        <v>0</v>
      </c>
      <c r="BF105" s="208">
        <f>IF(N105="snížená",J105,0)</f>
        <v>0</v>
      </c>
      <c r="BG105" s="208">
        <f>IF(N105="zákl. přenesená",J105,0)</f>
        <v>0</v>
      </c>
      <c r="BH105" s="208">
        <f>IF(N105="sníž. přenesená",J105,0)</f>
        <v>0</v>
      </c>
      <c r="BI105" s="208">
        <f>IF(N105="nulová",J105,0)</f>
        <v>0</v>
      </c>
      <c r="BJ105" s="19" t="s">
        <v>40</v>
      </c>
      <c r="BK105" s="208">
        <f>ROUND(I105*H105,2)</f>
        <v>0</v>
      </c>
      <c r="BL105" s="19" t="s">
        <v>1532</v>
      </c>
      <c r="BM105" s="207" t="s">
        <v>1582</v>
      </c>
    </row>
    <row r="106" spans="1:65" s="12" customFormat="1" ht="22.8" customHeight="1">
      <c r="B106" s="180"/>
      <c r="C106" s="181"/>
      <c r="D106" s="182" t="s">
        <v>80</v>
      </c>
      <c r="E106" s="194" t="s">
        <v>1583</v>
      </c>
      <c r="F106" s="194" t="s">
        <v>1584</v>
      </c>
      <c r="G106" s="181"/>
      <c r="H106" s="181"/>
      <c r="I106" s="184"/>
      <c r="J106" s="195">
        <f>BK106</f>
        <v>0</v>
      </c>
      <c r="K106" s="181"/>
      <c r="L106" s="186"/>
      <c r="M106" s="187"/>
      <c r="N106" s="188"/>
      <c r="O106" s="188"/>
      <c r="P106" s="189">
        <f>P107</f>
        <v>0</v>
      </c>
      <c r="Q106" s="188"/>
      <c r="R106" s="189">
        <f>R107</f>
        <v>0</v>
      </c>
      <c r="S106" s="188"/>
      <c r="T106" s="190">
        <f>T107</f>
        <v>0</v>
      </c>
      <c r="AR106" s="191" t="s">
        <v>220</v>
      </c>
      <c r="AT106" s="192" t="s">
        <v>80</v>
      </c>
      <c r="AU106" s="192" t="s">
        <v>40</v>
      </c>
      <c r="AY106" s="191" t="s">
        <v>192</v>
      </c>
      <c r="BK106" s="193">
        <f>BK107</f>
        <v>0</v>
      </c>
    </row>
    <row r="107" spans="1:65" s="2" customFormat="1" ht="21.75" customHeight="1">
      <c r="A107" s="37"/>
      <c r="B107" s="38"/>
      <c r="C107" s="196" t="s">
        <v>305</v>
      </c>
      <c r="D107" s="196" t="s">
        <v>194</v>
      </c>
      <c r="E107" s="197" t="s">
        <v>1585</v>
      </c>
      <c r="F107" s="198" t="s">
        <v>1586</v>
      </c>
      <c r="G107" s="199" t="s">
        <v>1531</v>
      </c>
      <c r="H107" s="200">
        <v>1</v>
      </c>
      <c r="I107" s="201"/>
      <c r="J107" s="202">
        <f>ROUND(I107*H107,2)</f>
        <v>0</v>
      </c>
      <c r="K107" s="198" t="s">
        <v>197</v>
      </c>
      <c r="L107" s="42"/>
      <c r="M107" s="203" t="s">
        <v>32</v>
      </c>
      <c r="N107" s="204" t="s">
        <v>52</v>
      </c>
      <c r="O107" s="67"/>
      <c r="P107" s="205">
        <f>O107*H107</f>
        <v>0</v>
      </c>
      <c r="Q107" s="205">
        <v>0</v>
      </c>
      <c r="R107" s="205">
        <f>Q107*H107</f>
        <v>0</v>
      </c>
      <c r="S107" s="205">
        <v>0</v>
      </c>
      <c r="T107" s="206">
        <f>S107*H107</f>
        <v>0</v>
      </c>
      <c r="U107" s="37"/>
      <c r="V107" s="37"/>
      <c r="W107" s="37"/>
      <c r="X107" s="37"/>
      <c r="Y107" s="37"/>
      <c r="Z107" s="37"/>
      <c r="AA107" s="37"/>
      <c r="AB107" s="37"/>
      <c r="AC107" s="37"/>
      <c r="AD107" s="37"/>
      <c r="AE107" s="37"/>
      <c r="AR107" s="207" t="s">
        <v>1532</v>
      </c>
      <c r="AT107" s="207" t="s">
        <v>194</v>
      </c>
      <c r="AU107" s="207" t="s">
        <v>90</v>
      </c>
      <c r="AY107" s="19" t="s">
        <v>192</v>
      </c>
      <c r="BE107" s="208">
        <f>IF(N107="základní",J107,0)</f>
        <v>0</v>
      </c>
      <c r="BF107" s="208">
        <f>IF(N107="snížená",J107,0)</f>
        <v>0</v>
      </c>
      <c r="BG107" s="208">
        <f>IF(N107="zákl. přenesená",J107,0)</f>
        <v>0</v>
      </c>
      <c r="BH107" s="208">
        <f>IF(N107="sníž. přenesená",J107,0)</f>
        <v>0</v>
      </c>
      <c r="BI107" s="208">
        <f>IF(N107="nulová",J107,0)</f>
        <v>0</v>
      </c>
      <c r="BJ107" s="19" t="s">
        <v>40</v>
      </c>
      <c r="BK107" s="208">
        <f>ROUND(I107*H107,2)</f>
        <v>0</v>
      </c>
      <c r="BL107" s="19" t="s">
        <v>1532</v>
      </c>
      <c r="BM107" s="207" t="s">
        <v>1587</v>
      </c>
    </row>
    <row r="108" spans="1:65" s="12" customFormat="1" ht="22.8" customHeight="1">
      <c r="B108" s="180"/>
      <c r="C108" s="181"/>
      <c r="D108" s="182" t="s">
        <v>80</v>
      </c>
      <c r="E108" s="194" t="s">
        <v>1588</v>
      </c>
      <c r="F108" s="194" t="s">
        <v>1589</v>
      </c>
      <c r="G108" s="181"/>
      <c r="H108" s="181"/>
      <c r="I108" s="184"/>
      <c r="J108" s="195">
        <f>BK108</f>
        <v>0</v>
      </c>
      <c r="K108" s="181"/>
      <c r="L108" s="186"/>
      <c r="M108" s="187"/>
      <c r="N108" s="188"/>
      <c r="O108" s="188"/>
      <c r="P108" s="189">
        <f>SUM(P109:P112)</f>
        <v>0</v>
      </c>
      <c r="Q108" s="188"/>
      <c r="R108" s="189">
        <f>SUM(R109:R112)</f>
        <v>0</v>
      </c>
      <c r="S108" s="188"/>
      <c r="T108" s="190">
        <f>SUM(T109:T112)</f>
        <v>0</v>
      </c>
      <c r="AR108" s="191" t="s">
        <v>220</v>
      </c>
      <c r="AT108" s="192" t="s">
        <v>80</v>
      </c>
      <c r="AU108" s="192" t="s">
        <v>40</v>
      </c>
      <c r="AY108" s="191" t="s">
        <v>192</v>
      </c>
      <c r="BK108" s="193">
        <f>SUM(BK109:BK112)</f>
        <v>0</v>
      </c>
    </row>
    <row r="109" spans="1:65" s="2" customFormat="1" ht="16.5" customHeight="1">
      <c r="A109" s="37"/>
      <c r="B109" s="38"/>
      <c r="C109" s="196" t="s">
        <v>313</v>
      </c>
      <c r="D109" s="196" t="s">
        <v>194</v>
      </c>
      <c r="E109" s="197" t="s">
        <v>1590</v>
      </c>
      <c r="F109" s="198" t="s">
        <v>1591</v>
      </c>
      <c r="G109" s="199" t="s">
        <v>1531</v>
      </c>
      <c r="H109" s="200">
        <v>1</v>
      </c>
      <c r="I109" s="201"/>
      <c r="J109" s="202">
        <f>ROUND(I109*H109,2)</f>
        <v>0</v>
      </c>
      <c r="K109" s="198" t="s">
        <v>197</v>
      </c>
      <c r="L109" s="42"/>
      <c r="M109" s="203" t="s">
        <v>32</v>
      </c>
      <c r="N109" s="204" t="s">
        <v>52</v>
      </c>
      <c r="O109" s="67"/>
      <c r="P109" s="205">
        <f>O109*H109</f>
        <v>0</v>
      </c>
      <c r="Q109" s="205">
        <v>0</v>
      </c>
      <c r="R109" s="205">
        <f>Q109*H109</f>
        <v>0</v>
      </c>
      <c r="S109" s="205">
        <v>0</v>
      </c>
      <c r="T109" s="206">
        <f>S109*H109</f>
        <v>0</v>
      </c>
      <c r="U109" s="37"/>
      <c r="V109" s="37"/>
      <c r="W109" s="37"/>
      <c r="X109" s="37"/>
      <c r="Y109" s="37"/>
      <c r="Z109" s="37"/>
      <c r="AA109" s="37"/>
      <c r="AB109" s="37"/>
      <c r="AC109" s="37"/>
      <c r="AD109" s="37"/>
      <c r="AE109" s="37"/>
      <c r="AR109" s="207" t="s">
        <v>1532</v>
      </c>
      <c r="AT109" s="207" t="s">
        <v>194</v>
      </c>
      <c r="AU109" s="207" t="s">
        <v>90</v>
      </c>
      <c r="AY109" s="19" t="s">
        <v>192</v>
      </c>
      <c r="BE109" s="208">
        <f>IF(N109="základní",J109,0)</f>
        <v>0</v>
      </c>
      <c r="BF109" s="208">
        <f>IF(N109="snížená",J109,0)</f>
        <v>0</v>
      </c>
      <c r="BG109" s="208">
        <f>IF(N109="zákl. přenesená",J109,0)</f>
        <v>0</v>
      </c>
      <c r="BH109" s="208">
        <f>IF(N109="sníž. přenesená",J109,0)</f>
        <v>0</v>
      </c>
      <c r="BI109" s="208">
        <f>IF(N109="nulová",J109,0)</f>
        <v>0</v>
      </c>
      <c r="BJ109" s="19" t="s">
        <v>40</v>
      </c>
      <c r="BK109" s="208">
        <f>ROUND(I109*H109,2)</f>
        <v>0</v>
      </c>
      <c r="BL109" s="19" t="s">
        <v>1532</v>
      </c>
      <c r="BM109" s="207" t="s">
        <v>1592</v>
      </c>
    </row>
    <row r="110" spans="1:65" s="2" customFormat="1" ht="16.5" customHeight="1">
      <c r="A110" s="37"/>
      <c r="B110" s="38"/>
      <c r="C110" s="196" t="s">
        <v>321</v>
      </c>
      <c r="D110" s="196" t="s">
        <v>194</v>
      </c>
      <c r="E110" s="197" t="s">
        <v>1593</v>
      </c>
      <c r="F110" s="198" t="s">
        <v>1594</v>
      </c>
      <c r="G110" s="199" t="s">
        <v>1531</v>
      </c>
      <c r="H110" s="200">
        <v>2</v>
      </c>
      <c r="I110" s="201"/>
      <c r="J110" s="202">
        <f>ROUND(I110*H110,2)</f>
        <v>0</v>
      </c>
      <c r="K110" s="198" t="s">
        <v>32</v>
      </c>
      <c r="L110" s="42"/>
      <c r="M110" s="203" t="s">
        <v>32</v>
      </c>
      <c r="N110" s="204" t="s">
        <v>52</v>
      </c>
      <c r="O110" s="67"/>
      <c r="P110" s="205">
        <f>O110*H110</f>
        <v>0</v>
      </c>
      <c r="Q110" s="205">
        <v>0</v>
      </c>
      <c r="R110" s="205">
        <f>Q110*H110</f>
        <v>0</v>
      </c>
      <c r="S110" s="205">
        <v>0</v>
      </c>
      <c r="T110" s="206">
        <f>S110*H110</f>
        <v>0</v>
      </c>
      <c r="U110" s="37"/>
      <c r="V110" s="37"/>
      <c r="W110" s="37"/>
      <c r="X110" s="37"/>
      <c r="Y110" s="37"/>
      <c r="Z110" s="37"/>
      <c r="AA110" s="37"/>
      <c r="AB110" s="37"/>
      <c r="AC110" s="37"/>
      <c r="AD110" s="37"/>
      <c r="AE110" s="37"/>
      <c r="AR110" s="207" t="s">
        <v>1532</v>
      </c>
      <c r="AT110" s="207" t="s">
        <v>194</v>
      </c>
      <c r="AU110" s="207" t="s">
        <v>90</v>
      </c>
      <c r="AY110" s="19" t="s">
        <v>192</v>
      </c>
      <c r="BE110" s="208">
        <f>IF(N110="základní",J110,0)</f>
        <v>0</v>
      </c>
      <c r="BF110" s="208">
        <f>IF(N110="snížená",J110,0)</f>
        <v>0</v>
      </c>
      <c r="BG110" s="208">
        <f>IF(N110="zákl. přenesená",J110,0)</f>
        <v>0</v>
      </c>
      <c r="BH110" s="208">
        <f>IF(N110="sníž. přenesená",J110,0)</f>
        <v>0</v>
      </c>
      <c r="BI110" s="208">
        <f>IF(N110="nulová",J110,0)</f>
        <v>0</v>
      </c>
      <c r="BJ110" s="19" t="s">
        <v>40</v>
      </c>
      <c r="BK110" s="208">
        <f>ROUND(I110*H110,2)</f>
        <v>0</v>
      </c>
      <c r="BL110" s="19" t="s">
        <v>1532</v>
      </c>
      <c r="BM110" s="207" t="s">
        <v>1595</v>
      </c>
    </row>
    <row r="111" spans="1:65" s="2" customFormat="1" ht="16.5" customHeight="1">
      <c r="A111" s="37"/>
      <c r="B111" s="38"/>
      <c r="C111" s="196" t="s">
        <v>329</v>
      </c>
      <c r="D111" s="196" t="s">
        <v>194</v>
      </c>
      <c r="E111" s="197" t="s">
        <v>1596</v>
      </c>
      <c r="F111" s="198" t="s">
        <v>1597</v>
      </c>
      <c r="G111" s="199" t="s">
        <v>1531</v>
      </c>
      <c r="H111" s="200">
        <v>2</v>
      </c>
      <c r="I111" s="201"/>
      <c r="J111" s="202">
        <f>ROUND(I111*H111,2)</f>
        <v>0</v>
      </c>
      <c r="K111" s="198" t="s">
        <v>32</v>
      </c>
      <c r="L111" s="42"/>
      <c r="M111" s="203" t="s">
        <v>32</v>
      </c>
      <c r="N111" s="204" t="s">
        <v>52</v>
      </c>
      <c r="O111" s="67"/>
      <c r="P111" s="205">
        <f>O111*H111</f>
        <v>0</v>
      </c>
      <c r="Q111" s="205">
        <v>0</v>
      </c>
      <c r="R111" s="205">
        <f>Q111*H111</f>
        <v>0</v>
      </c>
      <c r="S111" s="205">
        <v>0</v>
      </c>
      <c r="T111" s="206">
        <f>S111*H111</f>
        <v>0</v>
      </c>
      <c r="U111" s="37"/>
      <c r="V111" s="37"/>
      <c r="W111" s="37"/>
      <c r="X111" s="37"/>
      <c r="Y111" s="37"/>
      <c r="Z111" s="37"/>
      <c r="AA111" s="37"/>
      <c r="AB111" s="37"/>
      <c r="AC111" s="37"/>
      <c r="AD111" s="37"/>
      <c r="AE111" s="37"/>
      <c r="AR111" s="207" t="s">
        <v>1532</v>
      </c>
      <c r="AT111" s="207" t="s">
        <v>194</v>
      </c>
      <c r="AU111" s="207" t="s">
        <v>90</v>
      </c>
      <c r="AY111" s="19" t="s">
        <v>192</v>
      </c>
      <c r="BE111" s="208">
        <f>IF(N111="základní",J111,0)</f>
        <v>0</v>
      </c>
      <c r="BF111" s="208">
        <f>IF(N111="snížená",J111,0)</f>
        <v>0</v>
      </c>
      <c r="BG111" s="208">
        <f>IF(N111="zákl. přenesená",J111,0)</f>
        <v>0</v>
      </c>
      <c r="BH111" s="208">
        <f>IF(N111="sníž. přenesená",J111,0)</f>
        <v>0</v>
      </c>
      <c r="BI111" s="208">
        <f>IF(N111="nulová",J111,0)</f>
        <v>0</v>
      </c>
      <c r="BJ111" s="19" t="s">
        <v>40</v>
      </c>
      <c r="BK111" s="208">
        <f>ROUND(I111*H111,2)</f>
        <v>0</v>
      </c>
      <c r="BL111" s="19" t="s">
        <v>1532</v>
      </c>
      <c r="BM111" s="207" t="s">
        <v>1598</v>
      </c>
    </row>
    <row r="112" spans="1:65" s="2" customFormat="1" ht="16.5" customHeight="1">
      <c r="A112" s="37"/>
      <c r="B112" s="38"/>
      <c r="C112" s="196" t="s">
        <v>7</v>
      </c>
      <c r="D112" s="196" t="s">
        <v>194</v>
      </c>
      <c r="E112" s="197" t="s">
        <v>1599</v>
      </c>
      <c r="F112" s="198" t="s">
        <v>1600</v>
      </c>
      <c r="G112" s="199" t="s">
        <v>1531</v>
      </c>
      <c r="H112" s="200">
        <v>1</v>
      </c>
      <c r="I112" s="201"/>
      <c r="J112" s="202">
        <f>ROUND(I112*H112,2)</f>
        <v>0</v>
      </c>
      <c r="K112" s="198" t="s">
        <v>32</v>
      </c>
      <c r="L112" s="42"/>
      <c r="M112" s="272" t="s">
        <v>32</v>
      </c>
      <c r="N112" s="273" t="s">
        <v>52</v>
      </c>
      <c r="O112" s="274"/>
      <c r="P112" s="275">
        <f>O112*H112</f>
        <v>0</v>
      </c>
      <c r="Q112" s="275">
        <v>0</v>
      </c>
      <c r="R112" s="275">
        <f>Q112*H112</f>
        <v>0</v>
      </c>
      <c r="S112" s="275">
        <v>0</v>
      </c>
      <c r="T112" s="276">
        <f>S112*H112</f>
        <v>0</v>
      </c>
      <c r="U112" s="37"/>
      <c r="V112" s="37"/>
      <c r="W112" s="37"/>
      <c r="X112" s="37"/>
      <c r="Y112" s="37"/>
      <c r="Z112" s="37"/>
      <c r="AA112" s="37"/>
      <c r="AB112" s="37"/>
      <c r="AC112" s="37"/>
      <c r="AD112" s="37"/>
      <c r="AE112" s="37"/>
      <c r="AR112" s="207" t="s">
        <v>1532</v>
      </c>
      <c r="AT112" s="207" t="s">
        <v>194</v>
      </c>
      <c r="AU112" s="207" t="s">
        <v>90</v>
      </c>
      <c r="AY112" s="19" t="s">
        <v>192</v>
      </c>
      <c r="BE112" s="208">
        <f>IF(N112="základní",J112,0)</f>
        <v>0</v>
      </c>
      <c r="BF112" s="208">
        <f>IF(N112="snížená",J112,0)</f>
        <v>0</v>
      </c>
      <c r="BG112" s="208">
        <f>IF(N112="zákl. přenesená",J112,0)</f>
        <v>0</v>
      </c>
      <c r="BH112" s="208">
        <f>IF(N112="sníž. přenesená",J112,0)</f>
        <v>0</v>
      </c>
      <c r="BI112" s="208">
        <f>IF(N112="nulová",J112,0)</f>
        <v>0</v>
      </c>
      <c r="BJ112" s="19" t="s">
        <v>40</v>
      </c>
      <c r="BK112" s="208">
        <f>ROUND(I112*H112,2)</f>
        <v>0</v>
      </c>
      <c r="BL112" s="19" t="s">
        <v>1532</v>
      </c>
      <c r="BM112" s="207" t="s">
        <v>1601</v>
      </c>
    </row>
    <row r="113" spans="1:31" s="2" customFormat="1" ht="6.9" customHeight="1">
      <c r="A113" s="37"/>
      <c r="B113" s="50"/>
      <c r="C113" s="51"/>
      <c r="D113" s="51"/>
      <c r="E113" s="51"/>
      <c r="F113" s="51"/>
      <c r="G113" s="51"/>
      <c r="H113" s="51"/>
      <c r="I113" s="146"/>
      <c r="J113" s="51"/>
      <c r="K113" s="51"/>
      <c r="L113" s="42"/>
      <c r="M113" s="37"/>
      <c r="O113" s="37"/>
      <c r="P113" s="37"/>
      <c r="Q113" s="37"/>
      <c r="R113" s="37"/>
      <c r="S113" s="37"/>
      <c r="T113" s="37"/>
      <c r="U113" s="37"/>
      <c r="V113" s="37"/>
      <c r="W113" s="37"/>
      <c r="X113" s="37"/>
      <c r="Y113" s="37"/>
      <c r="Z113" s="37"/>
      <c r="AA113" s="37"/>
      <c r="AB113" s="37"/>
      <c r="AC113" s="37"/>
      <c r="AD113" s="37"/>
      <c r="AE113" s="37"/>
    </row>
  </sheetData>
  <sheetProtection algorithmName="SHA-512" hashValue="I/N0PWADNfd+NbdAB1rWB3JTVY9iRpMxLHkZH8ir9Mcqi/gnPJuf6Os7C4v5FgtCZEWl08ICL4b4taMZ/cUtVw==" saltValue="lf6jv5GUmNGy7LnPRZ2CCtu8FcQZeDn4sl0yakLVuKGVrUtvhi25JCBz+G2+sn1mmrcYIId5JclGNartewlD8Q==" spinCount="100000" sheet="1" objects="1" scenarios="1" formatColumns="0" formatRows="0" autoFilter="0"/>
  <autoFilter ref="C84:K112" xr:uid="{00000000-0009-0000-0000-000005000000}"/>
  <mergeCells count="9">
    <mergeCell ref="E50:H50"/>
    <mergeCell ref="E75:H75"/>
    <mergeCell ref="E77:H77"/>
    <mergeCell ref="L2:V2"/>
    <mergeCell ref="E7:H7"/>
    <mergeCell ref="E9:H9"/>
    <mergeCell ref="E18:H18"/>
    <mergeCell ref="E27:H27"/>
    <mergeCell ref="E48:H48"/>
  </mergeCells>
  <pageMargins left="0.39370078740157483" right="0.39370078740157483" top="0.39370078740157483" bottom="0.39370078740157483" header="0" footer="0"/>
  <pageSetup paperSize="9" scale="86" fitToHeight="100" orientation="landscape" blackAndWhite="1" r:id="rId1"/>
  <headerFooter>
    <oddHeader>&amp;LBENEŠOV - DOPRAVNÍ OPATŘENÍ U NÁDRAŽÍ (KSŚ-IROP)&amp;CDOPAS s.r.o.&amp;RPOLOŽKOVÝ VÝKAZ VÝMĚR</oddHeader>
    <oddFooter>&amp;LVON - Vedlejší a ostatní náklady&amp;CStrana &amp;P z &amp;N&amp;RPoložkový soupis prací</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249"/>
  <sheetViews>
    <sheetView showGridLines="0" workbookViewId="0"/>
  </sheetViews>
  <sheetFormatPr defaultRowHeight="14.4"/>
  <cols>
    <col min="1" max="1" width="8.28515625" style="1" customWidth="1"/>
    <col min="2" max="2" width="1.7109375" style="1" customWidth="1"/>
    <col min="3" max="3" width="25" style="1" customWidth="1"/>
    <col min="4" max="4" width="130.85546875" style="1" customWidth="1"/>
    <col min="5" max="5" width="13.28515625" style="1" customWidth="1"/>
    <col min="6" max="6" width="20" style="1" customWidth="1"/>
    <col min="7" max="7" width="1.7109375" style="1" customWidth="1"/>
    <col min="8" max="8" width="8.28515625" style="1" customWidth="1"/>
  </cols>
  <sheetData>
    <row r="1" spans="1:8" s="1" customFormat="1" ht="11.25" customHeight="1"/>
    <row r="2" spans="1:8" s="1" customFormat="1" ht="36.9" customHeight="1"/>
    <row r="3" spans="1:8" s="1" customFormat="1" ht="6.9" customHeight="1">
      <c r="B3" s="113"/>
      <c r="C3" s="114"/>
      <c r="D3" s="114"/>
      <c r="E3" s="114"/>
      <c r="F3" s="114"/>
      <c r="G3" s="114"/>
      <c r="H3" s="22"/>
    </row>
    <row r="4" spans="1:8" s="1" customFormat="1" ht="24.9" customHeight="1">
      <c r="B4" s="22"/>
      <c r="C4" s="116" t="s">
        <v>1602</v>
      </c>
      <c r="H4" s="22"/>
    </row>
    <row r="5" spans="1:8" s="1" customFormat="1" ht="12" customHeight="1">
      <c r="B5" s="22"/>
      <c r="C5" s="277" t="s">
        <v>13</v>
      </c>
      <c r="D5" s="419" t="s">
        <v>14</v>
      </c>
      <c r="E5" s="412"/>
      <c r="F5" s="412"/>
      <c r="H5" s="22"/>
    </row>
    <row r="6" spans="1:8" s="1" customFormat="1" ht="36.9" customHeight="1">
      <c r="B6" s="22"/>
      <c r="C6" s="278" t="s">
        <v>16</v>
      </c>
      <c r="D6" s="423" t="s">
        <v>17</v>
      </c>
      <c r="E6" s="412"/>
      <c r="F6" s="412"/>
      <c r="H6" s="22"/>
    </row>
    <row r="7" spans="1:8" s="1" customFormat="1" ht="16.5" customHeight="1">
      <c r="B7" s="22"/>
      <c r="C7" s="118" t="s">
        <v>24</v>
      </c>
      <c r="D7" s="122" t="str">
        <f>'Rekapitulace stavby'!AN8</f>
        <v>25. 9. 2019</v>
      </c>
      <c r="H7" s="22"/>
    </row>
    <row r="8" spans="1:8" s="2" customFormat="1" ht="10.8" customHeight="1">
      <c r="A8" s="37"/>
      <c r="B8" s="42"/>
      <c r="C8" s="37"/>
      <c r="D8" s="37"/>
      <c r="E8" s="37"/>
      <c r="F8" s="37"/>
      <c r="G8" s="37"/>
      <c r="H8" s="42"/>
    </row>
    <row r="9" spans="1:8" s="11" customFormat="1" ht="29.25" customHeight="1">
      <c r="A9" s="168"/>
      <c r="B9" s="279"/>
      <c r="C9" s="280" t="s">
        <v>62</v>
      </c>
      <c r="D9" s="281" t="s">
        <v>63</v>
      </c>
      <c r="E9" s="281" t="s">
        <v>179</v>
      </c>
      <c r="F9" s="282" t="s">
        <v>1603</v>
      </c>
      <c r="G9" s="168"/>
      <c r="H9" s="279"/>
    </row>
    <row r="10" spans="1:8" s="2" customFormat="1" ht="26.4" customHeight="1">
      <c r="A10" s="37"/>
      <c r="B10" s="42"/>
      <c r="C10" s="283" t="s">
        <v>1604</v>
      </c>
      <c r="D10" s="283" t="s">
        <v>87</v>
      </c>
      <c r="E10" s="37"/>
      <c r="F10" s="37"/>
      <c r="G10" s="37"/>
      <c r="H10" s="42"/>
    </row>
    <row r="11" spans="1:8" s="2" customFormat="1" ht="16.8" customHeight="1">
      <c r="A11" s="37"/>
      <c r="B11" s="42"/>
      <c r="C11" s="284" t="s">
        <v>107</v>
      </c>
      <c r="D11" s="285" t="s">
        <v>108</v>
      </c>
      <c r="E11" s="286" t="s">
        <v>109</v>
      </c>
      <c r="F11" s="287">
        <v>200.99</v>
      </c>
      <c r="G11" s="37"/>
      <c r="H11" s="42"/>
    </row>
    <row r="12" spans="1:8" s="2" customFormat="1" ht="16.8" customHeight="1">
      <c r="A12" s="37"/>
      <c r="B12" s="42"/>
      <c r="C12" s="288" t="s">
        <v>32</v>
      </c>
      <c r="D12" s="288" t="s">
        <v>1605</v>
      </c>
      <c r="E12" s="19" t="s">
        <v>32</v>
      </c>
      <c r="F12" s="289">
        <v>200.99</v>
      </c>
      <c r="G12" s="37"/>
      <c r="H12" s="42"/>
    </row>
    <row r="13" spans="1:8" s="2" customFormat="1" ht="16.8" customHeight="1">
      <c r="A13" s="37"/>
      <c r="B13" s="42"/>
      <c r="C13" s="288" t="s">
        <v>32</v>
      </c>
      <c r="D13" s="288" t="s">
        <v>204</v>
      </c>
      <c r="E13" s="19" t="s">
        <v>32</v>
      </c>
      <c r="F13" s="289">
        <v>200.99</v>
      </c>
      <c r="G13" s="37"/>
      <c r="H13" s="42"/>
    </row>
    <row r="14" spans="1:8" s="2" customFormat="1" ht="16.8" customHeight="1">
      <c r="A14" s="37"/>
      <c r="B14" s="42"/>
      <c r="C14" s="290" t="s">
        <v>1606</v>
      </c>
      <c r="D14" s="37"/>
      <c r="E14" s="37"/>
      <c r="F14" s="37"/>
      <c r="G14" s="37"/>
      <c r="H14" s="42"/>
    </row>
    <row r="15" spans="1:8" s="2" customFormat="1" ht="16.8" customHeight="1">
      <c r="A15" s="37"/>
      <c r="B15" s="42"/>
      <c r="C15" s="288" t="s">
        <v>271</v>
      </c>
      <c r="D15" s="288" t="s">
        <v>1607</v>
      </c>
      <c r="E15" s="19" t="s">
        <v>241</v>
      </c>
      <c r="F15" s="289">
        <v>64.316999999999993</v>
      </c>
      <c r="G15" s="37"/>
      <c r="H15" s="42"/>
    </row>
    <row r="16" spans="1:8" s="2" customFormat="1" ht="16.8" customHeight="1">
      <c r="A16" s="37"/>
      <c r="B16" s="42"/>
      <c r="C16" s="288" t="s">
        <v>476</v>
      </c>
      <c r="D16" s="288" t="s">
        <v>1608</v>
      </c>
      <c r="E16" s="19" t="s">
        <v>241</v>
      </c>
      <c r="F16" s="289">
        <v>52.235999999999997</v>
      </c>
      <c r="G16" s="37"/>
      <c r="H16" s="42"/>
    </row>
    <row r="17" spans="1:8" s="2" customFormat="1" ht="16.8" customHeight="1">
      <c r="A17" s="37"/>
      <c r="B17" s="42"/>
      <c r="C17" s="288" t="s">
        <v>483</v>
      </c>
      <c r="D17" s="288" t="s">
        <v>1609</v>
      </c>
      <c r="E17" s="19" t="s">
        <v>124</v>
      </c>
      <c r="F17" s="289">
        <v>482.37599999999998</v>
      </c>
      <c r="G17" s="37"/>
      <c r="H17" s="42"/>
    </row>
    <row r="18" spans="1:8" s="2" customFormat="1" ht="16.8" customHeight="1">
      <c r="A18" s="37"/>
      <c r="B18" s="42"/>
      <c r="C18" s="288" t="s">
        <v>495</v>
      </c>
      <c r="D18" s="288" t="s">
        <v>1610</v>
      </c>
      <c r="E18" s="19" t="s">
        <v>241</v>
      </c>
      <c r="F18" s="289">
        <v>8.0399999999999991</v>
      </c>
      <c r="G18" s="37"/>
      <c r="H18" s="42"/>
    </row>
    <row r="19" spans="1:8" s="2" customFormat="1" ht="16.8" customHeight="1">
      <c r="A19" s="37"/>
      <c r="B19" s="42"/>
      <c r="C19" s="288" t="s">
        <v>501</v>
      </c>
      <c r="D19" s="288" t="s">
        <v>1611</v>
      </c>
      <c r="E19" s="19" t="s">
        <v>109</v>
      </c>
      <c r="F19" s="289">
        <v>200.99</v>
      </c>
      <c r="G19" s="37"/>
      <c r="H19" s="42"/>
    </row>
    <row r="20" spans="1:8" s="2" customFormat="1" ht="16.8" customHeight="1">
      <c r="A20" s="37"/>
      <c r="B20" s="42"/>
      <c r="C20" s="284" t="s">
        <v>112</v>
      </c>
      <c r="D20" s="285" t="s">
        <v>113</v>
      </c>
      <c r="E20" s="286" t="s">
        <v>109</v>
      </c>
      <c r="F20" s="287">
        <v>92.21</v>
      </c>
      <c r="G20" s="37"/>
      <c r="H20" s="42"/>
    </row>
    <row r="21" spans="1:8" s="2" customFormat="1" ht="16.8" customHeight="1">
      <c r="A21" s="37"/>
      <c r="B21" s="42"/>
      <c r="C21" s="288" t="s">
        <v>32</v>
      </c>
      <c r="D21" s="288" t="s">
        <v>1612</v>
      </c>
      <c r="E21" s="19" t="s">
        <v>32</v>
      </c>
      <c r="F21" s="289">
        <v>92.21</v>
      </c>
      <c r="G21" s="37"/>
      <c r="H21" s="42"/>
    </row>
    <row r="22" spans="1:8" s="2" customFormat="1" ht="16.8" customHeight="1">
      <c r="A22" s="37"/>
      <c r="B22" s="42"/>
      <c r="C22" s="290" t="s">
        <v>1606</v>
      </c>
      <c r="D22" s="37"/>
      <c r="E22" s="37"/>
      <c r="F22" s="37"/>
      <c r="G22" s="37"/>
      <c r="H22" s="42"/>
    </row>
    <row r="23" spans="1:8" s="2" customFormat="1" ht="16.8" customHeight="1">
      <c r="A23" s="37"/>
      <c r="B23" s="42"/>
      <c r="C23" s="288" t="s">
        <v>853</v>
      </c>
      <c r="D23" s="288" t="s">
        <v>1613</v>
      </c>
      <c r="E23" s="19" t="s">
        <v>109</v>
      </c>
      <c r="F23" s="289">
        <v>461.23</v>
      </c>
      <c r="G23" s="37"/>
      <c r="H23" s="42"/>
    </row>
    <row r="24" spans="1:8" s="2" customFormat="1" ht="16.8" customHeight="1">
      <c r="A24" s="37"/>
      <c r="B24" s="42"/>
      <c r="C24" s="288" t="s">
        <v>879</v>
      </c>
      <c r="D24" s="288" t="s">
        <v>1614</v>
      </c>
      <c r="E24" s="19" t="s">
        <v>241</v>
      </c>
      <c r="F24" s="289">
        <v>13.191000000000001</v>
      </c>
      <c r="G24" s="37"/>
      <c r="H24" s="42"/>
    </row>
    <row r="25" spans="1:8" s="2" customFormat="1" ht="16.8" customHeight="1">
      <c r="A25" s="37"/>
      <c r="B25" s="42"/>
      <c r="C25" s="288" t="s">
        <v>898</v>
      </c>
      <c r="D25" s="288" t="s">
        <v>1615</v>
      </c>
      <c r="E25" s="19" t="s">
        <v>109</v>
      </c>
      <c r="F25" s="289">
        <v>461.23</v>
      </c>
      <c r="G25" s="37"/>
      <c r="H25" s="42"/>
    </row>
    <row r="26" spans="1:8" s="2" customFormat="1" ht="16.8" customHeight="1">
      <c r="A26" s="37"/>
      <c r="B26" s="42"/>
      <c r="C26" s="284" t="s">
        <v>116</v>
      </c>
      <c r="D26" s="285" t="s">
        <v>117</v>
      </c>
      <c r="E26" s="286" t="s">
        <v>109</v>
      </c>
      <c r="F26" s="287">
        <v>330.24</v>
      </c>
      <c r="G26" s="37"/>
      <c r="H26" s="42"/>
    </row>
    <row r="27" spans="1:8" s="2" customFormat="1" ht="16.8" customHeight="1">
      <c r="A27" s="37"/>
      <c r="B27" s="42"/>
      <c r="C27" s="288" t="s">
        <v>32</v>
      </c>
      <c r="D27" s="288" t="s">
        <v>1616</v>
      </c>
      <c r="E27" s="19" t="s">
        <v>32</v>
      </c>
      <c r="F27" s="289">
        <v>330.24</v>
      </c>
      <c r="G27" s="37"/>
      <c r="H27" s="42"/>
    </row>
    <row r="28" spans="1:8" s="2" customFormat="1" ht="16.8" customHeight="1">
      <c r="A28" s="37"/>
      <c r="B28" s="42"/>
      <c r="C28" s="288" t="s">
        <v>32</v>
      </c>
      <c r="D28" s="288" t="s">
        <v>204</v>
      </c>
      <c r="E28" s="19" t="s">
        <v>32</v>
      </c>
      <c r="F28" s="289">
        <v>330.24</v>
      </c>
      <c r="G28" s="37"/>
      <c r="H28" s="42"/>
    </row>
    <row r="29" spans="1:8" s="2" customFormat="1" ht="16.8" customHeight="1">
      <c r="A29" s="37"/>
      <c r="B29" s="42"/>
      <c r="C29" s="290" t="s">
        <v>1606</v>
      </c>
      <c r="D29" s="37"/>
      <c r="E29" s="37"/>
      <c r="F29" s="37"/>
      <c r="G29" s="37"/>
      <c r="H29" s="42"/>
    </row>
    <row r="30" spans="1:8" s="2" customFormat="1" ht="16.8" customHeight="1">
      <c r="A30" s="37"/>
      <c r="B30" s="42"/>
      <c r="C30" s="288" t="s">
        <v>853</v>
      </c>
      <c r="D30" s="288" t="s">
        <v>1613</v>
      </c>
      <c r="E30" s="19" t="s">
        <v>109</v>
      </c>
      <c r="F30" s="289">
        <v>461.23</v>
      </c>
      <c r="G30" s="37"/>
      <c r="H30" s="42"/>
    </row>
    <row r="31" spans="1:8" s="2" customFormat="1" ht="16.8" customHeight="1">
      <c r="A31" s="37"/>
      <c r="B31" s="42"/>
      <c r="C31" s="288" t="s">
        <v>879</v>
      </c>
      <c r="D31" s="288" t="s">
        <v>1614</v>
      </c>
      <c r="E31" s="19" t="s">
        <v>241</v>
      </c>
      <c r="F31" s="289">
        <v>13.191000000000001</v>
      </c>
      <c r="G31" s="37"/>
      <c r="H31" s="42"/>
    </row>
    <row r="32" spans="1:8" s="2" customFormat="1" ht="16.8" customHeight="1">
      <c r="A32" s="37"/>
      <c r="B32" s="42"/>
      <c r="C32" s="288" t="s">
        <v>898</v>
      </c>
      <c r="D32" s="288" t="s">
        <v>1615</v>
      </c>
      <c r="E32" s="19" t="s">
        <v>109</v>
      </c>
      <c r="F32" s="289">
        <v>461.23</v>
      </c>
      <c r="G32" s="37"/>
      <c r="H32" s="42"/>
    </row>
    <row r="33" spans="1:8" s="2" customFormat="1" ht="16.8" customHeight="1">
      <c r="A33" s="37"/>
      <c r="B33" s="42"/>
      <c r="C33" s="284" t="s">
        <v>119</v>
      </c>
      <c r="D33" s="285" t="s">
        <v>120</v>
      </c>
      <c r="E33" s="286" t="s">
        <v>109</v>
      </c>
      <c r="F33" s="287">
        <v>38.78</v>
      </c>
      <c r="G33" s="37"/>
      <c r="H33" s="42"/>
    </row>
    <row r="34" spans="1:8" s="2" customFormat="1" ht="16.8" customHeight="1">
      <c r="A34" s="37"/>
      <c r="B34" s="42"/>
      <c r="C34" s="288" t="s">
        <v>32</v>
      </c>
      <c r="D34" s="288" t="s">
        <v>1617</v>
      </c>
      <c r="E34" s="19" t="s">
        <v>32</v>
      </c>
      <c r="F34" s="289">
        <v>38.78</v>
      </c>
      <c r="G34" s="37"/>
      <c r="H34" s="42"/>
    </row>
    <row r="35" spans="1:8" s="2" customFormat="1" ht="16.8" customHeight="1">
      <c r="A35" s="37"/>
      <c r="B35" s="42"/>
      <c r="C35" s="290" t="s">
        <v>1606</v>
      </c>
      <c r="D35" s="37"/>
      <c r="E35" s="37"/>
      <c r="F35" s="37"/>
      <c r="G35" s="37"/>
      <c r="H35" s="42"/>
    </row>
    <row r="36" spans="1:8" s="2" customFormat="1" ht="16.8" customHeight="1">
      <c r="A36" s="37"/>
      <c r="B36" s="42"/>
      <c r="C36" s="288" t="s">
        <v>853</v>
      </c>
      <c r="D36" s="288" t="s">
        <v>1613</v>
      </c>
      <c r="E36" s="19" t="s">
        <v>109</v>
      </c>
      <c r="F36" s="289">
        <v>461.23</v>
      </c>
      <c r="G36" s="37"/>
      <c r="H36" s="42"/>
    </row>
    <row r="37" spans="1:8" s="2" customFormat="1" ht="16.8" customHeight="1">
      <c r="A37" s="37"/>
      <c r="B37" s="42"/>
      <c r="C37" s="288" t="s">
        <v>879</v>
      </c>
      <c r="D37" s="288" t="s">
        <v>1614</v>
      </c>
      <c r="E37" s="19" t="s">
        <v>241</v>
      </c>
      <c r="F37" s="289">
        <v>13.191000000000001</v>
      </c>
      <c r="G37" s="37"/>
      <c r="H37" s="42"/>
    </row>
    <row r="38" spans="1:8" s="2" customFormat="1" ht="16.8" customHeight="1">
      <c r="A38" s="37"/>
      <c r="B38" s="42"/>
      <c r="C38" s="288" t="s">
        <v>898</v>
      </c>
      <c r="D38" s="288" t="s">
        <v>1615</v>
      </c>
      <c r="E38" s="19" t="s">
        <v>109</v>
      </c>
      <c r="F38" s="289">
        <v>461.23</v>
      </c>
      <c r="G38" s="37"/>
      <c r="H38" s="42"/>
    </row>
    <row r="39" spans="1:8" s="2" customFormat="1" ht="16.8" customHeight="1">
      <c r="A39" s="37"/>
      <c r="B39" s="42"/>
      <c r="C39" s="284" t="s">
        <v>122</v>
      </c>
      <c r="D39" s="285" t="s">
        <v>123</v>
      </c>
      <c r="E39" s="286" t="s">
        <v>124</v>
      </c>
      <c r="F39" s="287">
        <v>3.84</v>
      </c>
      <c r="G39" s="37"/>
      <c r="H39" s="42"/>
    </row>
    <row r="40" spans="1:8" s="2" customFormat="1" ht="16.8" customHeight="1">
      <c r="A40" s="37"/>
      <c r="B40" s="42"/>
      <c r="C40" s="288" t="s">
        <v>32</v>
      </c>
      <c r="D40" s="288" t="s">
        <v>1618</v>
      </c>
      <c r="E40" s="19" t="s">
        <v>32</v>
      </c>
      <c r="F40" s="289">
        <v>3.84</v>
      </c>
      <c r="G40" s="37"/>
      <c r="H40" s="42"/>
    </row>
    <row r="41" spans="1:8" s="2" customFormat="1" ht="16.8" customHeight="1">
      <c r="A41" s="37"/>
      <c r="B41" s="42"/>
      <c r="C41" s="290" t="s">
        <v>1606</v>
      </c>
      <c r="D41" s="37"/>
      <c r="E41" s="37"/>
      <c r="F41" s="37"/>
      <c r="G41" s="37"/>
      <c r="H41" s="42"/>
    </row>
    <row r="42" spans="1:8" s="2" customFormat="1" ht="16.8" customHeight="1">
      <c r="A42" s="37"/>
      <c r="B42" s="42"/>
      <c r="C42" s="288" t="s">
        <v>314</v>
      </c>
      <c r="D42" s="288" t="s">
        <v>1619</v>
      </c>
      <c r="E42" s="19" t="s">
        <v>241</v>
      </c>
      <c r="F42" s="289">
        <v>0.92200000000000004</v>
      </c>
      <c r="G42" s="37"/>
      <c r="H42" s="42"/>
    </row>
    <row r="43" spans="1:8" s="2" customFormat="1" ht="16.8" customHeight="1">
      <c r="A43" s="37"/>
      <c r="B43" s="42"/>
      <c r="C43" s="288" t="s">
        <v>363</v>
      </c>
      <c r="D43" s="288" t="s">
        <v>1620</v>
      </c>
      <c r="E43" s="19" t="s">
        <v>241</v>
      </c>
      <c r="F43" s="289">
        <v>0.154</v>
      </c>
      <c r="G43" s="37"/>
      <c r="H43" s="42"/>
    </row>
    <row r="44" spans="1:8" s="2" customFormat="1" ht="16.8" customHeight="1">
      <c r="A44" s="37"/>
      <c r="B44" s="42"/>
      <c r="C44" s="288" t="s">
        <v>394</v>
      </c>
      <c r="D44" s="288" t="s">
        <v>1621</v>
      </c>
      <c r="E44" s="19" t="s">
        <v>124</v>
      </c>
      <c r="F44" s="289">
        <v>3.84</v>
      </c>
      <c r="G44" s="37"/>
      <c r="H44" s="42"/>
    </row>
    <row r="45" spans="1:8" s="2" customFormat="1" ht="16.8" customHeight="1">
      <c r="A45" s="37"/>
      <c r="B45" s="42"/>
      <c r="C45" s="288" t="s">
        <v>400</v>
      </c>
      <c r="D45" s="288" t="s">
        <v>1622</v>
      </c>
      <c r="E45" s="19" t="s">
        <v>124</v>
      </c>
      <c r="F45" s="289">
        <v>3.84</v>
      </c>
      <c r="G45" s="37"/>
      <c r="H45" s="42"/>
    </row>
    <row r="46" spans="1:8" s="2" customFormat="1" ht="16.8" customHeight="1">
      <c r="A46" s="37"/>
      <c r="B46" s="42"/>
      <c r="C46" s="288" t="s">
        <v>405</v>
      </c>
      <c r="D46" s="288" t="s">
        <v>1623</v>
      </c>
      <c r="E46" s="19" t="s">
        <v>124</v>
      </c>
      <c r="F46" s="289">
        <v>3.84</v>
      </c>
      <c r="G46" s="37"/>
      <c r="H46" s="42"/>
    </row>
    <row r="47" spans="1:8" s="2" customFormat="1" ht="16.8" customHeight="1">
      <c r="A47" s="37"/>
      <c r="B47" s="42"/>
      <c r="C47" s="288" t="s">
        <v>434</v>
      </c>
      <c r="D47" s="288" t="s">
        <v>1624</v>
      </c>
      <c r="E47" s="19" t="s">
        <v>124</v>
      </c>
      <c r="F47" s="289">
        <v>15.36</v>
      </c>
      <c r="G47" s="37"/>
      <c r="H47" s="42"/>
    </row>
    <row r="48" spans="1:8" s="2" customFormat="1" ht="16.8" customHeight="1">
      <c r="A48" s="37"/>
      <c r="B48" s="42"/>
      <c r="C48" s="288" t="s">
        <v>443</v>
      </c>
      <c r="D48" s="288" t="s">
        <v>1625</v>
      </c>
      <c r="E48" s="19" t="s">
        <v>124</v>
      </c>
      <c r="F48" s="289">
        <v>23.04</v>
      </c>
      <c r="G48" s="37"/>
      <c r="H48" s="42"/>
    </row>
    <row r="49" spans="1:8" s="2" customFormat="1" ht="16.8" customHeight="1">
      <c r="A49" s="37"/>
      <c r="B49" s="42"/>
      <c r="C49" s="288" t="s">
        <v>449</v>
      </c>
      <c r="D49" s="288" t="s">
        <v>1626</v>
      </c>
      <c r="E49" s="19" t="s">
        <v>124</v>
      </c>
      <c r="F49" s="289">
        <v>3.84</v>
      </c>
      <c r="G49" s="37"/>
      <c r="H49" s="42"/>
    </row>
    <row r="50" spans="1:8" s="2" customFormat="1" ht="16.8" customHeight="1">
      <c r="A50" s="37"/>
      <c r="B50" s="42"/>
      <c r="C50" s="288" t="s">
        <v>454</v>
      </c>
      <c r="D50" s="288" t="s">
        <v>1627</v>
      </c>
      <c r="E50" s="19" t="s">
        <v>124</v>
      </c>
      <c r="F50" s="289">
        <v>3.84</v>
      </c>
      <c r="G50" s="37"/>
      <c r="H50" s="42"/>
    </row>
    <row r="51" spans="1:8" s="2" customFormat="1" ht="16.8" customHeight="1">
      <c r="A51" s="37"/>
      <c r="B51" s="42"/>
      <c r="C51" s="288" t="s">
        <v>460</v>
      </c>
      <c r="D51" s="288" t="s">
        <v>1628</v>
      </c>
      <c r="E51" s="19" t="s">
        <v>241</v>
      </c>
      <c r="F51" s="289">
        <v>5.8000000000000003E-2</v>
      </c>
      <c r="G51" s="37"/>
      <c r="H51" s="42"/>
    </row>
    <row r="52" spans="1:8" s="2" customFormat="1" ht="16.8" customHeight="1">
      <c r="A52" s="37"/>
      <c r="B52" s="42"/>
      <c r="C52" s="288" t="s">
        <v>330</v>
      </c>
      <c r="D52" s="288" t="s">
        <v>331</v>
      </c>
      <c r="E52" s="19" t="s">
        <v>325</v>
      </c>
      <c r="F52" s="289">
        <v>0.26900000000000002</v>
      </c>
      <c r="G52" s="37"/>
      <c r="H52" s="42"/>
    </row>
    <row r="53" spans="1:8" s="2" customFormat="1" ht="16.8" customHeight="1">
      <c r="A53" s="37"/>
      <c r="B53" s="42"/>
      <c r="C53" s="284" t="s">
        <v>126</v>
      </c>
      <c r="D53" s="285" t="s">
        <v>127</v>
      </c>
      <c r="E53" s="286" t="s">
        <v>124</v>
      </c>
      <c r="F53" s="287">
        <v>770.23</v>
      </c>
      <c r="G53" s="37"/>
      <c r="H53" s="42"/>
    </row>
    <row r="54" spans="1:8" s="2" customFormat="1" ht="16.8" customHeight="1">
      <c r="A54" s="37"/>
      <c r="B54" s="42"/>
      <c r="C54" s="288" t="s">
        <v>32</v>
      </c>
      <c r="D54" s="288" t="s">
        <v>1629</v>
      </c>
      <c r="E54" s="19" t="s">
        <v>32</v>
      </c>
      <c r="F54" s="289">
        <v>770.23</v>
      </c>
      <c r="G54" s="37"/>
      <c r="H54" s="42"/>
    </row>
    <row r="55" spans="1:8" s="2" customFormat="1" ht="16.8" customHeight="1">
      <c r="A55" s="37"/>
      <c r="B55" s="42"/>
      <c r="C55" s="290" t="s">
        <v>1606</v>
      </c>
      <c r="D55" s="37"/>
      <c r="E55" s="37"/>
      <c r="F55" s="37"/>
      <c r="G55" s="37"/>
      <c r="H55" s="42"/>
    </row>
    <row r="56" spans="1:8" s="2" customFormat="1" ht="16.8" customHeight="1">
      <c r="A56" s="37"/>
      <c r="B56" s="42"/>
      <c r="C56" s="288" t="s">
        <v>246</v>
      </c>
      <c r="D56" s="288" t="s">
        <v>1630</v>
      </c>
      <c r="E56" s="19" t="s">
        <v>241</v>
      </c>
      <c r="F56" s="289">
        <v>824.02</v>
      </c>
      <c r="G56" s="37"/>
      <c r="H56" s="42"/>
    </row>
    <row r="57" spans="1:8" s="2" customFormat="1" ht="16.8" customHeight="1">
      <c r="A57" s="37"/>
      <c r="B57" s="42"/>
      <c r="C57" s="288" t="s">
        <v>345</v>
      </c>
      <c r="D57" s="288" t="s">
        <v>1631</v>
      </c>
      <c r="E57" s="19" t="s">
        <v>241</v>
      </c>
      <c r="F57" s="289">
        <v>824.02</v>
      </c>
      <c r="G57" s="37"/>
      <c r="H57" s="42"/>
    </row>
    <row r="58" spans="1:8" s="2" customFormat="1" ht="16.8" customHeight="1">
      <c r="A58" s="37"/>
      <c r="B58" s="42"/>
      <c r="C58" s="288" t="s">
        <v>417</v>
      </c>
      <c r="D58" s="288" t="s">
        <v>1632</v>
      </c>
      <c r="E58" s="19" t="s">
        <v>124</v>
      </c>
      <c r="F58" s="289">
        <v>1377.2</v>
      </c>
      <c r="G58" s="37"/>
      <c r="H58" s="42"/>
    </row>
    <row r="59" spans="1:8" s="2" customFormat="1" ht="16.8" customHeight="1">
      <c r="A59" s="37"/>
      <c r="B59" s="42"/>
      <c r="C59" s="288" t="s">
        <v>512</v>
      </c>
      <c r="D59" s="288" t="s">
        <v>1633</v>
      </c>
      <c r="E59" s="19" t="s">
        <v>124</v>
      </c>
      <c r="F59" s="289">
        <v>1377.2</v>
      </c>
      <c r="G59" s="37"/>
      <c r="H59" s="42"/>
    </row>
    <row r="60" spans="1:8" s="2" customFormat="1" ht="16.8" customHeight="1">
      <c r="A60" s="37"/>
      <c r="B60" s="42"/>
      <c r="C60" s="288" t="s">
        <v>546</v>
      </c>
      <c r="D60" s="288" t="s">
        <v>1634</v>
      </c>
      <c r="E60" s="19" t="s">
        <v>124</v>
      </c>
      <c r="F60" s="289">
        <v>875.19</v>
      </c>
      <c r="G60" s="37"/>
      <c r="H60" s="42"/>
    </row>
    <row r="61" spans="1:8" s="2" customFormat="1" ht="16.8" customHeight="1">
      <c r="A61" s="37"/>
      <c r="B61" s="42"/>
      <c r="C61" s="288" t="s">
        <v>550</v>
      </c>
      <c r="D61" s="288" t="s">
        <v>1635</v>
      </c>
      <c r="E61" s="19" t="s">
        <v>124</v>
      </c>
      <c r="F61" s="289">
        <v>781.09</v>
      </c>
      <c r="G61" s="37"/>
      <c r="H61" s="42"/>
    </row>
    <row r="62" spans="1:8" s="2" customFormat="1" ht="16.8" customHeight="1">
      <c r="A62" s="37"/>
      <c r="B62" s="42"/>
      <c r="C62" s="288" t="s">
        <v>560</v>
      </c>
      <c r="D62" s="288" t="s">
        <v>1636</v>
      </c>
      <c r="E62" s="19" t="s">
        <v>124</v>
      </c>
      <c r="F62" s="289">
        <v>781.09</v>
      </c>
      <c r="G62" s="37"/>
      <c r="H62" s="42"/>
    </row>
    <row r="63" spans="1:8" s="2" customFormat="1" ht="16.8" customHeight="1">
      <c r="A63" s="37"/>
      <c r="B63" s="42"/>
      <c r="C63" s="288" t="s">
        <v>564</v>
      </c>
      <c r="D63" s="288" t="s">
        <v>1637</v>
      </c>
      <c r="E63" s="19" t="s">
        <v>124</v>
      </c>
      <c r="F63" s="289">
        <v>781.09</v>
      </c>
      <c r="G63" s="37"/>
      <c r="H63" s="42"/>
    </row>
    <row r="64" spans="1:8" s="2" customFormat="1" ht="16.8" customHeight="1">
      <c r="A64" s="37"/>
      <c r="B64" s="42"/>
      <c r="C64" s="288" t="s">
        <v>568</v>
      </c>
      <c r="D64" s="288" t="s">
        <v>1638</v>
      </c>
      <c r="E64" s="19" t="s">
        <v>124</v>
      </c>
      <c r="F64" s="289">
        <v>1562.18</v>
      </c>
      <c r="G64" s="37"/>
      <c r="H64" s="42"/>
    </row>
    <row r="65" spans="1:8" s="2" customFormat="1" ht="16.8" customHeight="1">
      <c r="A65" s="37"/>
      <c r="B65" s="42"/>
      <c r="C65" s="288" t="s">
        <v>575</v>
      </c>
      <c r="D65" s="288" t="s">
        <v>1639</v>
      </c>
      <c r="E65" s="19" t="s">
        <v>124</v>
      </c>
      <c r="F65" s="289">
        <v>791.95</v>
      </c>
      <c r="G65" s="37"/>
      <c r="H65" s="42"/>
    </row>
    <row r="66" spans="1:8" s="2" customFormat="1" ht="16.8" customHeight="1">
      <c r="A66" s="37"/>
      <c r="B66" s="42"/>
      <c r="C66" s="288" t="s">
        <v>581</v>
      </c>
      <c r="D66" s="288" t="s">
        <v>1640</v>
      </c>
      <c r="E66" s="19" t="s">
        <v>124</v>
      </c>
      <c r="F66" s="289">
        <v>781.09</v>
      </c>
      <c r="G66" s="37"/>
      <c r="H66" s="42"/>
    </row>
    <row r="67" spans="1:8" s="2" customFormat="1" ht="16.8" customHeight="1">
      <c r="A67" s="37"/>
      <c r="B67" s="42"/>
      <c r="C67" s="288" t="s">
        <v>916</v>
      </c>
      <c r="D67" s="288" t="s">
        <v>1641</v>
      </c>
      <c r="E67" s="19" t="s">
        <v>124</v>
      </c>
      <c r="F67" s="289">
        <v>984.67</v>
      </c>
      <c r="G67" s="37"/>
      <c r="H67" s="42"/>
    </row>
    <row r="68" spans="1:8" s="2" customFormat="1" ht="16.8" customHeight="1">
      <c r="A68" s="37"/>
      <c r="B68" s="42"/>
      <c r="C68" s="284" t="s">
        <v>130</v>
      </c>
      <c r="D68" s="285" t="s">
        <v>131</v>
      </c>
      <c r="E68" s="286" t="s">
        <v>124</v>
      </c>
      <c r="F68" s="287">
        <v>10.86</v>
      </c>
      <c r="G68" s="37"/>
      <c r="H68" s="42"/>
    </row>
    <row r="69" spans="1:8" s="2" customFormat="1" ht="16.8" customHeight="1">
      <c r="A69" s="37"/>
      <c r="B69" s="42"/>
      <c r="C69" s="288" t="s">
        <v>32</v>
      </c>
      <c r="D69" s="288" t="s">
        <v>1642</v>
      </c>
      <c r="E69" s="19" t="s">
        <v>32</v>
      </c>
      <c r="F69" s="289">
        <v>10.86</v>
      </c>
      <c r="G69" s="37"/>
      <c r="H69" s="42"/>
    </row>
    <row r="70" spans="1:8" s="2" customFormat="1" ht="16.8" customHeight="1">
      <c r="A70" s="37"/>
      <c r="B70" s="42"/>
      <c r="C70" s="290" t="s">
        <v>1606</v>
      </c>
      <c r="D70" s="37"/>
      <c r="E70" s="37"/>
      <c r="F70" s="37"/>
      <c r="G70" s="37"/>
      <c r="H70" s="42"/>
    </row>
    <row r="71" spans="1:8" s="2" customFormat="1" ht="16.8" customHeight="1">
      <c r="A71" s="37"/>
      <c r="B71" s="42"/>
      <c r="C71" s="288" t="s">
        <v>226</v>
      </c>
      <c r="D71" s="288" t="s">
        <v>1643</v>
      </c>
      <c r="E71" s="19" t="s">
        <v>124</v>
      </c>
      <c r="F71" s="289">
        <v>21.72</v>
      </c>
      <c r="G71" s="37"/>
      <c r="H71" s="42"/>
    </row>
    <row r="72" spans="1:8" s="2" customFormat="1" ht="16.8" customHeight="1">
      <c r="A72" s="37"/>
      <c r="B72" s="42"/>
      <c r="C72" s="288" t="s">
        <v>246</v>
      </c>
      <c r="D72" s="288" t="s">
        <v>1630</v>
      </c>
      <c r="E72" s="19" t="s">
        <v>241</v>
      </c>
      <c r="F72" s="289">
        <v>824.02</v>
      </c>
      <c r="G72" s="37"/>
      <c r="H72" s="42"/>
    </row>
    <row r="73" spans="1:8" s="2" customFormat="1" ht="16.8" customHeight="1">
      <c r="A73" s="37"/>
      <c r="B73" s="42"/>
      <c r="C73" s="288" t="s">
        <v>345</v>
      </c>
      <c r="D73" s="288" t="s">
        <v>1631</v>
      </c>
      <c r="E73" s="19" t="s">
        <v>241</v>
      </c>
      <c r="F73" s="289">
        <v>824.02</v>
      </c>
      <c r="G73" s="37"/>
      <c r="H73" s="42"/>
    </row>
    <row r="74" spans="1:8" s="2" customFormat="1" ht="16.8" customHeight="1">
      <c r="A74" s="37"/>
      <c r="B74" s="42"/>
      <c r="C74" s="288" t="s">
        <v>417</v>
      </c>
      <c r="D74" s="288" t="s">
        <v>1632</v>
      </c>
      <c r="E74" s="19" t="s">
        <v>124</v>
      </c>
      <c r="F74" s="289">
        <v>1377.2</v>
      </c>
      <c r="G74" s="37"/>
      <c r="H74" s="42"/>
    </row>
    <row r="75" spans="1:8" s="2" customFormat="1" ht="16.8" customHeight="1">
      <c r="A75" s="37"/>
      <c r="B75" s="42"/>
      <c r="C75" s="288" t="s">
        <v>512</v>
      </c>
      <c r="D75" s="288" t="s">
        <v>1633</v>
      </c>
      <c r="E75" s="19" t="s">
        <v>124</v>
      </c>
      <c r="F75" s="289">
        <v>1377.2</v>
      </c>
      <c r="G75" s="37"/>
      <c r="H75" s="42"/>
    </row>
    <row r="76" spans="1:8" s="2" customFormat="1" ht="16.8" customHeight="1">
      <c r="A76" s="37"/>
      <c r="B76" s="42"/>
      <c r="C76" s="288" t="s">
        <v>546</v>
      </c>
      <c r="D76" s="288" t="s">
        <v>1634</v>
      </c>
      <c r="E76" s="19" t="s">
        <v>124</v>
      </c>
      <c r="F76" s="289">
        <v>875.19</v>
      </c>
      <c r="G76" s="37"/>
      <c r="H76" s="42"/>
    </row>
    <row r="77" spans="1:8" s="2" customFormat="1" ht="16.8" customHeight="1">
      <c r="A77" s="37"/>
      <c r="B77" s="42"/>
      <c r="C77" s="288" t="s">
        <v>550</v>
      </c>
      <c r="D77" s="288" t="s">
        <v>1635</v>
      </c>
      <c r="E77" s="19" t="s">
        <v>124</v>
      </c>
      <c r="F77" s="289">
        <v>781.09</v>
      </c>
      <c r="G77" s="37"/>
      <c r="H77" s="42"/>
    </row>
    <row r="78" spans="1:8" s="2" customFormat="1" ht="16.8" customHeight="1">
      <c r="A78" s="37"/>
      <c r="B78" s="42"/>
      <c r="C78" s="288" t="s">
        <v>560</v>
      </c>
      <c r="D78" s="288" t="s">
        <v>1636</v>
      </c>
      <c r="E78" s="19" t="s">
        <v>124</v>
      </c>
      <c r="F78" s="289">
        <v>781.09</v>
      </c>
      <c r="G78" s="37"/>
      <c r="H78" s="42"/>
    </row>
    <row r="79" spans="1:8" s="2" customFormat="1" ht="16.8" customHeight="1">
      <c r="A79" s="37"/>
      <c r="B79" s="42"/>
      <c r="C79" s="288" t="s">
        <v>564</v>
      </c>
      <c r="D79" s="288" t="s">
        <v>1637</v>
      </c>
      <c r="E79" s="19" t="s">
        <v>124</v>
      </c>
      <c r="F79" s="289">
        <v>781.09</v>
      </c>
      <c r="G79" s="37"/>
      <c r="H79" s="42"/>
    </row>
    <row r="80" spans="1:8" s="2" customFormat="1" ht="16.8" customHeight="1">
      <c r="A80" s="37"/>
      <c r="B80" s="42"/>
      <c r="C80" s="288" t="s">
        <v>568</v>
      </c>
      <c r="D80" s="288" t="s">
        <v>1638</v>
      </c>
      <c r="E80" s="19" t="s">
        <v>124</v>
      </c>
      <c r="F80" s="289">
        <v>1562.18</v>
      </c>
      <c r="G80" s="37"/>
      <c r="H80" s="42"/>
    </row>
    <row r="81" spans="1:8" s="2" customFormat="1" ht="16.8" customHeight="1">
      <c r="A81" s="37"/>
      <c r="B81" s="42"/>
      <c r="C81" s="288" t="s">
        <v>575</v>
      </c>
      <c r="D81" s="288" t="s">
        <v>1639</v>
      </c>
      <c r="E81" s="19" t="s">
        <v>124</v>
      </c>
      <c r="F81" s="289">
        <v>791.95</v>
      </c>
      <c r="G81" s="37"/>
      <c r="H81" s="42"/>
    </row>
    <row r="82" spans="1:8" s="2" customFormat="1" ht="16.8" customHeight="1">
      <c r="A82" s="37"/>
      <c r="B82" s="42"/>
      <c r="C82" s="288" t="s">
        <v>581</v>
      </c>
      <c r="D82" s="288" t="s">
        <v>1640</v>
      </c>
      <c r="E82" s="19" t="s">
        <v>124</v>
      </c>
      <c r="F82" s="289">
        <v>781.09</v>
      </c>
      <c r="G82" s="37"/>
      <c r="H82" s="42"/>
    </row>
    <row r="83" spans="1:8" s="2" customFormat="1" ht="16.8" customHeight="1">
      <c r="A83" s="37"/>
      <c r="B83" s="42"/>
      <c r="C83" s="288" t="s">
        <v>886</v>
      </c>
      <c r="D83" s="288" t="s">
        <v>1644</v>
      </c>
      <c r="E83" s="19" t="s">
        <v>109</v>
      </c>
      <c r="F83" s="289">
        <v>29.61</v>
      </c>
      <c r="G83" s="37"/>
      <c r="H83" s="42"/>
    </row>
    <row r="84" spans="1:8" s="2" customFormat="1" ht="16.8" customHeight="1">
      <c r="A84" s="37"/>
      <c r="B84" s="42"/>
      <c r="C84" s="288" t="s">
        <v>916</v>
      </c>
      <c r="D84" s="288" t="s">
        <v>1641</v>
      </c>
      <c r="E84" s="19" t="s">
        <v>124</v>
      </c>
      <c r="F84" s="289">
        <v>984.67</v>
      </c>
      <c r="G84" s="37"/>
      <c r="H84" s="42"/>
    </row>
    <row r="85" spans="1:8" s="2" customFormat="1" ht="16.8" customHeight="1">
      <c r="A85" s="37"/>
      <c r="B85" s="42"/>
      <c r="C85" s="288" t="s">
        <v>921</v>
      </c>
      <c r="D85" s="288" t="s">
        <v>1645</v>
      </c>
      <c r="E85" s="19" t="s">
        <v>109</v>
      </c>
      <c r="F85" s="289">
        <v>29.61</v>
      </c>
      <c r="G85" s="37"/>
      <c r="H85" s="42"/>
    </row>
    <row r="86" spans="1:8" s="2" customFormat="1" ht="16.8" customHeight="1">
      <c r="A86" s="37"/>
      <c r="B86" s="42"/>
      <c r="C86" s="288" t="s">
        <v>928</v>
      </c>
      <c r="D86" s="288" t="s">
        <v>1646</v>
      </c>
      <c r="E86" s="19" t="s">
        <v>109</v>
      </c>
      <c r="F86" s="289">
        <v>29.61</v>
      </c>
      <c r="G86" s="37"/>
      <c r="H86" s="42"/>
    </row>
    <row r="87" spans="1:8" s="2" customFormat="1" ht="16.8" customHeight="1">
      <c r="A87" s="37"/>
      <c r="B87" s="42"/>
      <c r="C87" s="288" t="s">
        <v>932</v>
      </c>
      <c r="D87" s="288" t="s">
        <v>1647</v>
      </c>
      <c r="E87" s="19" t="s">
        <v>109</v>
      </c>
      <c r="F87" s="289">
        <v>29.61</v>
      </c>
      <c r="G87" s="37"/>
      <c r="H87" s="42"/>
    </row>
    <row r="88" spans="1:8" s="2" customFormat="1" ht="16.8" customHeight="1">
      <c r="A88" s="37"/>
      <c r="B88" s="42"/>
      <c r="C88" s="288" t="s">
        <v>936</v>
      </c>
      <c r="D88" s="288" t="s">
        <v>1648</v>
      </c>
      <c r="E88" s="19" t="s">
        <v>109</v>
      </c>
      <c r="F88" s="289">
        <v>29.61</v>
      </c>
      <c r="G88" s="37"/>
      <c r="H88" s="42"/>
    </row>
    <row r="89" spans="1:8" s="2" customFormat="1" ht="16.8" customHeight="1">
      <c r="A89" s="37"/>
      <c r="B89" s="42"/>
      <c r="C89" s="288" t="s">
        <v>941</v>
      </c>
      <c r="D89" s="288" t="s">
        <v>1649</v>
      </c>
      <c r="E89" s="19" t="s">
        <v>109</v>
      </c>
      <c r="F89" s="289">
        <v>29.61</v>
      </c>
      <c r="G89" s="37"/>
      <c r="H89" s="42"/>
    </row>
    <row r="90" spans="1:8" s="2" customFormat="1" ht="16.8" customHeight="1">
      <c r="A90" s="37"/>
      <c r="B90" s="42"/>
      <c r="C90" s="288" t="s">
        <v>946</v>
      </c>
      <c r="D90" s="288" t="s">
        <v>1650</v>
      </c>
      <c r="E90" s="19" t="s">
        <v>109</v>
      </c>
      <c r="F90" s="289">
        <v>29.61</v>
      </c>
      <c r="G90" s="37"/>
      <c r="H90" s="42"/>
    </row>
    <row r="91" spans="1:8" s="2" customFormat="1" ht="16.8" customHeight="1">
      <c r="A91" s="37"/>
      <c r="B91" s="42"/>
      <c r="C91" s="284" t="s">
        <v>134</v>
      </c>
      <c r="D91" s="285" t="s">
        <v>135</v>
      </c>
      <c r="E91" s="286" t="s">
        <v>124</v>
      </c>
      <c r="F91" s="287">
        <v>42.87</v>
      </c>
      <c r="G91" s="37"/>
      <c r="H91" s="42"/>
    </row>
    <row r="92" spans="1:8" s="2" customFormat="1" ht="16.8" customHeight="1">
      <c r="A92" s="37"/>
      <c r="B92" s="42"/>
      <c r="C92" s="288" t="s">
        <v>32</v>
      </c>
      <c r="D92" s="288" t="s">
        <v>1651</v>
      </c>
      <c r="E92" s="19" t="s">
        <v>32</v>
      </c>
      <c r="F92" s="289">
        <v>42.87</v>
      </c>
      <c r="G92" s="37"/>
      <c r="H92" s="42"/>
    </row>
    <row r="93" spans="1:8" s="2" customFormat="1" ht="16.8" customHeight="1">
      <c r="A93" s="37"/>
      <c r="B93" s="42"/>
      <c r="C93" s="290" t="s">
        <v>1606</v>
      </c>
      <c r="D93" s="37"/>
      <c r="E93" s="37"/>
      <c r="F93" s="37"/>
      <c r="G93" s="37"/>
      <c r="H93" s="42"/>
    </row>
    <row r="94" spans="1:8" s="2" customFormat="1" ht="16.8" customHeight="1">
      <c r="A94" s="37"/>
      <c r="B94" s="42"/>
      <c r="C94" s="288" t="s">
        <v>246</v>
      </c>
      <c r="D94" s="288" t="s">
        <v>1630</v>
      </c>
      <c r="E94" s="19" t="s">
        <v>241</v>
      </c>
      <c r="F94" s="289">
        <v>824.02</v>
      </c>
      <c r="G94" s="37"/>
      <c r="H94" s="42"/>
    </row>
    <row r="95" spans="1:8" s="2" customFormat="1" ht="16.8" customHeight="1">
      <c r="A95" s="37"/>
      <c r="B95" s="42"/>
      <c r="C95" s="288" t="s">
        <v>345</v>
      </c>
      <c r="D95" s="288" t="s">
        <v>1631</v>
      </c>
      <c r="E95" s="19" t="s">
        <v>241</v>
      </c>
      <c r="F95" s="289">
        <v>824.02</v>
      </c>
      <c r="G95" s="37"/>
      <c r="H95" s="42"/>
    </row>
    <row r="96" spans="1:8" s="2" customFormat="1" ht="16.8" customHeight="1">
      <c r="A96" s="37"/>
      <c r="B96" s="42"/>
      <c r="C96" s="288" t="s">
        <v>417</v>
      </c>
      <c r="D96" s="288" t="s">
        <v>1632</v>
      </c>
      <c r="E96" s="19" t="s">
        <v>124</v>
      </c>
      <c r="F96" s="289">
        <v>1377.2</v>
      </c>
      <c r="G96" s="37"/>
      <c r="H96" s="42"/>
    </row>
    <row r="97" spans="1:8" s="2" customFormat="1" ht="16.8" customHeight="1">
      <c r="A97" s="37"/>
      <c r="B97" s="42"/>
      <c r="C97" s="288" t="s">
        <v>512</v>
      </c>
      <c r="D97" s="288" t="s">
        <v>1633</v>
      </c>
      <c r="E97" s="19" t="s">
        <v>124</v>
      </c>
      <c r="F97" s="289">
        <v>1377.2</v>
      </c>
      <c r="G97" s="37"/>
      <c r="H97" s="42"/>
    </row>
    <row r="98" spans="1:8" s="2" customFormat="1" ht="16.8" customHeight="1">
      <c r="A98" s="37"/>
      <c r="B98" s="42"/>
      <c r="C98" s="288" t="s">
        <v>537</v>
      </c>
      <c r="D98" s="288" t="s">
        <v>1652</v>
      </c>
      <c r="E98" s="19" t="s">
        <v>124</v>
      </c>
      <c r="F98" s="289">
        <v>149.69999999999999</v>
      </c>
      <c r="G98" s="37"/>
      <c r="H98" s="42"/>
    </row>
    <row r="99" spans="1:8" s="2" customFormat="1" ht="16.8" customHeight="1">
      <c r="A99" s="37"/>
      <c r="B99" s="42"/>
      <c r="C99" s="288" t="s">
        <v>586</v>
      </c>
      <c r="D99" s="288" t="s">
        <v>1653</v>
      </c>
      <c r="E99" s="19" t="s">
        <v>124</v>
      </c>
      <c r="F99" s="289">
        <v>129.05000000000001</v>
      </c>
      <c r="G99" s="37"/>
      <c r="H99" s="42"/>
    </row>
    <row r="100" spans="1:8" s="2" customFormat="1" ht="16.8" customHeight="1">
      <c r="A100" s="37"/>
      <c r="B100" s="42"/>
      <c r="C100" s="288" t="s">
        <v>591</v>
      </c>
      <c r="D100" s="288" t="s">
        <v>1654</v>
      </c>
      <c r="E100" s="19" t="s">
        <v>124</v>
      </c>
      <c r="F100" s="289">
        <v>129.05000000000001</v>
      </c>
      <c r="G100" s="37"/>
      <c r="H100" s="42"/>
    </row>
    <row r="101" spans="1:8" s="2" customFormat="1" ht="16.8" customHeight="1">
      <c r="A101" s="37"/>
      <c r="B101" s="42"/>
      <c r="C101" s="288" t="s">
        <v>903</v>
      </c>
      <c r="D101" s="288" t="s">
        <v>1655</v>
      </c>
      <c r="E101" s="19" t="s">
        <v>325</v>
      </c>
      <c r="F101" s="289">
        <v>2.7320000000000002</v>
      </c>
      <c r="G101" s="37"/>
      <c r="H101" s="42"/>
    </row>
    <row r="102" spans="1:8" s="2" customFormat="1" ht="16.8" customHeight="1">
      <c r="A102" s="37"/>
      <c r="B102" s="42"/>
      <c r="C102" s="288" t="s">
        <v>911</v>
      </c>
      <c r="D102" s="288" t="s">
        <v>1656</v>
      </c>
      <c r="E102" s="19" t="s">
        <v>124</v>
      </c>
      <c r="F102" s="289">
        <v>392.53</v>
      </c>
      <c r="G102" s="37"/>
      <c r="H102" s="42"/>
    </row>
    <row r="103" spans="1:8" s="2" customFormat="1" ht="16.8" customHeight="1">
      <c r="A103" s="37"/>
      <c r="B103" s="42"/>
      <c r="C103" s="284" t="s">
        <v>137</v>
      </c>
      <c r="D103" s="285" t="s">
        <v>138</v>
      </c>
      <c r="E103" s="286" t="s">
        <v>124</v>
      </c>
      <c r="F103" s="287">
        <v>242.83</v>
      </c>
      <c r="G103" s="37"/>
      <c r="H103" s="42"/>
    </row>
    <row r="104" spans="1:8" s="2" customFormat="1" ht="16.8" customHeight="1">
      <c r="A104" s="37"/>
      <c r="B104" s="42"/>
      <c r="C104" s="288" t="s">
        <v>32</v>
      </c>
      <c r="D104" s="288" t="s">
        <v>1657</v>
      </c>
      <c r="E104" s="19" t="s">
        <v>32</v>
      </c>
      <c r="F104" s="289">
        <v>242.83</v>
      </c>
      <c r="G104" s="37"/>
      <c r="H104" s="42"/>
    </row>
    <row r="105" spans="1:8" s="2" customFormat="1" ht="16.8" customHeight="1">
      <c r="A105" s="37"/>
      <c r="B105" s="42"/>
      <c r="C105" s="290" t="s">
        <v>1606</v>
      </c>
      <c r="D105" s="37"/>
      <c r="E105" s="37"/>
      <c r="F105" s="37"/>
      <c r="G105" s="37"/>
      <c r="H105" s="42"/>
    </row>
    <row r="106" spans="1:8" s="2" customFormat="1" ht="16.8" customHeight="1">
      <c r="A106" s="37"/>
      <c r="B106" s="42"/>
      <c r="C106" s="288" t="s">
        <v>246</v>
      </c>
      <c r="D106" s="288" t="s">
        <v>1630</v>
      </c>
      <c r="E106" s="19" t="s">
        <v>241</v>
      </c>
      <c r="F106" s="289">
        <v>824.02</v>
      </c>
      <c r="G106" s="37"/>
      <c r="H106" s="42"/>
    </row>
    <row r="107" spans="1:8" s="2" customFormat="1" ht="16.8" customHeight="1">
      <c r="A107" s="37"/>
      <c r="B107" s="42"/>
      <c r="C107" s="288" t="s">
        <v>345</v>
      </c>
      <c r="D107" s="288" t="s">
        <v>1631</v>
      </c>
      <c r="E107" s="19" t="s">
        <v>241</v>
      </c>
      <c r="F107" s="289">
        <v>824.02</v>
      </c>
      <c r="G107" s="37"/>
      <c r="H107" s="42"/>
    </row>
    <row r="108" spans="1:8" s="2" customFormat="1" ht="16.8" customHeight="1">
      <c r="A108" s="37"/>
      <c r="B108" s="42"/>
      <c r="C108" s="288" t="s">
        <v>417</v>
      </c>
      <c r="D108" s="288" t="s">
        <v>1632</v>
      </c>
      <c r="E108" s="19" t="s">
        <v>124</v>
      </c>
      <c r="F108" s="289">
        <v>1377.2</v>
      </c>
      <c r="G108" s="37"/>
      <c r="H108" s="42"/>
    </row>
    <row r="109" spans="1:8" s="2" customFormat="1" ht="16.8" customHeight="1">
      <c r="A109" s="37"/>
      <c r="B109" s="42"/>
      <c r="C109" s="288" t="s">
        <v>512</v>
      </c>
      <c r="D109" s="288" t="s">
        <v>1633</v>
      </c>
      <c r="E109" s="19" t="s">
        <v>124</v>
      </c>
      <c r="F109" s="289">
        <v>1377.2</v>
      </c>
      <c r="G109" s="37"/>
      <c r="H109" s="42"/>
    </row>
    <row r="110" spans="1:8" s="2" customFormat="1" ht="16.8" customHeight="1">
      <c r="A110" s="37"/>
      <c r="B110" s="42"/>
      <c r="C110" s="288" t="s">
        <v>542</v>
      </c>
      <c r="D110" s="288" t="s">
        <v>1658</v>
      </c>
      <c r="E110" s="19" t="s">
        <v>124</v>
      </c>
      <c r="F110" s="289">
        <v>242.83</v>
      </c>
      <c r="G110" s="37"/>
      <c r="H110" s="42"/>
    </row>
    <row r="111" spans="1:8" s="2" customFormat="1" ht="16.8" customHeight="1">
      <c r="A111" s="37"/>
      <c r="B111" s="42"/>
      <c r="C111" s="288" t="s">
        <v>555</v>
      </c>
      <c r="D111" s="288" t="s">
        <v>1659</v>
      </c>
      <c r="E111" s="19" t="s">
        <v>124</v>
      </c>
      <c r="F111" s="289">
        <v>242.83</v>
      </c>
      <c r="G111" s="37"/>
      <c r="H111" s="42"/>
    </row>
    <row r="112" spans="1:8" s="2" customFormat="1" ht="16.8" customHeight="1">
      <c r="A112" s="37"/>
      <c r="B112" s="42"/>
      <c r="C112" s="288" t="s">
        <v>602</v>
      </c>
      <c r="D112" s="288" t="s">
        <v>1660</v>
      </c>
      <c r="E112" s="19" t="s">
        <v>124</v>
      </c>
      <c r="F112" s="289">
        <v>242.83</v>
      </c>
      <c r="G112" s="37"/>
      <c r="H112" s="42"/>
    </row>
    <row r="113" spans="1:8" s="2" customFormat="1" ht="16.8" customHeight="1">
      <c r="A113" s="37"/>
      <c r="B113" s="42"/>
      <c r="C113" s="288" t="s">
        <v>911</v>
      </c>
      <c r="D113" s="288" t="s">
        <v>1656</v>
      </c>
      <c r="E113" s="19" t="s">
        <v>124</v>
      </c>
      <c r="F113" s="289">
        <v>392.53</v>
      </c>
      <c r="G113" s="37"/>
      <c r="H113" s="42"/>
    </row>
    <row r="114" spans="1:8" s="2" customFormat="1" ht="16.8" customHeight="1">
      <c r="A114" s="37"/>
      <c r="B114" s="42"/>
      <c r="C114" s="284" t="s">
        <v>140</v>
      </c>
      <c r="D114" s="285" t="s">
        <v>141</v>
      </c>
      <c r="E114" s="286" t="s">
        <v>124</v>
      </c>
      <c r="F114" s="287">
        <v>86.18</v>
      </c>
      <c r="G114" s="37"/>
      <c r="H114" s="42"/>
    </row>
    <row r="115" spans="1:8" s="2" customFormat="1" ht="16.8" customHeight="1">
      <c r="A115" s="37"/>
      <c r="B115" s="42"/>
      <c r="C115" s="288" t="s">
        <v>32</v>
      </c>
      <c r="D115" s="288" t="s">
        <v>1661</v>
      </c>
      <c r="E115" s="19" t="s">
        <v>32</v>
      </c>
      <c r="F115" s="289">
        <v>86.18</v>
      </c>
      <c r="G115" s="37"/>
      <c r="H115" s="42"/>
    </row>
    <row r="116" spans="1:8" s="2" customFormat="1" ht="16.8" customHeight="1">
      <c r="A116" s="37"/>
      <c r="B116" s="42"/>
      <c r="C116" s="290" t="s">
        <v>1606</v>
      </c>
      <c r="D116" s="37"/>
      <c r="E116" s="37"/>
      <c r="F116" s="37"/>
      <c r="G116" s="37"/>
      <c r="H116" s="42"/>
    </row>
    <row r="117" spans="1:8" s="2" customFormat="1" ht="16.8" customHeight="1">
      <c r="A117" s="37"/>
      <c r="B117" s="42"/>
      <c r="C117" s="288" t="s">
        <v>246</v>
      </c>
      <c r="D117" s="288" t="s">
        <v>1630</v>
      </c>
      <c r="E117" s="19" t="s">
        <v>241</v>
      </c>
      <c r="F117" s="289">
        <v>824.02</v>
      </c>
      <c r="G117" s="37"/>
      <c r="H117" s="42"/>
    </row>
    <row r="118" spans="1:8" s="2" customFormat="1" ht="16.8" customHeight="1">
      <c r="A118" s="37"/>
      <c r="B118" s="42"/>
      <c r="C118" s="288" t="s">
        <v>345</v>
      </c>
      <c r="D118" s="288" t="s">
        <v>1631</v>
      </c>
      <c r="E118" s="19" t="s">
        <v>241</v>
      </c>
      <c r="F118" s="289">
        <v>824.02</v>
      </c>
      <c r="G118" s="37"/>
      <c r="H118" s="42"/>
    </row>
    <row r="119" spans="1:8" s="2" customFormat="1" ht="16.8" customHeight="1">
      <c r="A119" s="37"/>
      <c r="B119" s="42"/>
      <c r="C119" s="288" t="s">
        <v>417</v>
      </c>
      <c r="D119" s="288" t="s">
        <v>1632</v>
      </c>
      <c r="E119" s="19" t="s">
        <v>124</v>
      </c>
      <c r="F119" s="289">
        <v>1377.2</v>
      </c>
      <c r="G119" s="37"/>
      <c r="H119" s="42"/>
    </row>
    <row r="120" spans="1:8" s="2" customFormat="1" ht="16.8" customHeight="1">
      <c r="A120" s="37"/>
      <c r="B120" s="42"/>
      <c r="C120" s="288" t="s">
        <v>512</v>
      </c>
      <c r="D120" s="288" t="s">
        <v>1633</v>
      </c>
      <c r="E120" s="19" t="s">
        <v>124</v>
      </c>
      <c r="F120" s="289">
        <v>1377.2</v>
      </c>
      <c r="G120" s="37"/>
      <c r="H120" s="42"/>
    </row>
    <row r="121" spans="1:8" s="2" customFormat="1" ht="16.8" customHeight="1">
      <c r="A121" s="37"/>
      <c r="B121" s="42"/>
      <c r="C121" s="288" t="s">
        <v>537</v>
      </c>
      <c r="D121" s="288" t="s">
        <v>1652</v>
      </c>
      <c r="E121" s="19" t="s">
        <v>124</v>
      </c>
      <c r="F121" s="289">
        <v>149.69999999999999</v>
      </c>
      <c r="G121" s="37"/>
      <c r="H121" s="42"/>
    </row>
    <row r="122" spans="1:8" s="2" customFormat="1" ht="16.8" customHeight="1">
      <c r="A122" s="37"/>
      <c r="B122" s="42"/>
      <c r="C122" s="288" t="s">
        <v>586</v>
      </c>
      <c r="D122" s="288" t="s">
        <v>1653</v>
      </c>
      <c r="E122" s="19" t="s">
        <v>124</v>
      </c>
      <c r="F122" s="289">
        <v>129.05000000000001</v>
      </c>
      <c r="G122" s="37"/>
      <c r="H122" s="42"/>
    </row>
    <row r="123" spans="1:8" s="2" customFormat="1" ht="16.8" customHeight="1">
      <c r="A123" s="37"/>
      <c r="B123" s="42"/>
      <c r="C123" s="288" t="s">
        <v>591</v>
      </c>
      <c r="D123" s="288" t="s">
        <v>1654</v>
      </c>
      <c r="E123" s="19" t="s">
        <v>124</v>
      </c>
      <c r="F123" s="289">
        <v>129.05000000000001</v>
      </c>
      <c r="G123" s="37"/>
      <c r="H123" s="42"/>
    </row>
    <row r="124" spans="1:8" s="2" customFormat="1" ht="16.8" customHeight="1">
      <c r="A124" s="37"/>
      <c r="B124" s="42"/>
      <c r="C124" s="288" t="s">
        <v>903</v>
      </c>
      <c r="D124" s="288" t="s">
        <v>1655</v>
      </c>
      <c r="E124" s="19" t="s">
        <v>325</v>
      </c>
      <c r="F124" s="289">
        <v>2.7320000000000002</v>
      </c>
      <c r="G124" s="37"/>
      <c r="H124" s="42"/>
    </row>
    <row r="125" spans="1:8" s="2" customFormat="1" ht="16.8" customHeight="1">
      <c r="A125" s="37"/>
      <c r="B125" s="42"/>
      <c r="C125" s="288" t="s">
        <v>911</v>
      </c>
      <c r="D125" s="288" t="s">
        <v>1656</v>
      </c>
      <c r="E125" s="19" t="s">
        <v>124</v>
      </c>
      <c r="F125" s="289">
        <v>392.53</v>
      </c>
      <c r="G125" s="37"/>
      <c r="H125" s="42"/>
    </row>
    <row r="126" spans="1:8" s="2" customFormat="1" ht="16.8" customHeight="1">
      <c r="A126" s="37"/>
      <c r="B126" s="42"/>
      <c r="C126" s="284" t="s">
        <v>143</v>
      </c>
      <c r="D126" s="285" t="s">
        <v>144</v>
      </c>
      <c r="E126" s="286" t="s">
        <v>124</v>
      </c>
      <c r="F126" s="287">
        <v>92.74</v>
      </c>
      <c r="G126" s="37"/>
      <c r="H126" s="42"/>
    </row>
    <row r="127" spans="1:8" s="2" customFormat="1" ht="16.8" customHeight="1">
      <c r="A127" s="37"/>
      <c r="B127" s="42"/>
      <c r="C127" s="288" t="s">
        <v>32</v>
      </c>
      <c r="D127" s="288" t="s">
        <v>1662</v>
      </c>
      <c r="E127" s="19" t="s">
        <v>32</v>
      </c>
      <c r="F127" s="289">
        <v>92.74</v>
      </c>
      <c r="G127" s="37"/>
      <c r="H127" s="42"/>
    </row>
    <row r="128" spans="1:8" s="2" customFormat="1" ht="16.8" customHeight="1">
      <c r="A128" s="37"/>
      <c r="B128" s="42"/>
      <c r="C128" s="290" t="s">
        <v>1606</v>
      </c>
      <c r="D128" s="37"/>
      <c r="E128" s="37"/>
      <c r="F128" s="37"/>
      <c r="G128" s="37"/>
      <c r="H128" s="42"/>
    </row>
    <row r="129" spans="1:8" s="2" customFormat="1" ht="16.8" customHeight="1">
      <c r="A129" s="37"/>
      <c r="B129" s="42"/>
      <c r="C129" s="288" t="s">
        <v>417</v>
      </c>
      <c r="D129" s="288" t="s">
        <v>1632</v>
      </c>
      <c r="E129" s="19" t="s">
        <v>124</v>
      </c>
      <c r="F129" s="289">
        <v>1377.2</v>
      </c>
      <c r="G129" s="37"/>
      <c r="H129" s="42"/>
    </row>
    <row r="130" spans="1:8" s="2" customFormat="1" ht="16.8" customHeight="1">
      <c r="A130" s="37"/>
      <c r="B130" s="42"/>
      <c r="C130" s="288" t="s">
        <v>512</v>
      </c>
      <c r="D130" s="288" t="s">
        <v>1633</v>
      </c>
      <c r="E130" s="19" t="s">
        <v>124</v>
      </c>
      <c r="F130" s="289">
        <v>1377.2</v>
      </c>
      <c r="G130" s="37"/>
      <c r="H130" s="42"/>
    </row>
    <row r="131" spans="1:8" s="2" customFormat="1" ht="16.8" customHeight="1">
      <c r="A131" s="37"/>
      <c r="B131" s="42"/>
      <c r="C131" s="288" t="s">
        <v>533</v>
      </c>
      <c r="D131" s="288" t="s">
        <v>1663</v>
      </c>
      <c r="E131" s="19" t="s">
        <v>124</v>
      </c>
      <c r="F131" s="289">
        <v>109.48</v>
      </c>
      <c r="G131" s="37"/>
      <c r="H131" s="42"/>
    </row>
    <row r="132" spans="1:8" s="2" customFormat="1" ht="16.8" customHeight="1">
      <c r="A132" s="37"/>
      <c r="B132" s="42"/>
      <c r="C132" s="288" t="s">
        <v>611</v>
      </c>
      <c r="D132" s="288" t="s">
        <v>1664</v>
      </c>
      <c r="E132" s="19" t="s">
        <v>124</v>
      </c>
      <c r="F132" s="289">
        <v>93.24</v>
      </c>
      <c r="G132" s="37"/>
      <c r="H132" s="42"/>
    </row>
    <row r="133" spans="1:8" s="2" customFormat="1" ht="16.8" customHeight="1">
      <c r="A133" s="37"/>
      <c r="B133" s="42"/>
      <c r="C133" s="288" t="s">
        <v>916</v>
      </c>
      <c r="D133" s="288" t="s">
        <v>1641</v>
      </c>
      <c r="E133" s="19" t="s">
        <v>124</v>
      </c>
      <c r="F133" s="289">
        <v>984.67</v>
      </c>
      <c r="G133" s="37"/>
      <c r="H133" s="42"/>
    </row>
    <row r="134" spans="1:8" s="2" customFormat="1" ht="16.8" customHeight="1">
      <c r="A134" s="37"/>
      <c r="B134" s="42"/>
      <c r="C134" s="288" t="s">
        <v>618</v>
      </c>
      <c r="D134" s="288" t="s">
        <v>619</v>
      </c>
      <c r="E134" s="19" t="s">
        <v>124</v>
      </c>
      <c r="F134" s="289">
        <v>94.594999999999999</v>
      </c>
      <c r="G134" s="37"/>
      <c r="H134" s="42"/>
    </row>
    <row r="135" spans="1:8" s="2" customFormat="1" ht="16.8" customHeight="1">
      <c r="A135" s="37"/>
      <c r="B135" s="42"/>
      <c r="C135" s="284" t="s">
        <v>146</v>
      </c>
      <c r="D135" s="285" t="s">
        <v>147</v>
      </c>
      <c r="E135" s="286" t="s">
        <v>124</v>
      </c>
      <c r="F135" s="287">
        <v>0.5</v>
      </c>
      <c r="G135" s="37"/>
      <c r="H135" s="42"/>
    </row>
    <row r="136" spans="1:8" s="2" customFormat="1" ht="16.8" customHeight="1">
      <c r="A136" s="37"/>
      <c r="B136" s="42"/>
      <c r="C136" s="288" t="s">
        <v>32</v>
      </c>
      <c r="D136" s="288" t="s">
        <v>1665</v>
      </c>
      <c r="E136" s="19" t="s">
        <v>32</v>
      </c>
      <c r="F136" s="289">
        <v>0.5</v>
      </c>
      <c r="G136" s="37"/>
      <c r="H136" s="42"/>
    </row>
    <row r="137" spans="1:8" s="2" customFormat="1" ht="16.8" customHeight="1">
      <c r="A137" s="37"/>
      <c r="B137" s="42"/>
      <c r="C137" s="290" t="s">
        <v>1606</v>
      </c>
      <c r="D137" s="37"/>
      <c r="E137" s="37"/>
      <c r="F137" s="37"/>
      <c r="G137" s="37"/>
      <c r="H137" s="42"/>
    </row>
    <row r="138" spans="1:8" s="2" customFormat="1" ht="16.8" customHeight="1">
      <c r="A138" s="37"/>
      <c r="B138" s="42"/>
      <c r="C138" s="288" t="s">
        <v>417</v>
      </c>
      <c r="D138" s="288" t="s">
        <v>1632</v>
      </c>
      <c r="E138" s="19" t="s">
        <v>124</v>
      </c>
      <c r="F138" s="289">
        <v>1377.2</v>
      </c>
      <c r="G138" s="37"/>
      <c r="H138" s="42"/>
    </row>
    <row r="139" spans="1:8" s="2" customFormat="1" ht="16.8" customHeight="1">
      <c r="A139" s="37"/>
      <c r="B139" s="42"/>
      <c r="C139" s="288" t="s">
        <v>512</v>
      </c>
      <c r="D139" s="288" t="s">
        <v>1633</v>
      </c>
      <c r="E139" s="19" t="s">
        <v>124</v>
      </c>
      <c r="F139" s="289">
        <v>1377.2</v>
      </c>
      <c r="G139" s="37"/>
      <c r="H139" s="42"/>
    </row>
    <row r="140" spans="1:8" s="2" customFormat="1" ht="16.8" customHeight="1">
      <c r="A140" s="37"/>
      <c r="B140" s="42"/>
      <c r="C140" s="288" t="s">
        <v>533</v>
      </c>
      <c r="D140" s="288" t="s">
        <v>1663</v>
      </c>
      <c r="E140" s="19" t="s">
        <v>124</v>
      </c>
      <c r="F140" s="289">
        <v>109.48</v>
      </c>
      <c r="G140" s="37"/>
      <c r="H140" s="42"/>
    </row>
    <row r="141" spans="1:8" s="2" customFormat="1" ht="16.8" customHeight="1">
      <c r="A141" s="37"/>
      <c r="B141" s="42"/>
      <c r="C141" s="288" t="s">
        <v>611</v>
      </c>
      <c r="D141" s="288" t="s">
        <v>1664</v>
      </c>
      <c r="E141" s="19" t="s">
        <v>124</v>
      </c>
      <c r="F141" s="289">
        <v>93.24</v>
      </c>
      <c r="G141" s="37"/>
      <c r="H141" s="42"/>
    </row>
    <row r="142" spans="1:8" s="2" customFormat="1" ht="16.8" customHeight="1">
      <c r="A142" s="37"/>
      <c r="B142" s="42"/>
      <c r="C142" s="288" t="s">
        <v>916</v>
      </c>
      <c r="D142" s="288" t="s">
        <v>1641</v>
      </c>
      <c r="E142" s="19" t="s">
        <v>124</v>
      </c>
      <c r="F142" s="289">
        <v>984.67</v>
      </c>
      <c r="G142" s="37"/>
      <c r="H142" s="42"/>
    </row>
    <row r="143" spans="1:8" s="2" customFormat="1" ht="16.8" customHeight="1">
      <c r="A143" s="37"/>
      <c r="B143" s="42"/>
      <c r="C143" s="288" t="s">
        <v>968</v>
      </c>
      <c r="D143" s="288" t="s">
        <v>1666</v>
      </c>
      <c r="E143" s="19" t="s">
        <v>124</v>
      </c>
      <c r="F143" s="289">
        <v>0.5</v>
      </c>
      <c r="G143" s="37"/>
      <c r="H143" s="42"/>
    </row>
    <row r="144" spans="1:8" s="2" customFormat="1" ht="16.8" customHeight="1">
      <c r="A144" s="37"/>
      <c r="B144" s="42"/>
      <c r="C144" s="284" t="s">
        <v>149</v>
      </c>
      <c r="D144" s="285" t="s">
        <v>150</v>
      </c>
      <c r="E144" s="286" t="s">
        <v>124</v>
      </c>
      <c r="F144" s="287">
        <v>10.220000000000001</v>
      </c>
      <c r="G144" s="37"/>
      <c r="H144" s="42"/>
    </row>
    <row r="145" spans="1:8" s="2" customFormat="1" ht="16.8" customHeight="1">
      <c r="A145" s="37"/>
      <c r="B145" s="42"/>
      <c r="C145" s="288" t="s">
        <v>32</v>
      </c>
      <c r="D145" s="288" t="s">
        <v>1667</v>
      </c>
      <c r="E145" s="19" t="s">
        <v>32</v>
      </c>
      <c r="F145" s="289">
        <v>10.220000000000001</v>
      </c>
      <c r="G145" s="37"/>
      <c r="H145" s="42"/>
    </row>
    <row r="146" spans="1:8" s="2" customFormat="1" ht="16.8" customHeight="1">
      <c r="A146" s="37"/>
      <c r="B146" s="42"/>
      <c r="C146" s="290" t="s">
        <v>1606</v>
      </c>
      <c r="D146" s="37"/>
      <c r="E146" s="37"/>
      <c r="F146" s="37"/>
      <c r="G146" s="37"/>
      <c r="H146" s="42"/>
    </row>
    <row r="147" spans="1:8" s="2" customFormat="1" ht="16.8" customHeight="1">
      <c r="A147" s="37"/>
      <c r="B147" s="42"/>
      <c r="C147" s="288" t="s">
        <v>417</v>
      </c>
      <c r="D147" s="288" t="s">
        <v>1632</v>
      </c>
      <c r="E147" s="19" t="s">
        <v>124</v>
      </c>
      <c r="F147" s="289">
        <v>1377.2</v>
      </c>
      <c r="G147" s="37"/>
      <c r="H147" s="42"/>
    </row>
    <row r="148" spans="1:8" s="2" customFormat="1" ht="16.8" customHeight="1">
      <c r="A148" s="37"/>
      <c r="B148" s="42"/>
      <c r="C148" s="288" t="s">
        <v>512</v>
      </c>
      <c r="D148" s="288" t="s">
        <v>1633</v>
      </c>
      <c r="E148" s="19" t="s">
        <v>124</v>
      </c>
      <c r="F148" s="289">
        <v>1377.2</v>
      </c>
      <c r="G148" s="37"/>
      <c r="H148" s="42"/>
    </row>
    <row r="149" spans="1:8" s="2" customFormat="1" ht="16.8" customHeight="1">
      <c r="A149" s="37"/>
      <c r="B149" s="42"/>
      <c r="C149" s="288" t="s">
        <v>533</v>
      </c>
      <c r="D149" s="288" t="s">
        <v>1663</v>
      </c>
      <c r="E149" s="19" t="s">
        <v>124</v>
      </c>
      <c r="F149" s="289">
        <v>109.48</v>
      </c>
      <c r="G149" s="37"/>
      <c r="H149" s="42"/>
    </row>
    <row r="150" spans="1:8" s="2" customFormat="1" ht="16.8" customHeight="1">
      <c r="A150" s="37"/>
      <c r="B150" s="42"/>
      <c r="C150" s="288" t="s">
        <v>812</v>
      </c>
      <c r="D150" s="288" t="s">
        <v>1668</v>
      </c>
      <c r="E150" s="19" t="s">
        <v>109</v>
      </c>
      <c r="F150" s="289">
        <v>74.707999999999998</v>
      </c>
      <c r="G150" s="37"/>
      <c r="H150" s="42"/>
    </row>
    <row r="151" spans="1:8" s="2" customFormat="1" ht="16.8" customHeight="1">
      <c r="A151" s="37"/>
      <c r="B151" s="42"/>
      <c r="C151" s="288" t="s">
        <v>916</v>
      </c>
      <c r="D151" s="288" t="s">
        <v>1641</v>
      </c>
      <c r="E151" s="19" t="s">
        <v>124</v>
      </c>
      <c r="F151" s="289">
        <v>984.67</v>
      </c>
      <c r="G151" s="37"/>
      <c r="H151" s="42"/>
    </row>
    <row r="152" spans="1:8" s="2" customFormat="1" ht="16.8" customHeight="1">
      <c r="A152" s="37"/>
      <c r="B152" s="42"/>
      <c r="C152" s="288" t="s">
        <v>819</v>
      </c>
      <c r="D152" s="288" t="s">
        <v>820</v>
      </c>
      <c r="E152" s="19" t="s">
        <v>124</v>
      </c>
      <c r="F152" s="289">
        <v>10.526999999999999</v>
      </c>
      <c r="G152" s="37"/>
      <c r="H152" s="42"/>
    </row>
    <row r="153" spans="1:8" s="2" customFormat="1" ht="16.8" customHeight="1">
      <c r="A153" s="37"/>
      <c r="B153" s="42"/>
      <c r="C153" s="284" t="s">
        <v>152</v>
      </c>
      <c r="D153" s="285" t="s">
        <v>153</v>
      </c>
      <c r="E153" s="286" t="s">
        <v>124</v>
      </c>
      <c r="F153" s="287">
        <v>6.02</v>
      </c>
      <c r="G153" s="37"/>
      <c r="H153" s="42"/>
    </row>
    <row r="154" spans="1:8" s="2" customFormat="1" ht="16.8" customHeight="1">
      <c r="A154" s="37"/>
      <c r="B154" s="42"/>
      <c r="C154" s="288" t="s">
        <v>32</v>
      </c>
      <c r="D154" s="288" t="s">
        <v>1669</v>
      </c>
      <c r="E154" s="19" t="s">
        <v>32</v>
      </c>
      <c r="F154" s="289">
        <v>6.02</v>
      </c>
      <c r="G154" s="37"/>
      <c r="H154" s="42"/>
    </row>
    <row r="155" spans="1:8" s="2" customFormat="1" ht="16.8" customHeight="1">
      <c r="A155" s="37"/>
      <c r="B155" s="42"/>
      <c r="C155" s="290" t="s">
        <v>1606</v>
      </c>
      <c r="D155" s="37"/>
      <c r="E155" s="37"/>
      <c r="F155" s="37"/>
      <c r="G155" s="37"/>
      <c r="H155" s="42"/>
    </row>
    <row r="156" spans="1:8" s="2" customFormat="1" ht="16.8" customHeight="1">
      <c r="A156" s="37"/>
      <c r="B156" s="42"/>
      <c r="C156" s="288" t="s">
        <v>417</v>
      </c>
      <c r="D156" s="288" t="s">
        <v>1632</v>
      </c>
      <c r="E156" s="19" t="s">
        <v>124</v>
      </c>
      <c r="F156" s="289">
        <v>1377.2</v>
      </c>
      <c r="G156" s="37"/>
      <c r="H156" s="42"/>
    </row>
    <row r="157" spans="1:8" s="2" customFormat="1" ht="16.8" customHeight="1">
      <c r="A157" s="37"/>
      <c r="B157" s="42"/>
      <c r="C157" s="288" t="s">
        <v>512</v>
      </c>
      <c r="D157" s="288" t="s">
        <v>1633</v>
      </c>
      <c r="E157" s="19" t="s">
        <v>124</v>
      </c>
      <c r="F157" s="289">
        <v>1377.2</v>
      </c>
      <c r="G157" s="37"/>
      <c r="H157" s="42"/>
    </row>
    <row r="158" spans="1:8" s="2" customFormat="1" ht="16.8" customHeight="1">
      <c r="A158" s="37"/>
      <c r="B158" s="42"/>
      <c r="C158" s="288" t="s">
        <v>533</v>
      </c>
      <c r="D158" s="288" t="s">
        <v>1663</v>
      </c>
      <c r="E158" s="19" t="s">
        <v>124</v>
      </c>
      <c r="F158" s="289">
        <v>109.48</v>
      </c>
      <c r="G158" s="37"/>
      <c r="H158" s="42"/>
    </row>
    <row r="159" spans="1:8" s="2" customFormat="1" ht="16.8" customHeight="1">
      <c r="A159" s="37"/>
      <c r="B159" s="42"/>
      <c r="C159" s="288" t="s">
        <v>812</v>
      </c>
      <c r="D159" s="288" t="s">
        <v>1668</v>
      </c>
      <c r="E159" s="19" t="s">
        <v>109</v>
      </c>
      <c r="F159" s="289">
        <v>74.707999999999998</v>
      </c>
      <c r="G159" s="37"/>
      <c r="H159" s="42"/>
    </row>
    <row r="160" spans="1:8" s="2" customFormat="1" ht="16.8" customHeight="1">
      <c r="A160" s="37"/>
      <c r="B160" s="42"/>
      <c r="C160" s="288" t="s">
        <v>916</v>
      </c>
      <c r="D160" s="288" t="s">
        <v>1641</v>
      </c>
      <c r="E160" s="19" t="s">
        <v>124</v>
      </c>
      <c r="F160" s="289">
        <v>984.67</v>
      </c>
      <c r="G160" s="37"/>
      <c r="H160" s="42"/>
    </row>
    <row r="161" spans="1:8" s="2" customFormat="1" ht="16.8" customHeight="1">
      <c r="A161" s="37"/>
      <c r="B161" s="42"/>
      <c r="C161" s="288" t="s">
        <v>824</v>
      </c>
      <c r="D161" s="288" t="s">
        <v>825</v>
      </c>
      <c r="E161" s="19" t="s">
        <v>124</v>
      </c>
      <c r="F161" s="289">
        <v>6.2009999999999996</v>
      </c>
      <c r="G161" s="37"/>
      <c r="H161" s="42"/>
    </row>
    <row r="162" spans="1:8" s="2" customFormat="1" ht="16.8" customHeight="1">
      <c r="A162" s="37"/>
      <c r="B162" s="42"/>
      <c r="C162" s="284" t="s">
        <v>155</v>
      </c>
      <c r="D162" s="285" t="s">
        <v>156</v>
      </c>
      <c r="E162" s="286" t="s">
        <v>109</v>
      </c>
      <c r="F162" s="287">
        <v>8.84</v>
      </c>
      <c r="G162" s="37"/>
      <c r="H162" s="42"/>
    </row>
    <row r="163" spans="1:8" s="2" customFormat="1" ht="16.8" customHeight="1">
      <c r="A163" s="37"/>
      <c r="B163" s="42"/>
      <c r="C163" s="288" t="s">
        <v>32</v>
      </c>
      <c r="D163" s="288" t="s">
        <v>1670</v>
      </c>
      <c r="E163" s="19" t="s">
        <v>32</v>
      </c>
      <c r="F163" s="289">
        <v>8.84</v>
      </c>
      <c r="G163" s="37"/>
      <c r="H163" s="42"/>
    </row>
    <row r="164" spans="1:8" s="2" customFormat="1" ht="16.8" customHeight="1">
      <c r="A164" s="37"/>
      <c r="B164" s="42"/>
      <c r="C164" s="290" t="s">
        <v>1606</v>
      </c>
      <c r="D164" s="37"/>
      <c r="E164" s="37"/>
      <c r="F164" s="37"/>
      <c r="G164" s="37"/>
      <c r="H164" s="42"/>
    </row>
    <row r="165" spans="1:8" s="2" customFormat="1" ht="16.8" customHeight="1">
      <c r="A165" s="37"/>
      <c r="B165" s="42"/>
      <c r="C165" s="288" t="s">
        <v>286</v>
      </c>
      <c r="D165" s="288" t="s">
        <v>1671</v>
      </c>
      <c r="E165" s="19" t="s">
        <v>241</v>
      </c>
      <c r="F165" s="289">
        <v>8.84</v>
      </c>
      <c r="G165" s="37"/>
      <c r="H165" s="42"/>
    </row>
    <row r="166" spans="1:8" s="2" customFormat="1" ht="16.8" customHeight="1">
      <c r="A166" s="37"/>
      <c r="B166" s="42"/>
      <c r="C166" s="288" t="s">
        <v>296</v>
      </c>
      <c r="D166" s="288" t="s">
        <v>1672</v>
      </c>
      <c r="E166" s="19" t="s">
        <v>124</v>
      </c>
      <c r="F166" s="289">
        <v>17.68</v>
      </c>
      <c r="G166" s="37"/>
      <c r="H166" s="42"/>
    </row>
    <row r="167" spans="1:8" s="2" customFormat="1" ht="16.8" customHeight="1">
      <c r="A167" s="37"/>
      <c r="B167" s="42"/>
      <c r="C167" s="288" t="s">
        <v>368</v>
      </c>
      <c r="D167" s="288" t="s">
        <v>1673</v>
      </c>
      <c r="E167" s="19" t="s">
        <v>241</v>
      </c>
      <c r="F167" s="289">
        <v>3.536</v>
      </c>
      <c r="G167" s="37"/>
      <c r="H167" s="42"/>
    </row>
    <row r="168" spans="1:8" s="2" customFormat="1" ht="16.8" customHeight="1">
      <c r="A168" s="37"/>
      <c r="B168" s="42"/>
      <c r="C168" s="288" t="s">
        <v>382</v>
      </c>
      <c r="D168" s="288" t="s">
        <v>1674</v>
      </c>
      <c r="E168" s="19" t="s">
        <v>241</v>
      </c>
      <c r="F168" s="289">
        <v>4.1420000000000003</v>
      </c>
      <c r="G168" s="37"/>
      <c r="H168" s="42"/>
    </row>
    <row r="169" spans="1:8" s="2" customFormat="1" ht="16.8" customHeight="1">
      <c r="A169" s="37"/>
      <c r="B169" s="42"/>
      <c r="C169" s="288" t="s">
        <v>519</v>
      </c>
      <c r="D169" s="288" t="s">
        <v>1675</v>
      </c>
      <c r="E169" s="19" t="s">
        <v>109</v>
      </c>
      <c r="F169" s="289">
        <v>8.84</v>
      </c>
      <c r="G169" s="37"/>
      <c r="H169" s="42"/>
    </row>
    <row r="170" spans="1:8" s="2" customFormat="1" ht="16.8" customHeight="1">
      <c r="A170" s="37"/>
      <c r="B170" s="42"/>
      <c r="C170" s="288" t="s">
        <v>526</v>
      </c>
      <c r="D170" s="288" t="s">
        <v>1676</v>
      </c>
      <c r="E170" s="19" t="s">
        <v>241</v>
      </c>
      <c r="F170" s="289">
        <v>0.88400000000000001</v>
      </c>
      <c r="G170" s="37"/>
      <c r="H170" s="42"/>
    </row>
    <row r="171" spans="1:8" s="2" customFormat="1" ht="16.8" customHeight="1">
      <c r="A171" s="37"/>
      <c r="B171" s="42"/>
      <c r="C171" s="288" t="s">
        <v>624</v>
      </c>
      <c r="D171" s="288" t="s">
        <v>1677</v>
      </c>
      <c r="E171" s="19" t="s">
        <v>109</v>
      </c>
      <c r="F171" s="289">
        <v>8.84</v>
      </c>
      <c r="G171" s="37"/>
      <c r="H171" s="42"/>
    </row>
    <row r="172" spans="1:8" s="2" customFormat="1" ht="16.8" customHeight="1">
      <c r="A172" s="37"/>
      <c r="B172" s="42"/>
      <c r="C172" s="288" t="s">
        <v>658</v>
      </c>
      <c r="D172" s="288" t="s">
        <v>1678</v>
      </c>
      <c r="E172" s="19" t="s">
        <v>109</v>
      </c>
      <c r="F172" s="289">
        <v>8.84</v>
      </c>
      <c r="G172" s="37"/>
      <c r="H172" s="42"/>
    </row>
    <row r="173" spans="1:8" s="2" customFormat="1" ht="16.8" customHeight="1">
      <c r="A173" s="37"/>
      <c r="B173" s="42"/>
      <c r="C173" s="288" t="s">
        <v>721</v>
      </c>
      <c r="D173" s="288" t="s">
        <v>1679</v>
      </c>
      <c r="E173" s="19" t="s">
        <v>109</v>
      </c>
      <c r="F173" s="289">
        <v>8.84</v>
      </c>
      <c r="G173" s="37"/>
      <c r="H173" s="42"/>
    </row>
    <row r="174" spans="1:8" s="2" customFormat="1" ht="16.8" customHeight="1">
      <c r="A174" s="37"/>
      <c r="B174" s="42"/>
      <c r="C174" s="288" t="s">
        <v>725</v>
      </c>
      <c r="D174" s="288" t="s">
        <v>1680</v>
      </c>
      <c r="E174" s="19" t="s">
        <v>109</v>
      </c>
      <c r="F174" s="289">
        <v>8.84</v>
      </c>
      <c r="G174" s="37"/>
      <c r="H174" s="42"/>
    </row>
    <row r="175" spans="1:8" s="2" customFormat="1" ht="16.8" customHeight="1">
      <c r="A175" s="37"/>
      <c r="B175" s="42"/>
      <c r="C175" s="284" t="s">
        <v>158</v>
      </c>
      <c r="D175" s="285" t="s">
        <v>159</v>
      </c>
      <c r="E175" s="286" t="s">
        <v>160</v>
      </c>
      <c r="F175" s="287">
        <v>4</v>
      </c>
      <c r="G175" s="37"/>
      <c r="H175" s="42"/>
    </row>
    <row r="176" spans="1:8" s="2" customFormat="1" ht="16.8" customHeight="1">
      <c r="A176" s="37"/>
      <c r="B176" s="42"/>
      <c r="C176" s="288" t="s">
        <v>32</v>
      </c>
      <c r="D176" s="288" t="s">
        <v>1681</v>
      </c>
      <c r="E176" s="19" t="s">
        <v>32</v>
      </c>
      <c r="F176" s="289">
        <v>4</v>
      </c>
      <c r="G176" s="37"/>
      <c r="H176" s="42"/>
    </row>
    <row r="177" spans="1:8" s="2" customFormat="1" ht="16.8" customHeight="1">
      <c r="A177" s="37"/>
      <c r="B177" s="42"/>
      <c r="C177" s="290" t="s">
        <v>1606</v>
      </c>
      <c r="D177" s="37"/>
      <c r="E177" s="37"/>
      <c r="F177" s="37"/>
      <c r="G177" s="37"/>
      <c r="H177" s="42"/>
    </row>
    <row r="178" spans="1:8" s="2" customFormat="1" ht="16.8" customHeight="1">
      <c r="A178" s="37"/>
      <c r="B178" s="42"/>
      <c r="C178" s="288" t="s">
        <v>663</v>
      </c>
      <c r="D178" s="288" t="s">
        <v>664</v>
      </c>
      <c r="E178" s="19" t="s">
        <v>160</v>
      </c>
      <c r="F178" s="289">
        <v>4</v>
      </c>
      <c r="G178" s="37"/>
      <c r="H178" s="42"/>
    </row>
    <row r="179" spans="1:8" s="2" customFormat="1" ht="16.8" customHeight="1">
      <c r="A179" s="37"/>
      <c r="B179" s="42"/>
      <c r="C179" s="288" t="s">
        <v>697</v>
      </c>
      <c r="D179" s="288" t="s">
        <v>698</v>
      </c>
      <c r="E179" s="19" t="s">
        <v>160</v>
      </c>
      <c r="F179" s="289">
        <v>4</v>
      </c>
      <c r="G179" s="37"/>
      <c r="H179" s="42"/>
    </row>
    <row r="180" spans="1:8" s="2" customFormat="1" ht="16.8" customHeight="1">
      <c r="A180" s="37"/>
      <c r="B180" s="42"/>
      <c r="C180" s="288" t="s">
        <v>950</v>
      </c>
      <c r="D180" s="288" t="s">
        <v>1682</v>
      </c>
      <c r="E180" s="19" t="s">
        <v>160</v>
      </c>
      <c r="F180" s="289">
        <v>12</v>
      </c>
      <c r="G180" s="37"/>
      <c r="H180" s="42"/>
    </row>
    <row r="181" spans="1:8" s="2" customFormat="1" ht="26.4" customHeight="1">
      <c r="A181" s="37"/>
      <c r="B181" s="42"/>
      <c r="C181" s="283" t="s">
        <v>1683</v>
      </c>
      <c r="D181" s="283" t="s">
        <v>92</v>
      </c>
      <c r="E181" s="37"/>
      <c r="F181" s="37"/>
      <c r="G181" s="37"/>
      <c r="H181" s="42"/>
    </row>
    <row r="182" spans="1:8" s="2" customFormat="1" ht="16.8" customHeight="1">
      <c r="A182" s="37"/>
      <c r="B182" s="42"/>
      <c r="C182" s="284" t="s">
        <v>107</v>
      </c>
      <c r="D182" s="285" t="s">
        <v>108</v>
      </c>
      <c r="E182" s="286" t="s">
        <v>109</v>
      </c>
      <c r="F182" s="287">
        <v>121.01</v>
      </c>
      <c r="G182" s="37"/>
      <c r="H182" s="42"/>
    </row>
    <row r="183" spans="1:8" s="2" customFormat="1" ht="16.8" customHeight="1">
      <c r="A183" s="37"/>
      <c r="B183" s="42"/>
      <c r="C183" s="288" t="s">
        <v>32</v>
      </c>
      <c r="D183" s="288" t="s">
        <v>1684</v>
      </c>
      <c r="E183" s="19" t="s">
        <v>32</v>
      </c>
      <c r="F183" s="289">
        <v>121.01</v>
      </c>
      <c r="G183" s="37"/>
      <c r="H183" s="42"/>
    </row>
    <row r="184" spans="1:8" s="2" customFormat="1" ht="16.8" customHeight="1">
      <c r="A184" s="37"/>
      <c r="B184" s="42"/>
      <c r="C184" s="288" t="s">
        <v>32</v>
      </c>
      <c r="D184" s="288" t="s">
        <v>204</v>
      </c>
      <c r="E184" s="19" t="s">
        <v>32</v>
      </c>
      <c r="F184" s="289">
        <v>121.01</v>
      </c>
      <c r="G184" s="37"/>
      <c r="H184" s="42"/>
    </row>
    <row r="185" spans="1:8" s="2" customFormat="1" ht="16.8" customHeight="1">
      <c r="A185" s="37"/>
      <c r="B185" s="42"/>
      <c r="C185" s="290" t="s">
        <v>1606</v>
      </c>
      <c r="D185" s="37"/>
      <c r="E185" s="37"/>
      <c r="F185" s="37"/>
      <c r="G185" s="37"/>
      <c r="H185" s="42"/>
    </row>
    <row r="186" spans="1:8" s="2" customFormat="1" ht="16.8" customHeight="1">
      <c r="A186" s="37"/>
      <c r="B186" s="42"/>
      <c r="C186" s="288" t="s">
        <v>271</v>
      </c>
      <c r="D186" s="288" t="s">
        <v>1607</v>
      </c>
      <c r="E186" s="19" t="s">
        <v>241</v>
      </c>
      <c r="F186" s="289">
        <v>33.883000000000003</v>
      </c>
      <c r="G186" s="37"/>
      <c r="H186" s="42"/>
    </row>
    <row r="187" spans="1:8" s="2" customFormat="1" ht="16.8" customHeight="1">
      <c r="A187" s="37"/>
      <c r="B187" s="42"/>
      <c r="C187" s="288" t="s">
        <v>476</v>
      </c>
      <c r="D187" s="288" t="s">
        <v>1608</v>
      </c>
      <c r="E187" s="19" t="s">
        <v>241</v>
      </c>
      <c r="F187" s="289">
        <v>26.609000000000002</v>
      </c>
      <c r="G187" s="37"/>
      <c r="H187" s="42"/>
    </row>
    <row r="188" spans="1:8" s="2" customFormat="1" ht="16.8" customHeight="1">
      <c r="A188" s="37"/>
      <c r="B188" s="42"/>
      <c r="C188" s="288" t="s">
        <v>483</v>
      </c>
      <c r="D188" s="288" t="s">
        <v>1609</v>
      </c>
      <c r="E188" s="19" t="s">
        <v>124</v>
      </c>
      <c r="F188" s="289">
        <v>242.02</v>
      </c>
      <c r="G188" s="37"/>
      <c r="H188" s="42"/>
    </row>
    <row r="189" spans="1:8" s="2" customFormat="1" ht="16.8" customHeight="1">
      <c r="A189" s="37"/>
      <c r="B189" s="42"/>
      <c r="C189" s="288" t="s">
        <v>495</v>
      </c>
      <c r="D189" s="288" t="s">
        <v>1610</v>
      </c>
      <c r="E189" s="19" t="s">
        <v>241</v>
      </c>
      <c r="F189" s="289">
        <v>4.84</v>
      </c>
      <c r="G189" s="37"/>
      <c r="H189" s="42"/>
    </row>
    <row r="190" spans="1:8" s="2" customFormat="1" ht="16.8" customHeight="1">
      <c r="A190" s="37"/>
      <c r="B190" s="42"/>
      <c r="C190" s="288" t="s">
        <v>501</v>
      </c>
      <c r="D190" s="288" t="s">
        <v>1611</v>
      </c>
      <c r="E190" s="19" t="s">
        <v>109</v>
      </c>
      <c r="F190" s="289">
        <v>121.01</v>
      </c>
      <c r="G190" s="37"/>
      <c r="H190" s="42"/>
    </row>
    <row r="191" spans="1:8" s="2" customFormat="1" ht="16.8" customHeight="1">
      <c r="A191" s="37"/>
      <c r="B191" s="42"/>
      <c r="C191" s="284" t="s">
        <v>122</v>
      </c>
      <c r="D191" s="285" t="s">
        <v>1064</v>
      </c>
      <c r="E191" s="286" t="s">
        <v>124</v>
      </c>
      <c r="F191" s="287">
        <v>239.45</v>
      </c>
      <c r="G191" s="37"/>
      <c r="H191" s="42"/>
    </row>
    <row r="192" spans="1:8" s="2" customFormat="1" ht="16.8" customHeight="1">
      <c r="A192" s="37"/>
      <c r="B192" s="42"/>
      <c r="C192" s="288" t="s">
        <v>32</v>
      </c>
      <c r="D192" s="288" t="s">
        <v>1685</v>
      </c>
      <c r="E192" s="19" t="s">
        <v>32</v>
      </c>
      <c r="F192" s="289">
        <v>239.45</v>
      </c>
      <c r="G192" s="37"/>
      <c r="H192" s="42"/>
    </row>
    <row r="193" spans="1:8" s="2" customFormat="1" ht="16.8" customHeight="1">
      <c r="A193" s="37"/>
      <c r="B193" s="42"/>
      <c r="C193" s="290" t="s">
        <v>1606</v>
      </c>
      <c r="D193" s="37"/>
      <c r="E193" s="37"/>
      <c r="F193" s="37"/>
      <c r="G193" s="37"/>
      <c r="H193" s="42"/>
    </row>
    <row r="194" spans="1:8" s="2" customFormat="1" ht="16.8" customHeight="1">
      <c r="A194" s="37"/>
      <c r="B194" s="42"/>
      <c r="C194" s="288" t="s">
        <v>394</v>
      </c>
      <c r="D194" s="288" t="s">
        <v>1621</v>
      </c>
      <c r="E194" s="19" t="s">
        <v>124</v>
      </c>
      <c r="F194" s="289">
        <v>239.45</v>
      </c>
      <c r="G194" s="37"/>
      <c r="H194" s="42"/>
    </row>
    <row r="195" spans="1:8" s="2" customFormat="1" ht="16.8" customHeight="1">
      <c r="A195" s="37"/>
      <c r="B195" s="42"/>
      <c r="C195" s="288" t="s">
        <v>400</v>
      </c>
      <c r="D195" s="288" t="s">
        <v>1622</v>
      </c>
      <c r="E195" s="19" t="s">
        <v>124</v>
      </c>
      <c r="F195" s="289">
        <v>239.45</v>
      </c>
      <c r="G195" s="37"/>
      <c r="H195" s="42"/>
    </row>
    <row r="196" spans="1:8" s="2" customFormat="1" ht="16.8" customHeight="1">
      <c r="A196" s="37"/>
      <c r="B196" s="42"/>
      <c r="C196" s="288" t="s">
        <v>405</v>
      </c>
      <c r="D196" s="288" t="s">
        <v>1623</v>
      </c>
      <c r="E196" s="19" t="s">
        <v>124</v>
      </c>
      <c r="F196" s="289">
        <v>239.45</v>
      </c>
      <c r="G196" s="37"/>
      <c r="H196" s="42"/>
    </row>
    <row r="197" spans="1:8" s="2" customFormat="1" ht="16.8" customHeight="1">
      <c r="A197" s="37"/>
      <c r="B197" s="42"/>
      <c r="C197" s="288" t="s">
        <v>434</v>
      </c>
      <c r="D197" s="288" t="s">
        <v>1624</v>
      </c>
      <c r="E197" s="19" t="s">
        <v>124</v>
      </c>
      <c r="F197" s="289">
        <v>957.8</v>
      </c>
      <c r="G197" s="37"/>
      <c r="H197" s="42"/>
    </row>
    <row r="198" spans="1:8" s="2" customFormat="1" ht="16.8" customHeight="1">
      <c r="A198" s="37"/>
      <c r="B198" s="42"/>
      <c r="C198" s="288" t="s">
        <v>443</v>
      </c>
      <c r="D198" s="288" t="s">
        <v>1625</v>
      </c>
      <c r="E198" s="19" t="s">
        <v>124</v>
      </c>
      <c r="F198" s="289">
        <v>1436.7</v>
      </c>
      <c r="G198" s="37"/>
      <c r="H198" s="42"/>
    </row>
    <row r="199" spans="1:8" s="2" customFormat="1" ht="16.8" customHeight="1">
      <c r="A199" s="37"/>
      <c r="B199" s="42"/>
      <c r="C199" s="288" t="s">
        <v>1173</v>
      </c>
      <c r="D199" s="288" t="s">
        <v>1686</v>
      </c>
      <c r="E199" s="19" t="s">
        <v>124</v>
      </c>
      <c r="F199" s="289">
        <v>239.45</v>
      </c>
      <c r="G199" s="37"/>
      <c r="H199" s="42"/>
    </row>
    <row r="200" spans="1:8" s="2" customFormat="1" ht="16.8" customHeight="1">
      <c r="A200" s="37"/>
      <c r="B200" s="42"/>
      <c r="C200" s="288" t="s">
        <v>454</v>
      </c>
      <c r="D200" s="288" t="s">
        <v>1627</v>
      </c>
      <c r="E200" s="19" t="s">
        <v>124</v>
      </c>
      <c r="F200" s="289">
        <v>239.45</v>
      </c>
      <c r="G200" s="37"/>
      <c r="H200" s="42"/>
    </row>
    <row r="201" spans="1:8" s="2" customFormat="1" ht="16.8" customHeight="1">
      <c r="A201" s="37"/>
      <c r="B201" s="42"/>
      <c r="C201" s="288" t="s">
        <v>1180</v>
      </c>
      <c r="D201" s="288" t="s">
        <v>1687</v>
      </c>
      <c r="E201" s="19" t="s">
        <v>241</v>
      </c>
      <c r="F201" s="289">
        <v>3.5920000000000001</v>
      </c>
      <c r="G201" s="37"/>
      <c r="H201" s="42"/>
    </row>
    <row r="202" spans="1:8" s="2" customFormat="1" ht="16.8" customHeight="1">
      <c r="A202" s="37"/>
      <c r="B202" s="42"/>
      <c r="C202" s="284" t="s">
        <v>126</v>
      </c>
      <c r="D202" s="285" t="s">
        <v>127</v>
      </c>
      <c r="E202" s="286" t="s">
        <v>124</v>
      </c>
      <c r="F202" s="287">
        <v>1155.31</v>
      </c>
      <c r="G202" s="37"/>
      <c r="H202" s="42"/>
    </row>
    <row r="203" spans="1:8" s="2" customFormat="1" ht="16.8" customHeight="1">
      <c r="A203" s="37"/>
      <c r="B203" s="42"/>
      <c r="C203" s="288" t="s">
        <v>32</v>
      </c>
      <c r="D203" s="288" t="s">
        <v>1688</v>
      </c>
      <c r="E203" s="19" t="s">
        <v>32</v>
      </c>
      <c r="F203" s="289">
        <v>1155.31</v>
      </c>
      <c r="G203" s="37"/>
      <c r="H203" s="42"/>
    </row>
    <row r="204" spans="1:8" s="2" customFormat="1" ht="16.8" customHeight="1">
      <c r="A204" s="37"/>
      <c r="B204" s="42"/>
      <c r="C204" s="290" t="s">
        <v>1606</v>
      </c>
      <c r="D204" s="37"/>
      <c r="E204" s="37"/>
      <c r="F204" s="37"/>
      <c r="G204" s="37"/>
      <c r="H204" s="42"/>
    </row>
    <row r="205" spans="1:8" s="2" customFormat="1" ht="16.8" customHeight="1">
      <c r="A205" s="37"/>
      <c r="B205" s="42"/>
      <c r="C205" s="288" t="s">
        <v>546</v>
      </c>
      <c r="D205" s="288" t="s">
        <v>1634</v>
      </c>
      <c r="E205" s="19" t="s">
        <v>124</v>
      </c>
      <c r="F205" s="289">
        <v>1155.31</v>
      </c>
      <c r="G205" s="37"/>
      <c r="H205" s="42"/>
    </row>
    <row r="206" spans="1:8" s="2" customFormat="1" ht="16.8" customHeight="1">
      <c r="A206" s="37"/>
      <c r="B206" s="42"/>
      <c r="C206" s="288" t="s">
        <v>550</v>
      </c>
      <c r="D206" s="288" t="s">
        <v>1635</v>
      </c>
      <c r="E206" s="19" t="s">
        <v>124</v>
      </c>
      <c r="F206" s="289">
        <v>1155.31</v>
      </c>
      <c r="G206" s="37"/>
      <c r="H206" s="42"/>
    </row>
    <row r="207" spans="1:8" s="2" customFormat="1" ht="16.8" customHeight="1">
      <c r="A207" s="37"/>
      <c r="B207" s="42"/>
      <c r="C207" s="288" t="s">
        <v>560</v>
      </c>
      <c r="D207" s="288" t="s">
        <v>1636</v>
      </c>
      <c r="E207" s="19" t="s">
        <v>124</v>
      </c>
      <c r="F207" s="289">
        <v>1155.31</v>
      </c>
      <c r="G207" s="37"/>
      <c r="H207" s="42"/>
    </row>
    <row r="208" spans="1:8" s="2" customFormat="1" ht="16.8" customHeight="1">
      <c r="A208" s="37"/>
      <c r="B208" s="42"/>
      <c r="C208" s="288" t="s">
        <v>564</v>
      </c>
      <c r="D208" s="288" t="s">
        <v>1637</v>
      </c>
      <c r="E208" s="19" t="s">
        <v>124</v>
      </c>
      <c r="F208" s="289">
        <v>1155.31</v>
      </c>
      <c r="G208" s="37"/>
      <c r="H208" s="42"/>
    </row>
    <row r="209" spans="1:8" s="2" customFormat="1" ht="16.8" customHeight="1">
      <c r="A209" s="37"/>
      <c r="B209" s="42"/>
      <c r="C209" s="288" t="s">
        <v>568</v>
      </c>
      <c r="D209" s="288" t="s">
        <v>1638</v>
      </c>
      <c r="E209" s="19" t="s">
        <v>124</v>
      </c>
      <c r="F209" s="289">
        <v>2310.62</v>
      </c>
      <c r="G209" s="37"/>
      <c r="H209" s="42"/>
    </row>
    <row r="210" spans="1:8" s="2" customFormat="1" ht="16.8" customHeight="1">
      <c r="A210" s="37"/>
      <c r="B210" s="42"/>
      <c r="C210" s="288" t="s">
        <v>575</v>
      </c>
      <c r="D210" s="288" t="s">
        <v>1639</v>
      </c>
      <c r="E210" s="19" t="s">
        <v>124</v>
      </c>
      <c r="F210" s="289">
        <v>1155.31</v>
      </c>
      <c r="G210" s="37"/>
      <c r="H210" s="42"/>
    </row>
    <row r="211" spans="1:8" s="2" customFormat="1" ht="16.8" customHeight="1">
      <c r="A211" s="37"/>
      <c r="B211" s="42"/>
      <c r="C211" s="288" t="s">
        <v>581</v>
      </c>
      <c r="D211" s="288" t="s">
        <v>1640</v>
      </c>
      <c r="E211" s="19" t="s">
        <v>124</v>
      </c>
      <c r="F211" s="289">
        <v>1155.31</v>
      </c>
      <c r="G211" s="37"/>
      <c r="H211" s="42"/>
    </row>
    <row r="212" spans="1:8" s="2" customFormat="1" ht="16.8" customHeight="1">
      <c r="A212" s="37"/>
      <c r="B212" s="42"/>
      <c r="C212" s="288" t="s">
        <v>916</v>
      </c>
      <c r="D212" s="288" t="s">
        <v>1641</v>
      </c>
      <c r="E212" s="19" t="s">
        <v>124</v>
      </c>
      <c r="F212" s="289">
        <v>1155.31</v>
      </c>
      <c r="G212" s="37"/>
      <c r="H212" s="42"/>
    </row>
    <row r="213" spans="1:8" s="2" customFormat="1" ht="16.8" customHeight="1">
      <c r="A213" s="37"/>
      <c r="B213" s="42"/>
      <c r="C213" s="284" t="s">
        <v>134</v>
      </c>
      <c r="D213" s="285" t="s">
        <v>135</v>
      </c>
      <c r="E213" s="286" t="s">
        <v>124</v>
      </c>
      <c r="F213" s="287">
        <v>146.91999999999999</v>
      </c>
      <c r="G213" s="37"/>
      <c r="H213" s="42"/>
    </row>
    <row r="214" spans="1:8" s="2" customFormat="1" ht="16.8" customHeight="1">
      <c r="A214" s="37"/>
      <c r="B214" s="42"/>
      <c r="C214" s="288" t="s">
        <v>32</v>
      </c>
      <c r="D214" s="288" t="s">
        <v>1689</v>
      </c>
      <c r="E214" s="19" t="s">
        <v>32</v>
      </c>
      <c r="F214" s="289">
        <v>146.91999999999999</v>
      </c>
      <c r="G214" s="37"/>
      <c r="H214" s="42"/>
    </row>
    <row r="215" spans="1:8" s="2" customFormat="1" ht="16.8" customHeight="1">
      <c r="A215" s="37"/>
      <c r="B215" s="42"/>
      <c r="C215" s="290" t="s">
        <v>1606</v>
      </c>
      <c r="D215" s="37"/>
      <c r="E215" s="37"/>
      <c r="F215" s="37"/>
      <c r="G215" s="37"/>
      <c r="H215" s="42"/>
    </row>
    <row r="216" spans="1:8" s="2" customFormat="1" ht="16.8" customHeight="1">
      <c r="A216" s="37"/>
      <c r="B216" s="42"/>
      <c r="C216" s="288" t="s">
        <v>537</v>
      </c>
      <c r="D216" s="288" t="s">
        <v>1652</v>
      </c>
      <c r="E216" s="19" t="s">
        <v>124</v>
      </c>
      <c r="F216" s="289">
        <v>146.91999999999999</v>
      </c>
      <c r="G216" s="37"/>
      <c r="H216" s="42"/>
    </row>
    <row r="217" spans="1:8" s="2" customFormat="1" ht="16.8" customHeight="1">
      <c r="A217" s="37"/>
      <c r="B217" s="42"/>
      <c r="C217" s="288" t="s">
        <v>586</v>
      </c>
      <c r="D217" s="288" t="s">
        <v>1653</v>
      </c>
      <c r="E217" s="19" t="s">
        <v>124</v>
      </c>
      <c r="F217" s="289">
        <v>146.91999999999999</v>
      </c>
      <c r="G217" s="37"/>
      <c r="H217" s="42"/>
    </row>
    <row r="218" spans="1:8" s="2" customFormat="1" ht="16.8" customHeight="1">
      <c r="A218" s="37"/>
      <c r="B218" s="42"/>
      <c r="C218" s="288" t="s">
        <v>591</v>
      </c>
      <c r="D218" s="288" t="s">
        <v>1654</v>
      </c>
      <c r="E218" s="19" t="s">
        <v>124</v>
      </c>
      <c r="F218" s="289">
        <v>146.91999999999999</v>
      </c>
      <c r="G218" s="37"/>
      <c r="H218" s="42"/>
    </row>
    <row r="219" spans="1:8" s="2" customFormat="1" ht="16.8" customHeight="1">
      <c r="A219" s="37"/>
      <c r="B219" s="42"/>
      <c r="C219" s="288" t="s">
        <v>903</v>
      </c>
      <c r="D219" s="288" t="s">
        <v>1655</v>
      </c>
      <c r="E219" s="19" t="s">
        <v>325</v>
      </c>
      <c r="F219" s="289">
        <v>3.0169999999999999</v>
      </c>
      <c r="G219" s="37"/>
      <c r="H219" s="42"/>
    </row>
    <row r="220" spans="1:8" s="2" customFormat="1" ht="16.8" customHeight="1">
      <c r="A220" s="37"/>
      <c r="B220" s="42"/>
      <c r="C220" s="288" t="s">
        <v>911</v>
      </c>
      <c r="D220" s="288" t="s">
        <v>1656</v>
      </c>
      <c r="E220" s="19" t="s">
        <v>124</v>
      </c>
      <c r="F220" s="289">
        <v>146.91999999999999</v>
      </c>
      <c r="G220" s="37"/>
      <c r="H220" s="42"/>
    </row>
    <row r="221" spans="1:8" s="2" customFormat="1" ht="16.8" customHeight="1">
      <c r="A221" s="37"/>
      <c r="B221" s="42"/>
      <c r="C221" s="284" t="s">
        <v>155</v>
      </c>
      <c r="D221" s="285" t="s">
        <v>1068</v>
      </c>
      <c r="E221" s="286" t="s">
        <v>109</v>
      </c>
      <c r="F221" s="287">
        <v>99.21</v>
      </c>
      <c r="G221" s="37"/>
      <c r="H221" s="42"/>
    </row>
    <row r="222" spans="1:8" s="2" customFormat="1" ht="16.8" customHeight="1">
      <c r="A222" s="37"/>
      <c r="B222" s="42"/>
      <c r="C222" s="288" t="s">
        <v>32</v>
      </c>
      <c r="D222" s="288" t="s">
        <v>1690</v>
      </c>
      <c r="E222" s="19" t="s">
        <v>32</v>
      </c>
      <c r="F222" s="289">
        <v>99.21</v>
      </c>
      <c r="G222" s="37"/>
      <c r="H222" s="42"/>
    </row>
    <row r="223" spans="1:8" s="2" customFormat="1" ht="16.8" customHeight="1">
      <c r="A223" s="37"/>
      <c r="B223" s="42"/>
      <c r="C223" s="288" t="s">
        <v>32</v>
      </c>
      <c r="D223" s="288" t="s">
        <v>204</v>
      </c>
      <c r="E223" s="19" t="s">
        <v>32</v>
      </c>
      <c r="F223" s="289">
        <v>99.21</v>
      </c>
      <c r="G223" s="37"/>
      <c r="H223" s="42"/>
    </row>
    <row r="224" spans="1:8" s="2" customFormat="1" ht="16.8" customHeight="1">
      <c r="A224" s="37"/>
      <c r="B224" s="42"/>
      <c r="C224" s="290" t="s">
        <v>1606</v>
      </c>
      <c r="D224" s="37"/>
      <c r="E224" s="37"/>
      <c r="F224" s="37"/>
      <c r="G224" s="37"/>
      <c r="H224" s="42"/>
    </row>
    <row r="225" spans="1:8" s="2" customFormat="1" ht="16.8" customHeight="1">
      <c r="A225" s="37"/>
      <c r="B225" s="42"/>
      <c r="C225" s="288" t="s">
        <v>1099</v>
      </c>
      <c r="D225" s="288" t="s">
        <v>1691</v>
      </c>
      <c r="E225" s="19" t="s">
        <v>241</v>
      </c>
      <c r="F225" s="289">
        <v>198.42</v>
      </c>
      <c r="G225" s="37"/>
      <c r="H225" s="42"/>
    </row>
    <row r="226" spans="1:8" s="2" customFormat="1" ht="16.8" customHeight="1">
      <c r="A226" s="37"/>
      <c r="B226" s="42"/>
      <c r="C226" s="288" t="s">
        <v>296</v>
      </c>
      <c r="D226" s="288" t="s">
        <v>1672</v>
      </c>
      <c r="E226" s="19" t="s">
        <v>124</v>
      </c>
      <c r="F226" s="289">
        <v>396.84</v>
      </c>
      <c r="G226" s="37"/>
      <c r="H226" s="42"/>
    </row>
    <row r="227" spans="1:8" s="2" customFormat="1" ht="16.8" customHeight="1">
      <c r="A227" s="37"/>
      <c r="B227" s="42"/>
      <c r="C227" s="288" t="s">
        <v>368</v>
      </c>
      <c r="D227" s="288" t="s">
        <v>1673</v>
      </c>
      <c r="E227" s="19" t="s">
        <v>241</v>
      </c>
      <c r="F227" s="289">
        <v>132.27699999999999</v>
      </c>
      <c r="G227" s="37"/>
      <c r="H227" s="42"/>
    </row>
    <row r="228" spans="1:8" s="2" customFormat="1" ht="16.8" customHeight="1">
      <c r="A228" s="37"/>
      <c r="B228" s="42"/>
      <c r="C228" s="288" t="s">
        <v>382</v>
      </c>
      <c r="D228" s="288" t="s">
        <v>1674</v>
      </c>
      <c r="E228" s="19" t="s">
        <v>241</v>
      </c>
      <c r="F228" s="289">
        <v>46.488</v>
      </c>
      <c r="G228" s="37"/>
      <c r="H228" s="42"/>
    </row>
    <row r="229" spans="1:8" s="2" customFormat="1" ht="16.8" customHeight="1">
      <c r="A229" s="37"/>
      <c r="B229" s="42"/>
      <c r="C229" s="288" t="s">
        <v>519</v>
      </c>
      <c r="D229" s="288" t="s">
        <v>1675</v>
      </c>
      <c r="E229" s="19" t="s">
        <v>109</v>
      </c>
      <c r="F229" s="289">
        <v>99.21</v>
      </c>
      <c r="G229" s="37"/>
      <c r="H229" s="42"/>
    </row>
    <row r="230" spans="1:8" s="2" customFormat="1" ht="16.8" customHeight="1">
      <c r="A230" s="37"/>
      <c r="B230" s="42"/>
      <c r="C230" s="288" t="s">
        <v>526</v>
      </c>
      <c r="D230" s="288" t="s">
        <v>1676</v>
      </c>
      <c r="E230" s="19" t="s">
        <v>241</v>
      </c>
      <c r="F230" s="289">
        <v>9.9209999999999994</v>
      </c>
      <c r="G230" s="37"/>
      <c r="H230" s="42"/>
    </row>
    <row r="231" spans="1:8" s="2" customFormat="1" ht="16.8" customHeight="1">
      <c r="A231" s="37"/>
      <c r="B231" s="42"/>
      <c r="C231" s="288" t="s">
        <v>624</v>
      </c>
      <c r="D231" s="288" t="s">
        <v>1677</v>
      </c>
      <c r="E231" s="19" t="s">
        <v>109</v>
      </c>
      <c r="F231" s="289">
        <v>99.21</v>
      </c>
      <c r="G231" s="37"/>
      <c r="H231" s="42"/>
    </row>
    <row r="232" spans="1:8" s="2" customFormat="1" ht="16.8" customHeight="1">
      <c r="A232" s="37"/>
      <c r="B232" s="42"/>
      <c r="C232" s="288" t="s">
        <v>658</v>
      </c>
      <c r="D232" s="288" t="s">
        <v>1678</v>
      </c>
      <c r="E232" s="19" t="s">
        <v>109</v>
      </c>
      <c r="F232" s="289">
        <v>99.21</v>
      </c>
      <c r="G232" s="37"/>
      <c r="H232" s="42"/>
    </row>
    <row r="233" spans="1:8" s="2" customFormat="1" ht="16.8" customHeight="1">
      <c r="A233" s="37"/>
      <c r="B233" s="42"/>
      <c r="C233" s="288" t="s">
        <v>721</v>
      </c>
      <c r="D233" s="288" t="s">
        <v>1679</v>
      </c>
      <c r="E233" s="19" t="s">
        <v>109</v>
      </c>
      <c r="F233" s="289">
        <v>99.21</v>
      </c>
      <c r="G233" s="37"/>
      <c r="H233" s="42"/>
    </row>
    <row r="234" spans="1:8" s="2" customFormat="1" ht="16.8" customHeight="1">
      <c r="A234" s="37"/>
      <c r="B234" s="42"/>
      <c r="C234" s="284" t="s">
        <v>1070</v>
      </c>
      <c r="D234" s="285" t="s">
        <v>1071</v>
      </c>
      <c r="E234" s="286" t="s">
        <v>160</v>
      </c>
      <c r="F234" s="287">
        <v>2</v>
      </c>
      <c r="G234" s="37"/>
      <c r="H234" s="42"/>
    </row>
    <row r="235" spans="1:8" s="2" customFormat="1" ht="16.8" customHeight="1">
      <c r="A235" s="37"/>
      <c r="B235" s="42"/>
      <c r="C235" s="288" t="s">
        <v>32</v>
      </c>
      <c r="D235" s="288" t="s">
        <v>1692</v>
      </c>
      <c r="E235" s="19" t="s">
        <v>32</v>
      </c>
      <c r="F235" s="289">
        <v>2</v>
      </c>
      <c r="G235" s="37"/>
      <c r="H235" s="42"/>
    </row>
    <row r="236" spans="1:8" s="2" customFormat="1" ht="16.8" customHeight="1">
      <c r="A236" s="37"/>
      <c r="B236" s="42"/>
      <c r="C236" s="290" t="s">
        <v>1606</v>
      </c>
      <c r="D236" s="37"/>
      <c r="E236" s="37"/>
      <c r="F236" s="37"/>
      <c r="G236" s="37"/>
      <c r="H236" s="42"/>
    </row>
    <row r="237" spans="1:8" s="2" customFormat="1" ht="16.8" customHeight="1">
      <c r="A237" s="37"/>
      <c r="B237" s="42"/>
      <c r="C237" s="288" t="s">
        <v>1205</v>
      </c>
      <c r="D237" s="288" t="s">
        <v>1693</v>
      </c>
      <c r="E237" s="19" t="s">
        <v>160</v>
      </c>
      <c r="F237" s="289">
        <v>4</v>
      </c>
      <c r="G237" s="37"/>
      <c r="H237" s="42"/>
    </row>
    <row r="238" spans="1:8" s="2" customFormat="1" ht="16.8" customHeight="1">
      <c r="A238" s="37"/>
      <c r="B238" s="42"/>
      <c r="C238" s="288" t="s">
        <v>1252</v>
      </c>
      <c r="D238" s="288" t="s">
        <v>1253</v>
      </c>
      <c r="E238" s="19" t="s">
        <v>160</v>
      </c>
      <c r="F238" s="289">
        <v>4</v>
      </c>
      <c r="G238" s="37"/>
      <c r="H238" s="42"/>
    </row>
    <row r="239" spans="1:8" s="2" customFormat="1" ht="16.8" customHeight="1">
      <c r="A239" s="37"/>
      <c r="B239" s="42"/>
      <c r="C239" s="288" t="s">
        <v>1256</v>
      </c>
      <c r="D239" s="288" t="s">
        <v>1257</v>
      </c>
      <c r="E239" s="19" t="s">
        <v>160</v>
      </c>
      <c r="F239" s="289">
        <v>2</v>
      </c>
      <c r="G239" s="37"/>
      <c r="H239" s="42"/>
    </row>
    <row r="240" spans="1:8" s="2" customFormat="1" ht="16.8" customHeight="1">
      <c r="A240" s="37"/>
      <c r="B240" s="42"/>
      <c r="C240" s="288" t="s">
        <v>1260</v>
      </c>
      <c r="D240" s="288" t="s">
        <v>1261</v>
      </c>
      <c r="E240" s="19" t="s">
        <v>160</v>
      </c>
      <c r="F240" s="289">
        <v>2</v>
      </c>
      <c r="G240" s="37"/>
      <c r="H240" s="42"/>
    </row>
    <row r="241" spans="1:8" s="2" customFormat="1" ht="16.8" customHeight="1">
      <c r="A241" s="37"/>
      <c r="B241" s="42"/>
      <c r="C241" s="288" t="s">
        <v>1281</v>
      </c>
      <c r="D241" s="288" t="s">
        <v>1694</v>
      </c>
      <c r="E241" s="19" t="s">
        <v>160</v>
      </c>
      <c r="F241" s="289">
        <v>2</v>
      </c>
      <c r="G241" s="37"/>
      <c r="H241" s="42"/>
    </row>
    <row r="242" spans="1:8" s="2" customFormat="1" ht="16.8" customHeight="1">
      <c r="A242" s="37"/>
      <c r="B242" s="42"/>
      <c r="C242" s="284" t="s">
        <v>158</v>
      </c>
      <c r="D242" s="285" t="s">
        <v>1072</v>
      </c>
      <c r="E242" s="286" t="s">
        <v>160</v>
      </c>
      <c r="F242" s="287">
        <v>6</v>
      </c>
      <c r="G242" s="37"/>
      <c r="H242" s="42"/>
    </row>
    <row r="243" spans="1:8" s="2" customFormat="1" ht="16.8" customHeight="1">
      <c r="A243" s="37"/>
      <c r="B243" s="42"/>
      <c r="C243" s="288" t="s">
        <v>32</v>
      </c>
      <c r="D243" s="288" t="s">
        <v>1695</v>
      </c>
      <c r="E243" s="19" t="s">
        <v>32</v>
      </c>
      <c r="F243" s="289">
        <v>6</v>
      </c>
      <c r="G243" s="37"/>
      <c r="H243" s="42"/>
    </row>
    <row r="244" spans="1:8" s="2" customFormat="1" ht="16.8" customHeight="1">
      <c r="A244" s="37"/>
      <c r="B244" s="42"/>
      <c r="C244" s="290" t="s">
        <v>1606</v>
      </c>
      <c r="D244" s="37"/>
      <c r="E244" s="37"/>
      <c r="F244" s="37"/>
      <c r="G244" s="37"/>
      <c r="H244" s="42"/>
    </row>
    <row r="245" spans="1:8" s="2" customFormat="1" ht="16.8" customHeight="1">
      <c r="A245" s="37"/>
      <c r="B245" s="42"/>
      <c r="C245" s="288" t="s">
        <v>663</v>
      </c>
      <c r="D245" s="288" t="s">
        <v>664</v>
      </c>
      <c r="E245" s="19" t="s">
        <v>160</v>
      </c>
      <c r="F245" s="289">
        <v>6</v>
      </c>
      <c r="G245" s="37"/>
      <c r="H245" s="42"/>
    </row>
    <row r="246" spans="1:8" s="2" customFormat="1" ht="16.8" customHeight="1">
      <c r="A246" s="37"/>
      <c r="B246" s="42"/>
      <c r="C246" s="288" t="s">
        <v>697</v>
      </c>
      <c r="D246" s="288" t="s">
        <v>698</v>
      </c>
      <c r="E246" s="19" t="s">
        <v>160</v>
      </c>
      <c r="F246" s="289">
        <v>6</v>
      </c>
      <c r="G246" s="37"/>
      <c r="H246" s="42"/>
    </row>
    <row r="247" spans="1:8" s="2" customFormat="1" ht="16.8" customHeight="1">
      <c r="A247" s="37"/>
      <c r="B247" s="42"/>
      <c r="C247" s="288" t="s">
        <v>950</v>
      </c>
      <c r="D247" s="288" t="s">
        <v>1682</v>
      </c>
      <c r="E247" s="19" t="s">
        <v>160</v>
      </c>
      <c r="F247" s="289">
        <v>6</v>
      </c>
      <c r="G247" s="37"/>
      <c r="H247" s="42"/>
    </row>
    <row r="248" spans="1:8" s="2" customFormat="1" ht="7.35" customHeight="1">
      <c r="A248" s="37"/>
      <c r="B248" s="144"/>
      <c r="C248" s="145"/>
      <c r="D248" s="145"/>
      <c r="E248" s="145"/>
      <c r="F248" s="145"/>
      <c r="G248" s="145"/>
      <c r="H248" s="42"/>
    </row>
    <row r="249" spans="1:8" s="2" customFormat="1" ht="10.199999999999999">
      <c r="A249" s="37"/>
      <c r="B249" s="37"/>
      <c r="C249" s="37"/>
      <c r="D249" s="37"/>
      <c r="E249" s="37"/>
      <c r="F249" s="37"/>
      <c r="G249" s="37"/>
      <c r="H249" s="37"/>
    </row>
  </sheetData>
  <sheetProtection algorithmName="SHA-512" hashValue="UCO9wmbGAz0xbRwtLBTzOXOkxBbzDcfid8sUOi9b3Tz55Vt/oh3PsDMeN7Wh8GTsbY2RYxcWDjxMM8CmcvQCKg==" saltValue="W+5Huehlob0o/9KCGtJAkIi0teo6W+mczxSLTAiNY71O9Lj6aVglyT4zcUXEg7qpym5JVKVgj88ZyspDiVQhPw==" spinCount="100000" sheet="1" objects="1" scenarios="1" formatColumns="0" formatRows="0"/>
  <mergeCells count="2">
    <mergeCell ref="D5:F5"/>
    <mergeCell ref="D6:F6"/>
  </mergeCells>
  <pageMargins left="0.70866141732283472" right="0.70866141732283472" top="0.78740157480314965" bottom="0.78740157480314965" header="0.31496062992125984" footer="0.31496062992125984"/>
  <pageSetup paperSize="9" scale="87" fitToHeight="100" orientation="landscape" blackAndWhite="1" r:id="rId1"/>
  <headerFooter>
    <oddHeader>&amp;LBENEŠOV - DOPRAVNÍ OPATŘENÍ U NÁDRAŽÍ (KSŚ-IROP)&amp;CDOPAS s.r.o.&amp;RPOLOŽKOVÝ VÝKAZ VÝMĚR</oddHeader>
    <oddFooter>&amp;LSeznam figur&amp;CStrana &amp;P z &amp;N&amp;RPoložkový soupis prací</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218"/>
  <sheetViews>
    <sheetView showGridLines="0" zoomScale="110" zoomScaleNormal="110" workbookViewId="0"/>
  </sheetViews>
  <sheetFormatPr defaultRowHeight="14.4"/>
  <cols>
    <col min="1" max="1" width="8.28515625" style="291" customWidth="1"/>
    <col min="2" max="2" width="1.7109375" style="291" customWidth="1"/>
    <col min="3" max="4" width="5" style="291" customWidth="1"/>
    <col min="5" max="5" width="11.7109375" style="291" customWidth="1"/>
    <col min="6" max="6" width="9.140625" style="291" customWidth="1"/>
    <col min="7" max="7" width="5" style="291" customWidth="1"/>
    <col min="8" max="8" width="77.85546875" style="291" customWidth="1"/>
    <col min="9" max="10" width="20" style="291" customWidth="1"/>
    <col min="11" max="11" width="1.7109375" style="291" customWidth="1"/>
  </cols>
  <sheetData>
    <row r="1" spans="2:11" s="1" customFormat="1" ht="37.5" customHeight="1"/>
    <row r="2" spans="2:11" s="1" customFormat="1" ht="7.5" customHeight="1">
      <c r="B2" s="292"/>
      <c r="C2" s="293"/>
      <c r="D2" s="293"/>
      <c r="E2" s="293"/>
      <c r="F2" s="293"/>
      <c r="G2" s="293"/>
      <c r="H2" s="293"/>
      <c r="I2" s="293"/>
      <c r="J2" s="293"/>
      <c r="K2" s="294"/>
    </row>
    <row r="3" spans="2:11" s="17" customFormat="1" ht="45" customHeight="1">
      <c r="B3" s="295"/>
      <c r="C3" s="425" t="s">
        <v>1696</v>
      </c>
      <c r="D3" s="425"/>
      <c r="E3" s="425"/>
      <c r="F3" s="425"/>
      <c r="G3" s="425"/>
      <c r="H3" s="425"/>
      <c r="I3" s="425"/>
      <c r="J3" s="425"/>
      <c r="K3" s="296"/>
    </row>
    <row r="4" spans="2:11" s="1" customFormat="1" ht="25.5" customHeight="1">
      <c r="B4" s="297"/>
      <c r="C4" s="430" t="s">
        <v>1697</v>
      </c>
      <c r="D4" s="430"/>
      <c r="E4" s="430"/>
      <c r="F4" s="430"/>
      <c r="G4" s="430"/>
      <c r="H4" s="430"/>
      <c r="I4" s="430"/>
      <c r="J4" s="430"/>
      <c r="K4" s="298"/>
    </row>
    <row r="5" spans="2:11" s="1" customFormat="1" ht="5.25" customHeight="1">
      <c r="B5" s="297"/>
      <c r="C5" s="299"/>
      <c r="D5" s="299"/>
      <c r="E5" s="299"/>
      <c r="F5" s="299"/>
      <c r="G5" s="299"/>
      <c r="H5" s="299"/>
      <c r="I5" s="299"/>
      <c r="J5" s="299"/>
      <c r="K5" s="298"/>
    </row>
    <row r="6" spans="2:11" s="1" customFormat="1" ht="15" customHeight="1">
      <c r="B6" s="297"/>
      <c r="C6" s="429" t="s">
        <v>1698</v>
      </c>
      <c r="D6" s="429"/>
      <c r="E6" s="429"/>
      <c r="F6" s="429"/>
      <c r="G6" s="429"/>
      <c r="H6" s="429"/>
      <c r="I6" s="429"/>
      <c r="J6" s="429"/>
      <c r="K6" s="298"/>
    </row>
    <row r="7" spans="2:11" s="1" customFormat="1" ht="15" customHeight="1">
      <c r="B7" s="301"/>
      <c r="C7" s="429" t="s">
        <v>1699</v>
      </c>
      <c r="D7" s="429"/>
      <c r="E7" s="429"/>
      <c r="F7" s="429"/>
      <c r="G7" s="429"/>
      <c r="H7" s="429"/>
      <c r="I7" s="429"/>
      <c r="J7" s="429"/>
      <c r="K7" s="298"/>
    </row>
    <row r="8" spans="2:11" s="1" customFormat="1" ht="12.75" customHeight="1">
      <c r="B8" s="301"/>
      <c r="C8" s="300"/>
      <c r="D8" s="300"/>
      <c r="E8" s="300"/>
      <c r="F8" s="300"/>
      <c r="G8" s="300"/>
      <c r="H8" s="300"/>
      <c r="I8" s="300"/>
      <c r="J8" s="300"/>
      <c r="K8" s="298"/>
    </row>
    <row r="9" spans="2:11" s="1" customFormat="1" ht="15" customHeight="1">
      <c r="B9" s="301"/>
      <c r="C9" s="429" t="s">
        <v>1700</v>
      </c>
      <c r="D9" s="429"/>
      <c r="E9" s="429"/>
      <c r="F9" s="429"/>
      <c r="G9" s="429"/>
      <c r="H9" s="429"/>
      <c r="I9" s="429"/>
      <c r="J9" s="429"/>
      <c r="K9" s="298"/>
    </row>
    <row r="10" spans="2:11" s="1" customFormat="1" ht="15" customHeight="1">
      <c r="B10" s="301"/>
      <c r="C10" s="300"/>
      <c r="D10" s="429" t="s">
        <v>1701</v>
      </c>
      <c r="E10" s="429"/>
      <c r="F10" s="429"/>
      <c r="G10" s="429"/>
      <c r="H10" s="429"/>
      <c r="I10" s="429"/>
      <c r="J10" s="429"/>
      <c r="K10" s="298"/>
    </row>
    <row r="11" spans="2:11" s="1" customFormat="1" ht="15" customHeight="1">
      <c r="B11" s="301"/>
      <c r="C11" s="302"/>
      <c r="D11" s="429" t="s">
        <v>1702</v>
      </c>
      <c r="E11" s="429"/>
      <c r="F11" s="429"/>
      <c r="G11" s="429"/>
      <c r="H11" s="429"/>
      <c r="I11" s="429"/>
      <c r="J11" s="429"/>
      <c r="K11" s="298"/>
    </row>
    <row r="12" spans="2:11" s="1" customFormat="1" ht="15" customHeight="1">
      <c r="B12" s="301"/>
      <c r="C12" s="302"/>
      <c r="D12" s="300"/>
      <c r="E12" s="300"/>
      <c r="F12" s="300"/>
      <c r="G12" s="300"/>
      <c r="H12" s="300"/>
      <c r="I12" s="300"/>
      <c r="J12" s="300"/>
      <c r="K12" s="298"/>
    </row>
    <row r="13" spans="2:11" s="1" customFormat="1" ht="15" customHeight="1">
      <c r="B13" s="301"/>
      <c r="C13" s="302"/>
      <c r="D13" s="303" t="s">
        <v>1703</v>
      </c>
      <c r="E13" s="300"/>
      <c r="F13" s="300"/>
      <c r="G13" s="300"/>
      <c r="H13" s="300"/>
      <c r="I13" s="300"/>
      <c r="J13" s="300"/>
      <c r="K13" s="298"/>
    </row>
    <row r="14" spans="2:11" s="1" customFormat="1" ht="12.75" customHeight="1">
      <c r="B14" s="301"/>
      <c r="C14" s="302"/>
      <c r="D14" s="302"/>
      <c r="E14" s="302"/>
      <c r="F14" s="302"/>
      <c r="G14" s="302"/>
      <c r="H14" s="302"/>
      <c r="I14" s="302"/>
      <c r="J14" s="302"/>
      <c r="K14" s="298"/>
    </row>
    <row r="15" spans="2:11" s="1" customFormat="1" ht="15" customHeight="1">
      <c r="B15" s="301"/>
      <c r="C15" s="302"/>
      <c r="D15" s="429" t="s">
        <v>1704</v>
      </c>
      <c r="E15" s="429"/>
      <c r="F15" s="429"/>
      <c r="G15" s="429"/>
      <c r="H15" s="429"/>
      <c r="I15" s="429"/>
      <c r="J15" s="429"/>
      <c r="K15" s="298"/>
    </row>
    <row r="16" spans="2:11" s="1" customFormat="1" ht="15" customHeight="1">
      <c r="B16" s="301"/>
      <c r="C16" s="302"/>
      <c r="D16" s="429" t="s">
        <v>1705</v>
      </c>
      <c r="E16" s="429"/>
      <c r="F16" s="429"/>
      <c r="G16" s="429"/>
      <c r="H16" s="429"/>
      <c r="I16" s="429"/>
      <c r="J16" s="429"/>
      <c r="K16" s="298"/>
    </row>
    <row r="17" spans="2:11" s="1" customFormat="1" ht="15" customHeight="1">
      <c r="B17" s="301"/>
      <c r="C17" s="302"/>
      <c r="D17" s="429" t="s">
        <v>1706</v>
      </c>
      <c r="E17" s="429"/>
      <c r="F17" s="429"/>
      <c r="G17" s="429"/>
      <c r="H17" s="429"/>
      <c r="I17" s="429"/>
      <c r="J17" s="429"/>
      <c r="K17" s="298"/>
    </row>
    <row r="18" spans="2:11" s="1" customFormat="1" ht="15" customHeight="1">
      <c r="B18" s="301"/>
      <c r="C18" s="302"/>
      <c r="D18" s="302"/>
      <c r="E18" s="304" t="s">
        <v>88</v>
      </c>
      <c r="F18" s="429" t="s">
        <v>1707</v>
      </c>
      <c r="G18" s="429"/>
      <c r="H18" s="429"/>
      <c r="I18" s="429"/>
      <c r="J18" s="429"/>
      <c r="K18" s="298"/>
    </row>
    <row r="19" spans="2:11" s="1" customFormat="1" ht="15" customHeight="1">
      <c r="B19" s="301"/>
      <c r="C19" s="302"/>
      <c r="D19" s="302"/>
      <c r="E19" s="304" t="s">
        <v>1708</v>
      </c>
      <c r="F19" s="429" t="s">
        <v>1709</v>
      </c>
      <c r="G19" s="429"/>
      <c r="H19" s="429"/>
      <c r="I19" s="429"/>
      <c r="J19" s="429"/>
      <c r="K19" s="298"/>
    </row>
    <row r="20" spans="2:11" s="1" customFormat="1" ht="15" customHeight="1">
      <c r="B20" s="301"/>
      <c r="C20" s="302"/>
      <c r="D20" s="302"/>
      <c r="E20" s="304" t="s">
        <v>1710</v>
      </c>
      <c r="F20" s="429" t="s">
        <v>1711</v>
      </c>
      <c r="G20" s="429"/>
      <c r="H20" s="429"/>
      <c r="I20" s="429"/>
      <c r="J20" s="429"/>
      <c r="K20" s="298"/>
    </row>
    <row r="21" spans="2:11" s="1" customFormat="1" ht="15" customHeight="1">
      <c r="B21" s="301"/>
      <c r="C21" s="302"/>
      <c r="D21" s="302"/>
      <c r="E21" s="304" t="s">
        <v>104</v>
      </c>
      <c r="F21" s="429" t="s">
        <v>1712</v>
      </c>
      <c r="G21" s="429"/>
      <c r="H21" s="429"/>
      <c r="I21" s="429"/>
      <c r="J21" s="429"/>
      <c r="K21" s="298"/>
    </row>
    <row r="22" spans="2:11" s="1" customFormat="1" ht="15" customHeight="1">
      <c r="B22" s="301"/>
      <c r="C22" s="302"/>
      <c r="D22" s="302"/>
      <c r="E22" s="304" t="s">
        <v>1713</v>
      </c>
      <c r="F22" s="429" t="s">
        <v>1714</v>
      </c>
      <c r="G22" s="429"/>
      <c r="H22" s="429"/>
      <c r="I22" s="429"/>
      <c r="J22" s="429"/>
      <c r="K22" s="298"/>
    </row>
    <row r="23" spans="2:11" s="1" customFormat="1" ht="15" customHeight="1">
      <c r="B23" s="301"/>
      <c r="C23" s="302"/>
      <c r="D23" s="302"/>
      <c r="E23" s="304" t="s">
        <v>99</v>
      </c>
      <c r="F23" s="429" t="s">
        <v>1715</v>
      </c>
      <c r="G23" s="429"/>
      <c r="H23" s="429"/>
      <c r="I23" s="429"/>
      <c r="J23" s="429"/>
      <c r="K23" s="298"/>
    </row>
    <row r="24" spans="2:11" s="1" customFormat="1" ht="12.75" customHeight="1">
      <c r="B24" s="301"/>
      <c r="C24" s="302"/>
      <c r="D24" s="302"/>
      <c r="E24" s="302"/>
      <c r="F24" s="302"/>
      <c r="G24" s="302"/>
      <c r="H24" s="302"/>
      <c r="I24" s="302"/>
      <c r="J24" s="302"/>
      <c r="K24" s="298"/>
    </row>
    <row r="25" spans="2:11" s="1" customFormat="1" ht="15" customHeight="1">
      <c r="B25" s="301"/>
      <c r="C25" s="429" t="s">
        <v>1716</v>
      </c>
      <c r="D25" s="429"/>
      <c r="E25" s="429"/>
      <c r="F25" s="429"/>
      <c r="G25" s="429"/>
      <c r="H25" s="429"/>
      <c r="I25" s="429"/>
      <c r="J25" s="429"/>
      <c r="K25" s="298"/>
    </row>
    <row r="26" spans="2:11" s="1" customFormat="1" ht="15" customHeight="1">
      <c r="B26" s="301"/>
      <c r="C26" s="429" t="s">
        <v>1717</v>
      </c>
      <c r="D26" s="429"/>
      <c r="E26" s="429"/>
      <c r="F26" s="429"/>
      <c r="G26" s="429"/>
      <c r="H26" s="429"/>
      <c r="I26" s="429"/>
      <c r="J26" s="429"/>
      <c r="K26" s="298"/>
    </row>
    <row r="27" spans="2:11" s="1" customFormat="1" ht="15" customHeight="1">
      <c r="B27" s="301"/>
      <c r="C27" s="300"/>
      <c r="D27" s="429" t="s">
        <v>1718</v>
      </c>
      <c r="E27" s="429"/>
      <c r="F27" s="429"/>
      <c r="G27" s="429"/>
      <c r="H27" s="429"/>
      <c r="I27" s="429"/>
      <c r="J27" s="429"/>
      <c r="K27" s="298"/>
    </row>
    <row r="28" spans="2:11" s="1" customFormat="1" ht="15" customHeight="1">
      <c r="B28" s="301"/>
      <c r="C28" s="302"/>
      <c r="D28" s="429" t="s">
        <v>1719</v>
      </c>
      <c r="E28" s="429"/>
      <c r="F28" s="429"/>
      <c r="G28" s="429"/>
      <c r="H28" s="429"/>
      <c r="I28" s="429"/>
      <c r="J28" s="429"/>
      <c r="K28" s="298"/>
    </row>
    <row r="29" spans="2:11" s="1" customFormat="1" ht="12.75" customHeight="1">
      <c r="B29" s="301"/>
      <c r="C29" s="302"/>
      <c r="D29" s="302"/>
      <c r="E29" s="302"/>
      <c r="F29" s="302"/>
      <c r="G29" s="302"/>
      <c r="H29" s="302"/>
      <c r="I29" s="302"/>
      <c r="J29" s="302"/>
      <c r="K29" s="298"/>
    </row>
    <row r="30" spans="2:11" s="1" customFormat="1" ht="15" customHeight="1">
      <c r="B30" s="301"/>
      <c r="C30" s="302"/>
      <c r="D30" s="429" t="s">
        <v>1720</v>
      </c>
      <c r="E30" s="429"/>
      <c r="F30" s="429"/>
      <c r="G30" s="429"/>
      <c r="H30" s="429"/>
      <c r="I30" s="429"/>
      <c r="J30" s="429"/>
      <c r="K30" s="298"/>
    </row>
    <row r="31" spans="2:11" s="1" customFormat="1" ht="15" customHeight="1">
      <c r="B31" s="301"/>
      <c r="C31" s="302"/>
      <c r="D31" s="429" t="s">
        <v>1721</v>
      </c>
      <c r="E31" s="429"/>
      <c r="F31" s="429"/>
      <c r="G31" s="429"/>
      <c r="H31" s="429"/>
      <c r="I31" s="429"/>
      <c r="J31" s="429"/>
      <c r="K31" s="298"/>
    </row>
    <row r="32" spans="2:11" s="1" customFormat="1" ht="12.75" customHeight="1">
      <c r="B32" s="301"/>
      <c r="C32" s="302"/>
      <c r="D32" s="302"/>
      <c r="E32" s="302"/>
      <c r="F32" s="302"/>
      <c r="G32" s="302"/>
      <c r="H32" s="302"/>
      <c r="I32" s="302"/>
      <c r="J32" s="302"/>
      <c r="K32" s="298"/>
    </row>
    <row r="33" spans="2:11" s="1" customFormat="1" ht="15" customHeight="1">
      <c r="B33" s="301"/>
      <c r="C33" s="302"/>
      <c r="D33" s="429" t="s">
        <v>1722</v>
      </c>
      <c r="E33" s="429"/>
      <c r="F33" s="429"/>
      <c r="G33" s="429"/>
      <c r="H33" s="429"/>
      <c r="I33" s="429"/>
      <c r="J33" s="429"/>
      <c r="K33" s="298"/>
    </row>
    <row r="34" spans="2:11" s="1" customFormat="1" ht="15" customHeight="1">
      <c r="B34" s="301"/>
      <c r="C34" s="302"/>
      <c r="D34" s="429" t="s">
        <v>1723</v>
      </c>
      <c r="E34" s="429"/>
      <c r="F34" s="429"/>
      <c r="G34" s="429"/>
      <c r="H34" s="429"/>
      <c r="I34" s="429"/>
      <c r="J34" s="429"/>
      <c r="K34" s="298"/>
    </row>
    <row r="35" spans="2:11" s="1" customFormat="1" ht="15" customHeight="1">
      <c r="B35" s="301"/>
      <c r="C35" s="302"/>
      <c r="D35" s="429" t="s">
        <v>1724</v>
      </c>
      <c r="E35" s="429"/>
      <c r="F35" s="429"/>
      <c r="G35" s="429"/>
      <c r="H35" s="429"/>
      <c r="I35" s="429"/>
      <c r="J35" s="429"/>
      <c r="K35" s="298"/>
    </row>
    <row r="36" spans="2:11" s="1" customFormat="1" ht="15" customHeight="1">
      <c r="B36" s="301"/>
      <c r="C36" s="302"/>
      <c r="D36" s="300"/>
      <c r="E36" s="303" t="s">
        <v>178</v>
      </c>
      <c r="F36" s="300"/>
      <c r="G36" s="429" t="s">
        <v>1725</v>
      </c>
      <c r="H36" s="429"/>
      <c r="I36" s="429"/>
      <c r="J36" s="429"/>
      <c r="K36" s="298"/>
    </row>
    <row r="37" spans="2:11" s="1" customFormat="1" ht="30.75" customHeight="1">
      <c r="B37" s="301"/>
      <c r="C37" s="302"/>
      <c r="D37" s="300"/>
      <c r="E37" s="303" t="s">
        <v>1726</v>
      </c>
      <c r="F37" s="300"/>
      <c r="G37" s="429" t="s">
        <v>1727</v>
      </c>
      <c r="H37" s="429"/>
      <c r="I37" s="429"/>
      <c r="J37" s="429"/>
      <c r="K37" s="298"/>
    </row>
    <row r="38" spans="2:11" s="1" customFormat="1" ht="15" customHeight="1">
      <c r="B38" s="301"/>
      <c r="C38" s="302"/>
      <c r="D38" s="300"/>
      <c r="E38" s="303" t="s">
        <v>62</v>
      </c>
      <c r="F38" s="300"/>
      <c r="G38" s="429" t="s">
        <v>1728</v>
      </c>
      <c r="H38" s="429"/>
      <c r="I38" s="429"/>
      <c r="J38" s="429"/>
      <c r="K38" s="298"/>
    </row>
    <row r="39" spans="2:11" s="1" customFormat="1" ht="15" customHeight="1">
      <c r="B39" s="301"/>
      <c r="C39" s="302"/>
      <c r="D39" s="300"/>
      <c r="E39" s="303" t="s">
        <v>63</v>
      </c>
      <c r="F39" s="300"/>
      <c r="G39" s="429" t="s">
        <v>1729</v>
      </c>
      <c r="H39" s="429"/>
      <c r="I39" s="429"/>
      <c r="J39" s="429"/>
      <c r="K39" s="298"/>
    </row>
    <row r="40" spans="2:11" s="1" customFormat="1" ht="15" customHeight="1">
      <c r="B40" s="301"/>
      <c r="C40" s="302"/>
      <c r="D40" s="300"/>
      <c r="E40" s="303" t="s">
        <v>179</v>
      </c>
      <c r="F40" s="300"/>
      <c r="G40" s="429" t="s">
        <v>1730</v>
      </c>
      <c r="H40" s="429"/>
      <c r="I40" s="429"/>
      <c r="J40" s="429"/>
      <c r="K40" s="298"/>
    </row>
    <row r="41" spans="2:11" s="1" customFormat="1" ht="15" customHeight="1">
      <c r="B41" s="301"/>
      <c r="C41" s="302"/>
      <c r="D41" s="300"/>
      <c r="E41" s="303" t="s">
        <v>180</v>
      </c>
      <c r="F41" s="300"/>
      <c r="G41" s="429" t="s">
        <v>1731</v>
      </c>
      <c r="H41" s="429"/>
      <c r="I41" s="429"/>
      <c r="J41" s="429"/>
      <c r="K41" s="298"/>
    </row>
    <row r="42" spans="2:11" s="1" customFormat="1" ht="15" customHeight="1">
      <c r="B42" s="301"/>
      <c r="C42" s="302"/>
      <c r="D42" s="300"/>
      <c r="E42" s="303" t="s">
        <v>1732</v>
      </c>
      <c r="F42" s="300"/>
      <c r="G42" s="429" t="s">
        <v>1733</v>
      </c>
      <c r="H42" s="429"/>
      <c r="I42" s="429"/>
      <c r="J42" s="429"/>
      <c r="K42" s="298"/>
    </row>
    <row r="43" spans="2:11" s="1" customFormat="1" ht="15" customHeight="1">
      <c r="B43" s="301"/>
      <c r="C43" s="302"/>
      <c r="D43" s="300"/>
      <c r="E43" s="303"/>
      <c r="F43" s="300"/>
      <c r="G43" s="429" t="s">
        <v>1734</v>
      </c>
      <c r="H43" s="429"/>
      <c r="I43" s="429"/>
      <c r="J43" s="429"/>
      <c r="K43" s="298"/>
    </row>
    <row r="44" spans="2:11" s="1" customFormat="1" ht="15" customHeight="1">
      <c r="B44" s="301"/>
      <c r="C44" s="302"/>
      <c r="D44" s="300"/>
      <c r="E44" s="303" t="s">
        <v>1735</v>
      </c>
      <c r="F44" s="300"/>
      <c r="G44" s="429" t="s">
        <v>1736</v>
      </c>
      <c r="H44" s="429"/>
      <c r="I44" s="429"/>
      <c r="J44" s="429"/>
      <c r="K44" s="298"/>
    </row>
    <row r="45" spans="2:11" s="1" customFormat="1" ht="15" customHeight="1">
      <c r="B45" s="301"/>
      <c r="C45" s="302"/>
      <c r="D45" s="300"/>
      <c r="E45" s="303" t="s">
        <v>182</v>
      </c>
      <c r="F45" s="300"/>
      <c r="G45" s="429" t="s">
        <v>1737</v>
      </c>
      <c r="H45" s="429"/>
      <c r="I45" s="429"/>
      <c r="J45" s="429"/>
      <c r="K45" s="298"/>
    </row>
    <row r="46" spans="2:11" s="1" customFormat="1" ht="12.75" customHeight="1">
      <c r="B46" s="301"/>
      <c r="C46" s="302"/>
      <c r="D46" s="300"/>
      <c r="E46" s="300"/>
      <c r="F46" s="300"/>
      <c r="G46" s="300"/>
      <c r="H46" s="300"/>
      <c r="I46" s="300"/>
      <c r="J46" s="300"/>
      <c r="K46" s="298"/>
    </row>
    <row r="47" spans="2:11" s="1" customFormat="1" ht="15" customHeight="1">
      <c r="B47" s="301"/>
      <c r="C47" s="302"/>
      <c r="D47" s="429" t="s">
        <v>1738</v>
      </c>
      <c r="E47" s="429"/>
      <c r="F47" s="429"/>
      <c r="G47" s="429"/>
      <c r="H47" s="429"/>
      <c r="I47" s="429"/>
      <c r="J47" s="429"/>
      <c r="K47" s="298"/>
    </row>
    <row r="48" spans="2:11" s="1" customFormat="1" ht="15" customHeight="1">
      <c r="B48" s="301"/>
      <c r="C48" s="302"/>
      <c r="D48" s="302"/>
      <c r="E48" s="429" t="s">
        <v>1739</v>
      </c>
      <c r="F48" s="429"/>
      <c r="G48" s="429"/>
      <c r="H48" s="429"/>
      <c r="I48" s="429"/>
      <c r="J48" s="429"/>
      <c r="K48" s="298"/>
    </row>
    <row r="49" spans="2:11" s="1" customFormat="1" ht="15" customHeight="1">
      <c r="B49" s="301"/>
      <c r="C49" s="302"/>
      <c r="D49" s="302"/>
      <c r="E49" s="429" t="s">
        <v>1740</v>
      </c>
      <c r="F49" s="429"/>
      <c r="G49" s="429"/>
      <c r="H49" s="429"/>
      <c r="I49" s="429"/>
      <c r="J49" s="429"/>
      <c r="K49" s="298"/>
    </row>
    <row r="50" spans="2:11" s="1" customFormat="1" ht="15" customHeight="1">
      <c r="B50" s="301"/>
      <c r="C50" s="302"/>
      <c r="D50" s="302"/>
      <c r="E50" s="429" t="s">
        <v>1741</v>
      </c>
      <c r="F50" s="429"/>
      <c r="G50" s="429"/>
      <c r="H50" s="429"/>
      <c r="I50" s="429"/>
      <c r="J50" s="429"/>
      <c r="K50" s="298"/>
    </row>
    <row r="51" spans="2:11" s="1" customFormat="1" ht="15" customHeight="1">
      <c r="B51" s="301"/>
      <c r="C51" s="302"/>
      <c r="D51" s="429" t="s">
        <v>1742</v>
      </c>
      <c r="E51" s="429"/>
      <c r="F51" s="429"/>
      <c r="G51" s="429"/>
      <c r="H51" s="429"/>
      <c r="I51" s="429"/>
      <c r="J51" s="429"/>
      <c r="K51" s="298"/>
    </row>
    <row r="52" spans="2:11" s="1" customFormat="1" ht="25.5" customHeight="1">
      <c r="B52" s="297"/>
      <c r="C52" s="430" t="s">
        <v>1743</v>
      </c>
      <c r="D52" s="430"/>
      <c r="E52" s="430"/>
      <c r="F52" s="430"/>
      <c r="G52" s="430"/>
      <c r="H52" s="430"/>
      <c r="I52" s="430"/>
      <c r="J52" s="430"/>
      <c r="K52" s="298"/>
    </row>
    <row r="53" spans="2:11" s="1" customFormat="1" ht="5.25" customHeight="1">
      <c r="B53" s="297"/>
      <c r="C53" s="299"/>
      <c r="D53" s="299"/>
      <c r="E53" s="299"/>
      <c r="F53" s="299"/>
      <c r="G53" s="299"/>
      <c r="H53" s="299"/>
      <c r="I53" s="299"/>
      <c r="J53" s="299"/>
      <c r="K53" s="298"/>
    </row>
    <row r="54" spans="2:11" s="1" customFormat="1" ht="15" customHeight="1">
      <c r="B54" s="297"/>
      <c r="C54" s="429" t="s">
        <v>1744</v>
      </c>
      <c r="D54" s="429"/>
      <c r="E54" s="429"/>
      <c r="F54" s="429"/>
      <c r="G54" s="429"/>
      <c r="H54" s="429"/>
      <c r="I54" s="429"/>
      <c r="J54" s="429"/>
      <c r="K54" s="298"/>
    </row>
    <row r="55" spans="2:11" s="1" customFormat="1" ht="15" customHeight="1">
      <c r="B55" s="297"/>
      <c r="C55" s="429" t="s">
        <v>1745</v>
      </c>
      <c r="D55" s="429"/>
      <c r="E55" s="429"/>
      <c r="F55" s="429"/>
      <c r="G55" s="429"/>
      <c r="H55" s="429"/>
      <c r="I55" s="429"/>
      <c r="J55" s="429"/>
      <c r="K55" s="298"/>
    </row>
    <row r="56" spans="2:11" s="1" customFormat="1" ht="12.75" customHeight="1">
      <c r="B56" s="297"/>
      <c r="C56" s="300"/>
      <c r="D56" s="300"/>
      <c r="E56" s="300"/>
      <c r="F56" s="300"/>
      <c r="G56" s="300"/>
      <c r="H56" s="300"/>
      <c r="I56" s="300"/>
      <c r="J56" s="300"/>
      <c r="K56" s="298"/>
    </row>
    <row r="57" spans="2:11" s="1" customFormat="1" ht="15" customHeight="1">
      <c r="B57" s="297"/>
      <c r="C57" s="429" t="s">
        <v>1746</v>
      </c>
      <c r="D57" s="429"/>
      <c r="E57" s="429"/>
      <c r="F57" s="429"/>
      <c r="G57" s="429"/>
      <c r="H57" s="429"/>
      <c r="I57" s="429"/>
      <c r="J57" s="429"/>
      <c r="K57" s="298"/>
    </row>
    <row r="58" spans="2:11" s="1" customFormat="1" ht="15" customHeight="1">
      <c r="B58" s="297"/>
      <c r="C58" s="302"/>
      <c r="D58" s="429" t="s">
        <v>1747</v>
      </c>
      <c r="E58" s="429"/>
      <c r="F58" s="429"/>
      <c r="G58" s="429"/>
      <c r="H58" s="429"/>
      <c r="I58" s="429"/>
      <c r="J58" s="429"/>
      <c r="K58" s="298"/>
    </row>
    <row r="59" spans="2:11" s="1" customFormat="1" ht="15" customHeight="1">
      <c r="B59" s="297"/>
      <c r="C59" s="302"/>
      <c r="D59" s="429" t="s">
        <v>1748</v>
      </c>
      <c r="E59" s="429"/>
      <c r="F59" s="429"/>
      <c r="G59" s="429"/>
      <c r="H59" s="429"/>
      <c r="I59" s="429"/>
      <c r="J59" s="429"/>
      <c r="K59" s="298"/>
    </row>
    <row r="60" spans="2:11" s="1" customFormat="1" ht="15" customHeight="1">
      <c r="B60" s="297"/>
      <c r="C60" s="302"/>
      <c r="D60" s="429" t="s">
        <v>1749</v>
      </c>
      <c r="E60" s="429"/>
      <c r="F60" s="429"/>
      <c r="G60" s="429"/>
      <c r="H60" s="429"/>
      <c r="I60" s="429"/>
      <c r="J60" s="429"/>
      <c r="K60" s="298"/>
    </row>
    <row r="61" spans="2:11" s="1" customFormat="1" ht="15" customHeight="1">
      <c r="B61" s="297"/>
      <c r="C61" s="302"/>
      <c r="D61" s="429" t="s">
        <v>1750</v>
      </c>
      <c r="E61" s="429"/>
      <c r="F61" s="429"/>
      <c r="G61" s="429"/>
      <c r="H61" s="429"/>
      <c r="I61" s="429"/>
      <c r="J61" s="429"/>
      <c r="K61" s="298"/>
    </row>
    <row r="62" spans="2:11" s="1" customFormat="1" ht="15" customHeight="1">
      <c r="B62" s="297"/>
      <c r="C62" s="302"/>
      <c r="D62" s="431" t="s">
        <v>1751</v>
      </c>
      <c r="E62" s="431"/>
      <c r="F62" s="431"/>
      <c r="G62" s="431"/>
      <c r="H62" s="431"/>
      <c r="I62" s="431"/>
      <c r="J62" s="431"/>
      <c r="K62" s="298"/>
    </row>
    <row r="63" spans="2:11" s="1" customFormat="1" ht="15" customHeight="1">
      <c r="B63" s="297"/>
      <c r="C63" s="302"/>
      <c r="D63" s="429" t="s">
        <v>1752</v>
      </c>
      <c r="E63" s="429"/>
      <c r="F63" s="429"/>
      <c r="G63" s="429"/>
      <c r="H63" s="429"/>
      <c r="I63" s="429"/>
      <c r="J63" s="429"/>
      <c r="K63" s="298"/>
    </row>
    <row r="64" spans="2:11" s="1" customFormat="1" ht="12.75" customHeight="1">
      <c r="B64" s="297"/>
      <c r="C64" s="302"/>
      <c r="D64" s="302"/>
      <c r="E64" s="305"/>
      <c r="F64" s="302"/>
      <c r="G64" s="302"/>
      <c r="H64" s="302"/>
      <c r="I64" s="302"/>
      <c r="J64" s="302"/>
      <c r="K64" s="298"/>
    </row>
    <row r="65" spans="2:11" s="1" customFormat="1" ht="15" customHeight="1">
      <c r="B65" s="297"/>
      <c r="C65" s="302"/>
      <c r="D65" s="429" t="s">
        <v>1753</v>
      </c>
      <c r="E65" s="429"/>
      <c r="F65" s="429"/>
      <c r="G65" s="429"/>
      <c r="H65" s="429"/>
      <c r="I65" s="429"/>
      <c r="J65" s="429"/>
      <c r="K65" s="298"/>
    </row>
    <row r="66" spans="2:11" s="1" customFormat="1" ht="15" customHeight="1">
      <c r="B66" s="297"/>
      <c r="C66" s="302"/>
      <c r="D66" s="431" t="s">
        <v>1754</v>
      </c>
      <c r="E66" s="431"/>
      <c r="F66" s="431"/>
      <c r="G66" s="431"/>
      <c r="H66" s="431"/>
      <c r="I66" s="431"/>
      <c r="J66" s="431"/>
      <c r="K66" s="298"/>
    </row>
    <row r="67" spans="2:11" s="1" customFormat="1" ht="15" customHeight="1">
      <c r="B67" s="297"/>
      <c r="C67" s="302"/>
      <c r="D67" s="429" t="s">
        <v>1755</v>
      </c>
      <c r="E67" s="429"/>
      <c r="F67" s="429"/>
      <c r="G67" s="429"/>
      <c r="H67" s="429"/>
      <c r="I67" s="429"/>
      <c r="J67" s="429"/>
      <c r="K67" s="298"/>
    </row>
    <row r="68" spans="2:11" s="1" customFormat="1" ht="15" customHeight="1">
      <c r="B68" s="297"/>
      <c r="C68" s="302"/>
      <c r="D68" s="429" t="s">
        <v>1756</v>
      </c>
      <c r="E68" s="429"/>
      <c r="F68" s="429"/>
      <c r="G68" s="429"/>
      <c r="H68" s="429"/>
      <c r="I68" s="429"/>
      <c r="J68" s="429"/>
      <c r="K68" s="298"/>
    </row>
    <row r="69" spans="2:11" s="1" customFormat="1" ht="15" customHeight="1">
      <c r="B69" s="297"/>
      <c r="C69" s="302"/>
      <c r="D69" s="429" t="s">
        <v>1757</v>
      </c>
      <c r="E69" s="429"/>
      <c r="F69" s="429"/>
      <c r="G69" s="429"/>
      <c r="H69" s="429"/>
      <c r="I69" s="429"/>
      <c r="J69" s="429"/>
      <c r="K69" s="298"/>
    </row>
    <row r="70" spans="2:11" s="1" customFormat="1" ht="15" customHeight="1">
      <c r="B70" s="297"/>
      <c r="C70" s="302"/>
      <c r="D70" s="429" t="s">
        <v>1758</v>
      </c>
      <c r="E70" s="429"/>
      <c r="F70" s="429"/>
      <c r="G70" s="429"/>
      <c r="H70" s="429"/>
      <c r="I70" s="429"/>
      <c r="J70" s="429"/>
      <c r="K70" s="298"/>
    </row>
    <row r="71" spans="2:11" s="1" customFormat="1" ht="12.75" customHeight="1">
      <c r="B71" s="306"/>
      <c r="C71" s="307"/>
      <c r="D71" s="307"/>
      <c r="E71" s="307"/>
      <c r="F71" s="307"/>
      <c r="G71" s="307"/>
      <c r="H71" s="307"/>
      <c r="I71" s="307"/>
      <c r="J71" s="307"/>
      <c r="K71" s="308"/>
    </row>
    <row r="72" spans="2:11" s="1" customFormat="1" ht="18.75" customHeight="1">
      <c r="B72" s="309"/>
      <c r="C72" s="309"/>
      <c r="D72" s="309"/>
      <c r="E72" s="309"/>
      <c r="F72" s="309"/>
      <c r="G72" s="309"/>
      <c r="H72" s="309"/>
      <c r="I72" s="309"/>
      <c r="J72" s="309"/>
      <c r="K72" s="310"/>
    </row>
    <row r="73" spans="2:11" s="1" customFormat="1" ht="18.75" customHeight="1">
      <c r="B73" s="310"/>
      <c r="C73" s="310"/>
      <c r="D73" s="310"/>
      <c r="E73" s="310"/>
      <c r="F73" s="310"/>
      <c r="G73" s="310"/>
      <c r="H73" s="310"/>
      <c r="I73" s="310"/>
      <c r="J73" s="310"/>
      <c r="K73" s="310"/>
    </row>
    <row r="74" spans="2:11" s="1" customFormat="1" ht="7.5" customHeight="1">
      <c r="B74" s="311"/>
      <c r="C74" s="312"/>
      <c r="D74" s="312"/>
      <c r="E74" s="312"/>
      <c r="F74" s="312"/>
      <c r="G74" s="312"/>
      <c r="H74" s="312"/>
      <c r="I74" s="312"/>
      <c r="J74" s="312"/>
      <c r="K74" s="313"/>
    </row>
    <row r="75" spans="2:11" s="1" customFormat="1" ht="45" customHeight="1">
      <c r="B75" s="314"/>
      <c r="C75" s="424" t="s">
        <v>1759</v>
      </c>
      <c r="D75" s="424"/>
      <c r="E75" s="424"/>
      <c r="F75" s="424"/>
      <c r="G75" s="424"/>
      <c r="H75" s="424"/>
      <c r="I75" s="424"/>
      <c r="J75" s="424"/>
      <c r="K75" s="315"/>
    </row>
    <row r="76" spans="2:11" s="1" customFormat="1" ht="17.25" customHeight="1">
      <c r="B76" s="314"/>
      <c r="C76" s="316" t="s">
        <v>1760</v>
      </c>
      <c r="D76" s="316"/>
      <c r="E76" s="316"/>
      <c r="F76" s="316" t="s">
        <v>1761</v>
      </c>
      <c r="G76" s="317"/>
      <c r="H76" s="316" t="s">
        <v>63</v>
      </c>
      <c r="I76" s="316" t="s">
        <v>66</v>
      </c>
      <c r="J76" s="316" t="s">
        <v>1762</v>
      </c>
      <c r="K76" s="315"/>
    </row>
    <row r="77" spans="2:11" s="1" customFormat="1" ht="17.25" customHeight="1">
      <c r="B77" s="314"/>
      <c r="C77" s="318" t="s">
        <v>1763</v>
      </c>
      <c r="D77" s="318"/>
      <c r="E77" s="318"/>
      <c r="F77" s="319" t="s">
        <v>1764</v>
      </c>
      <c r="G77" s="320"/>
      <c r="H77" s="318"/>
      <c r="I77" s="318"/>
      <c r="J77" s="318" t="s">
        <v>1765</v>
      </c>
      <c r="K77" s="315"/>
    </row>
    <row r="78" spans="2:11" s="1" customFormat="1" ht="5.25" customHeight="1">
      <c r="B78" s="314"/>
      <c r="C78" s="321"/>
      <c r="D78" s="321"/>
      <c r="E78" s="321"/>
      <c r="F78" s="321"/>
      <c r="G78" s="322"/>
      <c r="H78" s="321"/>
      <c r="I78" s="321"/>
      <c r="J78" s="321"/>
      <c r="K78" s="315"/>
    </row>
    <row r="79" spans="2:11" s="1" customFormat="1" ht="15" customHeight="1">
      <c r="B79" s="314"/>
      <c r="C79" s="303" t="s">
        <v>62</v>
      </c>
      <c r="D79" s="321"/>
      <c r="E79" s="321"/>
      <c r="F79" s="323" t="s">
        <v>1766</v>
      </c>
      <c r="G79" s="322"/>
      <c r="H79" s="303" t="s">
        <v>1767</v>
      </c>
      <c r="I79" s="303" t="s">
        <v>1768</v>
      </c>
      <c r="J79" s="303">
        <v>20</v>
      </c>
      <c r="K79" s="315"/>
    </row>
    <row r="80" spans="2:11" s="1" customFormat="1" ht="15" customHeight="1">
      <c r="B80" s="314"/>
      <c r="C80" s="303" t="s">
        <v>1769</v>
      </c>
      <c r="D80" s="303"/>
      <c r="E80" s="303"/>
      <c r="F80" s="323" t="s">
        <v>1766</v>
      </c>
      <c r="G80" s="322"/>
      <c r="H80" s="303" t="s">
        <v>1770</v>
      </c>
      <c r="I80" s="303" t="s">
        <v>1768</v>
      </c>
      <c r="J80" s="303">
        <v>120</v>
      </c>
      <c r="K80" s="315"/>
    </row>
    <row r="81" spans="2:11" s="1" customFormat="1" ht="15" customHeight="1">
      <c r="B81" s="324"/>
      <c r="C81" s="303" t="s">
        <v>1771</v>
      </c>
      <c r="D81" s="303"/>
      <c r="E81" s="303"/>
      <c r="F81" s="323" t="s">
        <v>1772</v>
      </c>
      <c r="G81" s="322"/>
      <c r="H81" s="303" t="s">
        <v>1773</v>
      </c>
      <c r="I81" s="303" t="s">
        <v>1768</v>
      </c>
      <c r="J81" s="303">
        <v>50</v>
      </c>
      <c r="K81" s="315"/>
    </row>
    <row r="82" spans="2:11" s="1" customFormat="1" ht="15" customHeight="1">
      <c r="B82" s="324"/>
      <c r="C82" s="303" t="s">
        <v>1774</v>
      </c>
      <c r="D82" s="303"/>
      <c r="E82" s="303"/>
      <c r="F82" s="323" t="s">
        <v>1766</v>
      </c>
      <c r="G82" s="322"/>
      <c r="H82" s="303" t="s">
        <v>1775</v>
      </c>
      <c r="I82" s="303" t="s">
        <v>1776</v>
      </c>
      <c r="J82" s="303"/>
      <c r="K82" s="315"/>
    </row>
    <row r="83" spans="2:11" s="1" customFormat="1" ht="15" customHeight="1">
      <c r="B83" s="324"/>
      <c r="C83" s="325" t="s">
        <v>1777</v>
      </c>
      <c r="D83" s="325"/>
      <c r="E83" s="325"/>
      <c r="F83" s="326" t="s">
        <v>1772</v>
      </c>
      <c r="G83" s="325"/>
      <c r="H83" s="325" t="s">
        <v>1778</v>
      </c>
      <c r="I83" s="325" t="s">
        <v>1768</v>
      </c>
      <c r="J83" s="325">
        <v>15</v>
      </c>
      <c r="K83" s="315"/>
    </row>
    <row r="84" spans="2:11" s="1" customFormat="1" ht="15" customHeight="1">
      <c r="B84" s="324"/>
      <c r="C84" s="325" t="s">
        <v>1779</v>
      </c>
      <c r="D84" s="325"/>
      <c r="E84" s="325"/>
      <c r="F84" s="326" t="s">
        <v>1772</v>
      </c>
      <c r="G84" s="325"/>
      <c r="H84" s="325" t="s">
        <v>1780</v>
      </c>
      <c r="I84" s="325" t="s">
        <v>1768</v>
      </c>
      <c r="J84" s="325">
        <v>15</v>
      </c>
      <c r="K84" s="315"/>
    </row>
    <row r="85" spans="2:11" s="1" customFormat="1" ht="15" customHeight="1">
      <c r="B85" s="324"/>
      <c r="C85" s="325" t="s">
        <v>1781</v>
      </c>
      <c r="D85" s="325"/>
      <c r="E85" s="325"/>
      <c r="F85" s="326" t="s">
        <v>1772</v>
      </c>
      <c r="G85" s="325"/>
      <c r="H85" s="325" t="s">
        <v>1782</v>
      </c>
      <c r="I85" s="325" t="s">
        <v>1768</v>
      </c>
      <c r="J85" s="325">
        <v>20</v>
      </c>
      <c r="K85" s="315"/>
    </row>
    <row r="86" spans="2:11" s="1" customFormat="1" ht="15" customHeight="1">
      <c r="B86" s="324"/>
      <c r="C86" s="325" t="s">
        <v>1783</v>
      </c>
      <c r="D86" s="325"/>
      <c r="E86" s="325"/>
      <c r="F86" s="326" t="s">
        <v>1772</v>
      </c>
      <c r="G86" s="325"/>
      <c r="H86" s="325" t="s">
        <v>1784</v>
      </c>
      <c r="I86" s="325" t="s">
        <v>1768</v>
      </c>
      <c r="J86" s="325">
        <v>20</v>
      </c>
      <c r="K86" s="315"/>
    </row>
    <row r="87" spans="2:11" s="1" customFormat="1" ht="15" customHeight="1">
      <c r="B87" s="324"/>
      <c r="C87" s="303" t="s">
        <v>1785</v>
      </c>
      <c r="D87" s="303"/>
      <c r="E87" s="303"/>
      <c r="F87" s="323" t="s">
        <v>1772</v>
      </c>
      <c r="G87" s="322"/>
      <c r="H87" s="303" t="s">
        <v>1786</v>
      </c>
      <c r="I87" s="303" t="s">
        <v>1768</v>
      </c>
      <c r="J87" s="303">
        <v>50</v>
      </c>
      <c r="K87" s="315"/>
    </row>
    <row r="88" spans="2:11" s="1" customFormat="1" ht="15" customHeight="1">
      <c r="B88" s="324"/>
      <c r="C88" s="303" t="s">
        <v>1787</v>
      </c>
      <c r="D88" s="303"/>
      <c r="E88" s="303"/>
      <c r="F88" s="323" t="s">
        <v>1772</v>
      </c>
      <c r="G88" s="322"/>
      <c r="H88" s="303" t="s">
        <v>1788</v>
      </c>
      <c r="I88" s="303" t="s">
        <v>1768</v>
      </c>
      <c r="J88" s="303">
        <v>20</v>
      </c>
      <c r="K88" s="315"/>
    </row>
    <row r="89" spans="2:11" s="1" customFormat="1" ht="15" customHeight="1">
      <c r="B89" s="324"/>
      <c r="C89" s="303" t="s">
        <v>1789</v>
      </c>
      <c r="D89" s="303"/>
      <c r="E89" s="303"/>
      <c r="F89" s="323" t="s">
        <v>1772</v>
      </c>
      <c r="G89" s="322"/>
      <c r="H89" s="303" t="s">
        <v>1790</v>
      </c>
      <c r="I89" s="303" t="s">
        <v>1768</v>
      </c>
      <c r="J89" s="303">
        <v>20</v>
      </c>
      <c r="K89" s="315"/>
    </row>
    <row r="90" spans="2:11" s="1" customFormat="1" ht="15" customHeight="1">
      <c r="B90" s="324"/>
      <c r="C90" s="303" t="s">
        <v>1791</v>
      </c>
      <c r="D90" s="303"/>
      <c r="E90" s="303"/>
      <c r="F90" s="323" t="s">
        <v>1772</v>
      </c>
      <c r="G90" s="322"/>
      <c r="H90" s="303" t="s">
        <v>1792</v>
      </c>
      <c r="I90" s="303" t="s">
        <v>1768</v>
      </c>
      <c r="J90" s="303">
        <v>50</v>
      </c>
      <c r="K90" s="315"/>
    </row>
    <row r="91" spans="2:11" s="1" customFormat="1" ht="15" customHeight="1">
      <c r="B91" s="324"/>
      <c r="C91" s="303" t="s">
        <v>1793</v>
      </c>
      <c r="D91" s="303"/>
      <c r="E91" s="303"/>
      <c r="F91" s="323" t="s">
        <v>1772</v>
      </c>
      <c r="G91" s="322"/>
      <c r="H91" s="303" t="s">
        <v>1793</v>
      </c>
      <c r="I91" s="303" t="s">
        <v>1768</v>
      </c>
      <c r="J91" s="303">
        <v>50</v>
      </c>
      <c r="K91" s="315"/>
    </row>
    <row r="92" spans="2:11" s="1" customFormat="1" ht="15" customHeight="1">
      <c r="B92" s="324"/>
      <c r="C92" s="303" t="s">
        <v>1794</v>
      </c>
      <c r="D92" s="303"/>
      <c r="E92" s="303"/>
      <c r="F92" s="323" t="s">
        <v>1772</v>
      </c>
      <c r="G92" s="322"/>
      <c r="H92" s="303" t="s">
        <v>1795</v>
      </c>
      <c r="I92" s="303" t="s">
        <v>1768</v>
      </c>
      <c r="J92" s="303">
        <v>255</v>
      </c>
      <c r="K92" s="315"/>
    </row>
    <row r="93" spans="2:11" s="1" customFormat="1" ht="15" customHeight="1">
      <c r="B93" s="324"/>
      <c r="C93" s="303" t="s">
        <v>1796</v>
      </c>
      <c r="D93" s="303"/>
      <c r="E93" s="303"/>
      <c r="F93" s="323" t="s">
        <v>1766</v>
      </c>
      <c r="G93" s="322"/>
      <c r="H93" s="303" t="s">
        <v>1797</v>
      </c>
      <c r="I93" s="303" t="s">
        <v>1798</v>
      </c>
      <c r="J93" s="303"/>
      <c r="K93" s="315"/>
    </row>
    <row r="94" spans="2:11" s="1" customFormat="1" ht="15" customHeight="1">
      <c r="B94" s="324"/>
      <c r="C94" s="303" t="s">
        <v>1799</v>
      </c>
      <c r="D94" s="303"/>
      <c r="E94" s="303"/>
      <c r="F94" s="323" t="s">
        <v>1766</v>
      </c>
      <c r="G94" s="322"/>
      <c r="H94" s="303" t="s">
        <v>1800</v>
      </c>
      <c r="I94" s="303" t="s">
        <v>1801</v>
      </c>
      <c r="J94" s="303"/>
      <c r="K94" s="315"/>
    </row>
    <row r="95" spans="2:11" s="1" customFormat="1" ht="15" customHeight="1">
      <c r="B95" s="324"/>
      <c r="C95" s="303" t="s">
        <v>1802</v>
      </c>
      <c r="D95" s="303"/>
      <c r="E95" s="303"/>
      <c r="F95" s="323" t="s">
        <v>1766</v>
      </c>
      <c r="G95" s="322"/>
      <c r="H95" s="303" t="s">
        <v>1802</v>
      </c>
      <c r="I95" s="303" t="s">
        <v>1801</v>
      </c>
      <c r="J95" s="303"/>
      <c r="K95" s="315"/>
    </row>
    <row r="96" spans="2:11" s="1" customFormat="1" ht="15" customHeight="1">
      <c r="B96" s="324"/>
      <c r="C96" s="303" t="s">
        <v>47</v>
      </c>
      <c r="D96" s="303"/>
      <c r="E96" s="303"/>
      <c r="F96" s="323" t="s">
        <v>1766</v>
      </c>
      <c r="G96" s="322"/>
      <c r="H96" s="303" t="s">
        <v>1803</v>
      </c>
      <c r="I96" s="303" t="s">
        <v>1801</v>
      </c>
      <c r="J96" s="303"/>
      <c r="K96" s="315"/>
    </row>
    <row r="97" spans="2:11" s="1" customFormat="1" ht="15" customHeight="1">
      <c r="B97" s="324"/>
      <c r="C97" s="303" t="s">
        <v>57</v>
      </c>
      <c r="D97" s="303"/>
      <c r="E97" s="303"/>
      <c r="F97" s="323" t="s">
        <v>1766</v>
      </c>
      <c r="G97" s="322"/>
      <c r="H97" s="303" t="s">
        <v>1804</v>
      </c>
      <c r="I97" s="303" t="s">
        <v>1801</v>
      </c>
      <c r="J97" s="303"/>
      <c r="K97" s="315"/>
    </row>
    <row r="98" spans="2:11" s="1" customFormat="1" ht="15" customHeight="1">
      <c r="B98" s="327"/>
      <c r="C98" s="328"/>
      <c r="D98" s="328"/>
      <c r="E98" s="328"/>
      <c r="F98" s="328"/>
      <c r="G98" s="328"/>
      <c r="H98" s="328"/>
      <c r="I98" s="328"/>
      <c r="J98" s="328"/>
      <c r="K98" s="329"/>
    </row>
    <row r="99" spans="2:11" s="1" customFormat="1" ht="18.75" customHeight="1">
      <c r="B99" s="330"/>
      <c r="C99" s="331"/>
      <c r="D99" s="331"/>
      <c r="E99" s="331"/>
      <c r="F99" s="331"/>
      <c r="G99" s="331"/>
      <c r="H99" s="331"/>
      <c r="I99" s="331"/>
      <c r="J99" s="331"/>
      <c r="K99" s="330"/>
    </row>
    <row r="100" spans="2:11" s="1" customFormat="1" ht="18.75" customHeight="1">
      <c r="B100" s="310"/>
      <c r="C100" s="310"/>
      <c r="D100" s="310"/>
      <c r="E100" s="310"/>
      <c r="F100" s="310"/>
      <c r="G100" s="310"/>
      <c r="H100" s="310"/>
      <c r="I100" s="310"/>
      <c r="J100" s="310"/>
      <c r="K100" s="310"/>
    </row>
    <row r="101" spans="2:11" s="1" customFormat="1" ht="7.5" customHeight="1">
      <c r="B101" s="311"/>
      <c r="C101" s="312"/>
      <c r="D101" s="312"/>
      <c r="E101" s="312"/>
      <c r="F101" s="312"/>
      <c r="G101" s="312"/>
      <c r="H101" s="312"/>
      <c r="I101" s="312"/>
      <c r="J101" s="312"/>
      <c r="K101" s="313"/>
    </row>
    <row r="102" spans="2:11" s="1" customFormat="1" ht="45" customHeight="1">
      <c r="B102" s="314"/>
      <c r="C102" s="424" t="s">
        <v>1805</v>
      </c>
      <c r="D102" s="424"/>
      <c r="E102" s="424"/>
      <c r="F102" s="424"/>
      <c r="G102" s="424"/>
      <c r="H102" s="424"/>
      <c r="I102" s="424"/>
      <c r="J102" s="424"/>
      <c r="K102" s="315"/>
    </row>
    <row r="103" spans="2:11" s="1" customFormat="1" ht="17.25" customHeight="1">
      <c r="B103" s="314"/>
      <c r="C103" s="316" t="s">
        <v>1760</v>
      </c>
      <c r="D103" s="316"/>
      <c r="E103" s="316"/>
      <c r="F103" s="316" t="s">
        <v>1761</v>
      </c>
      <c r="G103" s="317"/>
      <c r="H103" s="316" t="s">
        <v>63</v>
      </c>
      <c r="I103" s="316" t="s">
        <v>66</v>
      </c>
      <c r="J103" s="316" t="s">
        <v>1762</v>
      </c>
      <c r="K103" s="315"/>
    </row>
    <row r="104" spans="2:11" s="1" customFormat="1" ht="17.25" customHeight="1">
      <c r="B104" s="314"/>
      <c r="C104" s="318" t="s">
        <v>1763</v>
      </c>
      <c r="D104" s="318"/>
      <c r="E104" s="318"/>
      <c r="F104" s="319" t="s">
        <v>1764</v>
      </c>
      <c r="G104" s="320"/>
      <c r="H104" s="318"/>
      <c r="I104" s="318"/>
      <c r="J104" s="318" t="s">
        <v>1765</v>
      </c>
      <c r="K104" s="315"/>
    </row>
    <row r="105" spans="2:11" s="1" customFormat="1" ht="5.25" customHeight="1">
      <c r="B105" s="314"/>
      <c r="C105" s="316"/>
      <c r="D105" s="316"/>
      <c r="E105" s="316"/>
      <c r="F105" s="316"/>
      <c r="G105" s="332"/>
      <c r="H105" s="316"/>
      <c r="I105" s="316"/>
      <c r="J105" s="316"/>
      <c r="K105" s="315"/>
    </row>
    <row r="106" spans="2:11" s="1" customFormat="1" ht="15" customHeight="1">
      <c r="B106" s="314"/>
      <c r="C106" s="303" t="s">
        <v>62</v>
      </c>
      <c r="D106" s="321"/>
      <c r="E106" s="321"/>
      <c r="F106" s="323" t="s">
        <v>1766</v>
      </c>
      <c r="G106" s="332"/>
      <c r="H106" s="303" t="s">
        <v>1806</v>
      </c>
      <c r="I106" s="303" t="s">
        <v>1768</v>
      </c>
      <c r="J106" s="303">
        <v>20</v>
      </c>
      <c r="K106" s="315"/>
    </row>
    <row r="107" spans="2:11" s="1" customFormat="1" ht="15" customHeight="1">
      <c r="B107" s="314"/>
      <c r="C107" s="303" t="s">
        <v>1769</v>
      </c>
      <c r="D107" s="303"/>
      <c r="E107" s="303"/>
      <c r="F107" s="323" t="s">
        <v>1766</v>
      </c>
      <c r="G107" s="303"/>
      <c r="H107" s="303" t="s">
        <v>1806</v>
      </c>
      <c r="I107" s="303" t="s">
        <v>1768</v>
      </c>
      <c r="J107" s="303">
        <v>120</v>
      </c>
      <c r="K107" s="315"/>
    </row>
    <row r="108" spans="2:11" s="1" customFormat="1" ht="15" customHeight="1">
      <c r="B108" s="324"/>
      <c r="C108" s="303" t="s">
        <v>1771</v>
      </c>
      <c r="D108" s="303"/>
      <c r="E108" s="303"/>
      <c r="F108" s="323" t="s">
        <v>1772</v>
      </c>
      <c r="G108" s="303"/>
      <c r="H108" s="303" t="s">
        <v>1806</v>
      </c>
      <c r="I108" s="303" t="s">
        <v>1768</v>
      </c>
      <c r="J108" s="303">
        <v>50</v>
      </c>
      <c r="K108" s="315"/>
    </row>
    <row r="109" spans="2:11" s="1" customFormat="1" ht="15" customHeight="1">
      <c r="B109" s="324"/>
      <c r="C109" s="303" t="s">
        <v>1774</v>
      </c>
      <c r="D109" s="303"/>
      <c r="E109" s="303"/>
      <c r="F109" s="323" t="s">
        <v>1766</v>
      </c>
      <c r="G109" s="303"/>
      <c r="H109" s="303" t="s">
        <v>1806</v>
      </c>
      <c r="I109" s="303" t="s">
        <v>1776</v>
      </c>
      <c r="J109" s="303"/>
      <c r="K109" s="315"/>
    </row>
    <row r="110" spans="2:11" s="1" customFormat="1" ht="15" customHeight="1">
      <c r="B110" s="324"/>
      <c r="C110" s="303" t="s">
        <v>1785</v>
      </c>
      <c r="D110" s="303"/>
      <c r="E110" s="303"/>
      <c r="F110" s="323" t="s">
        <v>1772</v>
      </c>
      <c r="G110" s="303"/>
      <c r="H110" s="303" t="s">
        <v>1806</v>
      </c>
      <c r="I110" s="303" t="s">
        <v>1768</v>
      </c>
      <c r="J110" s="303">
        <v>50</v>
      </c>
      <c r="K110" s="315"/>
    </row>
    <row r="111" spans="2:11" s="1" customFormat="1" ht="15" customHeight="1">
      <c r="B111" s="324"/>
      <c r="C111" s="303" t="s">
        <v>1793</v>
      </c>
      <c r="D111" s="303"/>
      <c r="E111" s="303"/>
      <c r="F111" s="323" t="s">
        <v>1772</v>
      </c>
      <c r="G111" s="303"/>
      <c r="H111" s="303" t="s">
        <v>1806</v>
      </c>
      <c r="I111" s="303" t="s">
        <v>1768</v>
      </c>
      <c r="J111" s="303">
        <v>50</v>
      </c>
      <c r="K111" s="315"/>
    </row>
    <row r="112" spans="2:11" s="1" customFormat="1" ht="15" customHeight="1">
      <c r="B112" s="324"/>
      <c r="C112" s="303" t="s">
        <v>1791</v>
      </c>
      <c r="D112" s="303"/>
      <c r="E112" s="303"/>
      <c r="F112" s="323" t="s">
        <v>1772</v>
      </c>
      <c r="G112" s="303"/>
      <c r="H112" s="303" t="s">
        <v>1806</v>
      </c>
      <c r="I112" s="303" t="s">
        <v>1768</v>
      </c>
      <c r="J112" s="303">
        <v>50</v>
      </c>
      <c r="K112" s="315"/>
    </row>
    <row r="113" spans="2:11" s="1" customFormat="1" ht="15" customHeight="1">
      <c r="B113" s="324"/>
      <c r="C113" s="303" t="s">
        <v>62</v>
      </c>
      <c r="D113" s="303"/>
      <c r="E113" s="303"/>
      <c r="F113" s="323" t="s">
        <v>1766</v>
      </c>
      <c r="G113" s="303"/>
      <c r="H113" s="303" t="s">
        <v>1807</v>
      </c>
      <c r="I113" s="303" t="s">
        <v>1768</v>
      </c>
      <c r="J113" s="303">
        <v>20</v>
      </c>
      <c r="K113" s="315"/>
    </row>
    <row r="114" spans="2:11" s="1" customFormat="1" ht="15" customHeight="1">
      <c r="B114" s="324"/>
      <c r="C114" s="303" t="s">
        <v>1808</v>
      </c>
      <c r="D114" s="303"/>
      <c r="E114" s="303"/>
      <c r="F114" s="323" t="s">
        <v>1766</v>
      </c>
      <c r="G114" s="303"/>
      <c r="H114" s="303" t="s">
        <v>1809</v>
      </c>
      <c r="I114" s="303" t="s">
        <v>1768</v>
      </c>
      <c r="J114" s="303">
        <v>120</v>
      </c>
      <c r="K114" s="315"/>
    </row>
    <row r="115" spans="2:11" s="1" customFormat="1" ht="15" customHeight="1">
      <c r="B115" s="324"/>
      <c r="C115" s="303" t="s">
        <v>47</v>
      </c>
      <c r="D115" s="303"/>
      <c r="E115" s="303"/>
      <c r="F115" s="323" t="s">
        <v>1766</v>
      </c>
      <c r="G115" s="303"/>
      <c r="H115" s="303" t="s">
        <v>1810</v>
      </c>
      <c r="I115" s="303" t="s">
        <v>1801</v>
      </c>
      <c r="J115" s="303"/>
      <c r="K115" s="315"/>
    </row>
    <row r="116" spans="2:11" s="1" customFormat="1" ht="15" customHeight="1">
      <c r="B116" s="324"/>
      <c r="C116" s="303" t="s">
        <v>57</v>
      </c>
      <c r="D116" s="303"/>
      <c r="E116" s="303"/>
      <c r="F116" s="323" t="s">
        <v>1766</v>
      </c>
      <c r="G116" s="303"/>
      <c r="H116" s="303" t="s">
        <v>1811</v>
      </c>
      <c r="I116" s="303" t="s">
        <v>1801</v>
      </c>
      <c r="J116" s="303"/>
      <c r="K116" s="315"/>
    </row>
    <row r="117" spans="2:11" s="1" customFormat="1" ht="15" customHeight="1">
      <c r="B117" s="324"/>
      <c r="C117" s="303" t="s">
        <v>66</v>
      </c>
      <c r="D117" s="303"/>
      <c r="E117" s="303"/>
      <c r="F117" s="323" t="s">
        <v>1766</v>
      </c>
      <c r="G117" s="303"/>
      <c r="H117" s="303" t="s">
        <v>1812</v>
      </c>
      <c r="I117" s="303" t="s">
        <v>1813</v>
      </c>
      <c r="J117" s="303"/>
      <c r="K117" s="315"/>
    </row>
    <row r="118" spans="2:11" s="1" customFormat="1" ht="15" customHeight="1">
      <c r="B118" s="327"/>
      <c r="C118" s="333"/>
      <c r="D118" s="333"/>
      <c r="E118" s="333"/>
      <c r="F118" s="333"/>
      <c r="G118" s="333"/>
      <c r="H118" s="333"/>
      <c r="I118" s="333"/>
      <c r="J118" s="333"/>
      <c r="K118" s="329"/>
    </row>
    <row r="119" spans="2:11" s="1" customFormat="1" ht="18.75" customHeight="1">
      <c r="B119" s="334"/>
      <c r="C119" s="300"/>
      <c r="D119" s="300"/>
      <c r="E119" s="300"/>
      <c r="F119" s="335"/>
      <c r="G119" s="300"/>
      <c r="H119" s="300"/>
      <c r="I119" s="300"/>
      <c r="J119" s="300"/>
      <c r="K119" s="334"/>
    </row>
    <row r="120" spans="2:11" s="1" customFormat="1" ht="18.75" customHeight="1">
      <c r="B120" s="310"/>
      <c r="C120" s="310"/>
      <c r="D120" s="310"/>
      <c r="E120" s="310"/>
      <c r="F120" s="310"/>
      <c r="G120" s="310"/>
      <c r="H120" s="310"/>
      <c r="I120" s="310"/>
      <c r="J120" s="310"/>
      <c r="K120" s="310"/>
    </row>
    <row r="121" spans="2:11" s="1" customFormat="1" ht="7.5" customHeight="1">
      <c r="B121" s="336"/>
      <c r="C121" s="337"/>
      <c r="D121" s="337"/>
      <c r="E121" s="337"/>
      <c r="F121" s="337"/>
      <c r="G121" s="337"/>
      <c r="H121" s="337"/>
      <c r="I121" s="337"/>
      <c r="J121" s="337"/>
      <c r="K121" s="338"/>
    </row>
    <row r="122" spans="2:11" s="1" customFormat="1" ht="45" customHeight="1">
      <c r="B122" s="339"/>
      <c r="C122" s="425" t="s">
        <v>1814</v>
      </c>
      <c r="D122" s="425"/>
      <c r="E122" s="425"/>
      <c r="F122" s="425"/>
      <c r="G122" s="425"/>
      <c r="H122" s="425"/>
      <c r="I122" s="425"/>
      <c r="J122" s="425"/>
      <c r="K122" s="340"/>
    </row>
    <row r="123" spans="2:11" s="1" customFormat="1" ht="17.25" customHeight="1">
      <c r="B123" s="341"/>
      <c r="C123" s="316" t="s">
        <v>1760</v>
      </c>
      <c r="D123" s="316"/>
      <c r="E123" s="316"/>
      <c r="F123" s="316" t="s">
        <v>1761</v>
      </c>
      <c r="G123" s="317"/>
      <c r="H123" s="316" t="s">
        <v>63</v>
      </c>
      <c r="I123" s="316" t="s">
        <v>66</v>
      </c>
      <c r="J123" s="316" t="s">
        <v>1762</v>
      </c>
      <c r="K123" s="342"/>
    </row>
    <row r="124" spans="2:11" s="1" customFormat="1" ht="17.25" customHeight="1">
      <c r="B124" s="341"/>
      <c r="C124" s="318" t="s">
        <v>1763</v>
      </c>
      <c r="D124" s="318"/>
      <c r="E124" s="318"/>
      <c r="F124" s="319" t="s">
        <v>1764</v>
      </c>
      <c r="G124" s="320"/>
      <c r="H124" s="318"/>
      <c r="I124" s="318"/>
      <c r="J124" s="318" t="s">
        <v>1765</v>
      </c>
      <c r="K124" s="342"/>
    </row>
    <row r="125" spans="2:11" s="1" customFormat="1" ht="5.25" customHeight="1">
      <c r="B125" s="343"/>
      <c r="C125" s="321"/>
      <c r="D125" s="321"/>
      <c r="E125" s="321"/>
      <c r="F125" s="321"/>
      <c r="G125" s="303"/>
      <c r="H125" s="321"/>
      <c r="I125" s="321"/>
      <c r="J125" s="321"/>
      <c r="K125" s="344"/>
    </row>
    <row r="126" spans="2:11" s="1" customFormat="1" ht="15" customHeight="1">
      <c r="B126" s="343"/>
      <c r="C126" s="303" t="s">
        <v>1769</v>
      </c>
      <c r="D126" s="321"/>
      <c r="E126" s="321"/>
      <c r="F126" s="323" t="s">
        <v>1766</v>
      </c>
      <c r="G126" s="303"/>
      <c r="H126" s="303" t="s">
        <v>1806</v>
      </c>
      <c r="I126" s="303" t="s">
        <v>1768</v>
      </c>
      <c r="J126" s="303">
        <v>120</v>
      </c>
      <c r="K126" s="345"/>
    </row>
    <row r="127" spans="2:11" s="1" customFormat="1" ht="15" customHeight="1">
      <c r="B127" s="343"/>
      <c r="C127" s="303" t="s">
        <v>1815</v>
      </c>
      <c r="D127" s="303"/>
      <c r="E127" s="303"/>
      <c r="F127" s="323" t="s">
        <v>1766</v>
      </c>
      <c r="G127" s="303"/>
      <c r="H127" s="303" t="s">
        <v>1816</v>
      </c>
      <c r="I127" s="303" t="s">
        <v>1768</v>
      </c>
      <c r="J127" s="303" t="s">
        <v>1817</v>
      </c>
      <c r="K127" s="345"/>
    </row>
    <row r="128" spans="2:11" s="1" customFormat="1" ht="15" customHeight="1">
      <c r="B128" s="343"/>
      <c r="C128" s="303" t="s">
        <v>99</v>
      </c>
      <c r="D128" s="303"/>
      <c r="E128" s="303"/>
      <c r="F128" s="323" t="s">
        <v>1766</v>
      </c>
      <c r="G128" s="303"/>
      <c r="H128" s="303" t="s">
        <v>1818</v>
      </c>
      <c r="I128" s="303" t="s">
        <v>1768</v>
      </c>
      <c r="J128" s="303" t="s">
        <v>1817</v>
      </c>
      <c r="K128" s="345"/>
    </row>
    <row r="129" spans="2:11" s="1" customFormat="1" ht="15" customHeight="1">
      <c r="B129" s="343"/>
      <c r="C129" s="303" t="s">
        <v>1777</v>
      </c>
      <c r="D129" s="303"/>
      <c r="E129" s="303"/>
      <c r="F129" s="323" t="s">
        <v>1772</v>
      </c>
      <c r="G129" s="303"/>
      <c r="H129" s="303" t="s">
        <v>1778</v>
      </c>
      <c r="I129" s="303" t="s">
        <v>1768</v>
      </c>
      <c r="J129" s="303">
        <v>15</v>
      </c>
      <c r="K129" s="345"/>
    </row>
    <row r="130" spans="2:11" s="1" customFormat="1" ht="15" customHeight="1">
      <c r="B130" s="343"/>
      <c r="C130" s="325" t="s">
        <v>1779</v>
      </c>
      <c r="D130" s="325"/>
      <c r="E130" s="325"/>
      <c r="F130" s="326" t="s">
        <v>1772</v>
      </c>
      <c r="G130" s="325"/>
      <c r="H130" s="325" t="s">
        <v>1780</v>
      </c>
      <c r="I130" s="325" t="s">
        <v>1768</v>
      </c>
      <c r="J130" s="325">
        <v>15</v>
      </c>
      <c r="K130" s="345"/>
    </row>
    <row r="131" spans="2:11" s="1" customFormat="1" ht="15" customHeight="1">
      <c r="B131" s="343"/>
      <c r="C131" s="325" t="s">
        <v>1781</v>
      </c>
      <c r="D131" s="325"/>
      <c r="E131" s="325"/>
      <c r="F131" s="326" t="s">
        <v>1772</v>
      </c>
      <c r="G131" s="325"/>
      <c r="H131" s="325" t="s">
        <v>1782</v>
      </c>
      <c r="I131" s="325" t="s">
        <v>1768</v>
      </c>
      <c r="J131" s="325">
        <v>20</v>
      </c>
      <c r="K131" s="345"/>
    </row>
    <row r="132" spans="2:11" s="1" customFormat="1" ht="15" customHeight="1">
      <c r="B132" s="343"/>
      <c r="C132" s="325" t="s">
        <v>1783</v>
      </c>
      <c r="D132" s="325"/>
      <c r="E132" s="325"/>
      <c r="F132" s="326" t="s">
        <v>1772</v>
      </c>
      <c r="G132" s="325"/>
      <c r="H132" s="325" t="s">
        <v>1784</v>
      </c>
      <c r="I132" s="325" t="s">
        <v>1768</v>
      </c>
      <c r="J132" s="325">
        <v>20</v>
      </c>
      <c r="K132" s="345"/>
    </row>
    <row r="133" spans="2:11" s="1" customFormat="1" ht="15" customHeight="1">
      <c r="B133" s="343"/>
      <c r="C133" s="303" t="s">
        <v>1771</v>
      </c>
      <c r="D133" s="303"/>
      <c r="E133" s="303"/>
      <c r="F133" s="323" t="s">
        <v>1772</v>
      </c>
      <c r="G133" s="303"/>
      <c r="H133" s="303" t="s">
        <v>1806</v>
      </c>
      <c r="I133" s="303" t="s">
        <v>1768</v>
      </c>
      <c r="J133" s="303">
        <v>50</v>
      </c>
      <c r="K133" s="345"/>
    </row>
    <row r="134" spans="2:11" s="1" customFormat="1" ht="15" customHeight="1">
      <c r="B134" s="343"/>
      <c r="C134" s="303" t="s">
        <v>1785</v>
      </c>
      <c r="D134" s="303"/>
      <c r="E134" s="303"/>
      <c r="F134" s="323" t="s">
        <v>1772</v>
      </c>
      <c r="G134" s="303"/>
      <c r="H134" s="303" t="s">
        <v>1806</v>
      </c>
      <c r="I134" s="303" t="s">
        <v>1768</v>
      </c>
      <c r="J134" s="303">
        <v>50</v>
      </c>
      <c r="K134" s="345"/>
    </row>
    <row r="135" spans="2:11" s="1" customFormat="1" ht="15" customHeight="1">
      <c r="B135" s="343"/>
      <c r="C135" s="303" t="s">
        <v>1791</v>
      </c>
      <c r="D135" s="303"/>
      <c r="E135" s="303"/>
      <c r="F135" s="323" t="s">
        <v>1772</v>
      </c>
      <c r="G135" s="303"/>
      <c r="H135" s="303" t="s">
        <v>1806</v>
      </c>
      <c r="I135" s="303" t="s">
        <v>1768</v>
      </c>
      <c r="J135" s="303">
        <v>50</v>
      </c>
      <c r="K135" s="345"/>
    </row>
    <row r="136" spans="2:11" s="1" customFormat="1" ht="15" customHeight="1">
      <c r="B136" s="343"/>
      <c r="C136" s="303" t="s">
        <v>1793</v>
      </c>
      <c r="D136" s="303"/>
      <c r="E136" s="303"/>
      <c r="F136" s="323" t="s">
        <v>1772</v>
      </c>
      <c r="G136" s="303"/>
      <c r="H136" s="303" t="s">
        <v>1806</v>
      </c>
      <c r="I136" s="303" t="s">
        <v>1768</v>
      </c>
      <c r="J136" s="303">
        <v>50</v>
      </c>
      <c r="K136" s="345"/>
    </row>
    <row r="137" spans="2:11" s="1" customFormat="1" ht="15" customHeight="1">
      <c r="B137" s="343"/>
      <c r="C137" s="303" t="s">
        <v>1794</v>
      </c>
      <c r="D137" s="303"/>
      <c r="E137" s="303"/>
      <c r="F137" s="323" t="s">
        <v>1772</v>
      </c>
      <c r="G137" s="303"/>
      <c r="H137" s="303" t="s">
        <v>1819</v>
      </c>
      <c r="I137" s="303" t="s">
        <v>1768</v>
      </c>
      <c r="J137" s="303">
        <v>255</v>
      </c>
      <c r="K137" s="345"/>
    </row>
    <row r="138" spans="2:11" s="1" customFormat="1" ht="15" customHeight="1">
      <c r="B138" s="343"/>
      <c r="C138" s="303" t="s">
        <v>1796</v>
      </c>
      <c r="D138" s="303"/>
      <c r="E138" s="303"/>
      <c r="F138" s="323" t="s">
        <v>1766</v>
      </c>
      <c r="G138" s="303"/>
      <c r="H138" s="303" t="s">
        <v>1820</v>
      </c>
      <c r="I138" s="303" t="s">
        <v>1798</v>
      </c>
      <c r="J138" s="303"/>
      <c r="K138" s="345"/>
    </row>
    <row r="139" spans="2:11" s="1" customFormat="1" ht="15" customHeight="1">
      <c r="B139" s="343"/>
      <c r="C139" s="303" t="s">
        <v>1799</v>
      </c>
      <c r="D139" s="303"/>
      <c r="E139" s="303"/>
      <c r="F139" s="323" t="s">
        <v>1766</v>
      </c>
      <c r="G139" s="303"/>
      <c r="H139" s="303" t="s">
        <v>1821</v>
      </c>
      <c r="I139" s="303" t="s">
        <v>1801</v>
      </c>
      <c r="J139" s="303"/>
      <c r="K139" s="345"/>
    </row>
    <row r="140" spans="2:11" s="1" customFormat="1" ht="15" customHeight="1">
      <c r="B140" s="343"/>
      <c r="C140" s="303" t="s">
        <v>1802</v>
      </c>
      <c r="D140" s="303"/>
      <c r="E140" s="303"/>
      <c r="F140" s="323" t="s">
        <v>1766</v>
      </c>
      <c r="G140" s="303"/>
      <c r="H140" s="303" t="s">
        <v>1802</v>
      </c>
      <c r="I140" s="303" t="s">
        <v>1801</v>
      </c>
      <c r="J140" s="303"/>
      <c r="K140" s="345"/>
    </row>
    <row r="141" spans="2:11" s="1" customFormat="1" ht="15" customHeight="1">
      <c r="B141" s="343"/>
      <c r="C141" s="303" t="s">
        <v>47</v>
      </c>
      <c r="D141" s="303"/>
      <c r="E141" s="303"/>
      <c r="F141" s="323" t="s">
        <v>1766</v>
      </c>
      <c r="G141" s="303"/>
      <c r="H141" s="303" t="s">
        <v>1822</v>
      </c>
      <c r="I141" s="303" t="s">
        <v>1801</v>
      </c>
      <c r="J141" s="303"/>
      <c r="K141" s="345"/>
    </row>
    <row r="142" spans="2:11" s="1" customFormat="1" ht="15" customHeight="1">
      <c r="B142" s="343"/>
      <c r="C142" s="303" t="s">
        <v>1823</v>
      </c>
      <c r="D142" s="303"/>
      <c r="E142" s="303"/>
      <c r="F142" s="323" t="s">
        <v>1766</v>
      </c>
      <c r="G142" s="303"/>
      <c r="H142" s="303" t="s">
        <v>1824</v>
      </c>
      <c r="I142" s="303" t="s">
        <v>1801</v>
      </c>
      <c r="J142" s="303"/>
      <c r="K142" s="345"/>
    </row>
    <row r="143" spans="2:11" s="1" customFormat="1" ht="15" customHeight="1">
      <c r="B143" s="346"/>
      <c r="C143" s="347"/>
      <c r="D143" s="347"/>
      <c r="E143" s="347"/>
      <c r="F143" s="347"/>
      <c r="G143" s="347"/>
      <c r="H143" s="347"/>
      <c r="I143" s="347"/>
      <c r="J143" s="347"/>
      <c r="K143" s="348"/>
    </row>
    <row r="144" spans="2:11" s="1" customFormat="1" ht="18.75" customHeight="1">
      <c r="B144" s="300"/>
      <c r="C144" s="300"/>
      <c r="D144" s="300"/>
      <c r="E144" s="300"/>
      <c r="F144" s="335"/>
      <c r="G144" s="300"/>
      <c r="H144" s="300"/>
      <c r="I144" s="300"/>
      <c r="J144" s="300"/>
      <c r="K144" s="300"/>
    </row>
    <row r="145" spans="2:11" s="1" customFormat="1" ht="18.75" customHeight="1">
      <c r="B145" s="310"/>
      <c r="C145" s="310"/>
      <c r="D145" s="310"/>
      <c r="E145" s="310"/>
      <c r="F145" s="310"/>
      <c r="G145" s="310"/>
      <c r="H145" s="310"/>
      <c r="I145" s="310"/>
      <c r="J145" s="310"/>
      <c r="K145" s="310"/>
    </row>
    <row r="146" spans="2:11" s="1" customFormat="1" ht="7.5" customHeight="1">
      <c r="B146" s="311"/>
      <c r="C146" s="312"/>
      <c r="D146" s="312"/>
      <c r="E146" s="312"/>
      <c r="F146" s="312"/>
      <c r="G146" s="312"/>
      <c r="H146" s="312"/>
      <c r="I146" s="312"/>
      <c r="J146" s="312"/>
      <c r="K146" s="313"/>
    </row>
    <row r="147" spans="2:11" s="1" customFormat="1" ht="45" customHeight="1">
      <c r="B147" s="314"/>
      <c r="C147" s="424" t="s">
        <v>1825</v>
      </c>
      <c r="D147" s="424"/>
      <c r="E147" s="424"/>
      <c r="F147" s="424"/>
      <c r="G147" s="424"/>
      <c r="H147" s="424"/>
      <c r="I147" s="424"/>
      <c r="J147" s="424"/>
      <c r="K147" s="315"/>
    </row>
    <row r="148" spans="2:11" s="1" customFormat="1" ht="17.25" customHeight="1">
      <c r="B148" s="314"/>
      <c r="C148" s="316" t="s">
        <v>1760</v>
      </c>
      <c r="D148" s="316"/>
      <c r="E148" s="316"/>
      <c r="F148" s="316" t="s">
        <v>1761</v>
      </c>
      <c r="G148" s="317"/>
      <c r="H148" s="316" t="s">
        <v>63</v>
      </c>
      <c r="I148" s="316" t="s">
        <v>66</v>
      </c>
      <c r="J148" s="316" t="s">
        <v>1762</v>
      </c>
      <c r="K148" s="315"/>
    </row>
    <row r="149" spans="2:11" s="1" customFormat="1" ht="17.25" customHeight="1">
      <c r="B149" s="314"/>
      <c r="C149" s="318" t="s">
        <v>1763</v>
      </c>
      <c r="D149" s="318"/>
      <c r="E149" s="318"/>
      <c r="F149" s="319" t="s">
        <v>1764</v>
      </c>
      <c r="G149" s="320"/>
      <c r="H149" s="318"/>
      <c r="I149" s="318"/>
      <c r="J149" s="318" t="s">
        <v>1765</v>
      </c>
      <c r="K149" s="315"/>
    </row>
    <row r="150" spans="2:11" s="1" customFormat="1" ht="5.25" customHeight="1">
      <c r="B150" s="324"/>
      <c r="C150" s="321"/>
      <c r="D150" s="321"/>
      <c r="E150" s="321"/>
      <c r="F150" s="321"/>
      <c r="G150" s="322"/>
      <c r="H150" s="321"/>
      <c r="I150" s="321"/>
      <c r="J150" s="321"/>
      <c r="K150" s="345"/>
    </row>
    <row r="151" spans="2:11" s="1" customFormat="1" ht="15" customHeight="1">
      <c r="B151" s="324"/>
      <c r="C151" s="349" t="s">
        <v>1769</v>
      </c>
      <c r="D151" s="303"/>
      <c r="E151" s="303"/>
      <c r="F151" s="350" t="s">
        <v>1766</v>
      </c>
      <c r="G151" s="303"/>
      <c r="H151" s="349" t="s">
        <v>1806</v>
      </c>
      <c r="I151" s="349" t="s">
        <v>1768</v>
      </c>
      <c r="J151" s="349">
        <v>120</v>
      </c>
      <c r="K151" s="345"/>
    </row>
    <row r="152" spans="2:11" s="1" customFormat="1" ht="15" customHeight="1">
      <c r="B152" s="324"/>
      <c r="C152" s="349" t="s">
        <v>1815</v>
      </c>
      <c r="D152" s="303"/>
      <c r="E152" s="303"/>
      <c r="F152" s="350" t="s">
        <v>1766</v>
      </c>
      <c r="G152" s="303"/>
      <c r="H152" s="349" t="s">
        <v>1826</v>
      </c>
      <c r="I152" s="349" t="s">
        <v>1768</v>
      </c>
      <c r="J152" s="349" t="s">
        <v>1817</v>
      </c>
      <c r="K152" s="345"/>
    </row>
    <row r="153" spans="2:11" s="1" customFormat="1" ht="15" customHeight="1">
      <c r="B153" s="324"/>
      <c r="C153" s="349" t="s">
        <v>99</v>
      </c>
      <c r="D153" s="303"/>
      <c r="E153" s="303"/>
      <c r="F153" s="350" t="s">
        <v>1766</v>
      </c>
      <c r="G153" s="303"/>
      <c r="H153" s="349" t="s">
        <v>1827</v>
      </c>
      <c r="I153" s="349" t="s">
        <v>1768</v>
      </c>
      <c r="J153" s="349" t="s">
        <v>1817</v>
      </c>
      <c r="K153" s="345"/>
    </row>
    <row r="154" spans="2:11" s="1" customFormat="1" ht="15" customHeight="1">
      <c r="B154" s="324"/>
      <c r="C154" s="349" t="s">
        <v>1771</v>
      </c>
      <c r="D154" s="303"/>
      <c r="E154" s="303"/>
      <c r="F154" s="350" t="s">
        <v>1772</v>
      </c>
      <c r="G154" s="303"/>
      <c r="H154" s="349" t="s">
        <v>1806</v>
      </c>
      <c r="I154" s="349" t="s">
        <v>1768</v>
      </c>
      <c r="J154" s="349">
        <v>50</v>
      </c>
      <c r="K154" s="345"/>
    </row>
    <row r="155" spans="2:11" s="1" customFormat="1" ht="15" customHeight="1">
      <c r="B155" s="324"/>
      <c r="C155" s="349" t="s">
        <v>1774</v>
      </c>
      <c r="D155" s="303"/>
      <c r="E155" s="303"/>
      <c r="F155" s="350" t="s">
        <v>1766</v>
      </c>
      <c r="G155" s="303"/>
      <c r="H155" s="349" t="s">
        <v>1806</v>
      </c>
      <c r="I155" s="349" t="s">
        <v>1776</v>
      </c>
      <c r="J155" s="349"/>
      <c r="K155" s="345"/>
    </row>
    <row r="156" spans="2:11" s="1" customFormat="1" ht="15" customHeight="1">
      <c r="B156" s="324"/>
      <c r="C156" s="349" t="s">
        <v>1785</v>
      </c>
      <c r="D156" s="303"/>
      <c r="E156" s="303"/>
      <c r="F156" s="350" t="s">
        <v>1772</v>
      </c>
      <c r="G156" s="303"/>
      <c r="H156" s="349" t="s">
        <v>1806</v>
      </c>
      <c r="I156" s="349" t="s">
        <v>1768</v>
      </c>
      <c r="J156" s="349">
        <v>50</v>
      </c>
      <c r="K156" s="345"/>
    </row>
    <row r="157" spans="2:11" s="1" customFormat="1" ht="15" customHeight="1">
      <c r="B157" s="324"/>
      <c r="C157" s="349" t="s">
        <v>1793</v>
      </c>
      <c r="D157" s="303"/>
      <c r="E157" s="303"/>
      <c r="F157" s="350" t="s">
        <v>1772</v>
      </c>
      <c r="G157" s="303"/>
      <c r="H157" s="349" t="s">
        <v>1806</v>
      </c>
      <c r="I157" s="349" t="s">
        <v>1768</v>
      </c>
      <c r="J157" s="349">
        <v>50</v>
      </c>
      <c r="K157" s="345"/>
    </row>
    <row r="158" spans="2:11" s="1" customFormat="1" ht="15" customHeight="1">
      <c r="B158" s="324"/>
      <c r="C158" s="349" t="s">
        <v>1791</v>
      </c>
      <c r="D158" s="303"/>
      <c r="E158" s="303"/>
      <c r="F158" s="350" t="s">
        <v>1772</v>
      </c>
      <c r="G158" s="303"/>
      <c r="H158" s="349" t="s">
        <v>1806</v>
      </c>
      <c r="I158" s="349" t="s">
        <v>1768</v>
      </c>
      <c r="J158" s="349">
        <v>50</v>
      </c>
      <c r="K158" s="345"/>
    </row>
    <row r="159" spans="2:11" s="1" customFormat="1" ht="15" customHeight="1">
      <c r="B159" s="324"/>
      <c r="C159" s="349" t="s">
        <v>163</v>
      </c>
      <c r="D159" s="303"/>
      <c r="E159" s="303"/>
      <c r="F159" s="350" t="s">
        <v>1766</v>
      </c>
      <c r="G159" s="303"/>
      <c r="H159" s="349" t="s">
        <v>1828</v>
      </c>
      <c r="I159" s="349" t="s">
        <v>1768</v>
      </c>
      <c r="J159" s="349" t="s">
        <v>1829</v>
      </c>
      <c r="K159" s="345"/>
    </row>
    <row r="160" spans="2:11" s="1" customFormat="1" ht="15" customHeight="1">
      <c r="B160" s="324"/>
      <c r="C160" s="349" t="s">
        <v>1830</v>
      </c>
      <c r="D160" s="303"/>
      <c r="E160" s="303"/>
      <c r="F160" s="350" t="s">
        <v>1766</v>
      </c>
      <c r="G160" s="303"/>
      <c r="H160" s="349" t="s">
        <v>1831</v>
      </c>
      <c r="I160" s="349" t="s">
        <v>1801</v>
      </c>
      <c r="J160" s="349"/>
      <c r="K160" s="345"/>
    </row>
    <row r="161" spans="2:11" s="1" customFormat="1" ht="15" customHeight="1">
      <c r="B161" s="351"/>
      <c r="C161" s="333"/>
      <c r="D161" s="333"/>
      <c r="E161" s="333"/>
      <c r="F161" s="333"/>
      <c r="G161" s="333"/>
      <c r="H161" s="333"/>
      <c r="I161" s="333"/>
      <c r="J161" s="333"/>
      <c r="K161" s="352"/>
    </row>
    <row r="162" spans="2:11" s="1" customFormat="1" ht="18.75" customHeight="1">
      <c r="B162" s="300"/>
      <c r="C162" s="303"/>
      <c r="D162" s="303"/>
      <c r="E162" s="303"/>
      <c r="F162" s="323"/>
      <c r="G162" s="303"/>
      <c r="H162" s="303"/>
      <c r="I162" s="303"/>
      <c r="J162" s="303"/>
      <c r="K162" s="300"/>
    </row>
    <row r="163" spans="2:11" s="1" customFormat="1" ht="18.75" customHeight="1">
      <c r="B163" s="310"/>
      <c r="C163" s="310"/>
      <c r="D163" s="310"/>
      <c r="E163" s="310"/>
      <c r="F163" s="310"/>
      <c r="G163" s="310"/>
      <c r="H163" s="310"/>
      <c r="I163" s="310"/>
      <c r="J163" s="310"/>
      <c r="K163" s="310"/>
    </row>
    <row r="164" spans="2:11" s="1" customFormat="1" ht="7.5" customHeight="1">
      <c r="B164" s="292"/>
      <c r="C164" s="293"/>
      <c r="D164" s="293"/>
      <c r="E164" s="293"/>
      <c r="F164" s="293"/>
      <c r="G164" s="293"/>
      <c r="H164" s="293"/>
      <c r="I164" s="293"/>
      <c r="J164" s="293"/>
      <c r="K164" s="294"/>
    </row>
    <row r="165" spans="2:11" s="1" customFormat="1" ht="45" customHeight="1">
      <c r="B165" s="295"/>
      <c r="C165" s="425" t="s">
        <v>1832</v>
      </c>
      <c r="D165" s="425"/>
      <c r="E165" s="425"/>
      <c r="F165" s="425"/>
      <c r="G165" s="425"/>
      <c r="H165" s="425"/>
      <c r="I165" s="425"/>
      <c r="J165" s="425"/>
      <c r="K165" s="296"/>
    </row>
    <row r="166" spans="2:11" s="1" customFormat="1" ht="17.25" customHeight="1">
      <c r="B166" s="295"/>
      <c r="C166" s="316" t="s">
        <v>1760</v>
      </c>
      <c r="D166" s="316"/>
      <c r="E166" s="316"/>
      <c r="F166" s="316" t="s">
        <v>1761</v>
      </c>
      <c r="G166" s="353"/>
      <c r="H166" s="354" t="s">
        <v>63</v>
      </c>
      <c r="I166" s="354" t="s">
        <v>66</v>
      </c>
      <c r="J166" s="316" t="s">
        <v>1762</v>
      </c>
      <c r="K166" s="296"/>
    </row>
    <row r="167" spans="2:11" s="1" customFormat="1" ht="17.25" customHeight="1">
      <c r="B167" s="297"/>
      <c r="C167" s="318" t="s">
        <v>1763</v>
      </c>
      <c r="D167" s="318"/>
      <c r="E167" s="318"/>
      <c r="F167" s="319" t="s">
        <v>1764</v>
      </c>
      <c r="G167" s="355"/>
      <c r="H167" s="356"/>
      <c r="I167" s="356"/>
      <c r="J167" s="318" t="s">
        <v>1765</v>
      </c>
      <c r="K167" s="298"/>
    </row>
    <row r="168" spans="2:11" s="1" customFormat="1" ht="5.25" customHeight="1">
      <c r="B168" s="324"/>
      <c r="C168" s="321"/>
      <c r="D168" s="321"/>
      <c r="E168" s="321"/>
      <c r="F168" s="321"/>
      <c r="G168" s="322"/>
      <c r="H168" s="321"/>
      <c r="I168" s="321"/>
      <c r="J168" s="321"/>
      <c r="K168" s="345"/>
    </row>
    <row r="169" spans="2:11" s="1" customFormat="1" ht="15" customHeight="1">
      <c r="B169" s="324"/>
      <c r="C169" s="303" t="s">
        <v>1769</v>
      </c>
      <c r="D169" s="303"/>
      <c r="E169" s="303"/>
      <c r="F169" s="323" t="s">
        <v>1766</v>
      </c>
      <c r="G169" s="303"/>
      <c r="H169" s="303" t="s">
        <v>1806</v>
      </c>
      <c r="I169" s="303" t="s">
        <v>1768</v>
      </c>
      <c r="J169" s="303">
        <v>120</v>
      </c>
      <c r="K169" s="345"/>
    </row>
    <row r="170" spans="2:11" s="1" customFormat="1" ht="15" customHeight="1">
      <c r="B170" s="324"/>
      <c r="C170" s="303" t="s">
        <v>1815</v>
      </c>
      <c r="D170" s="303"/>
      <c r="E170" s="303"/>
      <c r="F170" s="323" t="s">
        <v>1766</v>
      </c>
      <c r="G170" s="303"/>
      <c r="H170" s="303" t="s">
        <v>1816</v>
      </c>
      <c r="I170" s="303" t="s">
        <v>1768</v>
      </c>
      <c r="J170" s="303" t="s">
        <v>1817</v>
      </c>
      <c r="K170" s="345"/>
    </row>
    <row r="171" spans="2:11" s="1" customFormat="1" ht="15" customHeight="1">
      <c r="B171" s="324"/>
      <c r="C171" s="303" t="s">
        <v>99</v>
      </c>
      <c r="D171" s="303"/>
      <c r="E171" s="303"/>
      <c r="F171" s="323" t="s">
        <v>1766</v>
      </c>
      <c r="G171" s="303"/>
      <c r="H171" s="303" t="s">
        <v>1833</v>
      </c>
      <c r="I171" s="303" t="s">
        <v>1768</v>
      </c>
      <c r="J171" s="303" t="s">
        <v>1817</v>
      </c>
      <c r="K171" s="345"/>
    </row>
    <row r="172" spans="2:11" s="1" customFormat="1" ht="15" customHeight="1">
      <c r="B172" s="324"/>
      <c r="C172" s="303" t="s">
        <v>1771</v>
      </c>
      <c r="D172" s="303"/>
      <c r="E172" s="303"/>
      <c r="F172" s="323" t="s">
        <v>1772</v>
      </c>
      <c r="G172" s="303"/>
      <c r="H172" s="303" t="s">
        <v>1833</v>
      </c>
      <c r="I172" s="303" t="s">
        <v>1768</v>
      </c>
      <c r="J172" s="303">
        <v>50</v>
      </c>
      <c r="K172" s="345"/>
    </row>
    <row r="173" spans="2:11" s="1" customFormat="1" ht="15" customHeight="1">
      <c r="B173" s="324"/>
      <c r="C173" s="303" t="s">
        <v>1774</v>
      </c>
      <c r="D173" s="303"/>
      <c r="E173" s="303"/>
      <c r="F173" s="323" t="s">
        <v>1766</v>
      </c>
      <c r="G173" s="303"/>
      <c r="H173" s="303" t="s">
        <v>1833</v>
      </c>
      <c r="I173" s="303" t="s">
        <v>1776</v>
      </c>
      <c r="J173" s="303"/>
      <c r="K173" s="345"/>
    </row>
    <row r="174" spans="2:11" s="1" customFormat="1" ht="15" customHeight="1">
      <c r="B174" s="324"/>
      <c r="C174" s="303" t="s">
        <v>1785</v>
      </c>
      <c r="D174" s="303"/>
      <c r="E174" s="303"/>
      <c r="F174" s="323" t="s">
        <v>1772</v>
      </c>
      <c r="G174" s="303"/>
      <c r="H174" s="303" t="s">
        <v>1833</v>
      </c>
      <c r="I174" s="303" t="s">
        <v>1768</v>
      </c>
      <c r="J174" s="303">
        <v>50</v>
      </c>
      <c r="K174" s="345"/>
    </row>
    <row r="175" spans="2:11" s="1" customFormat="1" ht="15" customHeight="1">
      <c r="B175" s="324"/>
      <c r="C175" s="303" t="s">
        <v>1793</v>
      </c>
      <c r="D175" s="303"/>
      <c r="E175" s="303"/>
      <c r="F175" s="323" t="s">
        <v>1772</v>
      </c>
      <c r="G175" s="303"/>
      <c r="H175" s="303" t="s">
        <v>1833</v>
      </c>
      <c r="I175" s="303" t="s">
        <v>1768</v>
      </c>
      <c r="J175" s="303">
        <v>50</v>
      </c>
      <c r="K175" s="345"/>
    </row>
    <row r="176" spans="2:11" s="1" customFormat="1" ht="15" customHeight="1">
      <c r="B176" s="324"/>
      <c r="C176" s="303" t="s">
        <v>1791</v>
      </c>
      <c r="D176" s="303"/>
      <c r="E176" s="303"/>
      <c r="F176" s="323" t="s">
        <v>1772</v>
      </c>
      <c r="G176" s="303"/>
      <c r="H176" s="303" t="s">
        <v>1833</v>
      </c>
      <c r="I176" s="303" t="s">
        <v>1768</v>
      </c>
      <c r="J176" s="303">
        <v>50</v>
      </c>
      <c r="K176" s="345"/>
    </row>
    <row r="177" spans="2:11" s="1" customFormat="1" ht="15" customHeight="1">
      <c r="B177" s="324"/>
      <c r="C177" s="303" t="s">
        <v>178</v>
      </c>
      <c r="D177" s="303"/>
      <c r="E177" s="303"/>
      <c r="F177" s="323" t="s">
        <v>1766</v>
      </c>
      <c r="G177" s="303"/>
      <c r="H177" s="303" t="s">
        <v>1834</v>
      </c>
      <c r="I177" s="303" t="s">
        <v>1835</v>
      </c>
      <c r="J177" s="303"/>
      <c r="K177" s="345"/>
    </row>
    <row r="178" spans="2:11" s="1" customFormat="1" ht="15" customHeight="1">
      <c r="B178" s="324"/>
      <c r="C178" s="303" t="s">
        <v>66</v>
      </c>
      <c r="D178" s="303"/>
      <c r="E178" s="303"/>
      <c r="F178" s="323" t="s">
        <v>1766</v>
      </c>
      <c r="G178" s="303"/>
      <c r="H178" s="303" t="s">
        <v>1836</v>
      </c>
      <c r="I178" s="303" t="s">
        <v>1837</v>
      </c>
      <c r="J178" s="303">
        <v>1</v>
      </c>
      <c r="K178" s="345"/>
    </row>
    <row r="179" spans="2:11" s="1" customFormat="1" ht="15" customHeight="1">
      <c r="B179" s="324"/>
      <c r="C179" s="303" t="s">
        <v>62</v>
      </c>
      <c r="D179" s="303"/>
      <c r="E179" s="303"/>
      <c r="F179" s="323" t="s">
        <v>1766</v>
      </c>
      <c r="G179" s="303"/>
      <c r="H179" s="303" t="s">
        <v>1838</v>
      </c>
      <c r="I179" s="303" t="s">
        <v>1768</v>
      </c>
      <c r="J179" s="303">
        <v>20</v>
      </c>
      <c r="K179" s="345"/>
    </row>
    <row r="180" spans="2:11" s="1" customFormat="1" ht="15" customHeight="1">
      <c r="B180" s="324"/>
      <c r="C180" s="303" t="s">
        <v>63</v>
      </c>
      <c r="D180" s="303"/>
      <c r="E180" s="303"/>
      <c r="F180" s="323" t="s">
        <v>1766</v>
      </c>
      <c r="G180" s="303"/>
      <c r="H180" s="303" t="s">
        <v>1839</v>
      </c>
      <c r="I180" s="303" t="s">
        <v>1768</v>
      </c>
      <c r="J180" s="303">
        <v>255</v>
      </c>
      <c r="K180" s="345"/>
    </row>
    <row r="181" spans="2:11" s="1" customFormat="1" ht="15" customHeight="1">
      <c r="B181" s="324"/>
      <c r="C181" s="303" t="s">
        <v>179</v>
      </c>
      <c r="D181" s="303"/>
      <c r="E181" s="303"/>
      <c r="F181" s="323" t="s">
        <v>1766</v>
      </c>
      <c r="G181" s="303"/>
      <c r="H181" s="303" t="s">
        <v>1730</v>
      </c>
      <c r="I181" s="303" t="s">
        <v>1768</v>
      </c>
      <c r="J181" s="303">
        <v>10</v>
      </c>
      <c r="K181" s="345"/>
    </row>
    <row r="182" spans="2:11" s="1" customFormat="1" ht="15" customHeight="1">
      <c r="B182" s="324"/>
      <c r="C182" s="303" t="s">
        <v>180</v>
      </c>
      <c r="D182" s="303"/>
      <c r="E182" s="303"/>
      <c r="F182" s="323" t="s">
        <v>1766</v>
      </c>
      <c r="G182" s="303"/>
      <c r="H182" s="303" t="s">
        <v>1840</v>
      </c>
      <c r="I182" s="303" t="s">
        <v>1801</v>
      </c>
      <c r="J182" s="303"/>
      <c r="K182" s="345"/>
    </row>
    <row r="183" spans="2:11" s="1" customFormat="1" ht="15" customHeight="1">
      <c r="B183" s="324"/>
      <c r="C183" s="303" t="s">
        <v>1841</v>
      </c>
      <c r="D183" s="303"/>
      <c r="E183" s="303"/>
      <c r="F183" s="323" t="s">
        <v>1766</v>
      </c>
      <c r="G183" s="303"/>
      <c r="H183" s="303" t="s">
        <v>1842</v>
      </c>
      <c r="I183" s="303" t="s">
        <v>1801</v>
      </c>
      <c r="J183" s="303"/>
      <c r="K183" s="345"/>
    </row>
    <row r="184" spans="2:11" s="1" customFormat="1" ht="15" customHeight="1">
      <c r="B184" s="324"/>
      <c r="C184" s="303" t="s">
        <v>1830</v>
      </c>
      <c r="D184" s="303"/>
      <c r="E184" s="303"/>
      <c r="F184" s="323" t="s">
        <v>1766</v>
      </c>
      <c r="G184" s="303"/>
      <c r="H184" s="303" t="s">
        <v>1843</v>
      </c>
      <c r="I184" s="303" t="s">
        <v>1801</v>
      </c>
      <c r="J184" s="303"/>
      <c r="K184" s="345"/>
    </row>
    <row r="185" spans="2:11" s="1" customFormat="1" ht="15" customHeight="1">
      <c r="B185" s="324"/>
      <c r="C185" s="303" t="s">
        <v>182</v>
      </c>
      <c r="D185" s="303"/>
      <c r="E185" s="303"/>
      <c r="F185" s="323" t="s">
        <v>1772</v>
      </c>
      <c r="G185" s="303"/>
      <c r="H185" s="303" t="s">
        <v>1844</v>
      </c>
      <c r="I185" s="303" t="s">
        <v>1768</v>
      </c>
      <c r="J185" s="303">
        <v>50</v>
      </c>
      <c r="K185" s="345"/>
    </row>
    <row r="186" spans="2:11" s="1" customFormat="1" ht="15" customHeight="1">
      <c r="B186" s="324"/>
      <c r="C186" s="303" t="s">
        <v>1845</v>
      </c>
      <c r="D186" s="303"/>
      <c r="E186" s="303"/>
      <c r="F186" s="323" t="s">
        <v>1772</v>
      </c>
      <c r="G186" s="303"/>
      <c r="H186" s="303" t="s">
        <v>1846</v>
      </c>
      <c r="I186" s="303" t="s">
        <v>1847</v>
      </c>
      <c r="J186" s="303"/>
      <c r="K186" s="345"/>
    </row>
    <row r="187" spans="2:11" s="1" customFormat="1" ht="15" customHeight="1">
      <c r="B187" s="324"/>
      <c r="C187" s="303" t="s">
        <v>1848</v>
      </c>
      <c r="D187" s="303"/>
      <c r="E187" s="303"/>
      <c r="F187" s="323" t="s">
        <v>1772</v>
      </c>
      <c r="G187" s="303"/>
      <c r="H187" s="303" t="s">
        <v>1849</v>
      </c>
      <c r="I187" s="303" t="s">
        <v>1847</v>
      </c>
      <c r="J187" s="303"/>
      <c r="K187" s="345"/>
    </row>
    <row r="188" spans="2:11" s="1" customFormat="1" ht="15" customHeight="1">
      <c r="B188" s="324"/>
      <c r="C188" s="303" t="s">
        <v>1850</v>
      </c>
      <c r="D188" s="303"/>
      <c r="E188" s="303"/>
      <c r="F188" s="323" t="s">
        <v>1772</v>
      </c>
      <c r="G188" s="303"/>
      <c r="H188" s="303" t="s">
        <v>1851</v>
      </c>
      <c r="I188" s="303" t="s">
        <v>1847</v>
      </c>
      <c r="J188" s="303"/>
      <c r="K188" s="345"/>
    </row>
    <row r="189" spans="2:11" s="1" customFormat="1" ht="15" customHeight="1">
      <c r="B189" s="324"/>
      <c r="C189" s="357" t="s">
        <v>1852</v>
      </c>
      <c r="D189" s="303"/>
      <c r="E189" s="303"/>
      <c r="F189" s="323" t="s">
        <v>1772</v>
      </c>
      <c r="G189" s="303"/>
      <c r="H189" s="303" t="s">
        <v>1853</v>
      </c>
      <c r="I189" s="303" t="s">
        <v>1854</v>
      </c>
      <c r="J189" s="358" t="s">
        <v>1855</v>
      </c>
      <c r="K189" s="345"/>
    </row>
    <row r="190" spans="2:11" s="1" customFormat="1" ht="15" customHeight="1">
      <c r="B190" s="324"/>
      <c r="C190" s="309" t="s">
        <v>51</v>
      </c>
      <c r="D190" s="303"/>
      <c r="E190" s="303"/>
      <c r="F190" s="323" t="s">
        <v>1766</v>
      </c>
      <c r="G190" s="303"/>
      <c r="H190" s="300" t="s">
        <v>1856</v>
      </c>
      <c r="I190" s="303" t="s">
        <v>1857</v>
      </c>
      <c r="J190" s="303"/>
      <c r="K190" s="345"/>
    </row>
    <row r="191" spans="2:11" s="1" customFormat="1" ht="15" customHeight="1">
      <c r="B191" s="324"/>
      <c r="C191" s="309" t="s">
        <v>1858</v>
      </c>
      <c r="D191" s="303"/>
      <c r="E191" s="303"/>
      <c r="F191" s="323" t="s">
        <v>1766</v>
      </c>
      <c r="G191" s="303"/>
      <c r="H191" s="303" t="s">
        <v>1859</v>
      </c>
      <c r="I191" s="303" t="s">
        <v>1801</v>
      </c>
      <c r="J191" s="303"/>
      <c r="K191" s="345"/>
    </row>
    <row r="192" spans="2:11" s="1" customFormat="1" ht="15" customHeight="1">
      <c r="B192" s="324"/>
      <c r="C192" s="309" t="s">
        <v>1860</v>
      </c>
      <c r="D192" s="303"/>
      <c r="E192" s="303"/>
      <c r="F192" s="323" t="s">
        <v>1766</v>
      </c>
      <c r="G192" s="303"/>
      <c r="H192" s="303" t="s">
        <v>1861</v>
      </c>
      <c r="I192" s="303" t="s">
        <v>1801</v>
      </c>
      <c r="J192" s="303"/>
      <c r="K192" s="345"/>
    </row>
    <row r="193" spans="2:11" s="1" customFormat="1" ht="15" customHeight="1">
      <c r="B193" s="324"/>
      <c r="C193" s="309" t="s">
        <v>1862</v>
      </c>
      <c r="D193" s="303"/>
      <c r="E193" s="303"/>
      <c r="F193" s="323" t="s">
        <v>1772</v>
      </c>
      <c r="G193" s="303"/>
      <c r="H193" s="303" t="s">
        <v>1863</v>
      </c>
      <c r="I193" s="303" t="s">
        <v>1801</v>
      </c>
      <c r="J193" s="303"/>
      <c r="K193" s="345"/>
    </row>
    <row r="194" spans="2:11" s="1" customFormat="1" ht="15" customHeight="1">
      <c r="B194" s="351"/>
      <c r="C194" s="359"/>
      <c r="D194" s="333"/>
      <c r="E194" s="333"/>
      <c r="F194" s="333"/>
      <c r="G194" s="333"/>
      <c r="H194" s="333"/>
      <c r="I194" s="333"/>
      <c r="J194" s="333"/>
      <c r="K194" s="352"/>
    </row>
    <row r="195" spans="2:11" s="1" customFormat="1" ht="18.75" customHeight="1">
      <c r="B195" s="300"/>
      <c r="C195" s="303"/>
      <c r="D195" s="303"/>
      <c r="E195" s="303"/>
      <c r="F195" s="323"/>
      <c r="G195" s="303"/>
      <c r="H195" s="303"/>
      <c r="I195" s="303"/>
      <c r="J195" s="303"/>
      <c r="K195" s="300"/>
    </row>
    <row r="196" spans="2:11" s="1" customFormat="1" ht="18.75" customHeight="1">
      <c r="B196" s="300"/>
      <c r="C196" s="303"/>
      <c r="D196" s="303"/>
      <c r="E196" s="303"/>
      <c r="F196" s="323"/>
      <c r="G196" s="303"/>
      <c r="H196" s="303"/>
      <c r="I196" s="303"/>
      <c r="J196" s="303"/>
      <c r="K196" s="300"/>
    </row>
    <row r="197" spans="2:11" s="1" customFormat="1" ht="18.75" customHeight="1">
      <c r="B197" s="310"/>
      <c r="C197" s="310"/>
      <c r="D197" s="310"/>
      <c r="E197" s="310"/>
      <c r="F197" s="310"/>
      <c r="G197" s="310"/>
      <c r="H197" s="310"/>
      <c r="I197" s="310"/>
      <c r="J197" s="310"/>
      <c r="K197" s="310"/>
    </row>
    <row r="198" spans="2:11" s="1" customFormat="1" ht="12">
      <c r="B198" s="292"/>
      <c r="C198" s="293"/>
      <c r="D198" s="293"/>
      <c r="E198" s="293"/>
      <c r="F198" s="293"/>
      <c r="G198" s="293"/>
      <c r="H198" s="293"/>
      <c r="I198" s="293"/>
      <c r="J198" s="293"/>
      <c r="K198" s="294"/>
    </row>
    <row r="199" spans="2:11" s="1" customFormat="1" ht="22.2">
      <c r="B199" s="295"/>
      <c r="C199" s="425" t="s">
        <v>1864</v>
      </c>
      <c r="D199" s="425"/>
      <c r="E199" s="425"/>
      <c r="F199" s="425"/>
      <c r="G199" s="425"/>
      <c r="H199" s="425"/>
      <c r="I199" s="425"/>
      <c r="J199" s="425"/>
      <c r="K199" s="296"/>
    </row>
    <row r="200" spans="2:11" s="1" customFormat="1" ht="25.5" customHeight="1">
      <c r="B200" s="295"/>
      <c r="C200" s="360" t="s">
        <v>1865</v>
      </c>
      <c r="D200" s="360"/>
      <c r="E200" s="360"/>
      <c r="F200" s="360" t="s">
        <v>1866</v>
      </c>
      <c r="G200" s="361"/>
      <c r="H200" s="426" t="s">
        <v>1867</v>
      </c>
      <c r="I200" s="426"/>
      <c r="J200" s="426"/>
      <c r="K200" s="296"/>
    </row>
    <row r="201" spans="2:11" s="1" customFormat="1" ht="5.25" customHeight="1">
      <c r="B201" s="324"/>
      <c r="C201" s="321"/>
      <c r="D201" s="321"/>
      <c r="E201" s="321"/>
      <c r="F201" s="321"/>
      <c r="G201" s="303"/>
      <c r="H201" s="321"/>
      <c r="I201" s="321"/>
      <c r="J201" s="321"/>
      <c r="K201" s="345"/>
    </row>
    <row r="202" spans="2:11" s="1" customFormat="1" ht="15" customHeight="1">
      <c r="B202" s="324"/>
      <c r="C202" s="303" t="s">
        <v>1857</v>
      </c>
      <c r="D202" s="303"/>
      <c r="E202" s="303"/>
      <c r="F202" s="323" t="s">
        <v>52</v>
      </c>
      <c r="G202" s="303"/>
      <c r="H202" s="427" t="s">
        <v>1868</v>
      </c>
      <c r="I202" s="427"/>
      <c r="J202" s="427"/>
      <c r="K202" s="345"/>
    </row>
    <row r="203" spans="2:11" s="1" customFormat="1" ht="15" customHeight="1">
      <c r="B203" s="324"/>
      <c r="C203" s="330"/>
      <c r="D203" s="303"/>
      <c r="E203" s="303"/>
      <c r="F203" s="323" t="s">
        <v>53</v>
      </c>
      <c r="G203" s="303"/>
      <c r="H203" s="427" t="s">
        <v>1869</v>
      </c>
      <c r="I203" s="427"/>
      <c r="J203" s="427"/>
      <c r="K203" s="345"/>
    </row>
    <row r="204" spans="2:11" s="1" customFormat="1" ht="15" customHeight="1">
      <c r="B204" s="324"/>
      <c r="C204" s="330"/>
      <c r="D204" s="303"/>
      <c r="E204" s="303"/>
      <c r="F204" s="323" t="s">
        <v>56</v>
      </c>
      <c r="G204" s="303"/>
      <c r="H204" s="427" t="s">
        <v>1870</v>
      </c>
      <c r="I204" s="427"/>
      <c r="J204" s="427"/>
      <c r="K204" s="345"/>
    </row>
    <row r="205" spans="2:11" s="1" customFormat="1" ht="15" customHeight="1">
      <c r="B205" s="324"/>
      <c r="C205" s="303"/>
      <c r="D205" s="303"/>
      <c r="E205" s="303"/>
      <c r="F205" s="323" t="s">
        <v>54</v>
      </c>
      <c r="G205" s="303"/>
      <c r="H205" s="427" t="s">
        <v>1871</v>
      </c>
      <c r="I205" s="427"/>
      <c r="J205" s="427"/>
      <c r="K205" s="345"/>
    </row>
    <row r="206" spans="2:11" s="1" customFormat="1" ht="15" customHeight="1">
      <c r="B206" s="324"/>
      <c r="C206" s="303"/>
      <c r="D206" s="303"/>
      <c r="E206" s="303"/>
      <c r="F206" s="323" t="s">
        <v>55</v>
      </c>
      <c r="G206" s="303"/>
      <c r="H206" s="427" t="s">
        <v>1872</v>
      </c>
      <c r="I206" s="427"/>
      <c r="J206" s="427"/>
      <c r="K206" s="345"/>
    </row>
    <row r="207" spans="2:11" s="1" customFormat="1" ht="15" customHeight="1">
      <c r="B207" s="324"/>
      <c r="C207" s="303"/>
      <c r="D207" s="303"/>
      <c r="E207" s="303"/>
      <c r="F207" s="323"/>
      <c r="G207" s="303"/>
      <c r="H207" s="303"/>
      <c r="I207" s="303"/>
      <c r="J207" s="303"/>
      <c r="K207" s="345"/>
    </row>
    <row r="208" spans="2:11" s="1" customFormat="1" ht="15" customHeight="1">
      <c r="B208" s="324"/>
      <c r="C208" s="303" t="s">
        <v>1813</v>
      </c>
      <c r="D208" s="303"/>
      <c r="E208" s="303"/>
      <c r="F208" s="323" t="s">
        <v>88</v>
      </c>
      <c r="G208" s="303"/>
      <c r="H208" s="427" t="s">
        <v>1873</v>
      </c>
      <c r="I208" s="427"/>
      <c r="J208" s="427"/>
      <c r="K208" s="345"/>
    </row>
    <row r="209" spans="2:11" s="1" customFormat="1" ht="15" customHeight="1">
      <c r="B209" s="324"/>
      <c r="C209" s="330"/>
      <c r="D209" s="303"/>
      <c r="E209" s="303"/>
      <c r="F209" s="323" t="s">
        <v>1710</v>
      </c>
      <c r="G209" s="303"/>
      <c r="H209" s="427" t="s">
        <v>1711</v>
      </c>
      <c r="I209" s="427"/>
      <c r="J209" s="427"/>
      <c r="K209" s="345"/>
    </row>
    <row r="210" spans="2:11" s="1" customFormat="1" ht="15" customHeight="1">
      <c r="B210" s="324"/>
      <c r="C210" s="303"/>
      <c r="D210" s="303"/>
      <c r="E210" s="303"/>
      <c r="F210" s="323" t="s">
        <v>1708</v>
      </c>
      <c r="G210" s="303"/>
      <c r="H210" s="427" t="s">
        <v>1874</v>
      </c>
      <c r="I210" s="427"/>
      <c r="J210" s="427"/>
      <c r="K210" s="345"/>
    </row>
    <row r="211" spans="2:11" s="1" customFormat="1" ht="15" customHeight="1">
      <c r="B211" s="362"/>
      <c r="C211" s="330"/>
      <c r="D211" s="330"/>
      <c r="E211" s="330"/>
      <c r="F211" s="323" t="s">
        <v>104</v>
      </c>
      <c r="G211" s="309"/>
      <c r="H211" s="428" t="s">
        <v>1712</v>
      </c>
      <c r="I211" s="428"/>
      <c r="J211" s="428"/>
      <c r="K211" s="363"/>
    </row>
    <row r="212" spans="2:11" s="1" customFormat="1" ht="15" customHeight="1">
      <c r="B212" s="362"/>
      <c r="C212" s="330"/>
      <c r="D212" s="330"/>
      <c r="E212" s="330"/>
      <c r="F212" s="323" t="s">
        <v>1713</v>
      </c>
      <c r="G212" s="309"/>
      <c r="H212" s="428" t="s">
        <v>1589</v>
      </c>
      <c r="I212" s="428"/>
      <c r="J212" s="428"/>
      <c r="K212" s="363"/>
    </row>
    <row r="213" spans="2:11" s="1" customFormat="1" ht="15" customHeight="1">
      <c r="B213" s="362"/>
      <c r="C213" s="330"/>
      <c r="D213" s="330"/>
      <c r="E213" s="330"/>
      <c r="F213" s="364"/>
      <c r="G213" s="309"/>
      <c r="H213" s="365"/>
      <c r="I213" s="365"/>
      <c r="J213" s="365"/>
      <c r="K213" s="363"/>
    </row>
    <row r="214" spans="2:11" s="1" customFormat="1" ht="15" customHeight="1">
      <c r="B214" s="362"/>
      <c r="C214" s="303" t="s">
        <v>1837</v>
      </c>
      <c r="D214" s="330"/>
      <c r="E214" s="330"/>
      <c r="F214" s="323">
        <v>1</v>
      </c>
      <c r="G214" s="309"/>
      <c r="H214" s="428" t="s">
        <v>1875</v>
      </c>
      <c r="I214" s="428"/>
      <c r="J214" s="428"/>
      <c r="K214" s="363"/>
    </row>
    <row r="215" spans="2:11" s="1" customFormat="1" ht="15" customHeight="1">
      <c r="B215" s="362"/>
      <c r="C215" s="330"/>
      <c r="D215" s="330"/>
      <c r="E215" s="330"/>
      <c r="F215" s="323">
        <v>2</v>
      </c>
      <c r="G215" s="309"/>
      <c r="H215" s="428" t="s">
        <v>1876</v>
      </c>
      <c r="I215" s="428"/>
      <c r="J215" s="428"/>
      <c r="K215" s="363"/>
    </row>
    <row r="216" spans="2:11" s="1" customFormat="1" ht="15" customHeight="1">
      <c r="B216" s="362"/>
      <c r="C216" s="330"/>
      <c r="D216" s="330"/>
      <c r="E216" s="330"/>
      <c r="F216" s="323">
        <v>3</v>
      </c>
      <c r="G216" s="309"/>
      <c r="H216" s="428" t="s">
        <v>1877</v>
      </c>
      <c r="I216" s="428"/>
      <c r="J216" s="428"/>
      <c r="K216" s="363"/>
    </row>
    <row r="217" spans="2:11" s="1" customFormat="1" ht="15" customHeight="1">
      <c r="B217" s="362"/>
      <c r="C217" s="330"/>
      <c r="D217" s="330"/>
      <c r="E217" s="330"/>
      <c r="F217" s="323">
        <v>4</v>
      </c>
      <c r="G217" s="309"/>
      <c r="H217" s="428" t="s">
        <v>1878</v>
      </c>
      <c r="I217" s="428"/>
      <c r="J217" s="428"/>
      <c r="K217" s="363"/>
    </row>
    <row r="218" spans="2:11" s="1" customFormat="1" ht="12.75" customHeight="1">
      <c r="B218" s="366"/>
      <c r="C218" s="367"/>
      <c r="D218" s="367"/>
      <c r="E218" s="367"/>
      <c r="F218" s="367"/>
      <c r="G218" s="367"/>
      <c r="H218" s="367"/>
      <c r="I218" s="367"/>
      <c r="J218" s="367"/>
      <c r="K218" s="368"/>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16</vt:i4>
      </vt:variant>
    </vt:vector>
  </HeadingPairs>
  <TitlesOfParts>
    <vt:vector size="25" baseType="lpstr">
      <vt:lpstr>Rekapitulace stavby</vt:lpstr>
      <vt:lpstr>VOP k ceně díla</vt:lpstr>
      <vt:lpstr>SO111 - SO 111 - Rekonstr...</vt:lpstr>
      <vt:lpstr>SO112 - SO 112 - Okružní ...</vt:lpstr>
      <vt:lpstr>SO901.1 - SO 901.1 - 1. e...</vt:lpstr>
      <vt:lpstr>SO901.2 - SO 901.2 - 2. e...</vt:lpstr>
      <vt:lpstr>VON - VON - Vedlejší a os...</vt:lpstr>
      <vt:lpstr>Seznam figur</vt:lpstr>
      <vt:lpstr>Pokyny pro vyplnění</vt:lpstr>
      <vt:lpstr>'Rekapitulace stavby'!Názvy_tisku</vt:lpstr>
      <vt:lpstr>'Seznam figur'!Názvy_tisku</vt:lpstr>
      <vt:lpstr>'SO111 - SO 111 - Rekonstr...'!Názvy_tisku</vt:lpstr>
      <vt:lpstr>'SO112 - SO 112 - Okružní ...'!Názvy_tisku</vt:lpstr>
      <vt:lpstr>'SO901.1 - SO 901.1 - 1. e...'!Názvy_tisku</vt:lpstr>
      <vt:lpstr>'SO901.2 - SO 901.2 - 2. e...'!Názvy_tisku</vt:lpstr>
      <vt:lpstr>'VON - VON - Vedlejší a os...'!Názvy_tisku</vt:lpstr>
      <vt:lpstr>'Pokyny pro vyplnění'!Oblast_tisku</vt:lpstr>
      <vt:lpstr>'Rekapitulace stavby'!Oblast_tisku</vt:lpstr>
      <vt:lpstr>'Seznam figur'!Oblast_tisku</vt:lpstr>
      <vt:lpstr>'SO111 - SO 111 - Rekonstr...'!Oblast_tisku</vt:lpstr>
      <vt:lpstr>'SO112 - SO 112 - Okružní ...'!Oblast_tisku</vt:lpstr>
      <vt:lpstr>'SO901.1 - SO 901.1 - 1. e...'!Oblast_tisku</vt:lpstr>
      <vt:lpstr>'SO901.2 - SO 901.2 - 2. e...'!Oblast_tisku</vt:lpstr>
      <vt:lpstr>'VON - VON - Vedlejší a os...'!Oblast_tisku</vt:lpstr>
      <vt:lpstr>'VOP k ceně díla'!Oblast_tisku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STAPO\Luděk</dc:creator>
  <cp:lastModifiedBy>Luděk</cp:lastModifiedBy>
  <cp:lastPrinted>2020-01-13T15:53:36Z</cp:lastPrinted>
  <dcterms:created xsi:type="dcterms:W3CDTF">2020-01-13T13:12:38Z</dcterms:created>
  <dcterms:modified xsi:type="dcterms:W3CDTF">2020-01-13T15:53:50Z</dcterms:modified>
</cp:coreProperties>
</file>