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Pergola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Pergola'!$C$135:$K$290</definedName>
    <definedName name="_xlnm.Print_Area" localSheetId="1">'01 - Pergola'!$C$4:$J$76,'01 - Pergola'!$C$82:$J$117,'01 - Pergola'!$C$123:$K$290</definedName>
    <definedName name="_xlnm.Print_Titles" localSheetId="1">'01 - Pergola'!$135:$135</definedName>
  </definedNames>
  <calcPr/>
</workbook>
</file>

<file path=xl/calcChain.xml><?xml version="1.0" encoding="utf-8"?>
<calcChain xmlns="http://schemas.openxmlformats.org/spreadsheetml/2006/main">
  <c i="2" r="J39"/>
  <c r="J38"/>
  <c i="1" r="AY95"/>
  <c i="2" r="J37"/>
  <c i="1" r="AX95"/>
  <c i="2"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T281"/>
  <c r="R282"/>
  <c r="R281"/>
  <c r="P282"/>
  <c r="P281"/>
  <c r="BK282"/>
  <c r="BK281"/>
  <c r="J281"/>
  <c r="J282"/>
  <c r="BE282"/>
  <c r="J106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0"/>
  <c r="BH210"/>
  <c r="BG210"/>
  <c r="BF210"/>
  <c r="T210"/>
  <c r="R210"/>
  <c r="P210"/>
  <c r="BK210"/>
  <c r="J210"/>
  <c r="BE210"/>
  <c r="BI204"/>
  <c r="BH204"/>
  <c r="BG204"/>
  <c r="BF204"/>
  <c r="T204"/>
  <c r="T203"/>
  <c r="R204"/>
  <c r="R203"/>
  <c r="P204"/>
  <c r="P203"/>
  <c r="BK204"/>
  <c r="BK203"/>
  <c r="J203"/>
  <c r="J204"/>
  <c r="BE204"/>
  <c r="J1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T182"/>
  <c r="R183"/>
  <c r="R182"/>
  <c r="P183"/>
  <c r="P182"/>
  <c r="BK183"/>
  <c r="BK182"/>
  <c r="J182"/>
  <c r="J183"/>
  <c r="BE183"/>
  <c r="J104"/>
  <c r="BI181"/>
  <c r="BH181"/>
  <c r="BG181"/>
  <c r="BF181"/>
  <c r="T181"/>
  <c r="R181"/>
  <c r="P181"/>
  <c r="BK181"/>
  <c r="J181"/>
  <c r="BE181"/>
  <c r="BI178"/>
  <c r="BH178"/>
  <c r="BG178"/>
  <c r="BF178"/>
  <c r="T178"/>
  <c r="T177"/>
  <c r="R178"/>
  <c r="R177"/>
  <c r="P178"/>
  <c r="P177"/>
  <c r="BK178"/>
  <c r="BK177"/>
  <c r="J177"/>
  <c r="J178"/>
  <c r="BE178"/>
  <c r="J103"/>
  <c r="BI176"/>
  <c r="BH176"/>
  <c r="BG176"/>
  <c r="BF176"/>
  <c r="T176"/>
  <c r="R176"/>
  <c r="P176"/>
  <c r="BK176"/>
  <c r="J176"/>
  <c r="BE176"/>
  <c r="BI172"/>
  <c r="BH172"/>
  <c r="BG172"/>
  <c r="BF172"/>
  <c r="T172"/>
  <c r="T171"/>
  <c r="T170"/>
  <c r="R172"/>
  <c r="R171"/>
  <c r="R170"/>
  <c r="P172"/>
  <c r="P171"/>
  <c r="P170"/>
  <c r="BK172"/>
  <c r="BK171"/>
  <c r="J171"/>
  <c r="BK170"/>
  <c r="J170"/>
  <c r="J172"/>
  <c r="BE172"/>
  <c r="J102"/>
  <c r="J101"/>
  <c r="BI169"/>
  <c r="BH169"/>
  <c r="BG169"/>
  <c r="BF169"/>
  <c r="T169"/>
  <c r="T168"/>
  <c r="R169"/>
  <c r="R168"/>
  <c r="P169"/>
  <c r="P168"/>
  <c r="BK169"/>
  <c r="BK168"/>
  <c r="J168"/>
  <c r="J169"/>
  <c r="BE169"/>
  <c r="J10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T145"/>
  <c r="R146"/>
  <c r="R145"/>
  <c r="P146"/>
  <c r="P145"/>
  <c r="BK146"/>
  <c r="BK145"/>
  <c r="J145"/>
  <c r="J146"/>
  <c r="BE146"/>
  <c r="J99"/>
  <c r="BI142"/>
  <c r="BH142"/>
  <c r="BG142"/>
  <c r="BF142"/>
  <c r="T142"/>
  <c r="R142"/>
  <c r="P142"/>
  <c r="BK142"/>
  <c r="J142"/>
  <c r="BE142"/>
  <c r="BI139"/>
  <c r="BH139"/>
  <c r="BG139"/>
  <c r="BF139"/>
  <c r="T139"/>
  <c r="T138"/>
  <c r="T137"/>
  <c r="T136"/>
  <c r="R139"/>
  <c r="R138"/>
  <c r="R137"/>
  <c r="R136"/>
  <c r="P139"/>
  <c r="P138"/>
  <c r="P137"/>
  <c r="P136"/>
  <c i="1" r="AU95"/>
  <c i="2" r="BK139"/>
  <c r="BK138"/>
  <c r="J138"/>
  <c r="BK137"/>
  <c r="J137"/>
  <c r="BK136"/>
  <c r="J136"/>
  <c r="J96"/>
  <c r="J139"/>
  <c r="BE139"/>
  <c r="J98"/>
  <c r="J97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F39"/>
  <c i="1" r="BD95"/>
  <c i="2" r="BH110"/>
  <c r="F38"/>
  <c i="1" r="BC95"/>
  <c i="2" r="BG110"/>
  <c r="F37"/>
  <c i="1" r="BB95"/>
  <c i="2" r="BF110"/>
  <c r="J36"/>
  <c i="1" r="AW95"/>
  <c i="2" r="F36"/>
  <c i="1" r="BA95"/>
  <c i="2" r="BE110"/>
  <c r="J30"/>
  <c r="J115"/>
  <c r="J109"/>
  <c r="J117"/>
  <c r="J31"/>
  <c r="J32"/>
  <c i="1" r="AG95"/>
  <c i="2" r="BE115"/>
  <c r="J35"/>
  <c i="1" r="AV95"/>
  <c i="2" r="F35"/>
  <c i="1" r="AZ95"/>
  <c i="2" r="F89"/>
  <c r="E87"/>
  <c r="J41"/>
  <c r="J24"/>
  <c r="E24"/>
  <c r="J133"/>
  <c r="J92"/>
  <c r="J23"/>
  <c r="J21"/>
  <c r="E21"/>
  <c r="J132"/>
  <c r="J91"/>
  <c r="J20"/>
  <c r="J18"/>
  <c r="E18"/>
  <c r="F133"/>
  <c r="F92"/>
  <c r="J17"/>
  <c r="J15"/>
  <c r="E15"/>
  <c r="F132"/>
  <c r="F91"/>
  <c r="J14"/>
  <c r="J12"/>
  <c r="J130"/>
  <c r="J89"/>
  <c r="E7"/>
  <c r="E126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<sst xmlns="http://schemas.openxmlformats.org/spreadsheetml/2006/main">
  <si>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</si>
  <si>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</si>
  <si>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</si>
  <si>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</si>
  <si>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</si>
  <si>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{01f2bec5-5dfc-4d66-a878-c70de7a458e7}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</si>
  <si>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</si>
  <si>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</si>
  <si>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</si>
  <si>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</si>
  <si>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</si>
  <si>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</si>
  <si>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</si>
  <si>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</si>
  <si>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</si>
  <si>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</si>
  <si>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</si>
  <si>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Zastřešení světlíku u sálu zastupitelstva SK</t>
  </si>
  <si>
    <t>KSO:</t>
  </si>
  <si>
    <t>CC-CZ:</t>
  </si>
  <si>
    <t>Místo:</t>
  </si>
  <si>
    <t xml:space="preserve"> </t>
  </si>
  <si>
    <t>Datum:</t>
  </si>
  <si>
    <t>11. 10. 2019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</si>
  <si>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</si>
  <si>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</si>
  <si>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</si>
  <si>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</si>
  <si>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</si>
  <si>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</si>
  <si>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</si>
  <si>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</si>
  <si>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</si>
  <si>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</si>
  <si>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</si>
  <si>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</si>
  <si>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</si>
  <si>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</si>
  <si>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</si>
  <si>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</si>
  <si>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</si>
  <si>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</si>
  <si>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</si>
  <si>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</si>
  <si>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</si>
  <si>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</si>
  <si>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</si>
  <si>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</si>
  <si>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</si>
  <si>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</si>
  <si>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</si>
  <si>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</si>
  <si>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</si>
  <si>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</si>
  <si>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</si>
  <si>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</si>
  <si>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</si>
  <si>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</si>
  <si>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</si>
  <si>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</si>
  <si>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</si>
  <si>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</si>
  <si>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</si>
  <si>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</si>
  <si>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</si>
  <si>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</si>
  <si>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</si>
  <si>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</si>
  <si>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</si>
  <si>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</si>
  <si>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</si>
  <si>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</si>
  <si>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</si>
  <si>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</si>
  <si>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</si>
  <si>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</si>
  <si>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</si>
  <si>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</si>
  <si>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</si>
  <si>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</si>
  <si>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</si>
  <si>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Pergola</t>
  </si>
  <si>
    <t>STA</t>
  </si>
  <si>
    <t>1</t>
  </si>
  <si>
    <t>{d19e0e22-43dd-4195-8c0d-ceee41892c00}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</si>
  <si>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</si>
  <si>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</si>
  <si>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</si>
  <si>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</si>
  <si>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</si>
  <si>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</si>
  <si>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</si>
  <si>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</si>
  <si>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</si>
  <si>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</si>
  <si>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</si>
  <si>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</si>
  <si>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Pergola</t>
  </si>
  <si>
    <t xml:space="preserve">- VEŠKERÉ OPLECHOVÁNÍ JE UVAŽOVÁNO VČ. KOTEVNÍCH PRVKŮ, PŘÍPONEK APOD. - POLOŽKY ZAHRNUJÍ KOMPLETNÍ PROVEDENÍ JEDNOTLIVÝCH PRACÍ VČ. POMOCNÝCH I KOTEVNÍCH MATERIÁLŮ, TECHNIKY A TECHNOLOGIE PRO MONTÁŽ A DALŠÍCH NEZBYTNÝCH ČINNOSTÍ, ZAŘÍŽENÍ A MATERIÁLŮ, TAK ABY BYLA PRÁCE PROVEDENA KOMPLEXNĚ, DLE TECHNOLOGICKÉHO PŘEDPISU DODAVATELE MATERIÁLU A DLE PROJEKTOVÉ DOKUMENTACE, KTERÁ JE NEDÍLNOU SOUČÁSTÍ TOHOTO ROZPOČTU.  - URČENÍ VRN STAVBY PROVEDE DODAVATEL STAVBY. CENY MUSÍ ZAHRNOVAT I NÁKLADY NA PŘIPOJENÍ, MĚŘENÍ A SPOTŘEBY MÉDIÍ PRO REALIZACI. DÁLE NÁKLADY NA ZAŘÍZENÍ STAVENIŠTĚ, MOŽNÝ PROVOZ INVESTORA A VEŠKERÉ NÁKLADY NA REVIZE A ZKOUŠKY SPOJENÉ S UVEDENÍM STAVBY DO PROVOZU. - URČENÍ PŘESUNU HMOT PRO JEDNOTLIVÉ ODDÍLY PROVEDE DODAVATEL STAVBY. MINIMÁLNÍ PROCENTUÁLNÍ HODNOTA MNOŽSTVÍ MUSÍ BÝT STANOVENA. - VEŠKERÉ UVEDENÉ MATERIÁLY NEJSOU ZÁVAZNÉ, JE MOŽNÉ JE NAHRADIT JINÝMI, ALE VŽDY NA STEJNÉ ČI VYŠŠÍ KVALITATIVNÍ ÚROVNI. - DOKONČOVACÍ PRÁCE NA ELEKTROINSTALACÍCH (SVÍTIDLA, ZÁSUVKY, SPÍNAČE) JSOU VE STANDARDNÍM PROVEDENÍ NA BĚŽNÉ CENOVÉ ÚROVNI. FINÁLNÍ DESIGN VYBERE INVESTROR V PRŮBĚHU REALIZACE.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</si>
  <si>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</si>
  <si>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</si>
  <si>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</si>
  <si>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</si>
  <si>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</si>
  <si>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</si>
  <si>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</si>
  <si>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</si>
  <si>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</si>
  <si>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</si>
  <si>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</si>
  <si>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</si>
  <si>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</si>
  <si>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</si>
  <si>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</si>
  <si>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787 - Dokončovací práce - zasklívání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</si>
  <si>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</si>
  <si>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</si>
  <si>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</si>
  <si>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</si>
  <si>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</si>
  <si>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</si>
  <si>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</si>
  <si>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</si>
  <si>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</si>
  <si>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</si>
  <si>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</si>
  <si>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</si>
  <si>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</si>
  <si>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</si>
  <si>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</si>
  <si>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</si>
  <si>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</si>
  <si>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</si>
  <si>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</si>
  <si>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</si>
  <si>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</si>
  <si>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</si>
  <si>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</si>
  <si>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</si>
  <si>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</si>
  <si>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</si>
  <si>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</si>
  <si>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</si>
  <si>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622325202</t>
  </si>
  <si>
    <t>Oprava vnější vápenocementové štukové omítky složitosti 1 stěn v rozsahu do 30%</t>
  </si>
  <si>
    <t>m2</t>
  </si>
  <si>
    <t>4</t>
  </si>
  <si>
    <t>142301216</t>
  </si>
  <si>
    <t>VV</t>
  </si>
  <si>
    <t>"oprava po kotvení" (0,4+0,5)*11,5</t>
  </si>
  <si>
    <t>Součet</t>
  </si>
  <si>
    <t>629991011</t>
  </si>
  <si>
    <t>Zakrytí výplní otvorů a svislých ploch fólií přilepenou lepící páskou</t>
  </si>
  <si>
    <t>1728208436</t>
  </si>
  <si>
    <t>4,04*5+4,5*5</t>
  </si>
  <si>
    <t>9</t>
  </si>
  <si>
    <t>Ostatní konstrukce a práce, bourání</t>
  </si>
  <si>
    <t>3</t>
  </si>
  <si>
    <t>9 0001</t>
  </si>
  <si>
    <t>Zkoušky a revize</t>
  </si>
  <si>
    <t>soubor</t>
  </si>
  <si>
    <t>999131439</t>
  </si>
  <si>
    <t>9 0002</t>
  </si>
  <si>
    <t>Zaměření a zhotovení dílenské dokumentace</t>
  </si>
  <si>
    <t>662249373</t>
  </si>
  <si>
    <t>5</t>
  </si>
  <si>
    <t>9 0003</t>
  </si>
  <si>
    <t>Zhotovení výřezu v zadní části skla pro prostup klimatizačního potrubí</t>
  </si>
  <si>
    <t>2051152570</t>
  </si>
  <si>
    <t>949111133</t>
  </si>
  <si>
    <t>Lešení ve světlíku nebo šachtě, včetně demontáže a poplatku za použití</t>
  </si>
  <si>
    <t>853356781</t>
  </si>
  <si>
    <t>P</t>
  </si>
  <si>
    <t>Poznámka k položce:_x000d_
lešení pro celý prostor po celou dobu stavby</t>
  </si>
  <si>
    <t>7</t>
  </si>
  <si>
    <t>952901114</t>
  </si>
  <si>
    <t>Vyčištění budov bytové a občanské výstavby při výšce podlaží přes 4 m</t>
  </si>
  <si>
    <t>1003060771</t>
  </si>
  <si>
    <t>1,55*12,5</t>
  </si>
  <si>
    <t>8</t>
  </si>
  <si>
    <t>953961214</t>
  </si>
  <si>
    <t>Kotvy chemickou patronou M 16 hl 150 mm s vyvrtáním otvoru</t>
  </si>
  <si>
    <t>kus</t>
  </si>
  <si>
    <t>-893626268</t>
  </si>
  <si>
    <t>"14" 40</t>
  </si>
  <si>
    <t>953965131</t>
  </si>
  <si>
    <t>Kotevní šroub pro chemické kotvy M 16 dl do 190 mm</t>
  </si>
  <si>
    <t>1438904419</t>
  </si>
  <si>
    <t>998</t>
  </si>
  <si>
    <t>Přesun hmot</t>
  </si>
  <si>
    <t>10</t>
  </si>
  <si>
    <t>998017002</t>
  </si>
  <si>
    <t>Přesun hmot s omezením mechanizace pro budovy v do 12 m</t>
  </si>
  <si>
    <t>t</t>
  </si>
  <si>
    <t>-1975713532</t>
  </si>
  <si>
    <t>PSV</t>
  </si>
  <si>
    <t>Práce a dodávky PSV</t>
  </si>
  <si>
    <t>741</t>
  </si>
  <si>
    <t>Elektroinstalace - silnoproud</t>
  </si>
  <si>
    <t>11</t>
  </si>
  <si>
    <t>741101101</t>
  </si>
  <si>
    <t>Napojení na hromosvod</t>
  </si>
  <si>
    <t>16</t>
  </si>
  <si>
    <t>-1203392963</t>
  </si>
  <si>
    <t>Poznámka k položce:_x000d_
včetně dodávky materiálů</t>
  </si>
  <si>
    <t>12</t>
  </si>
  <si>
    <t>998741202</t>
  </si>
  <si>
    <t>Přesun hmot procentní pro silnoproud v objektech v do 12 m</t>
  </si>
  <si>
    <t>%</t>
  </si>
  <si>
    <t>1392627452</t>
  </si>
  <si>
    <t>762</t>
  </si>
  <si>
    <t>Konstrukce tesařské</t>
  </si>
  <si>
    <t>13</t>
  </si>
  <si>
    <t>762341013</t>
  </si>
  <si>
    <t>Ochrana stávající živičné krytiny z desek OSB tl 15 mm</t>
  </si>
  <si>
    <t>659401471</t>
  </si>
  <si>
    <t>11,03*1,25</t>
  </si>
  <si>
    <t>14</t>
  </si>
  <si>
    <t>998762202</t>
  </si>
  <si>
    <t>Přesun hmot procentní pro kce tesařské v objektech v do 12 m</t>
  </si>
  <si>
    <t>2114986151</t>
  </si>
  <si>
    <t>764</t>
  </si>
  <si>
    <t>Konstrukce klempířské</t>
  </si>
  <si>
    <t>764212631</t>
  </si>
  <si>
    <t>Oplechování závětrnou lištou z Pz s povrchovou úpravou rš 150 mm</t>
  </si>
  <si>
    <t>m</t>
  </si>
  <si>
    <t>-1968763634</t>
  </si>
  <si>
    <t>"G" 1,43</t>
  </si>
  <si>
    <t>764311603</t>
  </si>
  <si>
    <t>Boční oplechování z Pz s povrchovou úpravou rš 200 mm</t>
  </si>
  <si>
    <t>-607569109</t>
  </si>
  <si>
    <t>"H" 1,43</t>
  </si>
  <si>
    <t>17</t>
  </si>
  <si>
    <t>764311610</t>
  </si>
  <si>
    <t>Lemování z Pz s povrchovou úpravou rš 200 mm</t>
  </si>
  <si>
    <t>751891641</t>
  </si>
  <si>
    <t>"I" 11,03</t>
  </si>
  <si>
    <t>18</t>
  </si>
  <si>
    <t>764315605</t>
  </si>
  <si>
    <t>Lemování trub, konzol,držáků z Pz s povrch úpravou</t>
  </si>
  <si>
    <t>1224240096</t>
  </si>
  <si>
    <t>"J" 1</t>
  </si>
  <si>
    <t>19</t>
  </si>
  <si>
    <t>764511601</t>
  </si>
  <si>
    <t>Žlab podokapní půlkruhový z Pz s povrchovou úpravou rš 200 mm</t>
  </si>
  <si>
    <t>-787122109</t>
  </si>
  <si>
    <t>Poznámka k položce:_x000d_
včetně háků a čel, kotvení</t>
  </si>
  <si>
    <t>"D, F" 11,03</t>
  </si>
  <si>
    <t>20</t>
  </si>
  <si>
    <t>764518621</t>
  </si>
  <si>
    <t>Svody kruhové včetně objímek, kolen, odskoků z Pz s povrchovou úpravou průměru do 90 mm</t>
  </si>
  <si>
    <t>-1964750273</t>
  </si>
  <si>
    <t>"E" 3,5</t>
  </si>
  <si>
    <t>998764202</t>
  </si>
  <si>
    <t>Přesun hmot procentní pro konstrukce klempířské v objektech v do 12 m</t>
  </si>
  <si>
    <t>901975736</t>
  </si>
  <si>
    <t>767</t>
  </si>
  <si>
    <t>Konstrukce zámečnické</t>
  </si>
  <si>
    <t>22</t>
  </si>
  <si>
    <t>767995111</t>
  </si>
  <si>
    <t>Montáž atypických zámečnických konstrukcí hmotnosti do 5 kg</t>
  </si>
  <si>
    <t>kg</t>
  </si>
  <si>
    <t>-1786635490</t>
  </si>
  <si>
    <t>Poznámka k položce:_x000d_
včetně nákladů na spojovací materiál (šrouby apod.) a svary</t>
  </si>
  <si>
    <t>"9 - P 6" 0,05*0,05*8*47,1</t>
  </si>
  <si>
    <t>"10 - TYČ Ø 10" 1,2*8*0,63</t>
  </si>
  <si>
    <t>"11 - P 6" 0,08*0,16*8*47,1</t>
  </si>
  <si>
    <t>23</t>
  </si>
  <si>
    <t>767995112</t>
  </si>
  <si>
    <t>Montáž atypických zámečnických konstrukcí hmotnosti do 10 kg</t>
  </si>
  <si>
    <t>-1493208453</t>
  </si>
  <si>
    <t>"3a - JA 50x4" 1,5*1*5,3</t>
  </si>
  <si>
    <t>"3b - JA 50x4" 1,03*1*5,3</t>
  </si>
  <si>
    <t>"3c - JA 50x4" 1,28*1*5,3</t>
  </si>
  <si>
    <t>"3d - JA 50x4" 1,74*1*5,3</t>
  </si>
  <si>
    <t>"4 - JA 70x50x4" 1,4*14*6,71</t>
  </si>
  <si>
    <t>"6 - P 10" 0,07*0,18*5*78,5</t>
  </si>
  <si>
    <t>"7 - P 10" 0,07*0,06*28*78,5</t>
  </si>
  <si>
    <t>"8 - P 10" 0,07*0,16*6*78,5</t>
  </si>
  <si>
    <t>"16 - P 6" 0,12*0,13*8*47,1</t>
  </si>
  <si>
    <t>24</t>
  </si>
  <si>
    <t>767995113</t>
  </si>
  <si>
    <t>Montáž atypických zámečnických konstrukcí hmotnosti do 20 kg</t>
  </si>
  <si>
    <t>1687762403</t>
  </si>
  <si>
    <t>"3e - JA 50x4" 2,2*1*5,3</t>
  </si>
  <si>
    <t>"5 - P 10" 0,25*0,21*5*78,5</t>
  </si>
  <si>
    <t>25</t>
  </si>
  <si>
    <t>767995114</t>
  </si>
  <si>
    <t>Montáž atypických zámečnických konstrukcí hmotnosti do 50 kg</t>
  </si>
  <si>
    <t>-1632134250</t>
  </si>
  <si>
    <t>"1 - L 80/10" 2,76*4*11,86</t>
  </si>
  <si>
    <t>"2a - UPE 160" 2,67*1*17,4</t>
  </si>
  <si>
    <t>"2c - UPE 160" 1,86*1*17,4</t>
  </si>
  <si>
    <t>26</t>
  </si>
  <si>
    <t>767995115</t>
  </si>
  <si>
    <t>Montáž atypických zámečnických konstrukcí hmotnosti do 100 kg</t>
  </si>
  <si>
    <t>1759278393</t>
  </si>
  <si>
    <t>"2b - UPE 160" 3,325*1*17,4</t>
  </si>
  <si>
    <t>"2d - UPE 160" 3,145*1*17,4</t>
  </si>
  <si>
    <t>27</t>
  </si>
  <si>
    <t>M</t>
  </si>
  <si>
    <t>130110672</t>
  </si>
  <si>
    <t>úhelník ocelový rovnostranný jakost 11 375 80x80x10mm žárově pozinkovaný</t>
  </si>
  <si>
    <t>32</t>
  </si>
  <si>
    <t>-2035907732</t>
  </si>
  <si>
    <t xml:space="preserve"> "1" 2,76*4*11,86/1000*1,1</t>
  </si>
  <si>
    <t>28</t>
  </si>
  <si>
    <t>145502482</t>
  </si>
  <si>
    <t>profil ocelový čtvercový svařovaný 50x50x4mm žárově pozinkovaný</t>
  </si>
  <si>
    <t>-296166393</t>
  </si>
  <si>
    <t>" 3a " 1,5*1*5,3/1000*1,1</t>
  </si>
  <si>
    <t>" 3b " 1,03*1*5,3/1000*1,1</t>
  </si>
  <si>
    <t>" 3c " 1,28*1*5,3/1000*1,1</t>
  </si>
  <si>
    <t>" 3d " 1,74*1*5,3/1000*1,1</t>
  </si>
  <si>
    <t>" 3e " 2,2*1*5,3/1000*1,1</t>
  </si>
  <si>
    <t>29</t>
  </si>
  <si>
    <t>145501603</t>
  </si>
  <si>
    <t>profil ocelový obdélníkový svařovaný 70x50x4mm žárově pozinkovaný</t>
  </si>
  <si>
    <t>-1866927409</t>
  </si>
  <si>
    <t>" 4 " 1,4*14*6,71/1000*1,1</t>
  </si>
  <si>
    <t>30</t>
  </si>
  <si>
    <t>136112282</t>
  </si>
  <si>
    <t>plech ocelový hladký jakost S 235 JR tl 10mm žárově pozinkovaný</t>
  </si>
  <si>
    <t>-401545158</t>
  </si>
  <si>
    <t>" 5 " 0,25*0,21*5*78,5/1000*1,1</t>
  </si>
  <si>
    <t>" 6 " 0,07*0,18*5*78,5/1000*1,1</t>
  </si>
  <si>
    <t>" 7 " 0,07*0,06*28*78,5/1000*1,1</t>
  </si>
  <si>
    <t>" 8 " 0,07*0,16*6*78,5/1000*1,1</t>
  </si>
  <si>
    <t>31</t>
  </si>
  <si>
    <t>136112202</t>
  </si>
  <si>
    <t>plech ocelový hladký jakost S 235 JR tl 6mm žárově pozinkovaný</t>
  </si>
  <si>
    <t>1879482614</t>
  </si>
  <si>
    <t>" 9 " 0,05*0,05*8*47,1/1000*1,1</t>
  </si>
  <si>
    <t>" 11 " 0,08*0,16*8*47,1/1000*1,1</t>
  </si>
  <si>
    <t>" 16 " 0,12*0,13*8*47,1/1000*1,1</t>
  </si>
  <si>
    <t>130100112</t>
  </si>
  <si>
    <t>tyč ocelová kruhová jakost 11 375 D 10mm žárově pozinkováno</t>
  </si>
  <si>
    <t>1092242085</t>
  </si>
  <si>
    <t>" 10 " 1,2*8*0,63/1000*1,1</t>
  </si>
  <si>
    <t>33</t>
  </si>
  <si>
    <t>130109342</t>
  </si>
  <si>
    <t>ocel profilová UPE 160 jakost 11 375 žárově pozinkovaný</t>
  </si>
  <si>
    <t>-399854369</t>
  </si>
  <si>
    <t>" 2a " 2,67*1*17,4/1000*1,1</t>
  </si>
  <si>
    <t>" 2b " 3,325*1*17,4/1000*1,1</t>
  </si>
  <si>
    <t>" 2c " 1,86*1*17,4/1000*1,1</t>
  </si>
  <si>
    <t>" 2d " 3,145*1*17,4/1000*1,1</t>
  </si>
  <si>
    <t>34</t>
  </si>
  <si>
    <t>31197012</t>
  </si>
  <si>
    <t>napínák lanový M10</t>
  </si>
  <si>
    <t>629621251</t>
  </si>
  <si>
    <t>"12" 4</t>
  </si>
  <si>
    <t>35</t>
  </si>
  <si>
    <t>767101101</t>
  </si>
  <si>
    <t>Síť proti holubům včetně příslušenství a kotvení, montáže</t>
  </si>
  <si>
    <t>-1168044232</t>
  </si>
  <si>
    <t>"C" 13,6</t>
  </si>
  <si>
    <t>36</t>
  </si>
  <si>
    <t>767101102</t>
  </si>
  <si>
    <t>Demontáž stávajícího zakrytí dvorku (dřevěné trámky + pletivo), včetně likvidace</t>
  </si>
  <si>
    <t>1950826047</t>
  </si>
  <si>
    <t>37</t>
  </si>
  <si>
    <t>998767202</t>
  </si>
  <si>
    <t>Přesun hmot procentní pro zámečnické konstrukce v objektech v do 12 m</t>
  </si>
  <si>
    <t>-1310024088</t>
  </si>
  <si>
    <t>787</t>
  </si>
  <si>
    <t>Dokončovací práce - zasklívání</t>
  </si>
  <si>
    <t>38</t>
  </si>
  <si>
    <t>787192523</t>
  </si>
  <si>
    <t>Zasklívání střech do profilového těsnění sklem bezpečnostním tl. 10 mm</t>
  </si>
  <si>
    <t>-1310132832</t>
  </si>
  <si>
    <t>Poznámka k položce:_x000d_
bezpečnostní lepené sklo 5+5 mm čiré_x000d_
včetně mechového těstnění 3 mm_x000d_
viz detaily kotvení skla</t>
  </si>
  <si>
    <t>"A" 1,43*0,82*13</t>
  </si>
  <si>
    <t>39</t>
  </si>
  <si>
    <t>787101001</t>
  </si>
  <si>
    <t>Přítlačná hliníková lišta zasklení</t>
  </si>
  <si>
    <t>-1294365828</t>
  </si>
  <si>
    <t>Poznámka k položce:_x000d_
včetně EPDM těsnění, závitotvorných šroubů s podložkou, podložek_x000d_
viz detaily kotvení skla</t>
  </si>
  <si>
    <t>"B" 1,43*14</t>
  </si>
  <si>
    <t>40</t>
  </si>
  <si>
    <t>998787202</t>
  </si>
  <si>
    <t>Přesun hmot procentní pro zasklívání v objektech v do 12 m</t>
  </si>
  <si>
    <t>600606009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</si>
</sst>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2.29" style="1" customWidth="1"/>
    <col min="5" max="5" width="2.29" style="1" customWidth="1"/>
    <col min="6" max="6" width="2.29" style="1" customWidth="1"/>
    <col min="7" max="7" width="2.29" style="1" customWidth="1"/>
    <col min="8" max="8" width="2.29" style="1" customWidth="1"/>
    <col min="9" max="9" width="2.29" style="1" customWidth="1"/>
    <col min="10" max="10" width="2.29" style="1" customWidth="1"/>
    <col min="11" max="11" width="2.29" style="1" customWidth="1"/>
    <col min="12" max="12" width="2.29" style="1" customWidth="1"/>
    <col min="13" max="13" width="2.29" style="1" customWidth="1"/>
    <col min="14" max="14" width="2.29" style="1" customWidth="1"/>
    <col min="15" max="15" width="2.29" style="1" customWidth="1"/>
    <col min="16" max="16" width="2.29" style="1" customWidth="1"/>
    <col min="17" max="17" width="2.29" style="1" customWidth="1"/>
    <col min="18" max="18" width="2.29" style="1" customWidth="1"/>
    <col min="19" max="19" width="2.29" style="1" customWidth="1"/>
    <col min="20" max="20" width="2.29" style="1" customWidth="1"/>
    <col min="21" max="21" width="2.29" style="1" customWidth="1"/>
    <col min="22" max="22" width="2.29" style="1" customWidth="1"/>
    <col min="23" max="23" width="2.29" style="1" customWidth="1"/>
    <col min="24" max="24" width="2.29" style="1" customWidth="1"/>
    <col min="25" max="25" width="2.29" style="1" customWidth="1"/>
    <col min="26" max="26" width="2.29" style="1" customWidth="1"/>
    <col min="27" max="27" width="2.29" style="1" customWidth="1"/>
    <col min="28" max="28" width="2.29" style="1" customWidth="1"/>
    <col min="29" max="29" width="2.29" style="1" customWidth="1"/>
    <col min="30" max="30" width="2.29" style="1" customWidth="1"/>
    <col min="31" max="31" width="2.29" style="1" customWidth="1"/>
    <col min="32" max="32" width="2.29" style="1" customWidth="1"/>
    <col min="33" max="33" width="2.29" style="1" customWidth="1"/>
    <col min="34" max="34" width="2.86" style="1" customWidth="1"/>
    <col min="35" max="35" width="27.14" style="1" customWidth="1"/>
    <col min="36" max="36" width="2.14" style="1" customWidth="1"/>
    <col min="37" max="37" width="2.14" style="1" customWidth="1"/>
    <col min="38" max="38" width="7.14" style="1" customWidth="1"/>
    <col min="39" max="39" width="2.86" style="1" customWidth="1"/>
    <col min="40" max="40" width="11.43" style="1" customWidth="1"/>
    <col min="41" max="41" width="6.43" style="1" customWidth="1"/>
    <col min="42" max="42" width="3.57" style="1" customWidth="1"/>
    <col min="43" max="43" width="13.43" style="1" hidden="1" customWidth="1"/>
    <col min="44" max="44" width="11.71" style="1" customWidth="1"/>
    <col min="45" max="45" width="22.14" style="1" hidden="1" customWidth="1"/>
    <col min="46" max="46" width="22.14" style="1" hidden="1" customWidth="1"/>
    <col min="47" max="47" width="22.14" style="1" hidden="1" customWidth="1"/>
    <col min="48" max="48" width="18.57" style="1" hidden="1" customWidth="1"/>
    <col min="49" max="49" width="18.57" style="1" hidden="1" customWidth="1"/>
    <col min="50" max="50" width="21.43" style="1" hidden="1" customWidth="1"/>
    <col min="51" max="51" width="21.43" style="1" hidden="1" customWidth="1"/>
    <col min="52" max="52" width="18.57" style="1" hidden="1" customWidth="1"/>
    <col min="53" max="53" width="16.43" style="1" hidden="1" customWidth="1"/>
    <col min="54" max="54" width="21.43" style="1" hidden="1" customWidth="1"/>
    <col min="55" max="55" width="18.57" style="1" hidden="1" customWidth="1"/>
    <col min="56" max="56" width="16.43" style="1" hidden="1" customWidth="1"/>
    <col min="57" max="57" width="57" style="1" customWidth="1"/>
    <col min="71" max="71" width="9.14" style="1" hidden="1"/>
    <col min="72" max="72" width="9.14" style="1" hidden="1"/>
    <col min="73" max="73" width="9.14" style="1" hidden="1"/>
    <col min="74" max="74" width="9.14" style="1" hidden="1"/>
    <col min="75" max="75" width="9.14" style="1" hidden="1"/>
    <col min="76" max="76" width="9.14" style="1" hidden="1"/>
    <col min="77" max="77" width="9.14" style="1" hidden="1"/>
    <col min="78" max="78" width="9.14" style="1" hidden="1"/>
    <col min="79" max="79" width="9.14" style="1" hidden="1"/>
    <col min="80" max="80" width="9.14" style="1" hidden="1"/>
    <col min="81" max="81" width="9.14" style="1" hidden="1"/>
    <col min="82" max="82" width="9.14" style="1" hidden="1"/>
    <col min="83" max="83" width="9.14" style="1" hidden="1"/>
    <col min="84" max="84" width="9.14" style="1" hidden="1"/>
    <col min="85" max="85" width="9.14" style="1" hidden="1"/>
    <col min="86" max="86" width="9.14" style="1" hidden="1"/>
    <col min="87" max="87" width="9.14" style="1" hidden="1"/>
    <col min="88" max="88" width="9.14" style="1" hidden="1"/>
    <col min="89" max="89" width="9.14" style="1" hidden="1"/>
    <col min="90" max="90" width="9.14" style="1" hidden="1"/>
    <col min="91" max="91" width="9.14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ROUND(AG97,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37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38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39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40</v>
      </c>
      <c r="E32" s="48"/>
      <c r="F32" s="31" t="s">
        <v>41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SUM(CD97:CD101),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SUM(BY97:BY101),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42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SUM(CE97:CE101),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SUM(BZ97:BZ101),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43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SUM(CF97:CF101),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44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SUM(CG97:CG101),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45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SUM(CH97:CH101),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47</v>
      </c>
      <c r="U38" s="55"/>
      <c r="V38" s="55"/>
      <c r="W38" s="55"/>
      <c r="X38" s="57" t="s">
        <v>48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51</v>
      </c>
      <c r="AI60" s="44"/>
      <c r="AJ60" s="44"/>
      <c r="AK60" s="44"/>
      <c r="AL60" s="44"/>
      <c r="AM60" s="65" t="s">
        <v>52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51</v>
      </c>
      <c r="AI75" s="44"/>
      <c r="AJ75" s="44"/>
      <c r="AK75" s="44"/>
      <c r="AL75" s="44"/>
      <c r="AM75" s="65" t="s">
        <v>52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Zastřešení světlíku u sálu zastupitelstva SK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11. 10. 2019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6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2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2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4.4" customHeight="1">
      <c r="A95" s="120" t="s">
        <v>80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Pergola'!J32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Pergola'!P136</f>
        <v>0</v>
      </c>
      <c r="AV95" s="129">
        <f>'01 - Pergola'!J35</f>
        <v>0</v>
      </c>
      <c r="AW95" s="129">
        <f>'01 - Pergola'!J36</f>
        <v>0</v>
      </c>
      <c r="AX95" s="129">
        <f>'01 - Pergola'!J37</f>
        <v>0</v>
      </c>
      <c r="AY95" s="129">
        <f>'01 - Pergola'!J38</f>
        <v>0</v>
      </c>
      <c r="AZ95" s="129">
        <f>'01 - Pergola'!F35</f>
        <v>0</v>
      </c>
      <c r="BA95" s="129">
        <f>'01 - Pergola'!F36</f>
        <v>0</v>
      </c>
      <c r="BB95" s="129">
        <f>'01 - Pergola'!F37</f>
        <v>0</v>
      </c>
      <c r="BC95" s="129">
        <f>'01 - Pergola'!F38</f>
        <v>0</v>
      </c>
      <c r="BD95" s="131">
        <f>'01 - Pergola'!F39</f>
        <v>0</v>
      </c>
      <c r="BE95" s="7"/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19"/>
    </row>
    <row r="97" s="2" customFormat="1" ht="30" customHeight="1">
      <c r="A97" s="39"/>
      <c r="B97" s="40"/>
      <c r="C97" s="108" t="s">
        <v>86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111">
        <f>ROUND(SUM(AG98:AG101), 2)</f>
        <v>0</v>
      </c>
      <c r="AH97" s="111"/>
      <c r="AI97" s="111"/>
      <c r="AJ97" s="111"/>
      <c r="AK97" s="111"/>
      <c r="AL97" s="111"/>
      <c r="AM97" s="111"/>
      <c r="AN97" s="111">
        <f>ROUND(SUM(AN98:AN101), 2)</f>
        <v>0</v>
      </c>
      <c r="AO97" s="111"/>
      <c r="AP97" s="111"/>
      <c r="AQ97" s="133"/>
      <c r="AR97" s="42"/>
      <c r="AS97" s="101" t="s">
        <v>87</v>
      </c>
      <c r="AT97" s="102" t="s">
        <v>88</v>
      </c>
      <c r="AU97" s="102" t="s">
        <v>40</v>
      </c>
      <c r="AV97" s="103" t="s">
        <v>63</v>
      </c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19.92" customHeight="1">
      <c r="A98" s="39"/>
      <c r="B98" s="40"/>
      <c r="C98" s="41"/>
      <c r="D98" s="134" t="s">
        <v>89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1"/>
      <c r="AD98" s="41"/>
      <c r="AE98" s="41"/>
      <c r="AF98" s="41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1"/>
      <c r="AR98" s="42"/>
      <c r="AS98" s="137">
        <v>0</v>
      </c>
      <c r="AT98" s="138" t="s">
        <v>90</v>
      </c>
      <c r="AU98" s="138" t="s">
        <v>41</v>
      </c>
      <c r="AV98" s="139">
        <f>ROUND(IF(AU98="základní",AG98*L32,IF(AU98="snížená",AG98*L33,0)), 2)</f>
        <v>0</v>
      </c>
      <c r="AW98" s="39"/>
      <c r="AX98" s="39"/>
      <c r="AY98" s="39"/>
      <c r="AZ98" s="39"/>
      <c r="BA98" s="39"/>
      <c r="BB98" s="39"/>
      <c r="BC98" s="39"/>
      <c r="BD98" s="39"/>
      <c r="BE98" s="39"/>
      <c r="BV98" s="16" t="s">
        <v>91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6">
        <f>IF(AU98="základní",1,IF(AU98="snížená",2,IF(AU98="zákl. přenesená",4,IF(AU98="sníž. přenesená",5,3))))</f>
        <v>1</v>
      </c>
      <c r="CJ98" s="16">
        <f>IF(AT98="stavební čast",1,IF(AT98="investiční čast",2,3))</f>
        <v>1</v>
      </c>
      <c r="CK98" s="16" t="str">
        <f>IF(D98="Vyplň vlastní","","x")</f>
        <v>x</v>
      </c>
    </row>
    <row r="99" s="2" customFormat="1" ht="19.92" customHeight="1">
      <c r="A99" s="39"/>
      <c r="B99" s="40"/>
      <c r="C99" s="41"/>
      <c r="D99" s="141" t="s">
        <v>92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1"/>
      <c r="AD99" s="41"/>
      <c r="AE99" s="41"/>
      <c r="AF99" s="41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1"/>
      <c r="AR99" s="42"/>
      <c r="AS99" s="137">
        <v>0</v>
      </c>
      <c r="AT99" s="138" t="s">
        <v>90</v>
      </c>
      <c r="AU99" s="138" t="s">
        <v>41</v>
      </c>
      <c r="AV99" s="139">
        <f>ROUND(IF(AU99="základní",AG99*L32,IF(AU99="snížená",AG99*L33,0)), 2)</f>
        <v>0</v>
      </c>
      <c r="AW99" s="39"/>
      <c r="AX99" s="39"/>
      <c r="AY99" s="39"/>
      <c r="AZ99" s="39"/>
      <c r="BA99" s="39"/>
      <c r="BB99" s="39"/>
      <c r="BC99" s="39"/>
      <c r="BD99" s="39"/>
      <c r="BE99" s="39"/>
      <c r="BV99" s="16" t="s">
        <v>93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/>
      </c>
    </row>
    <row r="100" s="2" customFormat="1" ht="19.92" customHeight="1">
      <c r="A100" s="39"/>
      <c r="B100" s="40"/>
      <c r="C100" s="41"/>
      <c r="D100" s="141" t="s">
        <v>92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1"/>
      <c r="AD100" s="41"/>
      <c r="AE100" s="41"/>
      <c r="AF100" s="41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1"/>
      <c r="AR100" s="42"/>
      <c r="AS100" s="137">
        <v>0</v>
      </c>
      <c r="AT100" s="138" t="s">
        <v>90</v>
      </c>
      <c r="AU100" s="138" t="s">
        <v>41</v>
      </c>
      <c r="AV100" s="139">
        <f>ROUND(IF(AU100="základní",AG100*L32,IF(AU100="snížená",AG100*L33,0)), 2)</f>
        <v>0</v>
      </c>
      <c r="AW100" s="39"/>
      <c r="AX100" s="39"/>
      <c r="AY100" s="39"/>
      <c r="AZ100" s="39"/>
      <c r="BA100" s="39"/>
      <c r="BB100" s="39"/>
      <c r="BC100" s="39"/>
      <c r="BD100" s="39"/>
      <c r="BE100" s="39"/>
      <c r="BV100" s="16" t="s">
        <v>93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="2" customFormat="1" ht="19.92" customHeight="1">
      <c r="A101" s="39"/>
      <c r="B101" s="40"/>
      <c r="C101" s="41"/>
      <c r="D101" s="141" t="s">
        <v>92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1"/>
      <c r="AD101" s="41"/>
      <c r="AE101" s="41"/>
      <c r="AF101" s="41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1"/>
      <c r="AR101" s="42"/>
      <c r="AS101" s="142">
        <v>0</v>
      </c>
      <c r="AT101" s="143" t="s">
        <v>90</v>
      </c>
      <c r="AU101" s="143" t="s">
        <v>41</v>
      </c>
      <c r="AV101" s="144">
        <f>ROUND(IF(AU101="základní",AG101*L32,IF(AU101="snížená",AG101*L33,0)), 2)</f>
        <v>0</v>
      </c>
      <c r="AW101" s="39"/>
      <c r="AX101" s="39"/>
      <c r="AY101" s="39"/>
      <c r="AZ101" s="39"/>
      <c r="BA101" s="39"/>
      <c r="BB101" s="39"/>
      <c r="BC101" s="39"/>
      <c r="BD101" s="39"/>
      <c r="BE101" s="39"/>
      <c r="BV101" s="16" t="s">
        <v>93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0.8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2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30" customHeight="1">
      <c r="A103" s="39"/>
      <c r="B103" s="40"/>
      <c r="C103" s="145" t="s">
        <v>94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2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2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nl6Zwj5iFiC/JnYJ9/r1NqDgwxxK/J9HLSA4fLAl9E00RTj65AHlDekXIlfXI5HoJjJNLkE+r36dfkoYNSSOfQ==" hashValue="6p3Mz4LUj02MhQmj8SccpJZi3kTV5IBuhK4o8/SGS0hDNfYebgVt5bVSR1MfR4uf50f17xKHrQLwcxSaDMRLg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01 - Pergol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8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19"/>
      <c r="AT3" s="16" t="s">
        <v>85</v>
      </c>
    </row>
    <row r="4" s="1" customFormat="1" ht="24.96" customHeight="1">
      <c r="B4" s="19"/>
      <c r="D4" s="152" t="s">
        <v>95</v>
      </c>
      <c r="I4" s="148"/>
      <c r="L4" s="19"/>
      <c r="M4" s="153" t="s">
        <v>10</v>
      </c>
      <c r="AT4" s="16" t="s">
        <v>4</v>
      </c>
    </row>
    <row r="5" s="1" customFormat="1" ht="6.96" customHeight="1">
      <c r="B5" s="19"/>
      <c r="I5" s="148"/>
      <c r="L5" s="19"/>
    </row>
    <row r="6" s="1" customFormat="1" ht="12" customHeight="1">
      <c r="B6" s="19"/>
      <c r="D6" s="154" t="s">
        <v>16</v>
      </c>
      <c r="I6" s="148"/>
      <c r="L6" s="19"/>
    </row>
    <row r="7" s="1" customFormat="1" ht="14.4" customHeight="1">
      <c r="B7" s="19"/>
      <c r="E7" s="155" t="str">
        <f>'Rekapitulace stavby'!K6</f>
        <v>Zastřešení světlíku u sálu zastupitelstva SK</v>
      </c>
      <c r="F7" s="154"/>
      <c r="G7" s="154"/>
      <c r="H7" s="154"/>
      <c r="I7" s="148"/>
      <c r="L7" s="19"/>
    </row>
    <row r="8" s="2" customFormat="1" ht="12" customHeight="1">
      <c r="A8" s="39"/>
      <c r="B8" s="42"/>
      <c r="C8" s="39"/>
      <c r="D8" s="154" t="s">
        <v>96</v>
      </c>
      <c r="E8" s="39"/>
      <c r="F8" s="39"/>
      <c r="G8" s="39"/>
      <c r="H8" s="39"/>
      <c r="I8" s="15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2"/>
      <c r="C9" s="39"/>
      <c r="D9" s="39"/>
      <c r="E9" s="157" t="s">
        <v>97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4" t="s">
        <v>18</v>
      </c>
      <c r="E11" s="39"/>
      <c r="F11" s="158" t="s">
        <v>1</v>
      </c>
      <c r="G11" s="39"/>
      <c r="H11" s="39"/>
      <c r="I11" s="159" t="s">
        <v>19</v>
      </c>
      <c r="J11" s="15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4" t="s">
        <v>20</v>
      </c>
      <c r="E12" s="39"/>
      <c r="F12" s="158" t="s">
        <v>21</v>
      </c>
      <c r="G12" s="39"/>
      <c r="H12" s="39"/>
      <c r="I12" s="159" t="s">
        <v>22</v>
      </c>
      <c r="J12" s="160" t="str">
        <f>'Rekapitulace stavby'!AN8</f>
        <v>11. 10. 2019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4" t="s">
        <v>24</v>
      </c>
      <c r="E14" s="39"/>
      <c r="F14" s="39"/>
      <c r="G14" s="39"/>
      <c r="H14" s="39"/>
      <c r="I14" s="159" t="s">
        <v>25</v>
      </c>
      <c r="J14" s="158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8" t="str">
        <f>IF('Rekapitulace stavby'!E11="","",'Rekapitulace stavby'!E11)</f>
        <v>Středočeský kraj</v>
      </c>
      <c r="F15" s="39"/>
      <c r="G15" s="39"/>
      <c r="H15" s="39"/>
      <c r="I15" s="159" t="s">
        <v>27</v>
      </c>
      <c r="J15" s="158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5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4" t="s">
        <v>28</v>
      </c>
      <c r="E17" s="39"/>
      <c r="F17" s="39"/>
      <c r="G17" s="39"/>
      <c r="H17" s="39"/>
      <c r="I17" s="159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8"/>
      <c r="G18" s="158"/>
      <c r="H18" s="158"/>
      <c r="I18" s="159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5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4" t="s">
        <v>30</v>
      </c>
      <c r="E20" s="39"/>
      <c r="F20" s="39"/>
      <c r="G20" s="39"/>
      <c r="H20" s="39"/>
      <c r="I20" s="159" t="s">
        <v>25</v>
      </c>
      <c r="J20" s="158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8" t="str">
        <f>IF('Rekapitulace stavby'!E17="","",'Rekapitulace stavby'!E17)</f>
        <v xml:space="preserve"> </v>
      </c>
      <c r="F21" s="39"/>
      <c r="G21" s="39"/>
      <c r="H21" s="39"/>
      <c r="I21" s="159" t="s">
        <v>27</v>
      </c>
      <c r="J21" s="158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5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4" t="s">
        <v>32</v>
      </c>
      <c r="E23" s="39"/>
      <c r="F23" s="39"/>
      <c r="G23" s="39"/>
      <c r="H23" s="39"/>
      <c r="I23" s="159" t="s">
        <v>25</v>
      </c>
      <c r="J23" s="15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8" t="str">
        <f>IF('Rekapitulace stavby'!E20="","",'Rekapitulace stavby'!E20)</f>
        <v xml:space="preserve"> </v>
      </c>
      <c r="F24" s="39"/>
      <c r="G24" s="39"/>
      <c r="H24" s="39"/>
      <c r="I24" s="159" t="s">
        <v>27</v>
      </c>
      <c r="J24" s="15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5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4" t="s">
        <v>33</v>
      </c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12" customHeight="1">
      <c r="A27" s="161"/>
      <c r="B27" s="162"/>
      <c r="C27" s="161"/>
      <c r="D27" s="161"/>
      <c r="E27" s="163" t="s">
        <v>98</v>
      </c>
      <c r="F27" s="163"/>
      <c r="G27" s="163"/>
      <c r="H27" s="163"/>
      <c r="I27" s="164"/>
      <c r="J27" s="161"/>
      <c r="K27" s="161"/>
      <c r="L27" s="165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6"/>
      <c r="E29" s="166"/>
      <c r="F29" s="166"/>
      <c r="G29" s="166"/>
      <c r="H29" s="166"/>
      <c r="I29" s="167"/>
      <c r="J29" s="166"/>
      <c r="K29" s="16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8" t="s">
        <v>99</v>
      </c>
      <c r="E30" s="39"/>
      <c r="F30" s="39"/>
      <c r="G30" s="39"/>
      <c r="H30" s="39"/>
      <c r="I30" s="156"/>
      <c r="J30" s="168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9" t="s">
        <v>89</v>
      </c>
      <c r="E31" s="39"/>
      <c r="F31" s="39"/>
      <c r="G31" s="39"/>
      <c r="H31" s="39"/>
      <c r="I31" s="156"/>
      <c r="J31" s="168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0" t="s">
        <v>36</v>
      </c>
      <c r="E32" s="39"/>
      <c r="F32" s="39"/>
      <c r="G32" s="39"/>
      <c r="H32" s="39"/>
      <c r="I32" s="156"/>
      <c r="J32" s="171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6"/>
      <c r="E33" s="166"/>
      <c r="F33" s="166"/>
      <c r="G33" s="166"/>
      <c r="H33" s="166"/>
      <c r="I33" s="167"/>
      <c r="J33" s="166"/>
      <c r="K33" s="166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2" t="s">
        <v>38</v>
      </c>
      <c r="G34" s="39"/>
      <c r="H34" s="39"/>
      <c r="I34" s="173" t="s">
        <v>37</v>
      </c>
      <c r="J34" s="17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4" t="s">
        <v>40</v>
      </c>
      <c r="E35" s="154" t="s">
        <v>41</v>
      </c>
      <c r="F35" s="175">
        <f>ROUND((SUM(BE109:BE116) + SUM(BE136:BE290)),  2)</f>
        <v>0</v>
      </c>
      <c r="G35" s="39"/>
      <c r="H35" s="39"/>
      <c r="I35" s="176">
        <v>0.20999999999999999</v>
      </c>
      <c r="J35" s="175">
        <f>ROUND(((SUM(BE109:BE116) + SUM(BE136:BE290))*I35),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4" t="s">
        <v>42</v>
      </c>
      <c r="F36" s="175">
        <f>ROUND((SUM(BF109:BF116) + SUM(BF136:BF290)),  2)</f>
        <v>0</v>
      </c>
      <c r="G36" s="39"/>
      <c r="H36" s="39"/>
      <c r="I36" s="176">
        <v>0.14999999999999999</v>
      </c>
      <c r="J36" s="175">
        <f>ROUND(((SUM(BF109:BF116) + SUM(BF136:BF290))*I36),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4" t="s">
        <v>43</v>
      </c>
      <c r="F37" s="175">
        <f>ROUND((SUM(BG109:BG116) + SUM(BG136:BG290)),  2)</f>
        <v>0</v>
      </c>
      <c r="G37" s="39"/>
      <c r="H37" s="39"/>
      <c r="I37" s="176">
        <v>0.20999999999999999</v>
      </c>
      <c r="J37" s="17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4" t="s">
        <v>44</v>
      </c>
      <c r="F38" s="175">
        <f>ROUND((SUM(BH109:BH116) + SUM(BH136:BH290)),  2)</f>
        <v>0</v>
      </c>
      <c r="G38" s="39"/>
      <c r="H38" s="39"/>
      <c r="I38" s="176">
        <v>0.14999999999999999</v>
      </c>
      <c r="J38" s="17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4" t="s">
        <v>45</v>
      </c>
      <c r="F39" s="175">
        <f>ROUND((SUM(BI109:BI116) + SUM(BI136:BI290)),  2)</f>
        <v>0</v>
      </c>
      <c r="G39" s="39"/>
      <c r="H39" s="39"/>
      <c r="I39" s="176">
        <v>0</v>
      </c>
      <c r="J39" s="17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3">
        <f>SUM(J32:J39)</f>
        <v>0</v>
      </c>
      <c r="K41" s="18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48"/>
      <c r="L43" s="19"/>
    </row>
    <row r="44" s="1" customFormat="1" ht="14.4" customHeight="1">
      <c r="B44" s="19"/>
      <c r="I44" s="148"/>
      <c r="L44" s="19"/>
    </row>
    <row r="45" s="1" customFormat="1" ht="14.4" customHeight="1">
      <c r="B45" s="19"/>
      <c r="I45" s="148"/>
      <c r="L45" s="19"/>
    </row>
    <row r="46" s="1" customFormat="1" ht="14.4" customHeight="1">
      <c r="B46" s="19"/>
      <c r="I46" s="148"/>
      <c r="L46" s="19"/>
    </row>
    <row r="47" s="1" customFormat="1" ht="14.4" customHeight="1">
      <c r="B47" s="19"/>
      <c r="I47" s="148"/>
      <c r="L47" s="19"/>
    </row>
    <row r="48" s="1" customFormat="1" ht="14.4" customHeight="1">
      <c r="B48" s="19"/>
      <c r="I48" s="148"/>
      <c r="L48" s="19"/>
    </row>
    <row r="49" s="1" customFormat="1" ht="14.4" customHeight="1">
      <c r="B49" s="19"/>
      <c r="I49" s="148"/>
      <c r="L49" s="19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6"/>
      <c r="K50" s="186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3"/>
      <c r="K65" s="193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6"/>
      <c r="K77" s="19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199"/>
      <c r="K81" s="19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100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201" t="str">
        <f>E7</f>
        <v>Zastřešení světlíku u sálu zastupitelstva SK</v>
      </c>
      <c r="F85" s="31"/>
      <c r="G85" s="31"/>
      <c r="H85" s="31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96</v>
      </c>
      <c r="D86" s="41"/>
      <c r="E86" s="41"/>
      <c r="F86" s="41"/>
      <c r="G86" s="41"/>
      <c r="H86" s="41"/>
      <c r="I86" s="15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01 - Pergola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59" t="s">
        <v>22</v>
      </c>
      <c r="J89" s="80" t="str">
        <f>IF(J12="","",J12)</f>
        <v>11. 10. 2019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1" t="s">
        <v>24</v>
      </c>
      <c r="D91" s="41"/>
      <c r="E91" s="41"/>
      <c r="F91" s="26" t="str">
        <f>E15</f>
        <v>Středočeský kraj</v>
      </c>
      <c r="G91" s="41"/>
      <c r="H91" s="41"/>
      <c r="I91" s="159" t="s">
        <v>30</v>
      </c>
      <c r="J91" s="35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59" t="s">
        <v>32</v>
      </c>
      <c r="J92" s="35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2" t="s">
        <v>101</v>
      </c>
      <c r="D94" s="146"/>
      <c r="E94" s="146"/>
      <c r="F94" s="146"/>
      <c r="G94" s="146"/>
      <c r="H94" s="146"/>
      <c r="I94" s="203"/>
      <c r="J94" s="204" t="s">
        <v>102</v>
      </c>
      <c r="K94" s="14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5" t="s">
        <v>103</v>
      </c>
      <c r="D96" s="41"/>
      <c r="E96" s="41"/>
      <c r="F96" s="41"/>
      <c r="G96" s="41"/>
      <c r="H96" s="41"/>
      <c r="I96" s="156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104</v>
      </c>
    </row>
    <row r="97" s="9" customFormat="1" ht="24.96" customHeight="1">
      <c r="A97" s="9"/>
      <c r="B97" s="206"/>
      <c r="C97" s="207"/>
      <c r="D97" s="208" t="s">
        <v>105</v>
      </c>
      <c r="E97" s="209"/>
      <c r="F97" s="209"/>
      <c r="G97" s="209"/>
      <c r="H97" s="209"/>
      <c r="I97" s="210"/>
      <c r="J97" s="211">
        <f>J137</f>
        <v>0</v>
      </c>
      <c r="K97" s="207"/>
      <c r="L97" s="21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3"/>
      <c r="C98" s="214"/>
      <c r="D98" s="215" t="s">
        <v>106</v>
      </c>
      <c r="E98" s="216"/>
      <c r="F98" s="216"/>
      <c r="G98" s="216"/>
      <c r="H98" s="216"/>
      <c r="I98" s="217"/>
      <c r="J98" s="218">
        <f>J138</f>
        <v>0</v>
      </c>
      <c r="K98" s="214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3"/>
      <c r="C99" s="214"/>
      <c r="D99" s="215" t="s">
        <v>107</v>
      </c>
      <c r="E99" s="216"/>
      <c r="F99" s="216"/>
      <c r="G99" s="216"/>
      <c r="H99" s="216"/>
      <c r="I99" s="217"/>
      <c r="J99" s="218">
        <f>J145</f>
        <v>0</v>
      </c>
      <c r="K99" s="214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3"/>
      <c r="C100" s="214"/>
      <c r="D100" s="215" t="s">
        <v>108</v>
      </c>
      <c r="E100" s="216"/>
      <c r="F100" s="216"/>
      <c r="G100" s="216"/>
      <c r="H100" s="216"/>
      <c r="I100" s="217"/>
      <c r="J100" s="218">
        <f>J168</f>
        <v>0</v>
      </c>
      <c r="K100" s="214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6"/>
      <c r="C101" s="207"/>
      <c r="D101" s="208" t="s">
        <v>109</v>
      </c>
      <c r="E101" s="209"/>
      <c r="F101" s="209"/>
      <c r="G101" s="209"/>
      <c r="H101" s="209"/>
      <c r="I101" s="210"/>
      <c r="J101" s="211">
        <f>J170</f>
        <v>0</v>
      </c>
      <c r="K101" s="207"/>
      <c r="L101" s="21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3"/>
      <c r="C102" s="214"/>
      <c r="D102" s="215" t="s">
        <v>110</v>
      </c>
      <c r="E102" s="216"/>
      <c r="F102" s="216"/>
      <c r="G102" s="216"/>
      <c r="H102" s="216"/>
      <c r="I102" s="217"/>
      <c r="J102" s="218">
        <f>J171</f>
        <v>0</v>
      </c>
      <c r="K102" s="214"/>
      <c r="L102" s="21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3"/>
      <c r="C103" s="214"/>
      <c r="D103" s="215" t="s">
        <v>111</v>
      </c>
      <c r="E103" s="216"/>
      <c r="F103" s="216"/>
      <c r="G103" s="216"/>
      <c r="H103" s="216"/>
      <c r="I103" s="217"/>
      <c r="J103" s="218">
        <f>J177</f>
        <v>0</v>
      </c>
      <c r="K103" s="214"/>
      <c r="L103" s="21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3"/>
      <c r="C104" s="214"/>
      <c r="D104" s="215" t="s">
        <v>112</v>
      </c>
      <c r="E104" s="216"/>
      <c r="F104" s="216"/>
      <c r="G104" s="216"/>
      <c r="H104" s="216"/>
      <c r="I104" s="217"/>
      <c r="J104" s="218">
        <f>J182</f>
        <v>0</v>
      </c>
      <c r="K104" s="214"/>
      <c r="L104" s="21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3"/>
      <c r="C105" s="214"/>
      <c r="D105" s="215" t="s">
        <v>113</v>
      </c>
      <c r="E105" s="216"/>
      <c r="F105" s="216"/>
      <c r="G105" s="216"/>
      <c r="H105" s="216"/>
      <c r="I105" s="217"/>
      <c r="J105" s="218">
        <f>J203</f>
        <v>0</v>
      </c>
      <c r="K105" s="214"/>
      <c r="L105" s="21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3"/>
      <c r="C106" s="214"/>
      <c r="D106" s="215" t="s">
        <v>114</v>
      </c>
      <c r="E106" s="216"/>
      <c r="F106" s="216"/>
      <c r="G106" s="216"/>
      <c r="H106" s="216"/>
      <c r="I106" s="217"/>
      <c r="J106" s="218">
        <f>J281</f>
        <v>0</v>
      </c>
      <c r="K106" s="214"/>
      <c r="L106" s="21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205" t="s">
        <v>115</v>
      </c>
      <c r="D109" s="41"/>
      <c r="E109" s="41"/>
      <c r="F109" s="41"/>
      <c r="G109" s="41"/>
      <c r="H109" s="41"/>
      <c r="I109" s="156"/>
      <c r="J109" s="220">
        <f>ROUND(J110 + J111 + J112 + J113 + J114 + J115,2)</f>
        <v>0</v>
      </c>
      <c r="K109" s="41"/>
      <c r="L109" s="64"/>
      <c r="N109" s="221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8" customHeight="1">
      <c r="A110" s="39"/>
      <c r="B110" s="40"/>
      <c r="C110" s="41"/>
      <c r="D110" s="141" t="s">
        <v>116</v>
      </c>
      <c r="E110" s="134"/>
      <c r="F110" s="134"/>
      <c r="G110" s="41"/>
      <c r="H110" s="41"/>
      <c r="I110" s="156"/>
      <c r="J110" s="135">
        <v>0</v>
      </c>
      <c r="K110" s="41"/>
      <c r="L110" s="222"/>
      <c r="M110" s="223"/>
      <c r="N110" s="224" t="s">
        <v>41</v>
      </c>
      <c r="O110" s="223"/>
      <c r="P110" s="223"/>
      <c r="Q110" s="223"/>
      <c r="R110" s="223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5" t="s">
        <v>117</v>
      </c>
      <c r="AZ110" s="223"/>
      <c r="BA110" s="223"/>
      <c r="BB110" s="223"/>
      <c r="BC110" s="223"/>
      <c r="BD110" s="223"/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225" t="s">
        <v>83</v>
      </c>
      <c r="BK110" s="223"/>
      <c r="BL110" s="223"/>
      <c r="BM110" s="223"/>
    </row>
    <row r="111" s="2" customFormat="1" ht="18" customHeight="1">
      <c r="A111" s="39"/>
      <c r="B111" s="40"/>
      <c r="C111" s="41"/>
      <c r="D111" s="141" t="s">
        <v>118</v>
      </c>
      <c r="E111" s="134"/>
      <c r="F111" s="134"/>
      <c r="G111" s="41"/>
      <c r="H111" s="41"/>
      <c r="I111" s="156"/>
      <c r="J111" s="135">
        <v>0</v>
      </c>
      <c r="K111" s="41"/>
      <c r="L111" s="222"/>
      <c r="M111" s="223"/>
      <c r="N111" s="224" t="s">
        <v>41</v>
      </c>
      <c r="O111" s="223"/>
      <c r="P111" s="223"/>
      <c r="Q111" s="223"/>
      <c r="R111" s="223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5" t="s">
        <v>117</v>
      </c>
      <c r="AZ111" s="223"/>
      <c r="BA111" s="223"/>
      <c r="BB111" s="223"/>
      <c r="BC111" s="223"/>
      <c r="BD111" s="223"/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225" t="s">
        <v>83</v>
      </c>
      <c r="BK111" s="223"/>
      <c r="BL111" s="223"/>
      <c r="BM111" s="223"/>
    </row>
    <row r="112" s="2" customFormat="1" ht="18" customHeight="1">
      <c r="A112" s="39"/>
      <c r="B112" s="40"/>
      <c r="C112" s="41"/>
      <c r="D112" s="141" t="s">
        <v>119</v>
      </c>
      <c r="E112" s="134"/>
      <c r="F112" s="134"/>
      <c r="G112" s="41"/>
      <c r="H112" s="41"/>
      <c r="I112" s="156"/>
      <c r="J112" s="135">
        <v>0</v>
      </c>
      <c r="K112" s="41"/>
      <c r="L112" s="222"/>
      <c r="M112" s="223"/>
      <c r="N112" s="224" t="s">
        <v>41</v>
      </c>
      <c r="O112" s="223"/>
      <c r="P112" s="223"/>
      <c r="Q112" s="223"/>
      <c r="R112" s="223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5" t="s">
        <v>117</v>
      </c>
      <c r="AZ112" s="223"/>
      <c r="BA112" s="223"/>
      <c r="BB112" s="223"/>
      <c r="BC112" s="223"/>
      <c r="BD112" s="223"/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225" t="s">
        <v>83</v>
      </c>
      <c r="BK112" s="223"/>
      <c r="BL112" s="223"/>
      <c r="BM112" s="223"/>
    </row>
    <row r="113" s="2" customFormat="1" ht="18" customHeight="1">
      <c r="A113" s="39"/>
      <c r="B113" s="40"/>
      <c r="C113" s="41"/>
      <c r="D113" s="141" t="s">
        <v>120</v>
      </c>
      <c r="E113" s="134"/>
      <c r="F113" s="134"/>
      <c r="G113" s="41"/>
      <c r="H113" s="41"/>
      <c r="I113" s="156"/>
      <c r="J113" s="135">
        <v>0</v>
      </c>
      <c r="K113" s="41"/>
      <c r="L113" s="222"/>
      <c r="M113" s="223"/>
      <c r="N113" s="224" t="s">
        <v>41</v>
      </c>
      <c r="O113" s="223"/>
      <c r="P113" s="223"/>
      <c r="Q113" s="223"/>
      <c r="R113" s="223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5" t="s">
        <v>117</v>
      </c>
      <c r="AZ113" s="223"/>
      <c r="BA113" s="223"/>
      <c r="BB113" s="223"/>
      <c r="BC113" s="223"/>
      <c r="BD113" s="223"/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225" t="s">
        <v>83</v>
      </c>
      <c r="BK113" s="223"/>
      <c r="BL113" s="223"/>
      <c r="BM113" s="223"/>
    </row>
    <row r="114" s="2" customFormat="1" ht="18" customHeight="1">
      <c r="A114" s="39"/>
      <c r="B114" s="40"/>
      <c r="C114" s="41"/>
      <c r="D114" s="141" t="s">
        <v>121</v>
      </c>
      <c r="E114" s="134"/>
      <c r="F114" s="134"/>
      <c r="G114" s="41"/>
      <c r="H114" s="41"/>
      <c r="I114" s="156"/>
      <c r="J114" s="135">
        <v>0</v>
      </c>
      <c r="K114" s="41"/>
      <c r="L114" s="222"/>
      <c r="M114" s="223"/>
      <c r="N114" s="224" t="s">
        <v>41</v>
      </c>
      <c r="O114" s="223"/>
      <c r="P114" s="223"/>
      <c r="Q114" s="223"/>
      <c r="R114" s="223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5" t="s">
        <v>117</v>
      </c>
      <c r="AZ114" s="223"/>
      <c r="BA114" s="223"/>
      <c r="BB114" s="223"/>
      <c r="BC114" s="223"/>
      <c r="BD114" s="223"/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225" t="s">
        <v>83</v>
      </c>
      <c r="BK114" s="223"/>
      <c r="BL114" s="223"/>
      <c r="BM114" s="223"/>
    </row>
    <row r="115" s="2" customFormat="1" ht="18" customHeight="1">
      <c r="A115" s="39"/>
      <c r="B115" s="40"/>
      <c r="C115" s="41"/>
      <c r="D115" s="134" t="s">
        <v>122</v>
      </c>
      <c r="E115" s="41"/>
      <c r="F115" s="41"/>
      <c r="G115" s="41"/>
      <c r="H115" s="41"/>
      <c r="I115" s="156"/>
      <c r="J115" s="135">
        <f>ROUND(J30*T115,2)</f>
        <v>0</v>
      </c>
      <c r="K115" s="41"/>
      <c r="L115" s="222"/>
      <c r="M115" s="223"/>
      <c r="N115" s="224" t="s">
        <v>41</v>
      </c>
      <c r="O115" s="223"/>
      <c r="P115" s="223"/>
      <c r="Q115" s="223"/>
      <c r="R115" s="223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5" t="s">
        <v>123</v>
      </c>
      <c r="AZ115" s="223"/>
      <c r="BA115" s="223"/>
      <c r="BB115" s="223"/>
      <c r="BC115" s="223"/>
      <c r="BD115" s="223"/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225" t="s">
        <v>83</v>
      </c>
      <c r="BK115" s="223"/>
      <c r="BL115" s="223"/>
      <c r="BM115" s="223"/>
    </row>
    <row r="116" s="2" customFormat="1">
      <c r="A116" s="39"/>
      <c r="B116" s="40"/>
      <c r="C116" s="41"/>
      <c r="D116" s="41"/>
      <c r="E116" s="41"/>
      <c r="F116" s="41"/>
      <c r="G116" s="41"/>
      <c r="H116" s="41"/>
      <c r="I116" s="15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9.28" customHeight="1">
      <c r="A117" s="39"/>
      <c r="B117" s="40"/>
      <c r="C117" s="145" t="s">
        <v>94</v>
      </c>
      <c r="D117" s="146"/>
      <c r="E117" s="146"/>
      <c r="F117" s="146"/>
      <c r="G117" s="146"/>
      <c r="H117" s="146"/>
      <c r="I117" s="203"/>
      <c r="J117" s="147">
        <f>ROUND(J96+J109,2)</f>
        <v>0</v>
      </c>
      <c r="K117" s="146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197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20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2" t="s">
        <v>124</v>
      </c>
      <c r="D123" s="41"/>
      <c r="E123" s="41"/>
      <c r="F123" s="41"/>
      <c r="G123" s="41"/>
      <c r="H123" s="41"/>
      <c r="I123" s="156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6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16</v>
      </c>
      <c r="D125" s="41"/>
      <c r="E125" s="41"/>
      <c r="F125" s="41"/>
      <c r="G125" s="41"/>
      <c r="H125" s="41"/>
      <c r="I125" s="156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4.4" customHeight="1">
      <c r="A126" s="39"/>
      <c r="B126" s="40"/>
      <c r="C126" s="41"/>
      <c r="D126" s="41"/>
      <c r="E126" s="201" t="str">
        <f>E7</f>
        <v>Zastřešení světlíku u sálu zastupitelstva SK</v>
      </c>
      <c r="F126" s="31"/>
      <c r="G126" s="31"/>
      <c r="H126" s="31"/>
      <c r="I126" s="156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96</v>
      </c>
      <c r="D127" s="41"/>
      <c r="E127" s="41"/>
      <c r="F127" s="41"/>
      <c r="G127" s="41"/>
      <c r="H127" s="41"/>
      <c r="I127" s="156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4.4" customHeight="1">
      <c r="A128" s="39"/>
      <c r="B128" s="40"/>
      <c r="C128" s="41"/>
      <c r="D128" s="41"/>
      <c r="E128" s="77" t="str">
        <f>E9</f>
        <v>01 - Pergola</v>
      </c>
      <c r="F128" s="41"/>
      <c r="G128" s="41"/>
      <c r="H128" s="41"/>
      <c r="I128" s="156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6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1" t="s">
        <v>20</v>
      </c>
      <c r="D130" s="41"/>
      <c r="E130" s="41"/>
      <c r="F130" s="26" t="str">
        <f>F12</f>
        <v xml:space="preserve"> </v>
      </c>
      <c r="G130" s="41"/>
      <c r="H130" s="41"/>
      <c r="I130" s="159" t="s">
        <v>22</v>
      </c>
      <c r="J130" s="80" t="str">
        <f>IF(J12="","",J12)</f>
        <v>11. 10. 2019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156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6" customHeight="1">
      <c r="A132" s="39"/>
      <c r="B132" s="40"/>
      <c r="C132" s="31" t="s">
        <v>24</v>
      </c>
      <c r="D132" s="41"/>
      <c r="E132" s="41"/>
      <c r="F132" s="26" t="str">
        <f>E15</f>
        <v>Středočeský kraj</v>
      </c>
      <c r="G132" s="41"/>
      <c r="H132" s="41"/>
      <c r="I132" s="159" t="s">
        <v>30</v>
      </c>
      <c r="J132" s="35" t="str">
        <f>E21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6" customHeight="1">
      <c r="A133" s="39"/>
      <c r="B133" s="40"/>
      <c r="C133" s="31" t="s">
        <v>28</v>
      </c>
      <c r="D133" s="41"/>
      <c r="E133" s="41"/>
      <c r="F133" s="26" t="str">
        <f>IF(E18="","",E18)</f>
        <v>Vyplň údaj</v>
      </c>
      <c r="G133" s="41"/>
      <c r="H133" s="41"/>
      <c r="I133" s="159" t="s">
        <v>32</v>
      </c>
      <c r="J133" s="35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156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27"/>
      <c r="B135" s="228"/>
      <c r="C135" s="229" t="s">
        <v>125</v>
      </c>
      <c r="D135" s="230" t="s">
        <v>61</v>
      </c>
      <c r="E135" s="230" t="s">
        <v>57</v>
      </c>
      <c r="F135" s="230" t="s">
        <v>58</v>
      </c>
      <c r="G135" s="230" t="s">
        <v>126</v>
      </c>
      <c r="H135" s="230" t="s">
        <v>127</v>
      </c>
      <c r="I135" s="231" t="s">
        <v>128</v>
      </c>
      <c r="J135" s="232" t="s">
        <v>102</v>
      </c>
      <c r="K135" s="233" t="s">
        <v>129</v>
      </c>
      <c r="L135" s="234"/>
      <c r="M135" s="101" t="s">
        <v>1</v>
      </c>
      <c r="N135" s="102" t="s">
        <v>40</v>
      </c>
      <c r="O135" s="102" t="s">
        <v>130</v>
      </c>
      <c r="P135" s="102" t="s">
        <v>131</v>
      </c>
      <c r="Q135" s="102" t="s">
        <v>132</v>
      </c>
      <c r="R135" s="102" t="s">
        <v>133</v>
      </c>
      <c r="S135" s="102" t="s">
        <v>134</v>
      </c>
      <c r="T135" s="103" t="s">
        <v>135</v>
      </c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</row>
    <row r="136" s="2" customFormat="1" ht="22.8" customHeight="1">
      <c r="A136" s="39"/>
      <c r="B136" s="40"/>
      <c r="C136" s="108" t="s">
        <v>136</v>
      </c>
      <c r="D136" s="41"/>
      <c r="E136" s="41"/>
      <c r="F136" s="41"/>
      <c r="G136" s="41"/>
      <c r="H136" s="41"/>
      <c r="I136" s="156"/>
      <c r="J136" s="235">
        <f>BK136</f>
        <v>0</v>
      </c>
      <c r="K136" s="41"/>
      <c r="L136" s="42"/>
      <c r="M136" s="104"/>
      <c r="N136" s="236"/>
      <c r="O136" s="105"/>
      <c r="P136" s="237">
        <f>P137+P170</f>
        <v>0</v>
      </c>
      <c r="Q136" s="105"/>
      <c r="R136" s="237">
        <f>R137+R170</f>
        <v>1.7910994099999997</v>
      </c>
      <c r="S136" s="105"/>
      <c r="T136" s="238">
        <f>T137+T170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6" t="s">
        <v>75</v>
      </c>
      <c r="AU136" s="16" t="s">
        <v>104</v>
      </c>
      <c r="BK136" s="239">
        <f>BK137+BK170</f>
        <v>0</v>
      </c>
    </row>
    <row r="137" s="12" customFormat="1" ht="25.92" customHeight="1">
      <c r="A137" s="12"/>
      <c r="B137" s="240"/>
      <c r="C137" s="241"/>
      <c r="D137" s="242" t="s">
        <v>75</v>
      </c>
      <c r="E137" s="243" t="s">
        <v>137</v>
      </c>
      <c r="F137" s="243" t="s">
        <v>138</v>
      </c>
      <c r="G137" s="241"/>
      <c r="H137" s="241"/>
      <c r="I137" s="244"/>
      <c r="J137" s="245">
        <f>BK137</f>
        <v>0</v>
      </c>
      <c r="K137" s="241"/>
      <c r="L137" s="246"/>
      <c r="M137" s="247"/>
      <c r="N137" s="248"/>
      <c r="O137" s="248"/>
      <c r="P137" s="249">
        <f>P138+P145+P168</f>
        <v>0</v>
      </c>
      <c r="Q137" s="248"/>
      <c r="R137" s="249">
        <f>R138+R145+R168</f>
        <v>0.14306749999999999</v>
      </c>
      <c r="S137" s="248"/>
      <c r="T137" s="250">
        <f>T138+T145+T168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51" t="s">
        <v>83</v>
      </c>
      <c r="AT137" s="252" t="s">
        <v>75</v>
      </c>
      <c r="AU137" s="252" t="s">
        <v>76</v>
      </c>
      <c r="AY137" s="251" t="s">
        <v>139</v>
      </c>
      <c r="BK137" s="253">
        <f>BK138+BK145+BK168</f>
        <v>0</v>
      </c>
    </row>
    <row r="138" s="12" customFormat="1" ht="22.8" customHeight="1">
      <c r="A138" s="12"/>
      <c r="B138" s="240"/>
      <c r="C138" s="241"/>
      <c r="D138" s="242" t="s">
        <v>75</v>
      </c>
      <c r="E138" s="254" t="s">
        <v>140</v>
      </c>
      <c r="F138" s="254" t="s">
        <v>141</v>
      </c>
      <c r="G138" s="241"/>
      <c r="H138" s="241"/>
      <c r="I138" s="244"/>
      <c r="J138" s="255">
        <f>BK138</f>
        <v>0</v>
      </c>
      <c r="K138" s="241"/>
      <c r="L138" s="246"/>
      <c r="M138" s="247"/>
      <c r="N138" s="248"/>
      <c r="O138" s="248"/>
      <c r="P138" s="249">
        <f>SUM(P139:P144)</f>
        <v>0</v>
      </c>
      <c r="Q138" s="248"/>
      <c r="R138" s="249">
        <f>SUM(R139:R144)</f>
        <v>0.12989249999999999</v>
      </c>
      <c r="S138" s="248"/>
      <c r="T138" s="25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1" t="s">
        <v>83</v>
      </c>
      <c r="AT138" s="252" t="s">
        <v>75</v>
      </c>
      <c r="AU138" s="252" t="s">
        <v>83</v>
      </c>
      <c r="AY138" s="251" t="s">
        <v>139</v>
      </c>
      <c r="BK138" s="253">
        <f>SUM(BK139:BK144)</f>
        <v>0</v>
      </c>
    </row>
    <row r="139" s="2" customFormat="1" ht="21.6" customHeight="1">
      <c r="A139" s="39"/>
      <c r="B139" s="40"/>
      <c r="C139" s="256" t="s">
        <v>83</v>
      </c>
      <c r="D139" s="256" t="s">
        <v>142</v>
      </c>
      <c r="E139" s="257" t="s">
        <v>143</v>
      </c>
      <c r="F139" s="258" t="s">
        <v>144</v>
      </c>
      <c r="G139" s="259" t="s">
        <v>145</v>
      </c>
      <c r="H139" s="260">
        <v>10.35</v>
      </c>
      <c r="I139" s="261"/>
      <c r="J139" s="262">
        <f>ROUND(I139*H139,2)</f>
        <v>0</v>
      </c>
      <c r="K139" s="263"/>
      <c r="L139" s="42"/>
      <c r="M139" s="264" t="s">
        <v>1</v>
      </c>
      <c r="N139" s="265" t="s">
        <v>41</v>
      </c>
      <c r="O139" s="92"/>
      <c r="P139" s="266">
        <f>O139*H139</f>
        <v>0</v>
      </c>
      <c r="Q139" s="266">
        <v>0.01255</v>
      </c>
      <c r="R139" s="266">
        <f>Q139*H139</f>
        <v>0.12989249999999999</v>
      </c>
      <c r="S139" s="266">
        <v>0</v>
      </c>
      <c r="T139" s="26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68" t="s">
        <v>146</v>
      </c>
      <c r="AT139" s="268" t="s">
        <v>142</v>
      </c>
      <c r="AU139" s="268" t="s">
        <v>85</v>
      </c>
      <c r="AY139" s="16" t="s">
        <v>139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83</v>
      </c>
      <c r="BK139" s="140">
        <f>ROUND(I139*H139,2)</f>
        <v>0</v>
      </c>
      <c r="BL139" s="16" t="s">
        <v>146</v>
      </c>
      <c r="BM139" s="268" t="s">
        <v>147</v>
      </c>
    </row>
    <row r="140" s="13" customFormat="1">
      <c r="A140" s="13"/>
      <c r="B140" s="269"/>
      <c r="C140" s="270"/>
      <c r="D140" s="271" t="s">
        <v>148</v>
      </c>
      <c r="E140" s="272" t="s">
        <v>1</v>
      </c>
      <c r="F140" s="273" t="s">
        <v>149</v>
      </c>
      <c r="G140" s="270"/>
      <c r="H140" s="274">
        <v>10.35</v>
      </c>
      <c r="I140" s="275"/>
      <c r="J140" s="270"/>
      <c r="K140" s="270"/>
      <c r="L140" s="276"/>
      <c r="M140" s="277"/>
      <c r="N140" s="278"/>
      <c r="O140" s="278"/>
      <c r="P140" s="278"/>
      <c r="Q140" s="278"/>
      <c r="R140" s="278"/>
      <c r="S140" s="278"/>
      <c r="T140" s="27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80" t="s">
        <v>148</v>
      </c>
      <c r="AU140" s="280" t="s">
        <v>85</v>
      </c>
      <c r="AV140" s="13" t="s">
        <v>85</v>
      </c>
      <c r="AW140" s="13" t="s">
        <v>31</v>
      </c>
      <c r="AX140" s="13" t="s">
        <v>76</v>
      </c>
      <c r="AY140" s="280" t="s">
        <v>139</v>
      </c>
    </row>
    <row r="141" s="14" customFormat="1">
      <c r="A141" s="14"/>
      <c r="B141" s="281"/>
      <c r="C141" s="282"/>
      <c r="D141" s="271" t="s">
        <v>148</v>
      </c>
      <c r="E141" s="283" t="s">
        <v>1</v>
      </c>
      <c r="F141" s="284" t="s">
        <v>150</v>
      </c>
      <c r="G141" s="282"/>
      <c r="H141" s="285">
        <v>10.35</v>
      </c>
      <c r="I141" s="286"/>
      <c r="J141" s="282"/>
      <c r="K141" s="282"/>
      <c r="L141" s="287"/>
      <c r="M141" s="288"/>
      <c r="N141" s="289"/>
      <c r="O141" s="289"/>
      <c r="P141" s="289"/>
      <c r="Q141" s="289"/>
      <c r="R141" s="289"/>
      <c r="S141" s="289"/>
      <c r="T141" s="29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1" t="s">
        <v>148</v>
      </c>
      <c r="AU141" s="291" t="s">
        <v>85</v>
      </c>
      <c r="AV141" s="14" t="s">
        <v>146</v>
      </c>
      <c r="AW141" s="14" t="s">
        <v>31</v>
      </c>
      <c r="AX141" s="14" t="s">
        <v>83</v>
      </c>
      <c r="AY141" s="291" t="s">
        <v>139</v>
      </c>
    </row>
    <row r="142" s="2" customFormat="1" ht="21.6" customHeight="1">
      <c r="A142" s="39"/>
      <c r="B142" s="40"/>
      <c r="C142" s="256" t="s">
        <v>85</v>
      </c>
      <c r="D142" s="256" t="s">
        <v>142</v>
      </c>
      <c r="E142" s="257" t="s">
        <v>151</v>
      </c>
      <c r="F142" s="258" t="s">
        <v>152</v>
      </c>
      <c r="G142" s="259" t="s">
        <v>145</v>
      </c>
      <c r="H142" s="260">
        <v>42.700000000000003</v>
      </c>
      <c r="I142" s="261"/>
      <c r="J142" s="262">
        <f>ROUND(I142*H142,2)</f>
        <v>0</v>
      </c>
      <c r="K142" s="263"/>
      <c r="L142" s="42"/>
      <c r="M142" s="264" t="s">
        <v>1</v>
      </c>
      <c r="N142" s="265" t="s">
        <v>41</v>
      </c>
      <c r="O142" s="92"/>
      <c r="P142" s="266">
        <f>O142*H142</f>
        <v>0</v>
      </c>
      <c r="Q142" s="266">
        <v>0</v>
      </c>
      <c r="R142" s="266">
        <f>Q142*H142</f>
        <v>0</v>
      </c>
      <c r="S142" s="266">
        <v>0</v>
      </c>
      <c r="T142" s="26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68" t="s">
        <v>146</v>
      </c>
      <c r="AT142" s="268" t="s">
        <v>142</v>
      </c>
      <c r="AU142" s="268" t="s">
        <v>85</v>
      </c>
      <c r="AY142" s="16" t="s">
        <v>139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83</v>
      </c>
      <c r="BK142" s="140">
        <f>ROUND(I142*H142,2)</f>
        <v>0</v>
      </c>
      <c r="BL142" s="16" t="s">
        <v>146</v>
      </c>
      <c r="BM142" s="268" t="s">
        <v>153</v>
      </c>
    </row>
    <row r="143" s="13" customFormat="1">
      <c r="A143" s="13"/>
      <c r="B143" s="269"/>
      <c r="C143" s="270"/>
      <c r="D143" s="271" t="s">
        <v>148</v>
      </c>
      <c r="E143" s="272" t="s">
        <v>1</v>
      </c>
      <c r="F143" s="273" t="s">
        <v>154</v>
      </c>
      <c r="G143" s="270"/>
      <c r="H143" s="274">
        <v>42.700000000000003</v>
      </c>
      <c r="I143" s="275"/>
      <c r="J143" s="270"/>
      <c r="K143" s="270"/>
      <c r="L143" s="276"/>
      <c r="M143" s="277"/>
      <c r="N143" s="278"/>
      <c r="O143" s="278"/>
      <c r="P143" s="278"/>
      <c r="Q143" s="278"/>
      <c r="R143" s="278"/>
      <c r="S143" s="278"/>
      <c r="T143" s="27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80" t="s">
        <v>148</v>
      </c>
      <c r="AU143" s="280" t="s">
        <v>85</v>
      </c>
      <c r="AV143" s="13" t="s">
        <v>85</v>
      </c>
      <c r="AW143" s="13" t="s">
        <v>31</v>
      </c>
      <c r="AX143" s="13" t="s">
        <v>76</v>
      </c>
      <c r="AY143" s="280" t="s">
        <v>139</v>
      </c>
    </row>
    <row r="144" s="14" customFormat="1">
      <c r="A144" s="14"/>
      <c r="B144" s="281"/>
      <c r="C144" s="282"/>
      <c r="D144" s="271" t="s">
        <v>148</v>
      </c>
      <c r="E144" s="283" t="s">
        <v>1</v>
      </c>
      <c r="F144" s="284" t="s">
        <v>150</v>
      </c>
      <c r="G144" s="282"/>
      <c r="H144" s="285">
        <v>42.700000000000003</v>
      </c>
      <c r="I144" s="286"/>
      <c r="J144" s="282"/>
      <c r="K144" s="282"/>
      <c r="L144" s="287"/>
      <c r="M144" s="288"/>
      <c r="N144" s="289"/>
      <c r="O144" s="289"/>
      <c r="P144" s="289"/>
      <c r="Q144" s="289"/>
      <c r="R144" s="289"/>
      <c r="S144" s="289"/>
      <c r="T144" s="29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1" t="s">
        <v>148</v>
      </c>
      <c r="AU144" s="291" t="s">
        <v>85</v>
      </c>
      <c r="AV144" s="14" t="s">
        <v>146</v>
      </c>
      <c r="AW144" s="14" t="s">
        <v>31</v>
      </c>
      <c r="AX144" s="14" t="s">
        <v>83</v>
      </c>
      <c r="AY144" s="291" t="s">
        <v>139</v>
      </c>
    </row>
    <row r="145" s="12" customFormat="1" ht="22.8" customHeight="1">
      <c r="A145" s="12"/>
      <c r="B145" s="240"/>
      <c r="C145" s="241"/>
      <c r="D145" s="242" t="s">
        <v>75</v>
      </c>
      <c r="E145" s="254" t="s">
        <v>155</v>
      </c>
      <c r="F145" s="254" t="s">
        <v>156</v>
      </c>
      <c r="G145" s="241"/>
      <c r="H145" s="241"/>
      <c r="I145" s="244"/>
      <c r="J145" s="255">
        <f>BK145</f>
        <v>0</v>
      </c>
      <c r="K145" s="241"/>
      <c r="L145" s="246"/>
      <c r="M145" s="247"/>
      <c r="N145" s="248"/>
      <c r="O145" s="248"/>
      <c r="P145" s="249">
        <f>SUM(P146:P167)</f>
        <v>0</v>
      </c>
      <c r="Q145" s="248"/>
      <c r="R145" s="249">
        <f>SUM(R146:R167)</f>
        <v>0.013175000000000001</v>
      </c>
      <c r="S145" s="248"/>
      <c r="T145" s="250">
        <f>SUM(T146:T167)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1" t="s">
        <v>83</v>
      </c>
      <c r="AT145" s="252" t="s">
        <v>75</v>
      </c>
      <c r="AU145" s="252" t="s">
        <v>83</v>
      </c>
      <c r="AY145" s="251" t="s">
        <v>139</v>
      </c>
      <c r="BK145" s="253">
        <f>SUM(BK146:BK167)</f>
        <v>0</v>
      </c>
    </row>
    <row r="146" s="2" customFormat="1" ht="14.4" customHeight="1">
      <c r="A146" s="39"/>
      <c r="B146" s="40"/>
      <c r="C146" s="256" t="s">
        <v>157</v>
      </c>
      <c r="D146" s="256" t="s">
        <v>142</v>
      </c>
      <c r="E146" s="257" t="s">
        <v>158</v>
      </c>
      <c r="F146" s="258" t="s">
        <v>159</v>
      </c>
      <c r="G146" s="259" t="s">
        <v>160</v>
      </c>
      <c r="H146" s="260">
        <v>1</v>
      </c>
      <c r="I146" s="261"/>
      <c r="J146" s="262">
        <f>ROUND(I146*H146,2)</f>
        <v>0</v>
      </c>
      <c r="K146" s="263"/>
      <c r="L146" s="42"/>
      <c r="M146" s="264" t="s">
        <v>1</v>
      </c>
      <c r="N146" s="265" t="s">
        <v>41</v>
      </c>
      <c r="O146" s="92"/>
      <c r="P146" s="266">
        <f>O146*H146</f>
        <v>0</v>
      </c>
      <c r="Q146" s="266">
        <v>0</v>
      </c>
      <c r="R146" s="266">
        <f>Q146*H146</f>
        <v>0</v>
      </c>
      <c r="S146" s="266">
        <v>0</v>
      </c>
      <c r="T146" s="26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68" t="s">
        <v>146</v>
      </c>
      <c r="AT146" s="268" t="s">
        <v>142</v>
      </c>
      <c r="AU146" s="268" t="s">
        <v>85</v>
      </c>
      <c r="AY146" s="16" t="s">
        <v>139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83</v>
      </c>
      <c r="BK146" s="140">
        <f>ROUND(I146*H146,2)</f>
        <v>0</v>
      </c>
      <c r="BL146" s="16" t="s">
        <v>146</v>
      </c>
      <c r="BM146" s="268" t="s">
        <v>161</v>
      </c>
    </row>
    <row r="147" s="13" customFormat="1">
      <c r="A147" s="13"/>
      <c r="B147" s="269"/>
      <c r="C147" s="270"/>
      <c r="D147" s="271" t="s">
        <v>148</v>
      </c>
      <c r="E147" s="272" t="s">
        <v>1</v>
      </c>
      <c r="F147" s="273" t="s">
        <v>83</v>
      </c>
      <c r="G147" s="270"/>
      <c r="H147" s="274">
        <v>1</v>
      </c>
      <c r="I147" s="275"/>
      <c r="J147" s="270"/>
      <c r="K147" s="270"/>
      <c r="L147" s="276"/>
      <c r="M147" s="277"/>
      <c r="N147" s="278"/>
      <c r="O147" s="278"/>
      <c r="P147" s="278"/>
      <c r="Q147" s="278"/>
      <c r="R147" s="278"/>
      <c r="S147" s="278"/>
      <c r="T147" s="27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0" t="s">
        <v>148</v>
      </c>
      <c r="AU147" s="280" t="s">
        <v>85</v>
      </c>
      <c r="AV147" s="13" t="s">
        <v>85</v>
      </c>
      <c r="AW147" s="13" t="s">
        <v>31</v>
      </c>
      <c r="AX147" s="13" t="s">
        <v>76</v>
      </c>
      <c r="AY147" s="280" t="s">
        <v>139</v>
      </c>
    </row>
    <row r="148" s="14" customFormat="1">
      <c r="A148" s="14"/>
      <c r="B148" s="281"/>
      <c r="C148" s="282"/>
      <c r="D148" s="271" t="s">
        <v>148</v>
      </c>
      <c r="E148" s="283" t="s">
        <v>1</v>
      </c>
      <c r="F148" s="284" t="s">
        <v>150</v>
      </c>
      <c r="G148" s="282"/>
      <c r="H148" s="285">
        <v>1</v>
      </c>
      <c r="I148" s="286"/>
      <c r="J148" s="282"/>
      <c r="K148" s="282"/>
      <c r="L148" s="287"/>
      <c r="M148" s="288"/>
      <c r="N148" s="289"/>
      <c r="O148" s="289"/>
      <c r="P148" s="289"/>
      <c r="Q148" s="289"/>
      <c r="R148" s="289"/>
      <c r="S148" s="289"/>
      <c r="T148" s="29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1" t="s">
        <v>148</v>
      </c>
      <c r="AU148" s="291" t="s">
        <v>85</v>
      </c>
      <c r="AV148" s="14" t="s">
        <v>146</v>
      </c>
      <c r="AW148" s="14" t="s">
        <v>31</v>
      </c>
      <c r="AX148" s="14" t="s">
        <v>83</v>
      </c>
      <c r="AY148" s="291" t="s">
        <v>139</v>
      </c>
    </row>
    <row r="149" s="2" customFormat="1" ht="14.4" customHeight="1">
      <c r="A149" s="39"/>
      <c r="B149" s="40"/>
      <c r="C149" s="256" t="s">
        <v>146</v>
      </c>
      <c r="D149" s="256" t="s">
        <v>142</v>
      </c>
      <c r="E149" s="257" t="s">
        <v>162</v>
      </c>
      <c r="F149" s="258" t="s">
        <v>163</v>
      </c>
      <c r="G149" s="259" t="s">
        <v>160</v>
      </c>
      <c r="H149" s="260">
        <v>1</v>
      </c>
      <c r="I149" s="261"/>
      <c r="J149" s="262">
        <f>ROUND(I149*H149,2)</f>
        <v>0</v>
      </c>
      <c r="K149" s="263"/>
      <c r="L149" s="42"/>
      <c r="M149" s="264" t="s">
        <v>1</v>
      </c>
      <c r="N149" s="265" t="s">
        <v>41</v>
      </c>
      <c r="O149" s="92"/>
      <c r="P149" s="266">
        <f>O149*H149</f>
        <v>0</v>
      </c>
      <c r="Q149" s="266">
        <v>0</v>
      </c>
      <c r="R149" s="266">
        <f>Q149*H149</f>
        <v>0</v>
      </c>
      <c r="S149" s="266">
        <v>0</v>
      </c>
      <c r="T149" s="26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68" t="s">
        <v>146</v>
      </c>
      <c r="AT149" s="268" t="s">
        <v>142</v>
      </c>
      <c r="AU149" s="268" t="s">
        <v>85</v>
      </c>
      <c r="AY149" s="16" t="s">
        <v>139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83</v>
      </c>
      <c r="BK149" s="140">
        <f>ROUND(I149*H149,2)</f>
        <v>0</v>
      </c>
      <c r="BL149" s="16" t="s">
        <v>146</v>
      </c>
      <c r="BM149" s="268" t="s">
        <v>164</v>
      </c>
    </row>
    <row r="150" s="13" customFormat="1">
      <c r="A150" s="13"/>
      <c r="B150" s="269"/>
      <c r="C150" s="270"/>
      <c r="D150" s="271" t="s">
        <v>148</v>
      </c>
      <c r="E150" s="272" t="s">
        <v>1</v>
      </c>
      <c r="F150" s="273" t="s">
        <v>83</v>
      </c>
      <c r="G150" s="270"/>
      <c r="H150" s="274">
        <v>1</v>
      </c>
      <c r="I150" s="275"/>
      <c r="J150" s="270"/>
      <c r="K150" s="270"/>
      <c r="L150" s="276"/>
      <c r="M150" s="277"/>
      <c r="N150" s="278"/>
      <c r="O150" s="278"/>
      <c r="P150" s="278"/>
      <c r="Q150" s="278"/>
      <c r="R150" s="278"/>
      <c r="S150" s="278"/>
      <c r="T150" s="27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80" t="s">
        <v>148</v>
      </c>
      <c r="AU150" s="280" t="s">
        <v>85</v>
      </c>
      <c r="AV150" s="13" t="s">
        <v>85</v>
      </c>
      <c r="AW150" s="13" t="s">
        <v>31</v>
      </c>
      <c r="AX150" s="13" t="s">
        <v>76</v>
      </c>
      <c r="AY150" s="280" t="s">
        <v>139</v>
      </c>
    </row>
    <row r="151" s="14" customFormat="1">
      <c r="A151" s="14"/>
      <c r="B151" s="281"/>
      <c r="C151" s="282"/>
      <c r="D151" s="271" t="s">
        <v>148</v>
      </c>
      <c r="E151" s="283" t="s">
        <v>1</v>
      </c>
      <c r="F151" s="284" t="s">
        <v>150</v>
      </c>
      <c r="G151" s="282"/>
      <c r="H151" s="285">
        <v>1</v>
      </c>
      <c r="I151" s="286"/>
      <c r="J151" s="282"/>
      <c r="K151" s="282"/>
      <c r="L151" s="287"/>
      <c r="M151" s="288"/>
      <c r="N151" s="289"/>
      <c r="O151" s="289"/>
      <c r="P151" s="289"/>
      <c r="Q151" s="289"/>
      <c r="R151" s="289"/>
      <c r="S151" s="289"/>
      <c r="T151" s="29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91" t="s">
        <v>148</v>
      </c>
      <c r="AU151" s="291" t="s">
        <v>85</v>
      </c>
      <c r="AV151" s="14" t="s">
        <v>146</v>
      </c>
      <c r="AW151" s="14" t="s">
        <v>31</v>
      </c>
      <c r="AX151" s="14" t="s">
        <v>83</v>
      </c>
      <c r="AY151" s="291" t="s">
        <v>139</v>
      </c>
    </row>
    <row r="152" s="2" customFormat="1" ht="21.6" customHeight="1">
      <c r="A152" s="39"/>
      <c r="B152" s="40"/>
      <c r="C152" s="256" t="s">
        <v>165</v>
      </c>
      <c r="D152" s="256" t="s">
        <v>142</v>
      </c>
      <c r="E152" s="257" t="s">
        <v>166</v>
      </c>
      <c r="F152" s="258" t="s">
        <v>167</v>
      </c>
      <c r="G152" s="259" t="s">
        <v>160</v>
      </c>
      <c r="H152" s="260">
        <v>1</v>
      </c>
      <c r="I152" s="261"/>
      <c r="J152" s="262">
        <f>ROUND(I152*H152,2)</f>
        <v>0</v>
      </c>
      <c r="K152" s="263"/>
      <c r="L152" s="42"/>
      <c r="M152" s="264" t="s">
        <v>1</v>
      </c>
      <c r="N152" s="265" t="s">
        <v>41</v>
      </c>
      <c r="O152" s="92"/>
      <c r="P152" s="266">
        <f>O152*H152</f>
        <v>0</v>
      </c>
      <c r="Q152" s="266">
        <v>0</v>
      </c>
      <c r="R152" s="266">
        <f>Q152*H152</f>
        <v>0</v>
      </c>
      <c r="S152" s="266">
        <v>0</v>
      </c>
      <c r="T152" s="26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68" t="s">
        <v>146</v>
      </c>
      <c r="AT152" s="268" t="s">
        <v>142</v>
      </c>
      <c r="AU152" s="268" t="s">
        <v>85</v>
      </c>
      <c r="AY152" s="16" t="s">
        <v>139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83</v>
      </c>
      <c r="BK152" s="140">
        <f>ROUND(I152*H152,2)</f>
        <v>0</v>
      </c>
      <c r="BL152" s="16" t="s">
        <v>146</v>
      </c>
      <c r="BM152" s="268" t="s">
        <v>168</v>
      </c>
    </row>
    <row r="153" s="13" customFormat="1">
      <c r="A153" s="13"/>
      <c r="B153" s="269"/>
      <c r="C153" s="270"/>
      <c r="D153" s="271" t="s">
        <v>148</v>
      </c>
      <c r="E153" s="272" t="s">
        <v>1</v>
      </c>
      <c r="F153" s="273" t="s">
        <v>83</v>
      </c>
      <c r="G153" s="270"/>
      <c r="H153" s="274">
        <v>1</v>
      </c>
      <c r="I153" s="275"/>
      <c r="J153" s="270"/>
      <c r="K153" s="270"/>
      <c r="L153" s="276"/>
      <c r="M153" s="277"/>
      <c r="N153" s="278"/>
      <c r="O153" s="278"/>
      <c r="P153" s="278"/>
      <c r="Q153" s="278"/>
      <c r="R153" s="278"/>
      <c r="S153" s="278"/>
      <c r="T153" s="27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80" t="s">
        <v>148</v>
      </c>
      <c r="AU153" s="280" t="s">
        <v>85</v>
      </c>
      <c r="AV153" s="13" t="s">
        <v>85</v>
      </c>
      <c r="AW153" s="13" t="s">
        <v>31</v>
      </c>
      <c r="AX153" s="13" t="s">
        <v>76</v>
      </c>
      <c r="AY153" s="280" t="s">
        <v>139</v>
      </c>
    </row>
    <row r="154" s="14" customFormat="1">
      <c r="A154" s="14"/>
      <c r="B154" s="281"/>
      <c r="C154" s="282"/>
      <c r="D154" s="271" t="s">
        <v>148</v>
      </c>
      <c r="E154" s="283" t="s">
        <v>1</v>
      </c>
      <c r="F154" s="284" t="s">
        <v>150</v>
      </c>
      <c r="G154" s="282"/>
      <c r="H154" s="285">
        <v>1</v>
      </c>
      <c r="I154" s="286"/>
      <c r="J154" s="282"/>
      <c r="K154" s="282"/>
      <c r="L154" s="287"/>
      <c r="M154" s="288"/>
      <c r="N154" s="289"/>
      <c r="O154" s="289"/>
      <c r="P154" s="289"/>
      <c r="Q154" s="289"/>
      <c r="R154" s="289"/>
      <c r="S154" s="289"/>
      <c r="T154" s="29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1" t="s">
        <v>148</v>
      </c>
      <c r="AU154" s="291" t="s">
        <v>85</v>
      </c>
      <c r="AV154" s="14" t="s">
        <v>146</v>
      </c>
      <c r="AW154" s="14" t="s">
        <v>31</v>
      </c>
      <c r="AX154" s="14" t="s">
        <v>83</v>
      </c>
      <c r="AY154" s="291" t="s">
        <v>139</v>
      </c>
    </row>
    <row r="155" s="2" customFormat="1" ht="21.6" customHeight="1">
      <c r="A155" s="39"/>
      <c r="B155" s="40"/>
      <c r="C155" s="256" t="s">
        <v>140</v>
      </c>
      <c r="D155" s="256" t="s">
        <v>142</v>
      </c>
      <c r="E155" s="257" t="s">
        <v>169</v>
      </c>
      <c r="F155" s="258" t="s">
        <v>170</v>
      </c>
      <c r="G155" s="259" t="s">
        <v>160</v>
      </c>
      <c r="H155" s="260">
        <v>1</v>
      </c>
      <c r="I155" s="261"/>
      <c r="J155" s="262">
        <f>ROUND(I155*H155,2)</f>
        <v>0</v>
      </c>
      <c r="K155" s="263"/>
      <c r="L155" s="42"/>
      <c r="M155" s="264" t="s">
        <v>1</v>
      </c>
      <c r="N155" s="265" t="s">
        <v>41</v>
      </c>
      <c r="O155" s="92"/>
      <c r="P155" s="266">
        <f>O155*H155</f>
        <v>0</v>
      </c>
      <c r="Q155" s="266">
        <v>0</v>
      </c>
      <c r="R155" s="266">
        <f>Q155*H155</f>
        <v>0</v>
      </c>
      <c r="S155" s="266">
        <v>0</v>
      </c>
      <c r="T155" s="26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68" t="s">
        <v>146</v>
      </c>
      <c r="AT155" s="268" t="s">
        <v>142</v>
      </c>
      <c r="AU155" s="268" t="s">
        <v>85</v>
      </c>
      <c r="AY155" s="16" t="s">
        <v>139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83</v>
      </c>
      <c r="BK155" s="140">
        <f>ROUND(I155*H155,2)</f>
        <v>0</v>
      </c>
      <c r="BL155" s="16" t="s">
        <v>146</v>
      </c>
      <c r="BM155" s="268" t="s">
        <v>171</v>
      </c>
    </row>
    <row r="156" s="2" customFormat="1">
      <c r="A156" s="39"/>
      <c r="B156" s="40"/>
      <c r="C156" s="41"/>
      <c r="D156" s="271" t="s">
        <v>172</v>
      </c>
      <c r="E156" s="41"/>
      <c r="F156" s="292" t="s">
        <v>173</v>
      </c>
      <c r="G156" s="41"/>
      <c r="H156" s="41"/>
      <c r="I156" s="156"/>
      <c r="J156" s="41"/>
      <c r="K156" s="41"/>
      <c r="L156" s="42"/>
      <c r="M156" s="293"/>
      <c r="N156" s="29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6" t="s">
        <v>172</v>
      </c>
      <c r="AU156" s="16" t="s">
        <v>85</v>
      </c>
    </row>
    <row r="157" s="13" customFormat="1">
      <c r="A157" s="13"/>
      <c r="B157" s="269"/>
      <c r="C157" s="270"/>
      <c r="D157" s="271" t="s">
        <v>148</v>
      </c>
      <c r="E157" s="272" t="s">
        <v>1</v>
      </c>
      <c r="F157" s="273" t="s">
        <v>83</v>
      </c>
      <c r="G157" s="270"/>
      <c r="H157" s="274">
        <v>1</v>
      </c>
      <c r="I157" s="275"/>
      <c r="J157" s="270"/>
      <c r="K157" s="270"/>
      <c r="L157" s="276"/>
      <c r="M157" s="277"/>
      <c r="N157" s="278"/>
      <c r="O157" s="278"/>
      <c r="P157" s="278"/>
      <c r="Q157" s="278"/>
      <c r="R157" s="278"/>
      <c r="S157" s="278"/>
      <c r="T157" s="27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0" t="s">
        <v>148</v>
      </c>
      <c r="AU157" s="280" t="s">
        <v>85</v>
      </c>
      <c r="AV157" s="13" t="s">
        <v>85</v>
      </c>
      <c r="AW157" s="13" t="s">
        <v>31</v>
      </c>
      <c r="AX157" s="13" t="s">
        <v>76</v>
      </c>
      <c r="AY157" s="280" t="s">
        <v>139</v>
      </c>
    </row>
    <row r="158" s="14" customFormat="1">
      <c r="A158" s="14"/>
      <c r="B158" s="281"/>
      <c r="C158" s="282"/>
      <c r="D158" s="271" t="s">
        <v>148</v>
      </c>
      <c r="E158" s="283" t="s">
        <v>1</v>
      </c>
      <c r="F158" s="284" t="s">
        <v>150</v>
      </c>
      <c r="G158" s="282"/>
      <c r="H158" s="285">
        <v>1</v>
      </c>
      <c r="I158" s="286"/>
      <c r="J158" s="282"/>
      <c r="K158" s="282"/>
      <c r="L158" s="287"/>
      <c r="M158" s="288"/>
      <c r="N158" s="289"/>
      <c r="O158" s="289"/>
      <c r="P158" s="289"/>
      <c r="Q158" s="289"/>
      <c r="R158" s="289"/>
      <c r="S158" s="289"/>
      <c r="T158" s="29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1" t="s">
        <v>148</v>
      </c>
      <c r="AU158" s="291" t="s">
        <v>85</v>
      </c>
      <c r="AV158" s="14" t="s">
        <v>146</v>
      </c>
      <c r="AW158" s="14" t="s">
        <v>31</v>
      </c>
      <c r="AX158" s="14" t="s">
        <v>83</v>
      </c>
      <c r="AY158" s="291" t="s">
        <v>139</v>
      </c>
    </row>
    <row r="159" s="2" customFormat="1" ht="21.6" customHeight="1">
      <c r="A159" s="39"/>
      <c r="B159" s="40"/>
      <c r="C159" s="256" t="s">
        <v>174</v>
      </c>
      <c r="D159" s="256" t="s">
        <v>142</v>
      </c>
      <c r="E159" s="257" t="s">
        <v>175</v>
      </c>
      <c r="F159" s="258" t="s">
        <v>176</v>
      </c>
      <c r="G159" s="259" t="s">
        <v>145</v>
      </c>
      <c r="H159" s="260">
        <v>19.375</v>
      </c>
      <c r="I159" s="261"/>
      <c r="J159" s="262">
        <f>ROUND(I159*H159,2)</f>
        <v>0</v>
      </c>
      <c r="K159" s="263"/>
      <c r="L159" s="42"/>
      <c r="M159" s="264" t="s">
        <v>1</v>
      </c>
      <c r="N159" s="265" t="s">
        <v>41</v>
      </c>
      <c r="O159" s="92"/>
      <c r="P159" s="266">
        <f>O159*H159</f>
        <v>0</v>
      </c>
      <c r="Q159" s="266">
        <v>4.0000000000000003E-05</v>
      </c>
      <c r="R159" s="266">
        <f>Q159*H159</f>
        <v>0.00077500000000000008</v>
      </c>
      <c r="S159" s="266">
        <v>0</v>
      </c>
      <c r="T159" s="26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68" t="s">
        <v>146</v>
      </c>
      <c r="AT159" s="268" t="s">
        <v>142</v>
      </c>
      <c r="AU159" s="268" t="s">
        <v>85</v>
      </c>
      <c r="AY159" s="16" t="s">
        <v>139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83</v>
      </c>
      <c r="BK159" s="140">
        <f>ROUND(I159*H159,2)</f>
        <v>0</v>
      </c>
      <c r="BL159" s="16" t="s">
        <v>146</v>
      </c>
      <c r="BM159" s="268" t="s">
        <v>177</v>
      </c>
    </row>
    <row r="160" s="13" customFormat="1">
      <c r="A160" s="13"/>
      <c r="B160" s="269"/>
      <c r="C160" s="270"/>
      <c r="D160" s="271" t="s">
        <v>148</v>
      </c>
      <c r="E160" s="272" t="s">
        <v>1</v>
      </c>
      <c r="F160" s="273" t="s">
        <v>178</v>
      </c>
      <c r="G160" s="270"/>
      <c r="H160" s="274">
        <v>19.375</v>
      </c>
      <c r="I160" s="275"/>
      <c r="J160" s="270"/>
      <c r="K160" s="270"/>
      <c r="L160" s="276"/>
      <c r="M160" s="277"/>
      <c r="N160" s="278"/>
      <c r="O160" s="278"/>
      <c r="P160" s="278"/>
      <c r="Q160" s="278"/>
      <c r="R160" s="278"/>
      <c r="S160" s="278"/>
      <c r="T160" s="27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0" t="s">
        <v>148</v>
      </c>
      <c r="AU160" s="280" t="s">
        <v>85</v>
      </c>
      <c r="AV160" s="13" t="s">
        <v>85</v>
      </c>
      <c r="AW160" s="13" t="s">
        <v>31</v>
      </c>
      <c r="AX160" s="13" t="s">
        <v>76</v>
      </c>
      <c r="AY160" s="280" t="s">
        <v>139</v>
      </c>
    </row>
    <row r="161" s="14" customFormat="1">
      <c r="A161" s="14"/>
      <c r="B161" s="281"/>
      <c r="C161" s="282"/>
      <c r="D161" s="271" t="s">
        <v>148</v>
      </c>
      <c r="E161" s="283" t="s">
        <v>1</v>
      </c>
      <c r="F161" s="284" t="s">
        <v>150</v>
      </c>
      <c r="G161" s="282"/>
      <c r="H161" s="285">
        <v>19.375</v>
      </c>
      <c r="I161" s="286"/>
      <c r="J161" s="282"/>
      <c r="K161" s="282"/>
      <c r="L161" s="287"/>
      <c r="M161" s="288"/>
      <c r="N161" s="289"/>
      <c r="O161" s="289"/>
      <c r="P161" s="289"/>
      <c r="Q161" s="289"/>
      <c r="R161" s="289"/>
      <c r="S161" s="289"/>
      <c r="T161" s="29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1" t="s">
        <v>148</v>
      </c>
      <c r="AU161" s="291" t="s">
        <v>85</v>
      </c>
      <c r="AV161" s="14" t="s">
        <v>146</v>
      </c>
      <c r="AW161" s="14" t="s">
        <v>31</v>
      </c>
      <c r="AX161" s="14" t="s">
        <v>83</v>
      </c>
      <c r="AY161" s="291" t="s">
        <v>139</v>
      </c>
    </row>
    <row r="162" s="2" customFormat="1" ht="21.6" customHeight="1">
      <c r="A162" s="39"/>
      <c r="B162" s="40"/>
      <c r="C162" s="256" t="s">
        <v>179</v>
      </c>
      <c r="D162" s="256" t="s">
        <v>142</v>
      </c>
      <c r="E162" s="257" t="s">
        <v>180</v>
      </c>
      <c r="F162" s="258" t="s">
        <v>181</v>
      </c>
      <c r="G162" s="259" t="s">
        <v>182</v>
      </c>
      <c r="H162" s="260">
        <v>40</v>
      </c>
      <c r="I162" s="261"/>
      <c r="J162" s="262">
        <f>ROUND(I162*H162,2)</f>
        <v>0</v>
      </c>
      <c r="K162" s="263"/>
      <c r="L162" s="42"/>
      <c r="M162" s="264" t="s">
        <v>1</v>
      </c>
      <c r="N162" s="265" t="s">
        <v>41</v>
      </c>
      <c r="O162" s="92"/>
      <c r="P162" s="266">
        <f>O162*H162</f>
        <v>0</v>
      </c>
      <c r="Q162" s="266">
        <v>4.0000000000000003E-05</v>
      </c>
      <c r="R162" s="266">
        <f>Q162*H162</f>
        <v>0.0016000000000000001</v>
      </c>
      <c r="S162" s="266">
        <v>0</v>
      </c>
      <c r="T162" s="26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68" t="s">
        <v>146</v>
      </c>
      <c r="AT162" s="268" t="s">
        <v>142</v>
      </c>
      <c r="AU162" s="268" t="s">
        <v>85</v>
      </c>
      <c r="AY162" s="16" t="s">
        <v>139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83</v>
      </c>
      <c r="BK162" s="140">
        <f>ROUND(I162*H162,2)</f>
        <v>0</v>
      </c>
      <c r="BL162" s="16" t="s">
        <v>146</v>
      </c>
      <c r="BM162" s="268" t="s">
        <v>183</v>
      </c>
    </row>
    <row r="163" s="13" customFormat="1">
      <c r="A163" s="13"/>
      <c r="B163" s="269"/>
      <c r="C163" s="270"/>
      <c r="D163" s="271" t="s">
        <v>148</v>
      </c>
      <c r="E163" s="272" t="s">
        <v>1</v>
      </c>
      <c r="F163" s="273" t="s">
        <v>184</v>
      </c>
      <c r="G163" s="270"/>
      <c r="H163" s="274">
        <v>40</v>
      </c>
      <c r="I163" s="275"/>
      <c r="J163" s="270"/>
      <c r="K163" s="270"/>
      <c r="L163" s="276"/>
      <c r="M163" s="277"/>
      <c r="N163" s="278"/>
      <c r="O163" s="278"/>
      <c r="P163" s="278"/>
      <c r="Q163" s="278"/>
      <c r="R163" s="278"/>
      <c r="S163" s="278"/>
      <c r="T163" s="27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0" t="s">
        <v>148</v>
      </c>
      <c r="AU163" s="280" t="s">
        <v>85</v>
      </c>
      <c r="AV163" s="13" t="s">
        <v>85</v>
      </c>
      <c r="AW163" s="13" t="s">
        <v>31</v>
      </c>
      <c r="AX163" s="13" t="s">
        <v>76</v>
      </c>
      <c r="AY163" s="280" t="s">
        <v>139</v>
      </c>
    </row>
    <row r="164" s="14" customFormat="1">
      <c r="A164" s="14"/>
      <c r="B164" s="281"/>
      <c r="C164" s="282"/>
      <c r="D164" s="271" t="s">
        <v>148</v>
      </c>
      <c r="E164" s="283" t="s">
        <v>1</v>
      </c>
      <c r="F164" s="284" t="s">
        <v>150</v>
      </c>
      <c r="G164" s="282"/>
      <c r="H164" s="285">
        <v>40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1" t="s">
        <v>148</v>
      </c>
      <c r="AU164" s="291" t="s">
        <v>85</v>
      </c>
      <c r="AV164" s="14" t="s">
        <v>146</v>
      </c>
      <c r="AW164" s="14" t="s">
        <v>31</v>
      </c>
      <c r="AX164" s="14" t="s">
        <v>83</v>
      </c>
      <c r="AY164" s="291" t="s">
        <v>139</v>
      </c>
    </row>
    <row r="165" s="2" customFormat="1" ht="21.6" customHeight="1">
      <c r="A165" s="39"/>
      <c r="B165" s="40"/>
      <c r="C165" s="256" t="s">
        <v>155</v>
      </c>
      <c r="D165" s="256" t="s">
        <v>142</v>
      </c>
      <c r="E165" s="257" t="s">
        <v>185</v>
      </c>
      <c r="F165" s="258" t="s">
        <v>186</v>
      </c>
      <c r="G165" s="259" t="s">
        <v>182</v>
      </c>
      <c r="H165" s="260">
        <v>40</v>
      </c>
      <c r="I165" s="261"/>
      <c r="J165" s="262">
        <f>ROUND(I165*H165,2)</f>
        <v>0</v>
      </c>
      <c r="K165" s="263"/>
      <c r="L165" s="42"/>
      <c r="M165" s="264" t="s">
        <v>1</v>
      </c>
      <c r="N165" s="265" t="s">
        <v>41</v>
      </c>
      <c r="O165" s="92"/>
      <c r="P165" s="266">
        <f>O165*H165</f>
        <v>0</v>
      </c>
      <c r="Q165" s="266">
        <v>0.00027</v>
      </c>
      <c r="R165" s="266">
        <f>Q165*H165</f>
        <v>0.010800000000000001</v>
      </c>
      <c r="S165" s="266">
        <v>0</v>
      </c>
      <c r="T165" s="26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68" t="s">
        <v>146</v>
      </c>
      <c r="AT165" s="268" t="s">
        <v>142</v>
      </c>
      <c r="AU165" s="268" t="s">
        <v>85</v>
      </c>
      <c r="AY165" s="16" t="s">
        <v>139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83</v>
      </c>
      <c r="BK165" s="140">
        <f>ROUND(I165*H165,2)</f>
        <v>0</v>
      </c>
      <c r="BL165" s="16" t="s">
        <v>146</v>
      </c>
      <c r="BM165" s="268" t="s">
        <v>187</v>
      </c>
    </row>
    <row r="166" s="13" customFormat="1">
      <c r="A166" s="13"/>
      <c r="B166" s="269"/>
      <c r="C166" s="270"/>
      <c r="D166" s="271" t="s">
        <v>148</v>
      </c>
      <c r="E166" s="272" t="s">
        <v>1</v>
      </c>
      <c r="F166" s="273" t="s">
        <v>184</v>
      </c>
      <c r="G166" s="270"/>
      <c r="H166" s="274">
        <v>40</v>
      </c>
      <c r="I166" s="275"/>
      <c r="J166" s="270"/>
      <c r="K166" s="270"/>
      <c r="L166" s="276"/>
      <c r="M166" s="277"/>
      <c r="N166" s="278"/>
      <c r="O166" s="278"/>
      <c r="P166" s="278"/>
      <c r="Q166" s="278"/>
      <c r="R166" s="278"/>
      <c r="S166" s="278"/>
      <c r="T166" s="27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0" t="s">
        <v>148</v>
      </c>
      <c r="AU166" s="280" t="s">
        <v>85</v>
      </c>
      <c r="AV166" s="13" t="s">
        <v>85</v>
      </c>
      <c r="AW166" s="13" t="s">
        <v>31</v>
      </c>
      <c r="AX166" s="13" t="s">
        <v>76</v>
      </c>
      <c r="AY166" s="280" t="s">
        <v>139</v>
      </c>
    </row>
    <row r="167" s="14" customFormat="1">
      <c r="A167" s="14"/>
      <c r="B167" s="281"/>
      <c r="C167" s="282"/>
      <c r="D167" s="271" t="s">
        <v>148</v>
      </c>
      <c r="E167" s="283" t="s">
        <v>1</v>
      </c>
      <c r="F167" s="284" t="s">
        <v>150</v>
      </c>
      <c r="G167" s="282"/>
      <c r="H167" s="285">
        <v>40</v>
      </c>
      <c r="I167" s="286"/>
      <c r="J167" s="282"/>
      <c r="K167" s="282"/>
      <c r="L167" s="287"/>
      <c r="M167" s="288"/>
      <c r="N167" s="289"/>
      <c r="O167" s="289"/>
      <c r="P167" s="289"/>
      <c r="Q167" s="289"/>
      <c r="R167" s="289"/>
      <c r="S167" s="289"/>
      <c r="T167" s="29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1" t="s">
        <v>148</v>
      </c>
      <c r="AU167" s="291" t="s">
        <v>85</v>
      </c>
      <c r="AV167" s="14" t="s">
        <v>146</v>
      </c>
      <c r="AW167" s="14" t="s">
        <v>31</v>
      </c>
      <c r="AX167" s="14" t="s">
        <v>83</v>
      </c>
      <c r="AY167" s="291" t="s">
        <v>139</v>
      </c>
    </row>
    <row r="168" s="12" customFormat="1" ht="22.8" customHeight="1">
      <c r="A168" s="12"/>
      <c r="B168" s="240"/>
      <c r="C168" s="241"/>
      <c r="D168" s="242" t="s">
        <v>75</v>
      </c>
      <c r="E168" s="254" t="s">
        <v>188</v>
      </c>
      <c r="F168" s="254" t="s">
        <v>189</v>
      </c>
      <c r="G168" s="241"/>
      <c r="H168" s="241"/>
      <c r="I168" s="244"/>
      <c r="J168" s="255">
        <f>BK168</f>
        <v>0</v>
      </c>
      <c r="K168" s="241"/>
      <c r="L168" s="246"/>
      <c r="M168" s="247"/>
      <c r="N168" s="248"/>
      <c r="O168" s="248"/>
      <c r="P168" s="249">
        <f>P169</f>
        <v>0</v>
      </c>
      <c r="Q168" s="248"/>
      <c r="R168" s="249">
        <f>R169</f>
        <v>0</v>
      </c>
      <c r="S168" s="248"/>
      <c r="T168" s="25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51" t="s">
        <v>83</v>
      </c>
      <c r="AT168" s="252" t="s">
        <v>75</v>
      </c>
      <c r="AU168" s="252" t="s">
        <v>83</v>
      </c>
      <c r="AY168" s="251" t="s">
        <v>139</v>
      </c>
      <c r="BK168" s="253">
        <f>BK169</f>
        <v>0</v>
      </c>
    </row>
    <row r="169" s="2" customFormat="1" ht="21.6" customHeight="1">
      <c r="A169" s="39"/>
      <c r="B169" s="40"/>
      <c r="C169" s="256" t="s">
        <v>190</v>
      </c>
      <c r="D169" s="256" t="s">
        <v>142</v>
      </c>
      <c r="E169" s="257" t="s">
        <v>191</v>
      </c>
      <c r="F169" s="258" t="s">
        <v>192</v>
      </c>
      <c r="G169" s="259" t="s">
        <v>193</v>
      </c>
      <c r="H169" s="260">
        <v>0.14299999999999999</v>
      </c>
      <c r="I169" s="261"/>
      <c r="J169" s="262">
        <f>ROUND(I169*H169,2)</f>
        <v>0</v>
      </c>
      <c r="K169" s="263"/>
      <c r="L169" s="42"/>
      <c r="M169" s="264" t="s">
        <v>1</v>
      </c>
      <c r="N169" s="265" t="s">
        <v>41</v>
      </c>
      <c r="O169" s="92"/>
      <c r="P169" s="266">
        <f>O169*H169</f>
        <v>0</v>
      </c>
      <c r="Q169" s="266">
        <v>0</v>
      </c>
      <c r="R169" s="266">
        <f>Q169*H169</f>
        <v>0</v>
      </c>
      <c r="S169" s="266">
        <v>0</v>
      </c>
      <c r="T169" s="26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68" t="s">
        <v>146</v>
      </c>
      <c r="AT169" s="268" t="s">
        <v>142</v>
      </c>
      <c r="AU169" s="268" t="s">
        <v>85</v>
      </c>
      <c r="AY169" s="16" t="s">
        <v>139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6" t="s">
        <v>83</v>
      </c>
      <c r="BK169" s="140">
        <f>ROUND(I169*H169,2)</f>
        <v>0</v>
      </c>
      <c r="BL169" s="16" t="s">
        <v>146</v>
      </c>
      <c r="BM169" s="268" t="s">
        <v>194</v>
      </c>
    </row>
    <row r="170" s="12" customFormat="1" ht="25.92" customHeight="1">
      <c r="A170" s="12"/>
      <c r="B170" s="240"/>
      <c r="C170" s="241"/>
      <c r="D170" s="242" t="s">
        <v>75</v>
      </c>
      <c r="E170" s="243" t="s">
        <v>195</v>
      </c>
      <c r="F170" s="243" t="s">
        <v>196</v>
      </c>
      <c r="G170" s="241"/>
      <c r="H170" s="241"/>
      <c r="I170" s="244"/>
      <c r="J170" s="245">
        <f>BK170</f>
        <v>0</v>
      </c>
      <c r="K170" s="241"/>
      <c r="L170" s="246"/>
      <c r="M170" s="247"/>
      <c r="N170" s="248"/>
      <c r="O170" s="248"/>
      <c r="P170" s="249">
        <f>P171+P177+P182+P203+P281</f>
        <v>0</v>
      </c>
      <c r="Q170" s="248"/>
      <c r="R170" s="249">
        <f>R171+R177+R182+R203+R281</f>
        <v>1.6480319099999998</v>
      </c>
      <c r="S170" s="248"/>
      <c r="T170" s="250">
        <f>T171+T177+T182+T203+T281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51" t="s">
        <v>85</v>
      </c>
      <c r="AT170" s="252" t="s">
        <v>75</v>
      </c>
      <c r="AU170" s="252" t="s">
        <v>76</v>
      </c>
      <c r="AY170" s="251" t="s">
        <v>139</v>
      </c>
      <c r="BK170" s="253">
        <f>BK171+BK177+BK182+BK203+BK281</f>
        <v>0</v>
      </c>
    </row>
    <row r="171" s="12" customFormat="1" ht="22.8" customHeight="1">
      <c r="A171" s="12"/>
      <c r="B171" s="240"/>
      <c r="C171" s="241"/>
      <c r="D171" s="242" t="s">
        <v>75</v>
      </c>
      <c r="E171" s="254" t="s">
        <v>197</v>
      </c>
      <c r="F171" s="254" t="s">
        <v>198</v>
      </c>
      <c r="G171" s="241"/>
      <c r="H171" s="241"/>
      <c r="I171" s="244"/>
      <c r="J171" s="255">
        <f>BK171</f>
        <v>0</v>
      </c>
      <c r="K171" s="241"/>
      <c r="L171" s="246"/>
      <c r="M171" s="247"/>
      <c r="N171" s="248"/>
      <c r="O171" s="248"/>
      <c r="P171" s="249">
        <f>SUM(P172:P176)</f>
        <v>0</v>
      </c>
      <c r="Q171" s="248"/>
      <c r="R171" s="249">
        <f>SUM(R172:R176)</f>
        <v>0</v>
      </c>
      <c r="S171" s="248"/>
      <c r="T171" s="25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51" t="s">
        <v>85</v>
      </c>
      <c r="AT171" s="252" t="s">
        <v>75</v>
      </c>
      <c r="AU171" s="252" t="s">
        <v>83</v>
      </c>
      <c r="AY171" s="251" t="s">
        <v>139</v>
      </c>
      <c r="BK171" s="253">
        <f>SUM(BK172:BK176)</f>
        <v>0</v>
      </c>
    </row>
    <row r="172" s="2" customFormat="1" ht="14.4" customHeight="1">
      <c r="A172" s="39"/>
      <c r="B172" s="40"/>
      <c r="C172" s="256" t="s">
        <v>199</v>
      </c>
      <c r="D172" s="256" t="s">
        <v>142</v>
      </c>
      <c r="E172" s="257" t="s">
        <v>200</v>
      </c>
      <c r="F172" s="258" t="s">
        <v>201</v>
      </c>
      <c r="G172" s="259" t="s">
        <v>160</v>
      </c>
      <c r="H172" s="260">
        <v>1</v>
      </c>
      <c r="I172" s="261"/>
      <c r="J172" s="262">
        <f>ROUND(I172*H172,2)</f>
        <v>0</v>
      </c>
      <c r="K172" s="263"/>
      <c r="L172" s="42"/>
      <c r="M172" s="264" t="s">
        <v>1</v>
      </c>
      <c r="N172" s="265" t="s">
        <v>41</v>
      </c>
      <c r="O172" s="92"/>
      <c r="P172" s="266">
        <f>O172*H172</f>
        <v>0</v>
      </c>
      <c r="Q172" s="266">
        <v>0</v>
      </c>
      <c r="R172" s="266">
        <f>Q172*H172</f>
        <v>0</v>
      </c>
      <c r="S172" s="266">
        <v>0</v>
      </c>
      <c r="T172" s="26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68" t="s">
        <v>202</v>
      </c>
      <c r="AT172" s="268" t="s">
        <v>142</v>
      </c>
      <c r="AU172" s="268" t="s">
        <v>85</v>
      </c>
      <c r="AY172" s="16" t="s">
        <v>139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6" t="s">
        <v>83</v>
      </c>
      <c r="BK172" s="140">
        <f>ROUND(I172*H172,2)</f>
        <v>0</v>
      </c>
      <c r="BL172" s="16" t="s">
        <v>202</v>
      </c>
      <c r="BM172" s="268" t="s">
        <v>203</v>
      </c>
    </row>
    <row r="173" s="2" customFormat="1">
      <c r="A173" s="39"/>
      <c r="B173" s="40"/>
      <c r="C173" s="41"/>
      <c r="D173" s="271" t="s">
        <v>172</v>
      </c>
      <c r="E173" s="41"/>
      <c r="F173" s="292" t="s">
        <v>204</v>
      </c>
      <c r="G173" s="41"/>
      <c r="H173" s="41"/>
      <c r="I173" s="156"/>
      <c r="J173" s="41"/>
      <c r="K173" s="41"/>
      <c r="L173" s="42"/>
      <c r="M173" s="293"/>
      <c r="N173" s="29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172</v>
      </c>
      <c r="AU173" s="16" t="s">
        <v>85</v>
      </c>
    </row>
    <row r="174" s="13" customFormat="1">
      <c r="A174" s="13"/>
      <c r="B174" s="269"/>
      <c r="C174" s="270"/>
      <c r="D174" s="271" t="s">
        <v>148</v>
      </c>
      <c r="E174" s="272" t="s">
        <v>1</v>
      </c>
      <c r="F174" s="273" t="s">
        <v>83</v>
      </c>
      <c r="G174" s="270"/>
      <c r="H174" s="274">
        <v>1</v>
      </c>
      <c r="I174" s="275"/>
      <c r="J174" s="270"/>
      <c r="K174" s="270"/>
      <c r="L174" s="276"/>
      <c r="M174" s="277"/>
      <c r="N174" s="278"/>
      <c r="O174" s="278"/>
      <c r="P174" s="278"/>
      <c r="Q174" s="278"/>
      <c r="R174" s="278"/>
      <c r="S174" s="278"/>
      <c r="T174" s="27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0" t="s">
        <v>148</v>
      </c>
      <c r="AU174" s="280" t="s">
        <v>85</v>
      </c>
      <c r="AV174" s="13" t="s">
        <v>85</v>
      </c>
      <c r="AW174" s="13" t="s">
        <v>31</v>
      </c>
      <c r="AX174" s="13" t="s">
        <v>76</v>
      </c>
      <c r="AY174" s="280" t="s">
        <v>139</v>
      </c>
    </row>
    <row r="175" s="14" customFormat="1">
      <c r="A175" s="14"/>
      <c r="B175" s="281"/>
      <c r="C175" s="282"/>
      <c r="D175" s="271" t="s">
        <v>148</v>
      </c>
      <c r="E175" s="283" t="s">
        <v>1</v>
      </c>
      <c r="F175" s="284" t="s">
        <v>150</v>
      </c>
      <c r="G175" s="282"/>
      <c r="H175" s="285">
        <v>1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1" t="s">
        <v>148</v>
      </c>
      <c r="AU175" s="291" t="s">
        <v>85</v>
      </c>
      <c r="AV175" s="14" t="s">
        <v>146</v>
      </c>
      <c r="AW175" s="14" t="s">
        <v>31</v>
      </c>
      <c r="AX175" s="14" t="s">
        <v>83</v>
      </c>
      <c r="AY175" s="291" t="s">
        <v>139</v>
      </c>
    </row>
    <row r="176" s="2" customFormat="1" ht="21.6" customHeight="1">
      <c r="A176" s="39"/>
      <c r="B176" s="40"/>
      <c r="C176" s="256" t="s">
        <v>205</v>
      </c>
      <c r="D176" s="256" t="s">
        <v>142</v>
      </c>
      <c r="E176" s="257" t="s">
        <v>206</v>
      </c>
      <c r="F176" s="258" t="s">
        <v>207</v>
      </c>
      <c r="G176" s="259" t="s">
        <v>208</v>
      </c>
      <c r="H176" s="295"/>
      <c r="I176" s="261"/>
      <c r="J176" s="262">
        <f>ROUND(I176*H176,2)</f>
        <v>0</v>
      </c>
      <c r="K176" s="263"/>
      <c r="L176" s="42"/>
      <c r="M176" s="264" t="s">
        <v>1</v>
      </c>
      <c r="N176" s="265" t="s">
        <v>41</v>
      </c>
      <c r="O176" s="92"/>
      <c r="P176" s="266">
        <f>O176*H176</f>
        <v>0</v>
      </c>
      <c r="Q176" s="266">
        <v>0</v>
      </c>
      <c r="R176" s="266">
        <f>Q176*H176</f>
        <v>0</v>
      </c>
      <c r="S176" s="266">
        <v>0</v>
      </c>
      <c r="T176" s="26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68" t="s">
        <v>202</v>
      </c>
      <c r="AT176" s="268" t="s">
        <v>142</v>
      </c>
      <c r="AU176" s="268" t="s">
        <v>85</v>
      </c>
      <c r="AY176" s="16" t="s">
        <v>139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6" t="s">
        <v>83</v>
      </c>
      <c r="BK176" s="140">
        <f>ROUND(I176*H176,2)</f>
        <v>0</v>
      </c>
      <c r="BL176" s="16" t="s">
        <v>202</v>
      </c>
      <c r="BM176" s="268" t="s">
        <v>209</v>
      </c>
    </row>
    <row r="177" s="12" customFormat="1" ht="22.8" customHeight="1">
      <c r="A177" s="12"/>
      <c r="B177" s="240"/>
      <c r="C177" s="241"/>
      <c r="D177" s="242" t="s">
        <v>75</v>
      </c>
      <c r="E177" s="254" t="s">
        <v>210</v>
      </c>
      <c r="F177" s="254" t="s">
        <v>211</v>
      </c>
      <c r="G177" s="241"/>
      <c r="H177" s="241"/>
      <c r="I177" s="244"/>
      <c r="J177" s="255">
        <f>BK177</f>
        <v>0</v>
      </c>
      <c r="K177" s="241"/>
      <c r="L177" s="246"/>
      <c r="M177" s="247"/>
      <c r="N177" s="248"/>
      <c r="O177" s="248"/>
      <c r="P177" s="249">
        <f>SUM(P178:P181)</f>
        <v>0</v>
      </c>
      <c r="Q177" s="248"/>
      <c r="R177" s="249">
        <f>SUM(R178:R181)</f>
        <v>0.13732848</v>
      </c>
      <c r="S177" s="248"/>
      <c r="T177" s="25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51" t="s">
        <v>85</v>
      </c>
      <c r="AT177" s="252" t="s">
        <v>75</v>
      </c>
      <c r="AU177" s="252" t="s">
        <v>83</v>
      </c>
      <c r="AY177" s="251" t="s">
        <v>139</v>
      </c>
      <c r="BK177" s="253">
        <f>SUM(BK178:BK181)</f>
        <v>0</v>
      </c>
    </row>
    <row r="178" s="2" customFormat="1" ht="21.6" customHeight="1">
      <c r="A178" s="39"/>
      <c r="B178" s="40"/>
      <c r="C178" s="256" t="s">
        <v>212</v>
      </c>
      <c r="D178" s="256" t="s">
        <v>142</v>
      </c>
      <c r="E178" s="257" t="s">
        <v>213</v>
      </c>
      <c r="F178" s="258" t="s">
        <v>214</v>
      </c>
      <c r="G178" s="259" t="s">
        <v>145</v>
      </c>
      <c r="H178" s="260">
        <v>13.788</v>
      </c>
      <c r="I178" s="261"/>
      <c r="J178" s="262">
        <f>ROUND(I178*H178,2)</f>
        <v>0</v>
      </c>
      <c r="K178" s="263"/>
      <c r="L178" s="42"/>
      <c r="M178" s="264" t="s">
        <v>1</v>
      </c>
      <c r="N178" s="265" t="s">
        <v>41</v>
      </c>
      <c r="O178" s="92"/>
      <c r="P178" s="266">
        <f>O178*H178</f>
        <v>0</v>
      </c>
      <c r="Q178" s="266">
        <v>0.0099600000000000001</v>
      </c>
      <c r="R178" s="266">
        <f>Q178*H178</f>
        <v>0.13732848</v>
      </c>
      <c r="S178" s="266">
        <v>0</v>
      </c>
      <c r="T178" s="26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68" t="s">
        <v>202</v>
      </c>
      <c r="AT178" s="268" t="s">
        <v>142</v>
      </c>
      <c r="AU178" s="268" t="s">
        <v>85</v>
      </c>
      <c r="AY178" s="16" t="s">
        <v>139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83</v>
      </c>
      <c r="BK178" s="140">
        <f>ROUND(I178*H178,2)</f>
        <v>0</v>
      </c>
      <c r="BL178" s="16" t="s">
        <v>202</v>
      </c>
      <c r="BM178" s="268" t="s">
        <v>215</v>
      </c>
    </row>
    <row r="179" s="13" customFormat="1">
      <c r="A179" s="13"/>
      <c r="B179" s="269"/>
      <c r="C179" s="270"/>
      <c r="D179" s="271" t="s">
        <v>148</v>
      </c>
      <c r="E179" s="272" t="s">
        <v>1</v>
      </c>
      <c r="F179" s="273" t="s">
        <v>216</v>
      </c>
      <c r="G179" s="270"/>
      <c r="H179" s="274">
        <v>13.788</v>
      </c>
      <c r="I179" s="275"/>
      <c r="J179" s="270"/>
      <c r="K179" s="270"/>
      <c r="L179" s="276"/>
      <c r="M179" s="277"/>
      <c r="N179" s="278"/>
      <c r="O179" s="278"/>
      <c r="P179" s="278"/>
      <c r="Q179" s="278"/>
      <c r="R179" s="278"/>
      <c r="S179" s="278"/>
      <c r="T179" s="27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0" t="s">
        <v>148</v>
      </c>
      <c r="AU179" s="280" t="s">
        <v>85</v>
      </c>
      <c r="AV179" s="13" t="s">
        <v>85</v>
      </c>
      <c r="AW179" s="13" t="s">
        <v>31</v>
      </c>
      <c r="AX179" s="13" t="s">
        <v>76</v>
      </c>
      <c r="AY179" s="280" t="s">
        <v>139</v>
      </c>
    </row>
    <row r="180" s="14" customFormat="1">
      <c r="A180" s="14"/>
      <c r="B180" s="281"/>
      <c r="C180" s="282"/>
      <c r="D180" s="271" t="s">
        <v>148</v>
      </c>
      <c r="E180" s="283" t="s">
        <v>1</v>
      </c>
      <c r="F180" s="284" t="s">
        <v>150</v>
      </c>
      <c r="G180" s="282"/>
      <c r="H180" s="285">
        <v>13.788</v>
      </c>
      <c r="I180" s="286"/>
      <c r="J180" s="282"/>
      <c r="K180" s="282"/>
      <c r="L180" s="287"/>
      <c r="M180" s="288"/>
      <c r="N180" s="289"/>
      <c r="O180" s="289"/>
      <c r="P180" s="289"/>
      <c r="Q180" s="289"/>
      <c r="R180" s="289"/>
      <c r="S180" s="289"/>
      <c r="T180" s="29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1" t="s">
        <v>148</v>
      </c>
      <c r="AU180" s="291" t="s">
        <v>85</v>
      </c>
      <c r="AV180" s="14" t="s">
        <v>146</v>
      </c>
      <c r="AW180" s="14" t="s">
        <v>31</v>
      </c>
      <c r="AX180" s="14" t="s">
        <v>83</v>
      </c>
      <c r="AY180" s="291" t="s">
        <v>139</v>
      </c>
    </row>
    <row r="181" s="2" customFormat="1" ht="21.6" customHeight="1">
      <c r="A181" s="39"/>
      <c r="B181" s="40"/>
      <c r="C181" s="256" t="s">
        <v>217</v>
      </c>
      <c r="D181" s="256" t="s">
        <v>142</v>
      </c>
      <c r="E181" s="257" t="s">
        <v>218</v>
      </c>
      <c r="F181" s="258" t="s">
        <v>219</v>
      </c>
      <c r="G181" s="259" t="s">
        <v>208</v>
      </c>
      <c r="H181" s="295"/>
      <c r="I181" s="261"/>
      <c r="J181" s="262">
        <f>ROUND(I181*H181,2)</f>
        <v>0</v>
      </c>
      <c r="K181" s="263"/>
      <c r="L181" s="42"/>
      <c r="M181" s="264" t="s">
        <v>1</v>
      </c>
      <c r="N181" s="265" t="s">
        <v>41</v>
      </c>
      <c r="O181" s="92"/>
      <c r="P181" s="266">
        <f>O181*H181</f>
        <v>0</v>
      </c>
      <c r="Q181" s="266">
        <v>0</v>
      </c>
      <c r="R181" s="266">
        <f>Q181*H181</f>
        <v>0</v>
      </c>
      <c r="S181" s="266">
        <v>0</v>
      </c>
      <c r="T181" s="26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68" t="s">
        <v>202</v>
      </c>
      <c r="AT181" s="268" t="s">
        <v>142</v>
      </c>
      <c r="AU181" s="268" t="s">
        <v>85</v>
      </c>
      <c r="AY181" s="16" t="s">
        <v>139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6" t="s">
        <v>83</v>
      </c>
      <c r="BK181" s="140">
        <f>ROUND(I181*H181,2)</f>
        <v>0</v>
      </c>
      <c r="BL181" s="16" t="s">
        <v>202</v>
      </c>
      <c r="BM181" s="268" t="s">
        <v>220</v>
      </c>
    </row>
    <row r="182" s="12" customFormat="1" ht="22.8" customHeight="1">
      <c r="A182" s="12"/>
      <c r="B182" s="240"/>
      <c r="C182" s="241"/>
      <c r="D182" s="242" t="s">
        <v>75</v>
      </c>
      <c r="E182" s="254" t="s">
        <v>221</v>
      </c>
      <c r="F182" s="254" t="s">
        <v>222</v>
      </c>
      <c r="G182" s="241"/>
      <c r="H182" s="241"/>
      <c r="I182" s="244"/>
      <c r="J182" s="255">
        <f>BK182</f>
        <v>0</v>
      </c>
      <c r="K182" s="241"/>
      <c r="L182" s="246"/>
      <c r="M182" s="247"/>
      <c r="N182" s="248"/>
      <c r="O182" s="248"/>
      <c r="P182" s="249">
        <f>SUM(P183:P202)</f>
        <v>0</v>
      </c>
      <c r="Q182" s="248"/>
      <c r="R182" s="249">
        <f>SUM(R183:R202)</f>
        <v>0.058672500000000002</v>
      </c>
      <c r="S182" s="248"/>
      <c r="T182" s="250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51" t="s">
        <v>85</v>
      </c>
      <c r="AT182" s="252" t="s">
        <v>75</v>
      </c>
      <c r="AU182" s="252" t="s">
        <v>83</v>
      </c>
      <c r="AY182" s="251" t="s">
        <v>139</v>
      </c>
      <c r="BK182" s="253">
        <f>SUM(BK183:BK202)</f>
        <v>0</v>
      </c>
    </row>
    <row r="183" s="2" customFormat="1" ht="21.6" customHeight="1">
      <c r="A183" s="39"/>
      <c r="B183" s="40"/>
      <c r="C183" s="256" t="s">
        <v>8</v>
      </c>
      <c r="D183" s="256" t="s">
        <v>142</v>
      </c>
      <c r="E183" s="257" t="s">
        <v>223</v>
      </c>
      <c r="F183" s="258" t="s">
        <v>224</v>
      </c>
      <c r="G183" s="259" t="s">
        <v>225</v>
      </c>
      <c r="H183" s="260">
        <v>1.4299999999999999</v>
      </c>
      <c r="I183" s="261"/>
      <c r="J183" s="262">
        <f>ROUND(I183*H183,2)</f>
        <v>0</v>
      </c>
      <c r="K183" s="263"/>
      <c r="L183" s="42"/>
      <c r="M183" s="264" t="s">
        <v>1</v>
      </c>
      <c r="N183" s="265" t="s">
        <v>41</v>
      </c>
      <c r="O183" s="92"/>
      <c r="P183" s="266">
        <f>O183*H183</f>
        <v>0</v>
      </c>
      <c r="Q183" s="266">
        <v>0.00158</v>
      </c>
      <c r="R183" s="266">
        <f>Q183*H183</f>
        <v>0.0022594</v>
      </c>
      <c r="S183" s="266">
        <v>0</v>
      </c>
      <c r="T183" s="26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68" t="s">
        <v>202</v>
      </c>
      <c r="AT183" s="268" t="s">
        <v>142</v>
      </c>
      <c r="AU183" s="268" t="s">
        <v>85</v>
      </c>
      <c r="AY183" s="16" t="s">
        <v>139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83</v>
      </c>
      <c r="BK183" s="140">
        <f>ROUND(I183*H183,2)</f>
        <v>0</v>
      </c>
      <c r="BL183" s="16" t="s">
        <v>202</v>
      </c>
      <c r="BM183" s="268" t="s">
        <v>226</v>
      </c>
    </row>
    <row r="184" s="13" customFormat="1">
      <c r="A184" s="13"/>
      <c r="B184" s="269"/>
      <c r="C184" s="270"/>
      <c r="D184" s="271" t="s">
        <v>148</v>
      </c>
      <c r="E184" s="272" t="s">
        <v>1</v>
      </c>
      <c r="F184" s="273" t="s">
        <v>227</v>
      </c>
      <c r="G184" s="270"/>
      <c r="H184" s="274">
        <v>1.4299999999999999</v>
      </c>
      <c r="I184" s="275"/>
      <c r="J184" s="270"/>
      <c r="K184" s="270"/>
      <c r="L184" s="276"/>
      <c r="M184" s="277"/>
      <c r="N184" s="278"/>
      <c r="O184" s="278"/>
      <c r="P184" s="278"/>
      <c r="Q184" s="278"/>
      <c r="R184" s="278"/>
      <c r="S184" s="278"/>
      <c r="T184" s="27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0" t="s">
        <v>148</v>
      </c>
      <c r="AU184" s="280" t="s">
        <v>85</v>
      </c>
      <c r="AV184" s="13" t="s">
        <v>85</v>
      </c>
      <c r="AW184" s="13" t="s">
        <v>31</v>
      </c>
      <c r="AX184" s="13" t="s">
        <v>76</v>
      </c>
      <c r="AY184" s="280" t="s">
        <v>139</v>
      </c>
    </row>
    <row r="185" s="14" customFormat="1">
      <c r="A185" s="14"/>
      <c r="B185" s="281"/>
      <c r="C185" s="282"/>
      <c r="D185" s="271" t="s">
        <v>148</v>
      </c>
      <c r="E185" s="283" t="s">
        <v>1</v>
      </c>
      <c r="F185" s="284" t="s">
        <v>150</v>
      </c>
      <c r="G185" s="282"/>
      <c r="H185" s="285">
        <v>1.4299999999999999</v>
      </c>
      <c r="I185" s="286"/>
      <c r="J185" s="282"/>
      <c r="K185" s="282"/>
      <c r="L185" s="287"/>
      <c r="M185" s="288"/>
      <c r="N185" s="289"/>
      <c r="O185" s="289"/>
      <c r="P185" s="289"/>
      <c r="Q185" s="289"/>
      <c r="R185" s="289"/>
      <c r="S185" s="289"/>
      <c r="T185" s="29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1" t="s">
        <v>148</v>
      </c>
      <c r="AU185" s="291" t="s">
        <v>85</v>
      </c>
      <c r="AV185" s="14" t="s">
        <v>146</v>
      </c>
      <c r="AW185" s="14" t="s">
        <v>31</v>
      </c>
      <c r="AX185" s="14" t="s">
        <v>83</v>
      </c>
      <c r="AY185" s="291" t="s">
        <v>139</v>
      </c>
    </row>
    <row r="186" s="2" customFormat="1" ht="21.6" customHeight="1">
      <c r="A186" s="39"/>
      <c r="B186" s="40"/>
      <c r="C186" s="256" t="s">
        <v>202</v>
      </c>
      <c r="D186" s="256" t="s">
        <v>142</v>
      </c>
      <c r="E186" s="257" t="s">
        <v>228</v>
      </c>
      <c r="F186" s="258" t="s">
        <v>229</v>
      </c>
      <c r="G186" s="259" t="s">
        <v>225</v>
      </c>
      <c r="H186" s="260">
        <v>1.4299999999999999</v>
      </c>
      <c r="I186" s="261"/>
      <c r="J186" s="262">
        <f>ROUND(I186*H186,2)</f>
        <v>0</v>
      </c>
      <c r="K186" s="263"/>
      <c r="L186" s="42"/>
      <c r="M186" s="264" t="s">
        <v>1</v>
      </c>
      <c r="N186" s="265" t="s">
        <v>41</v>
      </c>
      <c r="O186" s="92"/>
      <c r="P186" s="266">
        <f>O186*H186</f>
        <v>0</v>
      </c>
      <c r="Q186" s="266">
        <v>0.0022000000000000001</v>
      </c>
      <c r="R186" s="266">
        <f>Q186*H186</f>
        <v>0.0031459999999999999</v>
      </c>
      <c r="S186" s="266">
        <v>0</v>
      </c>
      <c r="T186" s="26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68" t="s">
        <v>202</v>
      </c>
      <c r="AT186" s="268" t="s">
        <v>142</v>
      </c>
      <c r="AU186" s="268" t="s">
        <v>85</v>
      </c>
      <c r="AY186" s="16" t="s">
        <v>139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83</v>
      </c>
      <c r="BK186" s="140">
        <f>ROUND(I186*H186,2)</f>
        <v>0</v>
      </c>
      <c r="BL186" s="16" t="s">
        <v>202</v>
      </c>
      <c r="BM186" s="268" t="s">
        <v>230</v>
      </c>
    </row>
    <row r="187" s="13" customFormat="1">
      <c r="A187" s="13"/>
      <c r="B187" s="269"/>
      <c r="C187" s="270"/>
      <c r="D187" s="271" t="s">
        <v>148</v>
      </c>
      <c r="E187" s="272" t="s">
        <v>1</v>
      </c>
      <c r="F187" s="273" t="s">
        <v>231</v>
      </c>
      <c r="G187" s="270"/>
      <c r="H187" s="274">
        <v>1.4299999999999999</v>
      </c>
      <c r="I187" s="275"/>
      <c r="J187" s="270"/>
      <c r="K187" s="270"/>
      <c r="L187" s="276"/>
      <c r="M187" s="277"/>
      <c r="N187" s="278"/>
      <c r="O187" s="278"/>
      <c r="P187" s="278"/>
      <c r="Q187" s="278"/>
      <c r="R187" s="278"/>
      <c r="S187" s="278"/>
      <c r="T187" s="27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0" t="s">
        <v>148</v>
      </c>
      <c r="AU187" s="280" t="s">
        <v>85</v>
      </c>
      <c r="AV187" s="13" t="s">
        <v>85</v>
      </c>
      <c r="AW187" s="13" t="s">
        <v>31</v>
      </c>
      <c r="AX187" s="13" t="s">
        <v>76</v>
      </c>
      <c r="AY187" s="280" t="s">
        <v>139</v>
      </c>
    </row>
    <row r="188" s="14" customFormat="1">
      <c r="A188" s="14"/>
      <c r="B188" s="281"/>
      <c r="C188" s="282"/>
      <c r="D188" s="271" t="s">
        <v>148</v>
      </c>
      <c r="E188" s="283" t="s">
        <v>1</v>
      </c>
      <c r="F188" s="284" t="s">
        <v>150</v>
      </c>
      <c r="G188" s="282"/>
      <c r="H188" s="285">
        <v>1.4299999999999999</v>
      </c>
      <c r="I188" s="286"/>
      <c r="J188" s="282"/>
      <c r="K188" s="282"/>
      <c r="L188" s="287"/>
      <c r="M188" s="288"/>
      <c r="N188" s="289"/>
      <c r="O188" s="289"/>
      <c r="P188" s="289"/>
      <c r="Q188" s="289"/>
      <c r="R188" s="289"/>
      <c r="S188" s="289"/>
      <c r="T188" s="29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91" t="s">
        <v>148</v>
      </c>
      <c r="AU188" s="291" t="s">
        <v>85</v>
      </c>
      <c r="AV188" s="14" t="s">
        <v>146</v>
      </c>
      <c r="AW188" s="14" t="s">
        <v>31</v>
      </c>
      <c r="AX188" s="14" t="s">
        <v>83</v>
      </c>
      <c r="AY188" s="291" t="s">
        <v>139</v>
      </c>
    </row>
    <row r="189" s="2" customFormat="1" ht="21.6" customHeight="1">
      <c r="A189" s="39"/>
      <c r="B189" s="40"/>
      <c r="C189" s="256" t="s">
        <v>232</v>
      </c>
      <c r="D189" s="256" t="s">
        <v>142</v>
      </c>
      <c r="E189" s="257" t="s">
        <v>233</v>
      </c>
      <c r="F189" s="258" t="s">
        <v>234</v>
      </c>
      <c r="G189" s="259" t="s">
        <v>225</v>
      </c>
      <c r="H189" s="260">
        <v>11.029999999999999</v>
      </c>
      <c r="I189" s="261"/>
      <c r="J189" s="262">
        <f>ROUND(I189*H189,2)</f>
        <v>0</v>
      </c>
      <c r="K189" s="263"/>
      <c r="L189" s="42"/>
      <c r="M189" s="264" t="s">
        <v>1</v>
      </c>
      <c r="N189" s="265" t="s">
        <v>41</v>
      </c>
      <c r="O189" s="92"/>
      <c r="P189" s="266">
        <f>O189*H189</f>
        <v>0</v>
      </c>
      <c r="Q189" s="266">
        <v>0.0022000000000000001</v>
      </c>
      <c r="R189" s="266">
        <f>Q189*H189</f>
        <v>0.024265999999999999</v>
      </c>
      <c r="S189" s="266">
        <v>0</v>
      </c>
      <c r="T189" s="26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68" t="s">
        <v>202</v>
      </c>
      <c r="AT189" s="268" t="s">
        <v>142</v>
      </c>
      <c r="AU189" s="268" t="s">
        <v>85</v>
      </c>
      <c r="AY189" s="16" t="s">
        <v>139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83</v>
      </c>
      <c r="BK189" s="140">
        <f>ROUND(I189*H189,2)</f>
        <v>0</v>
      </c>
      <c r="BL189" s="16" t="s">
        <v>202</v>
      </c>
      <c r="BM189" s="268" t="s">
        <v>235</v>
      </c>
    </row>
    <row r="190" s="13" customFormat="1">
      <c r="A190" s="13"/>
      <c r="B190" s="269"/>
      <c r="C190" s="270"/>
      <c r="D190" s="271" t="s">
        <v>148</v>
      </c>
      <c r="E190" s="272" t="s">
        <v>1</v>
      </c>
      <c r="F190" s="273" t="s">
        <v>236</v>
      </c>
      <c r="G190" s="270"/>
      <c r="H190" s="274">
        <v>11.029999999999999</v>
      </c>
      <c r="I190" s="275"/>
      <c r="J190" s="270"/>
      <c r="K190" s="270"/>
      <c r="L190" s="276"/>
      <c r="M190" s="277"/>
      <c r="N190" s="278"/>
      <c r="O190" s="278"/>
      <c r="P190" s="278"/>
      <c r="Q190" s="278"/>
      <c r="R190" s="278"/>
      <c r="S190" s="278"/>
      <c r="T190" s="27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0" t="s">
        <v>148</v>
      </c>
      <c r="AU190" s="280" t="s">
        <v>85</v>
      </c>
      <c r="AV190" s="13" t="s">
        <v>85</v>
      </c>
      <c r="AW190" s="13" t="s">
        <v>31</v>
      </c>
      <c r="AX190" s="13" t="s">
        <v>76</v>
      </c>
      <c r="AY190" s="280" t="s">
        <v>139</v>
      </c>
    </row>
    <row r="191" s="14" customFormat="1">
      <c r="A191" s="14"/>
      <c r="B191" s="281"/>
      <c r="C191" s="282"/>
      <c r="D191" s="271" t="s">
        <v>148</v>
      </c>
      <c r="E191" s="283" t="s">
        <v>1</v>
      </c>
      <c r="F191" s="284" t="s">
        <v>150</v>
      </c>
      <c r="G191" s="282"/>
      <c r="H191" s="285">
        <v>11.029999999999999</v>
      </c>
      <c r="I191" s="286"/>
      <c r="J191" s="282"/>
      <c r="K191" s="282"/>
      <c r="L191" s="287"/>
      <c r="M191" s="288"/>
      <c r="N191" s="289"/>
      <c r="O191" s="289"/>
      <c r="P191" s="289"/>
      <c r="Q191" s="289"/>
      <c r="R191" s="289"/>
      <c r="S191" s="289"/>
      <c r="T191" s="29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91" t="s">
        <v>148</v>
      </c>
      <c r="AU191" s="291" t="s">
        <v>85</v>
      </c>
      <c r="AV191" s="14" t="s">
        <v>146</v>
      </c>
      <c r="AW191" s="14" t="s">
        <v>31</v>
      </c>
      <c r="AX191" s="14" t="s">
        <v>83</v>
      </c>
      <c r="AY191" s="291" t="s">
        <v>139</v>
      </c>
    </row>
    <row r="192" s="2" customFormat="1" ht="21.6" customHeight="1">
      <c r="A192" s="39"/>
      <c r="B192" s="40"/>
      <c r="C192" s="256" t="s">
        <v>237</v>
      </c>
      <c r="D192" s="256" t="s">
        <v>142</v>
      </c>
      <c r="E192" s="257" t="s">
        <v>238</v>
      </c>
      <c r="F192" s="258" t="s">
        <v>239</v>
      </c>
      <c r="G192" s="259" t="s">
        <v>182</v>
      </c>
      <c r="H192" s="260">
        <v>1</v>
      </c>
      <c r="I192" s="261"/>
      <c r="J192" s="262">
        <f>ROUND(I192*H192,2)</f>
        <v>0</v>
      </c>
      <c r="K192" s="263"/>
      <c r="L192" s="42"/>
      <c r="M192" s="264" t="s">
        <v>1</v>
      </c>
      <c r="N192" s="265" t="s">
        <v>41</v>
      </c>
      <c r="O192" s="92"/>
      <c r="P192" s="266">
        <f>O192*H192</f>
        <v>0</v>
      </c>
      <c r="Q192" s="266">
        <v>0.0075199999999999998</v>
      </c>
      <c r="R192" s="266">
        <f>Q192*H192</f>
        <v>0.0075199999999999998</v>
      </c>
      <c r="S192" s="266">
        <v>0</v>
      </c>
      <c r="T192" s="26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68" t="s">
        <v>202</v>
      </c>
      <c r="AT192" s="268" t="s">
        <v>142</v>
      </c>
      <c r="AU192" s="268" t="s">
        <v>85</v>
      </c>
      <c r="AY192" s="16" t="s">
        <v>139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83</v>
      </c>
      <c r="BK192" s="140">
        <f>ROUND(I192*H192,2)</f>
        <v>0</v>
      </c>
      <c r="BL192" s="16" t="s">
        <v>202</v>
      </c>
      <c r="BM192" s="268" t="s">
        <v>240</v>
      </c>
    </row>
    <row r="193" s="13" customFormat="1">
      <c r="A193" s="13"/>
      <c r="B193" s="269"/>
      <c r="C193" s="270"/>
      <c r="D193" s="271" t="s">
        <v>148</v>
      </c>
      <c r="E193" s="272" t="s">
        <v>1</v>
      </c>
      <c r="F193" s="273" t="s">
        <v>241</v>
      </c>
      <c r="G193" s="270"/>
      <c r="H193" s="274">
        <v>1</v>
      </c>
      <c r="I193" s="275"/>
      <c r="J193" s="270"/>
      <c r="K193" s="270"/>
      <c r="L193" s="276"/>
      <c r="M193" s="277"/>
      <c r="N193" s="278"/>
      <c r="O193" s="278"/>
      <c r="P193" s="278"/>
      <c r="Q193" s="278"/>
      <c r="R193" s="278"/>
      <c r="S193" s="278"/>
      <c r="T193" s="27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80" t="s">
        <v>148</v>
      </c>
      <c r="AU193" s="280" t="s">
        <v>85</v>
      </c>
      <c r="AV193" s="13" t="s">
        <v>85</v>
      </c>
      <c r="AW193" s="13" t="s">
        <v>31</v>
      </c>
      <c r="AX193" s="13" t="s">
        <v>76</v>
      </c>
      <c r="AY193" s="280" t="s">
        <v>139</v>
      </c>
    </row>
    <row r="194" s="14" customFormat="1">
      <c r="A194" s="14"/>
      <c r="B194" s="281"/>
      <c r="C194" s="282"/>
      <c r="D194" s="271" t="s">
        <v>148</v>
      </c>
      <c r="E194" s="283" t="s">
        <v>1</v>
      </c>
      <c r="F194" s="284" t="s">
        <v>150</v>
      </c>
      <c r="G194" s="282"/>
      <c r="H194" s="285">
        <v>1</v>
      </c>
      <c r="I194" s="286"/>
      <c r="J194" s="282"/>
      <c r="K194" s="282"/>
      <c r="L194" s="287"/>
      <c r="M194" s="288"/>
      <c r="N194" s="289"/>
      <c r="O194" s="289"/>
      <c r="P194" s="289"/>
      <c r="Q194" s="289"/>
      <c r="R194" s="289"/>
      <c r="S194" s="289"/>
      <c r="T194" s="29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91" t="s">
        <v>148</v>
      </c>
      <c r="AU194" s="291" t="s">
        <v>85</v>
      </c>
      <c r="AV194" s="14" t="s">
        <v>146</v>
      </c>
      <c r="AW194" s="14" t="s">
        <v>31</v>
      </c>
      <c r="AX194" s="14" t="s">
        <v>83</v>
      </c>
      <c r="AY194" s="291" t="s">
        <v>139</v>
      </c>
    </row>
    <row r="195" s="2" customFormat="1" ht="21.6" customHeight="1">
      <c r="A195" s="39"/>
      <c r="B195" s="40"/>
      <c r="C195" s="256" t="s">
        <v>242</v>
      </c>
      <c r="D195" s="256" t="s">
        <v>142</v>
      </c>
      <c r="E195" s="257" t="s">
        <v>243</v>
      </c>
      <c r="F195" s="258" t="s">
        <v>244</v>
      </c>
      <c r="G195" s="259" t="s">
        <v>225</v>
      </c>
      <c r="H195" s="260">
        <v>11.029999999999999</v>
      </c>
      <c r="I195" s="261"/>
      <c r="J195" s="262">
        <f>ROUND(I195*H195,2)</f>
        <v>0</v>
      </c>
      <c r="K195" s="263"/>
      <c r="L195" s="42"/>
      <c r="M195" s="264" t="s">
        <v>1</v>
      </c>
      <c r="N195" s="265" t="s">
        <v>41</v>
      </c>
      <c r="O195" s="92"/>
      <c r="P195" s="266">
        <f>O195*H195</f>
        <v>0</v>
      </c>
      <c r="Q195" s="266">
        <v>0.0013699999999999999</v>
      </c>
      <c r="R195" s="266">
        <f>Q195*H195</f>
        <v>0.015111099999999999</v>
      </c>
      <c r="S195" s="266">
        <v>0</v>
      </c>
      <c r="T195" s="26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68" t="s">
        <v>202</v>
      </c>
      <c r="AT195" s="268" t="s">
        <v>142</v>
      </c>
      <c r="AU195" s="268" t="s">
        <v>85</v>
      </c>
      <c r="AY195" s="16" t="s">
        <v>139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83</v>
      </c>
      <c r="BK195" s="140">
        <f>ROUND(I195*H195,2)</f>
        <v>0</v>
      </c>
      <c r="BL195" s="16" t="s">
        <v>202</v>
      </c>
      <c r="BM195" s="268" t="s">
        <v>245</v>
      </c>
    </row>
    <row r="196" s="2" customFormat="1">
      <c r="A196" s="39"/>
      <c r="B196" s="40"/>
      <c r="C196" s="41"/>
      <c r="D196" s="271" t="s">
        <v>172</v>
      </c>
      <c r="E196" s="41"/>
      <c r="F196" s="292" t="s">
        <v>246</v>
      </c>
      <c r="G196" s="41"/>
      <c r="H196" s="41"/>
      <c r="I196" s="156"/>
      <c r="J196" s="41"/>
      <c r="K196" s="41"/>
      <c r="L196" s="42"/>
      <c r="M196" s="293"/>
      <c r="N196" s="29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6" t="s">
        <v>172</v>
      </c>
      <c r="AU196" s="16" t="s">
        <v>85</v>
      </c>
    </row>
    <row r="197" s="13" customFormat="1">
      <c r="A197" s="13"/>
      <c r="B197" s="269"/>
      <c r="C197" s="270"/>
      <c r="D197" s="271" t="s">
        <v>148</v>
      </c>
      <c r="E197" s="272" t="s">
        <v>1</v>
      </c>
      <c r="F197" s="273" t="s">
        <v>247</v>
      </c>
      <c r="G197" s="270"/>
      <c r="H197" s="274">
        <v>11.029999999999999</v>
      </c>
      <c r="I197" s="275"/>
      <c r="J197" s="270"/>
      <c r="K197" s="270"/>
      <c r="L197" s="276"/>
      <c r="M197" s="277"/>
      <c r="N197" s="278"/>
      <c r="O197" s="278"/>
      <c r="P197" s="278"/>
      <c r="Q197" s="278"/>
      <c r="R197" s="278"/>
      <c r="S197" s="278"/>
      <c r="T197" s="27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0" t="s">
        <v>148</v>
      </c>
      <c r="AU197" s="280" t="s">
        <v>85</v>
      </c>
      <c r="AV197" s="13" t="s">
        <v>85</v>
      </c>
      <c r="AW197" s="13" t="s">
        <v>31</v>
      </c>
      <c r="AX197" s="13" t="s">
        <v>76</v>
      </c>
      <c r="AY197" s="280" t="s">
        <v>139</v>
      </c>
    </row>
    <row r="198" s="14" customFormat="1">
      <c r="A198" s="14"/>
      <c r="B198" s="281"/>
      <c r="C198" s="282"/>
      <c r="D198" s="271" t="s">
        <v>148</v>
      </c>
      <c r="E198" s="283" t="s">
        <v>1</v>
      </c>
      <c r="F198" s="284" t="s">
        <v>150</v>
      </c>
      <c r="G198" s="282"/>
      <c r="H198" s="285">
        <v>11.029999999999999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91" t="s">
        <v>148</v>
      </c>
      <c r="AU198" s="291" t="s">
        <v>85</v>
      </c>
      <c r="AV198" s="14" t="s">
        <v>146</v>
      </c>
      <c r="AW198" s="14" t="s">
        <v>31</v>
      </c>
      <c r="AX198" s="14" t="s">
        <v>83</v>
      </c>
      <c r="AY198" s="291" t="s">
        <v>139</v>
      </c>
    </row>
    <row r="199" s="2" customFormat="1" ht="32.4" customHeight="1">
      <c r="A199" s="39"/>
      <c r="B199" s="40"/>
      <c r="C199" s="256" t="s">
        <v>248</v>
      </c>
      <c r="D199" s="256" t="s">
        <v>142</v>
      </c>
      <c r="E199" s="257" t="s">
        <v>249</v>
      </c>
      <c r="F199" s="258" t="s">
        <v>250</v>
      </c>
      <c r="G199" s="259" t="s">
        <v>225</v>
      </c>
      <c r="H199" s="260">
        <v>3.5</v>
      </c>
      <c r="I199" s="261"/>
      <c r="J199" s="262">
        <f>ROUND(I199*H199,2)</f>
        <v>0</v>
      </c>
      <c r="K199" s="263"/>
      <c r="L199" s="42"/>
      <c r="M199" s="264" t="s">
        <v>1</v>
      </c>
      <c r="N199" s="265" t="s">
        <v>41</v>
      </c>
      <c r="O199" s="92"/>
      <c r="P199" s="266">
        <f>O199*H199</f>
        <v>0</v>
      </c>
      <c r="Q199" s="266">
        <v>0.00182</v>
      </c>
      <c r="R199" s="266">
        <f>Q199*H199</f>
        <v>0.0063699999999999998</v>
      </c>
      <c r="S199" s="266">
        <v>0</v>
      </c>
      <c r="T199" s="26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68" t="s">
        <v>202</v>
      </c>
      <c r="AT199" s="268" t="s">
        <v>142</v>
      </c>
      <c r="AU199" s="268" t="s">
        <v>85</v>
      </c>
      <c r="AY199" s="16" t="s">
        <v>139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6" t="s">
        <v>83</v>
      </c>
      <c r="BK199" s="140">
        <f>ROUND(I199*H199,2)</f>
        <v>0</v>
      </c>
      <c r="BL199" s="16" t="s">
        <v>202</v>
      </c>
      <c r="BM199" s="268" t="s">
        <v>251</v>
      </c>
    </row>
    <row r="200" s="13" customFormat="1">
      <c r="A200" s="13"/>
      <c r="B200" s="269"/>
      <c r="C200" s="270"/>
      <c r="D200" s="271" t="s">
        <v>148</v>
      </c>
      <c r="E200" s="272" t="s">
        <v>1</v>
      </c>
      <c r="F200" s="273" t="s">
        <v>252</v>
      </c>
      <c r="G200" s="270"/>
      <c r="H200" s="274">
        <v>3.5</v>
      </c>
      <c r="I200" s="275"/>
      <c r="J200" s="270"/>
      <c r="K200" s="270"/>
      <c r="L200" s="276"/>
      <c r="M200" s="277"/>
      <c r="N200" s="278"/>
      <c r="O200" s="278"/>
      <c r="P200" s="278"/>
      <c r="Q200" s="278"/>
      <c r="R200" s="278"/>
      <c r="S200" s="278"/>
      <c r="T200" s="27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80" t="s">
        <v>148</v>
      </c>
      <c r="AU200" s="280" t="s">
        <v>85</v>
      </c>
      <c r="AV200" s="13" t="s">
        <v>85</v>
      </c>
      <c r="AW200" s="13" t="s">
        <v>31</v>
      </c>
      <c r="AX200" s="13" t="s">
        <v>76</v>
      </c>
      <c r="AY200" s="280" t="s">
        <v>139</v>
      </c>
    </row>
    <row r="201" s="14" customFormat="1">
      <c r="A201" s="14"/>
      <c r="B201" s="281"/>
      <c r="C201" s="282"/>
      <c r="D201" s="271" t="s">
        <v>148</v>
      </c>
      <c r="E201" s="283" t="s">
        <v>1</v>
      </c>
      <c r="F201" s="284" t="s">
        <v>150</v>
      </c>
      <c r="G201" s="282"/>
      <c r="H201" s="285">
        <v>3.5</v>
      </c>
      <c r="I201" s="286"/>
      <c r="J201" s="282"/>
      <c r="K201" s="282"/>
      <c r="L201" s="287"/>
      <c r="M201" s="288"/>
      <c r="N201" s="289"/>
      <c r="O201" s="289"/>
      <c r="P201" s="289"/>
      <c r="Q201" s="289"/>
      <c r="R201" s="289"/>
      <c r="S201" s="289"/>
      <c r="T201" s="29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91" t="s">
        <v>148</v>
      </c>
      <c r="AU201" s="291" t="s">
        <v>85</v>
      </c>
      <c r="AV201" s="14" t="s">
        <v>146</v>
      </c>
      <c r="AW201" s="14" t="s">
        <v>31</v>
      </c>
      <c r="AX201" s="14" t="s">
        <v>83</v>
      </c>
      <c r="AY201" s="291" t="s">
        <v>139</v>
      </c>
    </row>
    <row r="202" s="2" customFormat="1" ht="21.6" customHeight="1">
      <c r="A202" s="39"/>
      <c r="B202" s="40"/>
      <c r="C202" s="256" t="s">
        <v>7</v>
      </c>
      <c r="D202" s="256" t="s">
        <v>142</v>
      </c>
      <c r="E202" s="257" t="s">
        <v>253</v>
      </c>
      <c r="F202" s="258" t="s">
        <v>254</v>
      </c>
      <c r="G202" s="259" t="s">
        <v>208</v>
      </c>
      <c r="H202" s="295"/>
      <c r="I202" s="261"/>
      <c r="J202" s="262">
        <f>ROUND(I202*H202,2)</f>
        <v>0</v>
      </c>
      <c r="K202" s="263"/>
      <c r="L202" s="42"/>
      <c r="M202" s="264" t="s">
        <v>1</v>
      </c>
      <c r="N202" s="265" t="s">
        <v>41</v>
      </c>
      <c r="O202" s="92"/>
      <c r="P202" s="266">
        <f>O202*H202</f>
        <v>0</v>
      </c>
      <c r="Q202" s="266">
        <v>0</v>
      </c>
      <c r="R202" s="266">
        <f>Q202*H202</f>
        <v>0</v>
      </c>
      <c r="S202" s="266">
        <v>0</v>
      </c>
      <c r="T202" s="26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68" t="s">
        <v>202</v>
      </c>
      <c r="AT202" s="268" t="s">
        <v>142</v>
      </c>
      <c r="AU202" s="268" t="s">
        <v>85</v>
      </c>
      <c r="AY202" s="16" t="s">
        <v>139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6" t="s">
        <v>83</v>
      </c>
      <c r="BK202" s="140">
        <f>ROUND(I202*H202,2)</f>
        <v>0</v>
      </c>
      <c r="BL202" s="16" t="s">
        <v>202</v>
      </c>
      <c r="BM202" s="268" t="s">
        <v>255</v>
      </c>
    </row>
    <row r="203" s="12" customFormat="1" ht="22.8" customHeight="1">
      <c r="A203" s="12"/>
      <c r="B203" s="240"/>
      <c r="C203" s="241"/>
      <c r="D203" s="242" t="s">
        <v>75</v>
      </c>
      <c r="E203" s="254" t="s">
        <v>256</v>
      </c>
      <c r="F203" s="254" t="s">
        <v>257</v>
      </c>
      <c r="G203" s="241"/>
      <c r="H203" s="241"/>
      <c r="I203" s="244"/>
      <c r="J203" s="255">
        <f>BK203</f>
        <v>0</v>
      </c>
      <c r="K203" s="241"/>
      <c r="L203" s="246"/>
      <c r="M203" s="247"/>
      <c r="N203" s="248"/>
      <c r="O203" s="248"/>
      <c r="P203" s="249">
        <f>SUM(P204:P280)</f>
        <v>0</v>
      </c>
      <c r="Q203" s="248"/>
      <c r="R203" s="249">
        <f>SUM(R204:R280)</f>
        <v>0.63917528999999995</v>
      </c>
      <c r="S203" s="248"/>
      <c r="T203" s="250">
        <f>SUM(T204:T280)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51" t="s">
        <v>85</v>
      </c>
      <c r="AT203" s="252" t="s">
        <v>75</v>
      </c>
      <c r="AU203" s="252" t="s">
        <v>83</v>
      </c>
      <c r="AY203" s="251" t="s">
        <v>139</v>
      </c>
      <c r="BK203" s="253">
        <f>SUM(BK204:BK280)</f>
        <v>0</v>
      </c>
    </row>
    <row r="204" s="2" customFormat="1" ht="21.6" customHeight="1">
      <c r="A204" s="39"/>
      <c r="B204" s="40"/>
      <c r="C204" s="256" t="s">
        <v>258</v>
      </c>
      <c r="D204" s="256" t="s">
        <v>142</v>
      </c>
      <c r="E204" s="257" t="s">
        <v>259</v>
      </c>
      <c r="F204" s="258" t="s">
        <v>260</v>
      </c>
      <c r="G204" s="259" t="s">
        <v>261</v>
      </c>
      <c r="H204" s="260">
        <v>11.813000000000001</v>
      </c>
      <c r="I204" s="261"/>
      <c r="J204" s="262">
        <f>ROUND(I204*H204,2)</f>
        <v>0</v>
      </c>
      <c r="K204" s="263"/>
      <c r="L204" s="42"/>
      <c r="M204" s="264" t="s">
        <v>1</v>
      </c>
      <c r="N204" s="265" t="s">
        <v>41</v>
      </c>
      <c r="O204" s="92"/>
      <c r="P204" s="266">
        <f>O204*H204</f>
        <v>0</v>
      </c>
      <c r="Q204" s="266">
        <v>6.9999999999999994E-05</v>
      </c>
      <c r="R204" s="266">
        <f>Q204*H204</f>
        <v>0.00082690999999999993</v>
      </c>
      <c r="S204" s="266">
        <v>0</v>
      </c>
      <c r="T204" s="26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68" t="s">
        <v>202</v>
      </c>
      <c r="AT204" s="268" t="s">
        <v>142</v>
      </c>
      <c r="AU204" s="268" t="s">
        <v>85</v>
      </c>
      <c r="AY204" s="16" t="s">
        <v>139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83</v>
      </c>
      <c r="BK204" s="140">
        <f>ROUND(I204*H204,2)</f>
        <v>0</v>
      </c>
      <c r="BL204" s="16" t="s">
        <v>202</v>
      </c>
      <c r="BM204" s="268" t="s">
        <v>262</v>
      </c>
    </row>
    <row r="205" s="2" customFormat="1">
      <c r="A205" s="39"/>
      <c r="B205" s="40"/>
      <c r="C205" s="41"/>
      <c r="D205" s="271" t="s">
        <v>172</v>
      </c>
      <c r="E205" s="41"/>
      <c r="F205" s="292" t="s">
        <v>263</v>
      </c>
      <c r="G205" s="41"/>
      <c r="H205" s="41"/>
      <c r="I205" s="156"/>
      <c r="J205" s="41"/>
      <c r="K205" s="41"/>
      <c r="L205" s="42"/>
      <c r="M205" s="293"/>
      <c r="N205" s="29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6" t="s">
        <v>172</v>
      </c>
      <c r="AU205" s="16" t="s">
        <v>85</v>
      </c>
    </row>
    <row r="206" s="13" customFormat="1">
      <c r="A206" s="13"/>
      <c r="B206" s="269"/>
      <c r="C206" s="270"/>
      <c r="D206" s="271" t="s">
        <v>148</v>
      </c>
      <c r="E206" s="272" t="s">
        <v>1</v>
      </c>
      <c r="F206" s="273" t="s">
        <v>264</v>
      </c>
      <c r="G206" s="270"/>
      <c r="H206" s="274">
        <v>0.94199999999999995</v>
      </c>
      <c r="I206" s="275"/>
      <c r="J206" s="270"/>
      <c r="K206" s="270"/>
      <c r="L206" s="276"/>
      <c r="M206" s="277"/>
      <c r="N206" s="278"/>
      <c r="O206" s="278"/>
      <c r="P206" s="278"/>
      <c r="Q206" s="278"/>
      <c r="R206" s="278"/>
      <c r="S206" s="278"/>
      <c r="T206" s="27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0" t="s">
        <v>148</v>
      </c>
      <c r="AU206" s="280" t="s">
        <v>85</v>
      </c>
      <c r="AV206" s="13" t="s">
        <v>85</v>
      </c>
      <c r="AW206" s="13" t="s">
        <v>31</v>
      </c>
      <c r="AX206" s="13" t="s">
        <v>76</v>
      </c>
      <c r="AY206" s="280" t="s">
        <v>139</v>
      </c>
    </row>
    <row r="207" s="13" customFormat="1">
      <c r="A207" s="13"/>
      <c r="B207" s="269"/>
      <c r="C207" s="270"/>
      <c r="D207" s="271" t="s">
        <v>148</v>
      </c>
      <c r="E207" s="272" t="s">
        <v>1</v>
      </c>
      <c r="F207" s="273" t="s">
        <v>265</v>
      </c>
      <c r="G207" s="270"/>
      <c r="H207" s="274">
        <v>6.048</v>
      </c>
      <c r="I207" s="275"/>
      <c r="J207" s="270"/>
      <c r="K207" s="270"/>
      <c r="L207" s="276"/>
      <c r="M207" s="277"/>
      <c r="N207" s="278"/>
      <c r="O207" s="278"/>
      <c r="P207" s="278"/>
      <c r="Q207" s="278"/>
      <c r="R207" s="278"/>
      <c r="S207" s="278"/>
      <c r="T207" s="27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0" t="s">
        <v>148</v>
      </c>
      <c r="AU207" s="280" t="s">
        <v>85</v>
      </c>
      <c r="AV207" s="13" t="s">
        <v>85</v>
      </c>
      <c r="AW207" s="13" t="s">
        <v>31</v>
      </c>
      <c r="AX207" s="13" t="s">
        <v>76</v>
      </c>
      <c r="AY207" s="280" t="s">
        <v>139</v>
      </c>
    </row>
    <row r="208" s="13" customFormat="1">
      <c r="A208" s="13"/>
      <c r="B208" s="269"/>
      <c r="C208" s="270"/>
      <c r="D208" s="271" t="s">
        <v>148</v>
      </c>
      <c r="E208" s="272" t="s">
        <v>1</v>
      </c>
      <c r="F208" s="273" t="s">
        <v>266</v>
      </c>
      <c r="G208" s="270"/>
      <c r="H208" s="274">
        <v>4.8230000000000004</v>
      </c>
      <c r="I208" s="275"/>
      <c r="J208" s="270"/>
      <c r="K208" s="270"/>
      <c r="L208" s="276"/>
      <c r="M208" s="277"/>
      <c r="N208" s="278"/>
      <c r="O208" s="278"/>
      <c r="P208" s="278"/>
      <c r="Q208" s="278"/>
      <c r="R208" s="278"/>
      <c r="S208" s="278"/>
      <c r="T208" s="27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80" t="s">
        <v>148</v>
      </c>
      <c r="AU208" s="280" t="s">
        <v>85</v>
      </c>
      <c r="AV208" s="13" t="s">
        <v>85</v>
      </c>
      <c r="AW208" s="13" t="s">
        <v>31</v>
      </c>
      <c r="AX208" s="13" t="s">
        <v>76</v>
      </c>
      <c r="AY208" s="280" t="s">
        <v>139</v>
      </c>
    </row>
    <row r="209" s="14" customFormat="1">
      <c r="A209" s="14"/>
      <c r="B209" s="281"/>
      <c r="C209" s="282"/>
      <c r="D209" s="271" t="s">
        <v>148</v>
      </c>
      <c r="E209" s="283" t="s">
        <v>1</v>
      </c>
      <c r="F209" s="284" t="s">
        <v>150</v>
      </c>
      <c r="G209" s="282"/>
      <c r="H209" s="285">
        <v>11.813000000000001</v>
      </c>
      <c r="I209" s="286"/>
      <c r="J209" s="282"/>
      <c r="K209" s="282"/>
      <c r="L209" s="287"/>
      <c r="M209" s="288"/>
      <c r="N209" s="289"/>
      <c r="O209" s="289"/>
      <c r="P209" s="289"/>
      <c r="Q209" s="289"/>
      <c r="R209" s="289"/>
      <c r="S209" s="289"/>
      <c r="T209" s="29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91" t="s">
        <v>148</v>
      </c>
      <c r="AU209" s="291" t="s">
        <v>85</v>
      </c>
      <c r="AV209" s="14" t="s">
        <v>146</v>
      </c>
      <c r="AW209" s="14" t="s">
        <v>31</v>
      </c>
      <c r="AX209" s="14" t="s">
        <v>83</v>
      </c>
      <c r="AY209" s="291" t="s">
        <v>139</v>
      </c>
    </row>
    <row r="210" s="2" customFormat="1" ht="21.6" customHeight="1">
      <c r="A210" s="39"/>
      <c r="B210" s="40"/>
      <c r="C210" s="256" t="s">
        <v>267</v>
      </c>
      <c r="D210" s="256" t="s">
        <v>142</v>
      </c>
      <c r="E210" s="257" t="s">
        <v>268</v>
      </c>
      <c r="F210" s="258" t="s">
        <v>269</v>
      </c>
      <c r="G210" s="259" t="s">
        <v>261</v>
      </c>
      <c r="H210" s="260">
        <v>186.262</v>
      </c>
      <c r="I210" s="261"/>
      <c r="J210" s="262">
        <f>ROUND(I210*H210,2)</f>
        <v>0</v>
      </c>
      <c r="K210" s="263"/>
      <c r="L210" s="42"/>
      <c r="M210" s="264" t="s">
        <v>1</v>
      </c>
      <c r="N210" s="265" t="s">
        <v>41</v>
      </c>
      <c r="O210" s="92"/>
      <c r="P210" s="266">
        <f>O210*H210</f>
        <v>0</v>
      </c>
      <c r="Q210" s="266">
        <v>6.0000000000000002E-05</v>
      </c>
      <c r="R210" s="266">
        <f>Q210*H210</f>
        <v>0.01117572</v>
      </c>
      <c r="S210" s="266">
        <v>0</v>
      </c>
      <c r="T210" s="26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68" t="s">
        <v>202</v>
      </c>
      <c r="AT210" s="268" t="s">
        <v>142</v>
      </c>
      <c r="AU210" s="268" t="s">
        <v>85</v>
      </c>
      <c r="AY210" s="16" t="s">
        <v>139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83</v>
      </c>
      <c r="BK210" s="140">
        <f>ROUND(I210*H210,2)</f>
        <v>0</v>
      </c>
      <c r="BL210" s="16" t="s">
        <v>202</v>
      </c>
      <c r="BM210" s="268" t="s">
        <v>270</v>
      </c>
    </row>
    <row r="211" s="2" customFormat="1">
      <c r="A211" s="39"/>
      <c r="B211" s="40"/>
      <c r="C211" s="41"/>
      <c r="D211" s="271" t="s">
        <v>172</v>
      </c>
      <c r="E211" s="41"/>
      <c r="F211" s="292" t="s">
        <v>263</v>
      </c>
      <c r="G211" s="41"/>
      <c r="H211" s="41"/>
      <c r="I211" s="156"/>
      <c r="J211" s="41"/>
      <c r="K211" s="41"/>
      <c r="L211" s="42"/>
      <c r="M211" s="293"/>
      <c r="N211" s="29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6" t="s">
        <v>172</v>
      </c>
      <c r="AU211" s="16" t="s">
        <v>85</v>
      </c>
    </row>
    <row r="212" s="13" customFormat="1">
      <c r="A212" s="13"/>
      <c r="B212" s="269"/>
      <c r="C212" s="270"/>
      <c r="D212" s="271" t="s">
        <v>148</v>
      </c>
      <c r="E212" s="272" t="s">
        <v>1</v>
      </c>
      <c r="F212" s="273" t="s">
        <v>271</v>
      </c>
      <c r="G212" s="270"/>
      <c r="H212" s="274">
        <v>7.9500000000000002</v>
      </c>
      <c r="I212" s="275"/>
      <c r="J212" s="270"/>
      <c r="K212" s="270"/>
      <c r="L212" s="276"/>
      <c r="M212" s="277"/>
      <c r="N212" s="278"/>
      <c r="O212" s="278"/>
      <c r="P212" s="278"/>
      <c r="Q212" s="278"/>
      <c r="R212" s="278"/>
      <c r="S212" s="278"/>
      <c r="T212" s="27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0" t="s">
        <v>148</v>
      </c>
      <c r="AU212" s="280" t="s">
        <v>85</v>
      </c>
      <c r="AV212" s="13" t="s">
        <v>85</v>
      </c>
      <c r="AW212" s="13" t="s">
        <v>31</v>
      </c>
      <c r="AX212" s="13" t="s">
        <v>76</v>
      </c>
      <c r="AY212" s="280" t="s">
        <v>139</v>
      </c>
    </row>
    <row r="213" s="13" customFormat="1">
      <c r="A213" s="13"/>
      <c r="B213" s="269"/>
      <c r="C213" s="270"/>
      <c r="D213" s="271" t="s">
        <v>148</v>
      </c>
      <c r="E213" s="272" t="s">
        <v>1</v>
      </c>
      <c r="F213" s="273" t="s">
        <v>272</v>
      </c>
      <c r="G213" s="270"/>
      <c r="H213" s="274">
        <v>5.4589999999999996</v>
      </c>
      <c r="I213" s="275"/>
      <c r="J213" s="270"/>
      <c r="K213" s="270"/>
      <c r="L213" s="276"/>
      <c r="M213" s="277"/>
      <c r="N213" s="278"/>
      <c r="O213" s="278"/>
      <c r="P213" s="278"/>
      <c r="Q213" s="278"/>
      <c r="R213" s="278"/>
      <c r="S213" s="278"/>
      <c r="T213" s="27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80" t="s">
        <v>148</v>
      </c>
      <c r="AU213" s="280" t="s">
        <v>85</v>
      </c>
      <c r="AV213" s="13" t="s">
        <v>85</v>
      </c>
      <c r="AW213" s="13" t="s">
        <v>31</v>
      </c>
      <c r="AX213" s="13" t="s">
        <v>76</v>
      </c>
      <c r="AY213" s="280" t="s">
        <v>139</v>
      </c>
    </row>
    <row r="214" s="13" customFormat="1">
      <c r="A214" s="13"/>
      <c r="B214" s="269"/>
      <c r="C214" s="270"/>
      <c r="D214" s="271" t="s">
        <v>148</v>
      </c>
      <c r="E214" s="272" t="s">
        <v>1</v>
      </c>
      <c r="F214" s="273" t="s">
        <v>273</v>
      </c>
      <c r="G214" s="270"/>
      <c r="H214" s="274">
        <v>6.7839999999999998</v>
      </c>
      <c r="I214" s="275"/>
      <c r="J214" s="270"/>
      <c r="K214" s="270"/>
      <c r="L214" s="276"/>
      <c r="M214" s="277"/>
      <c r="N214" s="278"/>
      <c r="O214" s="278"/>
      <c r="P214" s="278"/>
      <c r="Q214" s="278"/>
      <c r="R214" s="278"/>
      <c r="S214" s="278"/>
      <c r="T214" s="27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80" t="s">
        <v>148</v>
      </c>
      <c r="AU214" s="280" t="s">
        <v>85</v>
      </c>
      <c r="AV214" s="13" t="s">
        <v>85</v>
      </c>
      <c r="AW214" s="13" t="s">
        <v>31</v>
      </c>
      <c r="AX214" s="13" t="s">
        <v>76</v>
      </c>
      <c r="AY214" s="280" t="s">
        <v>139</v>
      </c>
    </row>
    <row r="215" s="13" customFormat="1">
      <c r="A215" s="13"/>
      <c r="B215" s="269"/>
      <c r="C215" s="270"/>
      <c r="D215" s="271" t="s">
        <v>148</v>
      </c>
      <c r="E215" s="272" t="s">
        <v>1</v>
      </c>
      <c r="F215" s="273" t="s">
        <v>274</v>
      </c>
      <c r="G215" s="270"/>
      <c r="H215" s="274">
        <v>9.2219999999999995</v>
      </c>
      <c r="I215" s="275"/>
      <c r="J215" s="270"/>
      <c r="K215" s="270"/>
      <c r="L215" s="276"/>
      <c r="M215" s="277"/>
      <c r="N215" s="278"/>
      <c r="O215" s="278"/>
      <c r="P215" s="278"/>
      <c r="Q215" s="278"/>
      <c r="R215" s="278"/>
      <c r="S215" s="278"/>
      <c r="T215" s="27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0" t="s">
        <v>148</v>
      </c>
      <c r="AU215" s="280" t="s">
        <v>85</v>
      </c>
      <c r="AV215" s="13" t="s">
        <v>85</v>
      </c>
      <c r="AW215" s="13" t="s">
        <v>31</v>
      </c>
      <c r="AX215" s="13" t="s">
        <v>76</v>
      </c>
      <c r="AY215" s="280" t="s">
        <v>139</v>
      </c>
    </row>
    <row r="216" s="13" customFormat="1">
      <c r="A216" s="13"/>
      <c r="B216" s="269"/>
      <c r="C216" s="270"/>
      <c r="D216" s="271" t="s">
        <v>148</v>
      </c>
      <c r="E216" s="272" t="s">
        <v>1</v>
      </c>
      <c r="F216" s="273" t="s">
        <v>275</v>
      </c>
      <c r="G216" s="270"/>
      <c r="H216" s="274">
        <v>131.51599999999999</v>
      </c>
      <c r="I216" s="275"/>
      <c r="J216" s="270"/>
      <c r="K216" s="270"/>
      <c r="L216" s="276"/>
      <c r="M216" s="277"/>
      <c r="N216" s="278"/>
      <c r="O216" s="278"/>
      <c r="P216" s="278"/>
      <c r="Q216" s="278"/>
      <c r="R216" s="278"/>
      <c r="S216" s="278"/>
      <c r="T216" s="27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80" t="s">
        <v>148</v>
      </c>
      <c r="AU216" s="280" t="s">
        <v>85</v>
      </c>
      <c r="AV216" s="13" t="s">
        <v>85</v>
      </c>
      <c r="AW216" s="13" t="s">
        <v>31</v>
      </c>
      <c r="AX216" s="13" t="s">
        <v>76</v>
      </c>
      <c r="AY216" s="280" t="s">
        <v>139</v>
      </c>
    </row>
    <row r="217" s="13" customFormat="1">
      <c r="A217" s="13"/>
      <c r="B217" s="269"/>
      <c r="C217" s="270"/>
      <c r="D217" s="271" t="s">
        <v>148</v>
      </c>
      <c r="E217" s="272" t="s">
        <v>1</v>
      </c>
      <c r="F217" s="273" t="s">
        <v>276</v>
      </c>
      <c r="G217" s="270"/>
      <c r="H217" s="274">
        <v>4.9459999999999997</v>
      </c>
      <c r="I217" s="275"/>
      <c r="J217" s="270"/>
      <c r="K217" s="270"/>
      <c r="L217" s="276"/>
      <c r="M217" s="277"/>
      <c r="N217" s="278"/>
      <c r="O217" s="278"/>
      <c r="P217" s="278"/>
      <c r="Q217" s="278"/>
      <c r="R217" s="278"/>
      <c r="S217" s="278"/>
      <c r="T217" s="27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0" t="s">
        <v>148</v>
      </c>
      <c r="AU217" s="280" t="s">
        <v>85</v>
      </c>
      <c r="AV217" s="13" t="s">
        <v>85</v>
      </c>
      <c r="AW217" s="13" t="s">
        <v>31</v>
      </c>
      <c r="AX217" s="13" t="s">
        <v>76</v>
      </c>
      <c r="AY217" s="280" t="s">
        <v>139</v>
      </c>
    </row>
    <row r="218" s="13" customFormat="1">
      <c r="A218" s="13"/>
      <c r="B218" s="269"/>
      <c r="C218" s="270"/>
      <c r="D218" s="271" t="s">
        <v>148</v>
      </c>
      <c r="E218" s="272" t="s">
        <v>1</v>
      </c>
      <c r="F218" s="273" t="s">
        <v>277</v>
      </c>
      <c r="G218" s="270"/>
      <c r="H218" s="274">
        <v>9.2319999999999993</v>
      </c>
      <c r="I218" s="275"/>
      <c r="J218" s="270"/>
      <c r="K218" s="270"/>
      <c r="L218" s="276"/>
      <c r="M218" s="277"/>
      <c r="N218" s="278"/>
      <c r="O218" s="278"/>
      <c r="P218" s="278"/>
      <c r="Q218" s="278"/>
      <c r="R218" s="278"/>
      <c r="S218" s="278"/>
      <c r="T218" s="27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80" t="s">
        <v>148</v>
      </c>
      <c r="AU218" s="280" t="s">
        <v>85</v>
      </c>
      <c r="AV218" s="13" t="s">
        <v>85</v>
      </c>
      <c r="AW218" s="13" t="s">
        <v>31</v>
      </c>
      <c r="AX218" s="13" t="s">
        <v>76</v>
      </c>
      <c r="AY218" s="280" t="s">
        <v>139</v>
      </c>
    </row>
    <row r="219" s="13" customFormat="1">
      <c r="A219" s="13"/>
      <c r="B219" s="269"/>
      <c r="C219" s="270"/>
      <c r="D219" s="271" t="s">
        <v>148</v>
      </c>
      <c r="E219" s="272" t="s">
        <v>1</v>
      </c>
      <c r="F219" s="273" t="s">
        <v>278</v>
      </c>
      <c r="G219" s="270"/>
      <c r="H219" s="274">
        <v>5.2750000000000004</v>
      </c>
      <c r="I219" s="275"/>
      <c r="J219" s="270"/>
      <c r="K219" s="270"/>
      <c r="L219" s="276"/>
      <c r="M219" s="277"/>
      <c r="N219" s="278"/>
      <c r="O219" s="278"/>
      <c r="P219" s="278"/>
      <c r="Q219" s="278"/>
      <c r="R219" s="278"/>
      <c r="S219" s="278"/>
      <c r="T219" s="27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80" t="s">
        <v>148</v>
      </c>
      <c r="AU219" s="280" t="s">
        <v>85</v>
      </c>
      <c r="AV219" s="13" t="s">
        <v>85</v>
      </c>
      <c r="AW219" s="13" t="s">
        <v>31</v>
      </c>
      <c r="AX219" s="13" t="s">
        <v>76</v>
      </c>
      <c r="AY219" s="280" t="s">
        <v>139</v>
      </c>
    </row>
    <row r="220" s="13" customFormat="1">
      <c r="A220" s="13"/>
      <c r="B220" s="269"/>
      <c r="C220" s="270"/>
      <c r="D220" s="271" t="s">
        <v>148</v>
      </c>
      <c r="E220" s="272" t="s">
        <v>1</v>
      </c>
      <c r="F220" s="273" t="s">
        <v>279</v>
      </c>
      <c r="G220" s="270"/>
      <c r="H220" s="274">
        <v>5.8780000000000001</v>
      </c>
      <c r="I220" s="275"/>
      <c r="J220" s="270"/>
      <c r="K220" s="270"/>
      <c r="L220" s="276"/>
      <c r="M220" s="277"/>
      <c r="N220" s="278"/>
      <c r="O220" s="278"/>
      <c r="P220" s="278"/>
      <c r="Q220" s="278"/>
      <c r="R220" s="278"/>
      <c r="S220" s="278"/>
      <c r="T220" s="27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0" t="s">
        <v>148</v>
      </c>
      <c r="AU220" s="280" t="s">
        <v>85</v>
      </c>
      <c r="AV220" s="13" t="s">
        <v>85</v>
      </c>
      <c r="AW220" s="13" t="s">
        <v>31</v>
      </c>
      <c r="AX220" s="13" t="s">
        <v>76</v>
      </c>
      <c r="AY220" s="280" t="s">
        <v>139</v>
      </c>
    </row>
    <row r="221" s="14" customFormat="1">
      <c r="A221" s="14"/>
      <c r="B221" s="281"/>
      <c r="C221" s="282"/>
      <c r="D221" s="271" t="s">
        <v>148</v>
      </c>
      <c r="E221" s="283" t="s">
        <v>1</v>
      </c>
      <c r="F221" s="284" t="s">
        <v>150</v>
      </c>
      <c r="G221" s="282"/>
      <c r="H221" s="285">
        <v>186.262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91" t="s">
        <v>148</v>
      </c>
      <c r="AU221" s="291" t="s">
        <v>85</v>
      </c>
      <c r="AV221" s="14" t="s">
        <v>146</v>
      </c>
      <c r="AW221" s="14" t="s">
        <v>31</v>
      </c>
      <c r="AX221" s="14" t="s">
        <v>83</v>
      </c>
      <c r="AY221" s="291" t="s">
        <v>139</v>
      </c>
    </row>
    <row r="222" s="2" customFormat="1" ht="21.6" customHeight="1">
      <c r="A222" s="39"/>
      <c r="B222" s="40"/>
      <c r="C222" s="256" t="s">
        <v>280</v>
      </c>
      <c r="D222" s="256" t="s">
        <v>142</v>
      </c>
      <c r="E222" s="257" t="s">
        <v>281</v>
      </c>
      <c r="F222" s="258" t="s">
        <v>282</v>
      </c>
      <c r="G222" s="259" t="s">
        <v>261</v>
      </c>
      <c r="H222" s="260">
        <v>32.265999999999998</v>
      </c>
      <c r="I222" s="261"/>
      <c r="J222" s="262">
        <f>ROUND(I222*H222,2)</f>
        <v>0</v>
      </c>
      <c r="K222" s="263"/>
      <c r="L222" s="42"/>
      <c r="M222" s="264" t="s">
        <v>1</v>
      </c>
      <c r="N222" s="265" t="s">
        <v>41</v>
      </c>
      <c r="O222" s="92"/>
      <c r="P222" s="266">
        <f>O222*H222</f>
        <v>0</v>
      </c>
      <c r="Q222" s="266">
        <v>6.0000000000000002E-05</v>
      </c>
      <c r="R222" s="266">
        <f>Q222*H222</f>
        <v>0.00193596</v>
      </c>
      <c r="S222" s="266">
        <v>0</v>
      </c>
      <c r="T222" s="26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68" t="s">
        <v>202</v>
      </c>
      <c r="AT222" s="268" t="s">
        <v>142</v>
      </c>
      <c r="AU222" s="268" t="s">
        <v>85</v>
      </c>
      <c r="AY222" s="16" t="s">
        <v>139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6" t="s">
        <v>83</v>
      </c>
      <c r="BK222" s="140">
        <f>ROUND(I222*H222,2)</f>
        <v>0</v>
      </c>
      <c r="BL222" s="16" t="s">
        <v>202</v>
      </c>
      <c r="BM222" s="268" t="s">
        <v>283</v>
      </c>
    </row>
    <row r="223" s="2" customFormat="1">
      <c r="A223" s="39"/>
      <c r="B223" s="40"/>
      <c r="C223" s="41"/>
      <c r="D223" s="271" t="s">
        <v>172</v>
      </c>
      <c r="E223" s="41"/>
      <c r="F223" s="292" t="s">
        <v>263</v>
      </c>
      <c r="G223" s="41"/>
      <c r="H223" s="41"/>
      <c r="I223" s="156"/>
      <c r="J223" s="41"/>
      <c r="K223" s="41"/>
      <c r="L223" s="42"/>
      <c r="M223" s="293"/>
      <c r="N223" s="29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6" t="s">
        <v>172</v>
      </c>
      <c r="AU223" s="16" t="s">
        <v>85</v>
      </c>
    </row>
    <row r="224" s="13" customFormat="1">
      <c r="A224" s="13"/>
      <c r="B224" s="269"/>
      <c r="C224" s="270"/>
      <c r="D224" s="271" t="s">
        <v>148</v>
      </c>
      <c r="E224" s="272" t="s">
        <v>1</v>
      </c>
      <c r="F224" s="273" t="s">
        <v>284</v>
      </c>
      <c r="G224" s="270"/>
      <c r="H224" s="274">
        <v>11.66</v>
      </c>
      <c r="I224" s="275"/>
      <c r="J224" s="270"/>
      <c r="K224" s="270"/>
      <c r="L224" s="276"/>
      <c r="M224" s="277"/>
      <c r="N224" s="278"/>
      <c r="O224" s="278"/>
      <c r="P224" s="278"/>
      <c r="Q224" s="278"/>
      <c r="R224" s="278"/>
      <c r="S224" s="278"/>
      <c r="T224" s="27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0" t="s">
        <v>148</v>
      </c>
      <c r="AU224" s="280" t="s">
        <v>85</v>
      </c>
      <c r="AV224" s="13" t="s">
        <v>85</v>
      </c>
      <c r="AW224" s="13" t="s">
        <v>31</v>
      </c>
      <c r="AX224" s="13" t="s">
        <v>76</v>
      </c>
      <c r="AY224" s="280" t="s">
        <v>139</v>
      </c>
    </row>
    <row r="225" s="13" customFormat="1">
      <c r="A225" s="13"/>
      <c r="B225" s="269"/>
      <c r="C225" s="270"/>
      <c r="D225" s="271" t="s">
        <v>148</v>
      </c>
      <c r="E225" s="272" t="s">
        <v>1</v>
      </c>
      <c r="F225" s="273" t="s">
        <v>285</v>
      </c>
      <c r="G225" s="270"/>
      <c r="H225" s="274">
        <v>20.606000000000002</v>
      </c>
      <c r="I225" s="275"/>
      <c r="J225" s="270"/>
      <c r="K225" s="270"/>
      <c r="L225" s="276"/>
      <c r="M225" s="277"/>
      <c r="N225" s="278"/>
      <c r="O225" s="278"/>
      <c r="P225" s="278"/>
      <c r="Q225" s="278"/>
      <c r="R225" s="278"/>
      <c r="S225" s="278"/>
      <c r="T225" s="27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0" t="s">
        <v>148</v>
      </c>
      <c r="AU225" s="280" t="s">
        <v>85</v>
      </c>
      <c r="AV225" s="13" t="s">
        <v>85</v>
      </c>
      <c r="AW225" s="13" t="s">
        <v>31</v>
      </c>
      <c r="AX225" s="13" t="s">
        <v>76</v>
      </c>
      <c r="AY225" s="280" t="s">
        <v>139</v>
      </c>
    </row>
    <row r="226" s="14" customFormat="1">
      <c r="A226" s="14"/>
      <c r="B226" s="281"/>
      <c r="C226" s="282"/>
      <c r="D226" s="271" t="s">
        <v>148</v>
      </c>
      <c r="E226" s="283" t="s">
        <v>1</v>
      </c>
      <c r="F226" s="284" t="s">
        <v>150</v>
      </c>
      <c r="G226" s="282"/>
      <c r="H226" s="285">
        <v>32.265999999999998</v>
      </c>
      <c r="I226" s="286"/>
      <c r="J226" s="282"/>
      <c r="K226" s="282"/>
      <c r="L226" s="287"/>
      <c r="M226" s="288"/>
      <c r="N226" s="289"/>
      <c r="O226" s="289"/>
      <c r="P226" s="289"/>
      <c r="Q226" s="289"/>
      <c r="R226" s="289"/>
      <c r="S226" s="289"/>
      <c r="T226" s="29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91" t="s">
        <v>148</v>
      </c>
      <c r="AU226" s="291" t="s">
        <v>85</v>
      </c>
      <c r="AV226" s="14" t="s">
        <v>146</v>
      </c>
      <c r="AW226" s="14" t="s">
        <v>31</v>
      </c>
      <c r="AX226" s="14" t="s">
        <v>83</v>
      </c>
      <c r="AY226" s="291" t="s">
        <v>139</v>
      </c>
    </row>
    <row r="227" s="2" customFormat="1" ht="21.6" customHeight="1">
      <c r="A227" s="39"/>
      <c r="B227" s="40"/>
      <c r="C227" s="256" t="s">
        <v>286</v>
      </c>
      <c r="D227" s="256" t="s">
        <v>142</v>
      </c>
      <c r="E227" s="257" t="s">
        <v>287</v>
      </c>
      <c r="F227" s="258" t="s">
        <v>288</v>
      </c>
      <c r="G227" s="259" t="s">
        <v>261</v>
      </c>
      <c r="H227" s="260">
        <v>209.756</v>
      </c>
      <c r="I227" s="261"/>
      <c r="J227" s="262">
        <f>ROUND(I227*H227,2)</f>
        <v>0</v>
      </c>
      <c r="K227" s="263"/>
      <c r="L227" s="42"/>
      <c r="M227" s="264" t="s">
        <v>1</v>
      </c>
      <c r="N227" s="265" t="s">
        <v>41</v>
      </c>
      <c r="O227" s="92"/>
      <c r="P227" s="266">
        <f>O227*H227</f>
        <v>0</v>
      </c>
      <c r="Q227" s="266">
        <v>5.0000000000000002E-05</v>
      </c>
      <c r="R227" s="266">
        <f>Q227*H227</f>
        <v>0.0104878</v>
      </c>
      <c r="S227" s="266">
        <v>0</v>
      </c>
      <c r="T227" s="26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68" t="s">
        <v>202</v>
      </c>
      <c r="AT227" s="268" t="s">
        <v>142</v>
      </c>
      <c r="AU227" s="268" t="s">
        <v>85</v>
      </c>
      <c r="AY227" s="16" t="s">
        <v>139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6" t="s">
        <v>83</v>
      </c>
      <c r="BK227" s="140">
        <f>ROUND(I227*H227,2)</f>
        <v>0</v>
      </c>
      <c r="BL227" s="16" t="s">
        <v>202</v>
      </c>
      <c r="BM227" s="268" t="s">
        <v>289</v>
      </c>
    </row>
    <row r="228" s="2" customFormat="1">
      <c r="A228" s="39"/>
      <c r="B228" s="40"/>
      <c r="C228" s="41"/>
      <c r="D228" s="271" t="s">
        <v>172</v>
      </c>
      <c r="E228" s="41"/>
      <c r="F228" s="292" t="s">
        <v>263</v>
      </c>
      <c r="G228" s="41"/>
      <c r="H228" s="41"/>
      <c r="I228" s="156"/>
      <c r="J228" s="41"/>
      <c r="K228" s="41"/>
      <c r="L228" s="42"/>
      <c r="M228" s="293"/>
      <c r="N228" s="29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172</v>
      </c>
      <c r="AU228" s="16" t="s">
        <v>85</v>
      </c>
    </row>
    <row r="229" s="13" customFormat="1">
      <c r="A229" s="13"/>
      <c r="B229" s="269"/>
      <c r="C229" s="270"/>
      <c r="D229" s="271" t="s">
        <v>148</v>
      </c>
      <c r="E229" s="272" t="s">
        <v>1</v>
      </c>
      <c r="F229" s="273" t="s">
        <v>290</v>
      </c>
      <c r="G229" s="270"/>
      <c r="H229" s="274">
        <v>130.934</v>
      </c>
      <c r="I229" s="275"/>
      <c r="J229" s="270"/>
      <c r="K229" s="270"/>
      <c r="L229" s="276"/>
      <c r="M229" s="277"/>
      <c r="N229" s="278"/>
      <c r="O229" s="278"/>
      <c r="P229" s="278"/>
      <c r="Q229" s="278"/>
      <c r="R229" s="278"/>
      <c r="S229" s="278"/>
      <c r="T229" s="27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80" t="s">
        <v>148</v>
      </c>
      <c r="AU229" s="280" t="s">
        <v>85</v>
      </c>
      <c r="AV229" s="13" t="s">
        <v>85</v>
      </c>
      <c r="AW229" s="13" t="s">
        <v>31</v>
      </c>
      <c r="AX229" s="13" t="s">
        <v>76</v>
      </c>
      <c r="AY229" s="280" t="s">
        <v>139</v>
      </c>
    </row>
    <row r="230" s="13" customFormat="1">
      <c r="A230" s="13"/>
      <c r="B230" s="269"/>
      <c r="C230" s="270"/>
      <c r="D230" s="271" t="s">
        <v>148</v>
      </c>
      <c r="E230" s="272" t="s">
        <v>1</v>
      </c>
      <c r="F230" s="273" t="s">
        <v>291</v>
      </c>
      <c r="G230" s="270"/>
      <c r="H230" s="274">
        <v>46.457999999999998</v>
      </c>
      <c r="I230" s="275"/>
      <c r="J230" s="270"/>
      <c r="K230" s="270"/>
      <c r="L230" s="276"/>
      <c r="M230" s="277"/>
      <c r="N230" s="278"/>
      <c r="O230" s="278"/>
      <c r="P230" s="278"/>
      <c r="Q230" s="278"/>
      <c r="R230" s="278"/>
      <c r="S230" s="278"/>
      <c r="T230" s="27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0" t="s">
        <v>148</v>
      </c>
      <c r="AU230" s="280" t="s">
        <v>85</v>
      </c>
      <c r="AV230" s="13" t="s">
        <v>85</v>
      </c>
      <c r="AW230" s="13" t="s">
        <v>31</v>
      </c>
      <c r="AX230" s="13" t="s">
        <v>76</v>
      </c>
      <c r="AY230" s="280" t="s">
        <v>139</v>
      </c>
    </row>
    <row r="231" s="13" customFormat="1">
      <c r="A231" s="13"/>
      <c r="B231" s="269"/>
      <c r="C231" s="270"/>
      <c r="D231" s="271" t="s">
        <v>148</v>
      </c>
      <c r="E231" s="272" t="s">
        <v>1</v>
      </c>
      <c r="F231" s="273" t="s">
        <v>292</v>
      </c>
      <c r="G231" s="270"/>
      <c r="H231" s="274">
        <v>32.363999999999997</v>
      </c>
      <c r="I231" s="275"/>
      <c r="J231" s="270"/>
      <c r="K231" s="270"/>
      <c r="L231" s="276"/>
      <c r="M231" s="277"/>
      <c r="N231" s="278"/>
      <c r="O231" s="278"/>
      <c r="P231" s="278"/>
      <c r="Q231" s="278"/>
      <c r="R231" s="278"/>
      <c r="S231" s="278"/>
      <c r="T231" s="27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0" t="s">
        <v>148</v>
      </c>
      <c r="AU231" s="280" t="s">
        <v>85</v>
      </c>
      <c r="AV231" s="13" t="s">
        <v>85</v>
      </c>
      <c r="AW231" s="13" t="s">
        <v>31</v>
      </c>
      <c r="AX231" s="13" t="s">
        <v>76</v>
      </c>
      <c r="AY231" s="280" t="s">
        <v>139</v>
      </c>
    </row>
    <row r="232" s="14" customFormat="1">
      <c r="A232" s="14"/>
      <c r="B232" s="281"/>
      <c r="C232" s="282"/>
      <c r="D232" s="271" t="s">
        <v>148</v>
      </c>
      <c r="E232" s="283" t="s">
        <v>1</v>
      </c>
      <c r="F232" s="284" t="s">
        <v>150</v>
      </c>
      <c r="G232" s="282"/>
      <c r="H232" s="285">
        <v>209.756</v>
      </c>
      <c r="I232" s="286"/>
      <c r="J232" s="282"/>
      <c r="K232" s="282"/>
      <c r="L232" s="287"/>
      <c r="M232" s="288"/>
      <c r="N232" s="289"/>
      <c r="O232" s="289"/>
      <c r="P232" s="289"/>
      <c r="Q232" s="289"/>
      <c r="R232" s="289"/>
      <c r="S232" s="289"/>
      <c r="T232" s="29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91" t="s">
        <v>148</v>
      </c>
      <c r="AU232" s="291" t="s">
        <v>85</v>
      </c>
      <c r="AV232" s="14" t="s">
        <v>146</v>
      </c>
      <c r="AW232" s="14" t="s">
        <v>31</v>
      </c>
      <c r="AX232" s="14" t="s">
        <v>83</v>
      </c>
      <c r="AY232" s="291" t="s">
        <v>139</v>
      </c>
    </row>
    <row r="233" s="2" customFormat="1" ht="21.6" customHeight="1">
      <c r="A233" s="39"/>
      <c r="B233" s="40"/>
      <c r="C233" s="256" t="s">
        <v>293</v>
      </c>
      <c r="D233" s="256" t="s">
        <v>142</v>
      </c>
      <c r="E233" s="257" t="s">
        <v>294</v>
      </c>
      <c r="F233" s="258" t="s">
        <v>295</v>
      </c>
      <c r="G233" s="259" t="s">
        <v>261</v>
      </c>
      <c r="H233" s="260">
        <v>112.578</v>
      </c>
      <c r="I233" s="261"/>
      <c r="J233" s="262">
        <f>ROUND(I233*H233,2)</f>
        <v>0</v>
      </c>
      <c r="K233" s="263"/>
      <c r="L233" s="42"/>
      <c r="M233" s="264" t="s">
        <v>1</v>
      </c>
      <c r="N233" s="265" t="s">
        <v>41</v>
      </c>
      <c r="O233" s="92"/>
      <c r="P233" s="266">
        <f>O233*H233</f>
        <v>0</v>
      </c>
      <c r="Q233" s="266">
        <v>5.0000000000000002E-05</v>
      </c>
      <c r="R233" s="266">
        <f>Q233*H233</f>
        <v>0.0056289</v>
      </c>
      <c r="S233" s="266">
        <v>0</v>
      </c>
      <c r="T233" s="26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68" t="s">
        <v>202</v>
      </c>
      <c r="AT233" s="268" t="s">
        <v>142</v>
      </c>
      <c r="AU233" s="268" t="s">
        <v>85</v>
      </c>
      <c r="AY233" s="16" t="s">
        <v>139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83</v>
      </c>
      <c r="BK233" s="140">
        <f>ROUND(I233*H233,2)</f>
        <v>0</v>
      </c>
      <c r="BL233" s="16" t="s">
        <v>202</v>
      </c>
      <c r="BM233" s="268" t="s">
        <v>296</v>
      </c>
    </row>
    <row r="234" s="2" customFormat="1">
      <c r="A234" s="39"/>
      <c r="B234" s="40"/>
      <c r="C234" s="41"/>
      <c r="D234" s="271" t="s">
        <v>172</v>
      </c>
      <c r="E234" s="41"/>
      <c r="F234" s="292" t="s">
        <v>263</v>
      </c>
      <c r="G234" s="41"/>
      <c r="H234" s="41"/>
      <c r="I234" s="156"/>
      <c r="J234" s="41"/>
      <c r="K234" s="41"/>
      <c r="L234" s="42"/>
      <c r="M234" s="293"/>
      <c r="N234" s="29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172</v>
      </c>
      <c r="AU234" s="16" t="s">
        <v>85</v>
      </c>
    </row>
    <row r="235" s="13" customFormat="1">
      <c r="A235" s="13"/>
      <c r="B235" s="269"/>
      <c r="C235" s="270"/>
      <c r="D235" s="271" t="s">
        <v>148</v>
      </c>
      <c r="E235" s="272" t="s">
        <v>1</v>
      </c>
      <c r="F235" s="273" t="s">
        <v>297</v>
      </c>
      <c r="G235" s="270"/>
      <c r="H235" s="274">
        <v>57.854999999999997</v>
      </c>
      <c r="I235" s="275"/>
      <c r="J235" s="270"/>
      <c r="K235" s="270"/>
      <c r="L235" s="276"/>
      <c r="M235" s="277"/>
      <c r="N235" s="278"/>
      <c r="O235" s="278"/>
      <c r="P235" s="278"/>
      <c r="Q235" s="278"/>
      <c r="R235" s="278"/>
      <c r="S235" s="278"/>
      <c r="T235" s="27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0" t="s">
        <v>148</v>
      </c>
      <c r="AU235" s="280" t="s">
        <v>85</v>
      </c>
      <c r="AV235" s="13" t="s">
        <v>85</v>
      </c>
      <c r="AW235" s="13" t="s">
        <v>31</v>
      </c>
      <c r="AX235" s="13" t="s">
        <v>76</v>
      </c>
      <c r="AY235" s="280" t="s">
        <v>139</v>
      </c>
    </row>
    <row r="236" s="13" customFormat="1">
      <c r="A236" s="13"/>
      <c r="B236" s="269"/>
      <c r="C236" s="270"/>
      <c r="D236" s="271" t="s">
        <v>148</v>
      </c>
      <c r="E236" s="272" t="s">
        <v>1</v>
      </c>
      <c r="F236" s="273" t="s">
        <v>298</v>
      </c>
      <c r="G236" s="270"/>
      <c r="H236" s="274">
        <v>54.722999999999999</v>
      </c>
      <c r="I236" s="275"/>
      <c r="J236" s="270"/>
      <c r="K236" s="270"/>
      <c r="L236" s="276"/>
      <c r="M236" s="277"/>
      <c r="N236" s="278"/>
      <c r="O236" s="278"/>
      <c r="P236" s="278"/>
      <c r="Q236" s="278"/>
      <c r="R236" s="278"/>
      <c r="S236" s="278"/>
      <c r="T236" s="27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80" t="s">
        <v>148</v>
      </c>
      <c r="AU236" s="280" t="s">
        <v>85</v>
      </c>
      <c r="AV236" s="13" t="s">
        <v>85</v>
      </c>
      <c r="AW236" s="13" t="s">
        <v>31</v>
      </c>
      <c r="AX236" s="13" t="s">
        <v>76</v>
      </c>
      <c r="AY236" s="280" t="s">
        <v>139</v>
      </c>
    </row>
    <row r="237" s="14" customFormat="1">
      <c r="A237" s="14"/>
      <c r="B237" s="281"/>
      <c r="C237" s="282"/>
      <c r="D237" s="271" t="s">
        <v>148</v>
      </c>
      <c r="E237" s="283" t="s">
        <v>1</v>
      </c>
      <c r="F237" s="284" t="s">
        <v>150</v>
      </c>
      <c r="G237" s="282"/>
      <c r="H237" s="285">
        <v>112.578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91" t="s">
        <v>148</v>
      </c>
      <c r="AU237" s="291" t="s">
        <v>85</v>
      </c>
      <c r="AV237" s="14" t="s">
        <v>146</v>
      </c>
      <c r="AW237" s="14" t="s">
        <v>31</v>
      </c>
      <c r="AX237" s="14" t="s">
        <v>83</v>
      </c>
      <c r="AY237" s="291" t="s">
        <v>139</v>
      </c>
    </row>
    <row r="238" s="2" customFormat="1" ht="21.6" customHeight="1">
      <c r="A238" s="39"/>
      <c r="B238" s="40"/>
      <c r="C238" s="296" t="s">
        <v>299</v>
      </c>
      <c r="D238" s="296" t="s">
        <v>300</v>
      </c>
      <c r="E238" s="297" t="s">
        <v>301</v>
      </c>
      <c r="F238" s="298" t="s">
        <v>302</v>
      </c>
      <c r="G238" s="299" t="s">
        <v>193</v>
      </c>
      <c r="H238" s="300">
        <v>0.14399999999999999</v>
      </c>
      <c r="I238" s="301"/>
      <c r="J238" s="302">
        <f>ROUND(I238*H238,2)</f>
        <v>0</v>
      </c>
      <c r="K238" s="303"/>
      <c r="L238" s="304"/>
      <c r="M238" s="305" t="s">
        <v>1</v>
      </c>
      <c r="N238" s="306" t="s">
        <v>41</v>
      </c>
      <c r="O238" s="92"/>
      <c r="P238" s="266">
        <f>O238*H238</f>
        <v>0</v>
      </c>
      <c r="Q238" s="266">
        <v>1</v>
      </c>
      <c r="R238" s="266">
        <f>Q238*H238</f>
        <v>0.14399999999999999</v>
      </c>
      <c r="S238" s="266">
        <v>0</v>
      </c>
      <c r="T238" s="26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68" t="s">
        <v>303</v>
      </c>
      <c r="AT238" s="268" t="s">
        <v>300</v>
      </c>
      <c r="AU238" s="268" t="s">
        <v>85</v>
      </c>
      <c r="AY238" s="16" t="s">
        <v>139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83</v>
      </c>
      <c r="BK238" s="140">
        <f>ROUND(I238*H238,2)</f>
        <v>0</v>
      </c>
      <c r="BL238" s="16" t="s">
        <v>202</v>
      </c>
      <c r="BM238" s="268" t="s">
        <v>304</v>
      </c>
    </row>
    <row r="239" s="13" customFormat="1">
      <c r="A239" s="13"/>
      <c r="B239" s="269"/>
      <c r="C239" s="270"/>
      <c r="D239" s="271" t="s">
        <v>148</v>
      </c>
      <c r="E239" s="272" t="s">
        <v>1</v>
      </c>
      <c r="F239" s="273" t="s">
        <v>305</v>
      </c>
      <c r="G239" s="270"/>
      <c r="H239" s="274">
        <v>0.14399999999999999</v>
      </c>
      <c r="I239" s="275"/>
      <c r="J239" s="270"/>
      <c r="K239" s="270"/>
      <c r="L239" s="276"/>
      <c r="M239" s="277"/>
      <c r="N239" s="278"/>
      <c r="O239" s="278"/>
      <c r="P239" s="278"/>
      <c r="Q239" s="278"/>
      <c r="R239" s="278"/>
      <c r="S239" s="278"/>
      <c r="T239" s="27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0" t="s">
        <v>148</v>
      </c>
      <c r="AU239" s="280" t="s">
        <v>85</v>
      </c>
      <c r="AV239" s="13" t="s">
        <v>85</v>
      </c>
      <c r="AW239" s="13" t="s">
        <v>31</v>
      </c>
      <c r="AX239" s="13" t="s">
        <v>76</v>
      </c>
      <c r="AY239" s="280" t="s">
        <v>139</v>
      </c>
    </row>
    <row r="240" s="14" customFormat="1">
      <c r="A240" s="14"/>
      <c r="B240" s="281"/>
      <c r="C240" s="282"/>
      <c r="D240" s="271" t="s">
        <v>148</v>
      </c>
      <c r="E240" s="283" t="s">
        <v>1</v>
      </c>
      <c r="F240" s="284" t="s">
        <v>150</v>
      </c>
      <c r="G240" s="282"/>
      <c r="H240" s="285">
        <v>0.14399999999999999</v>
      </c>
      <c r="I240" s="286"/>
      <c r="J240" s="282"/>
      <c r="K240" s="282"/>
      <c r="L240" s="287"/>
      <c r="M240" s="288"/>
      <c r="N240" s="289"/>
      <c r="O240" s="289"/>
      <c r="P240" s="289"/>
      <c r="Q240" s="289"/>
      <c r="R240" s="289"/>
      <c r="S240" s="289"/>
      <c r="T240" s="29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1" t="s">
        <v>148</v>
      </c>
      <c r="AU240" s="291" t="s">
        <v>85</v>
      </c>
      <c r="AV240" s="14" t="s">
        <v>146</v>
      </c>
      <c r="AW240" s="14" t="s">
        <v>31</v>
      </c>
      <c r="AX240" s="14" t="s">
        <v>83</v>
      </c>
      <c r="AY240" s="291" t="s">
        <v>139</v>
      </c>
    </row>
    <row r="241" s="2" customFormat="1" ht="21.6" customHeight="1">
      <c r="A241" s="39"/>
      <c r="B241" s="40"/>
      <c r="C241" s="296" t="s">
        <v>306</v>
      </c>
      <c r="D241" s="296" t="s">
        <v>300</v>
      </c>
      <c r="E241" s="297" t="s">
        <v>307</v>
      </c>
      <c r="F241" s="298" t="s">
        <v>308</v>
      </c>
      <c r="G241" s="299" t="s">
        <v>193</v>
      </c>
      <c r="H241" s="300">
        <v>0.044999999999999998</v>
      </c>
      <c r="I241" s="301"/>
      <c r="J241" s="302">
        <f>ROUND(I241*H241,2)</f>
        <v>0</v>
      </c>
      <c r="K241" s="303"/>
      <c r="L241" s="304"/>
      <c r="M241" s="305" t="s">
        <v>1</v>
      </c>
      <c r="N241" s="306" t="s">
        <v>41</v>
      </c>
      <c r="O241" s="92"/>
      <c r="P241" s="266">
        <f>O241*H241</f>
        <v>0</v>
      </c>
      <c r="Q241" s="266">
        <v>1</v>
      </c>
      <c r="R241" s="266">
        <f>Q241*H241</f>
        <v>0.044999999999999998</v>
      </c>
      <c r="S241" s="266">
        <v>0</v>
      </c>
      <c r="T241" s="26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68" t="s">
        <v>303</v>
      </c>
      <c r="AT241" s="268" t="s">
        <v>300</v>
      </c>
      <c r="AU241" s="268" t="s">
        <v>85</v>
      </c>
      <c r="AY241" s="16" t="s">
        <v>139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6" t="s">
        <v>83</v>
      </c>
      <c r="BK241" s="140">
        <f>ROUND(I241*H241,2)</f>
        <v>0</v>
      </c>
      <c r="BL241" s="16" t="s">
        <v>202</v>
      </c>
      <c r="BM241" s="268" t="s">
        <v>309</v>
      </c>
    </row>
    <row r="242" s="13" customFormat="1">
      <c r="A242" s="13"/>
      <c r="B242" s="269"/>
      <c r="C242" s="270"/>
      <c r="D242" s="271" t="s">
        <v>148</v>
      </c>
      <c r="E242" s="272" t="s">
        <v>1</v>
      </c>
      <c r="F242" s="273" t="s">
        <v>310</v>
      </c>
      <c r="G242" s="270"/>
      <c r="H242" s="274">
        <v>0.0089999999999999993</v>
      </c>
      <c r="I242" s="275"/>
      <c r="J242" s="270"/>
      <c r="K242" s="270"/>
      <c r="L242" s="276"/>
      <c r="M242" s="277"/>
      <c r="N242" s="278"/>
      <c r="O242" s="278"/>
      <c r="P242" s="278"/>
      <c r="Q242" s="278"/>
      <c r="R242" s="278"/>
      <c r="S242" s="278"/>
      <c r="T242" s="27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80" t="s">
        <v>148</v>
      </c>
      <c r="AU242" s="280" t="s">
        <v>85</v>
      </c>
      <c r="AV242" s="13" t="s">
        <v>85</v>
      </c>
      <c r="AW242" s="13" t="s">
        <v>31</v>
      </c>
      <c r="AX242" s="13" t="s">
        <v>76</v>
      </c>
      <c r="AY242" s="280" t="s">
        <v>139</v>
      </c>
    </row>
    <row r="243" s="13" customFormat="1">
      <c r="A243" s="13"/>
      <c r="B243" s="269"/>
      <c r="C243" s="270"/>
      <c r="D243" s="271" t="s">
        <v>148</v>
      </c>
      <c r="E243" s="272" t="s">
        <v>1</v>
      </c>
      <c r="F243" s="273" t="s">
        <v>311</v>
      </c>
      <c r="G243" s="270"/>
      <c r="H243" s="274">
        <v>0.0060000000000000001</v>
      </c>
      <c r="I243" s="275"/>
      <c r="J243" s="270"/>
      <c r="K243" s="270"/>
      <c r="L243" s="276"/>
      <c r="M243" s="277"/>
      <c r="N243" s="278"/>
      <c r="O243" s="278"/>
      <c r="P243" s="278"/>
      <c r="Q243" s="278"/>
      <c r="R243" s="278"/>
      <c r="S243" s="278"/>
      <c r="T243" s="27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0" t="s">
        <v>148</v>
      </c>
      <c r="AU243" s="280" t="s">
        <v>85</v>
      </c>
      <c r="AV243" s="13" t="s">
        <v>85</v>
      </c>
      <c r="AW243" s="13" t="s">
        <v>31</v>
      </c>
      <c r="AX243" s="13" t="s">
        <v>76</v>
      </c>
      <c r="AY243" s="280" t="s">
        <v>139</v>
      </c>
    </row>
    <row r="244" s="13" customFormat="1">
      <c r="A244" s="13"/>
      <c r="B244" s="269"/>
      <c r="C244" s="270"/>
      <c r="D244" s="271" t="s">
        <v>148</v>
      </c>
      <c r="E244" s="272" t="s">
        <v>1</v>
      </c>
      <c r="F244" s="273" t="s">
        <v>312</v>
      </c>
      <c r="G244" s="270"/>
      <c r="H244" s="274">
        <v>0.0070000000000000001</v>
      </c>
      <c r="I244" s="275"/>
      <c r="J244" s="270"/>
      <c r="K244" s="270"/>
      <c r="L244" s="276"/>
      <c r="M244" s="277"/>
      <c r="N244" s="278"/>
      <c r="O244" s="278"/>
      <c r="P244" s="278"/>
      <c r="Q244" s="278"/>
      <c r="R244" s="278"/>
      <c r="S244" s="278"/>
      <c r="T244" s="27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0" t="s">
        <v>148</v>
      </c>
      <c r="AU244" s="280" t="s">
        <v>85</v>
      </c>
      <c r="AV244" s="13" t="s">
        <v>85</v>
      </c>
      <c r="AW244" s="13" t="s">
        <v>31</v>
      </c>
      <c r="AX244" s="13" t="s">
        <v>76</v>
      </c>
      <c r="AY244" s="280" t="s">
        <v>139</v>
      </c>
    </row>
    <row r="245" s="13" customFormat="1">
      <c r="A245" s="13"/>
      <c r="B245" s="269"/>
      <c r="C245" s="270"/>
      <c r="D245" s="271" t="s">
        <v>148</v>
      </c>
      <c r="E245" s="272" t="s">
        <v>1</v>
      </c>
      <c r="F245" s="273" t="s">
        <v>313</v>
      </c>
      <c r="G245" s="270"/>
      <c r="H245" s="274">
        <v>0.01</v>
      </c>
      <c r="I245" s="275"/>
      <c r="J245" s="270"/>
      <c r="K245" s="270"/>
      <c r="L245" s="276"/>
      <c r="M245" s="277"/>
      <c r="N245" s="278"/>
      <c r="O245" s="278"/>
      <c r="P245" s="278"/>
      <c r="Q245" s="278"/>
      <c r="R245" s="278"/>
      <c r="S245" s="278"/>
      <c r="T245" s="27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0" t="s">
        <v>148</v>
      </c>
      <c r="AU245" s="280" t="s">
        <v>85</v>
      </c>
      <c r="AV245" s="13" t="s">
        <v>85</v>
      </c>
      <c r="AW245" s="13" t="s">
        <v>31</v>
      </c>
      <c r="AX245" s="13" t="s">
        <v>76</v>
      </c>
      <c r="AY245" s="280" t="s">
        <v>139</v>
      </c>
    </row>
    <row r="246" s="13" customFormat="1">
      <c r="A246" s="13"/>
      <c r="B246" s="269"/>
      <c r="C246" s="270"/>
      <c r="D246" s="271" t="s">
        <v>148</v>
      </c>
      <c r="E246" s="272" t="s">
        <v>1</v>
      </c>
      <c r="F246" s="273" t="s">
        <v>314</v>
      </c>
      <c r="G246" s="270"/>
      <c r="H246" s="274">
        <v>0.012999999999999999</v>
      </c>
      <c r="I246" s="275"/>
      <c r="J246" s="270"/>
      <c r="K246" s="270"/>
      <c r="L246" s="276"/>
      <c r="M246" s="277"/>
      <c r="N246" s="278"/>
      <c r="O246" s="278"/>
      <c r="P246" s="278"/>
      <c r="Q246" s="278"/>
      <c r="R246" s="278"/>
      <c r="S246" s="278"/>
      <c r="T246" s="27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80" t="s">
        <v>148</v>
      </c>
      <c r="AU246" s="280" t="s">
        <v>85</v>
      </c>
      <c r="AV246" s="13" t="s">
        <v>85</v>
      </c>
      <c r="AW246" s="13" t="s">
        <v>31</v>
      </c>
      <c r="AX246" s="13" t="s">
        <v>76</v>
      </c>
      <c r="AY246" s="280" t="s">
        <v>139</v>
      </c>
    </row>
    <row r="247" s="14" customFormat="1">
      <c r="A247" s="14"/>
      <c r="B247" s="281"/>
      <c r="C247" s="282"/>
      <c r="D247" s="271" t="s">
        <v>148</v>
      </c>
      <c r="E247" s="283" t="s">
        <v>1</v>
      </c>
      <c r="F247" s="284" t="s">
        <v>150</v>
      </c>
      <c r="G247" s="282"/>
      <c r="H247" s="285">
        <v>0.044999999999999998</v>
      </c>
      <c r="I247" s="286"/>
      <c r="J247" s="282"/>
      <c r="K247" s="282"/>
      <c r="L247" s="287"/>
      <c r="M247" s="288"/>
      <c r="N247" s="289"/>
      <c r="O247" s="289"/>
      <c r="P247" s="289"/>
      <c r="Q247" s="289"/>
      <c r="R247" s="289"/>
      <c r="S247" s="289"/>
      <c r="T247" s="29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91" t="s">
        <v>148</v>
      </c>
      <c r="AU247" s="291" t="s">
        <v>85</v>
      </c>
      <c r="AV247" s="14" t="s">
        <v>146</v>
      </c>
      <c r="AW247" s="14" t="s">
        <v>31</v>
      </c>
      <c r="AX247" s="14" t="s">
        <v>83</v>
      </c>
      <c r="AY247" s="291" t="s">
        <v>139</v>
      </c>
    </row>
    <row r="248" s="2" customFormat="1" ht="21.6" customHeight="1">
      <c r="A248" s="39"/>
      <c r="B248" s="40"/>
      <c r="C248" s="296" t="s">
        <v>315</v>
      </c>
      <c r="D248" s="296" t="s">
        <v>300</v>
      </c>
      <c r="E248" s="297" t="s">
        <v>316</v>
      </c>
      <c r="F248" s="298" t="s">
        <v>317</v>
      </c>
      <c r="G248" s="299" t="s">
        <v>193</v>
      </c>
      <c r="H248" s="300">
        <v>0.14499999999999999</v>
      </c>
      <c r="I248" s="301"/>
      <c r="J248" s="302">
        <f>ROUND(I248*H248,2)</f>
        <v>0</v>
      </c>
      <c r="K248" s="303"/>
      <c r="L248" s="304"/>
      <c r="M248" s="305" t="s">
        <v>1</v>
      </c>
      <c r="N248" s="306" t="s">
        <v>41</v>
      </c>
      <c r="O248" s="92"/>
      <c r="P248" s="266">
        <f>O248*H248</f>
        <v>0</v>
      </c>
      <c r="Q248" s="266">
        <v>1</v>
      </c>
      <c r="R248" s="266">
        <f>Q248*H248</f>
        <v>0.14499999999999999</v>
      </c>
      <c r="S248" s="266">
        <v>0</v>
      </c>
      <c r="T248" s="26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68" t="s">
        <v>303</v>
      </c>
      <c r="AT248" s="268" t="s">
        <v>300</v>
      </c>
      <c r="AU248" s="268" t="s">
        <v>85</v>
      </c>
      <c r="AY248" s="16" t="s">
        <v>139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83</v>
      </c>
      <c r="BK248" s="140">
        <f>ROUND(I248*H248,2)</f>
        <v>0</v>
      </c>
      <c r="BL248" s="16" t="s">
        <v>202</v>
      </c>
      <c r="BM248" s="268" t="s">
        <v>318</v>
      </c>
    </row>
    <row r="249" s="13" customFormat="1">
      <c r="A249" s="13"/>
      <c r="B249" s="269"/>
      <c r="C249" s="270"/>
      <c r="D249" s="271" t="s">
        <v>148</v>
      </c>
      <c r="E249" s="272" t="s">
        <v>1</v>
      </c>
      <c r="F249" s="273" t="s">
        <v>319</v>
      </c>
      <c r="G249" s="270"/>
      <c r="H249" s="274">
        <v>0.14499999999999999</v>
      </c>
      <c r="I249" s="275"/>
      <c r="J249" s="270"/>
      <c r="K249" s="270"/>
      <c r="L249" s="276"/>
      <c r="M249" s="277"/>
      <c r="N249" s="278"/>
      <c r="O249" s="278"/>
      <c r="P249" s="278"/>
      <c r="Q249" s="278"/>
      <c r="R249" s="278"/>
      <c r="S249" s="278"/>
      <c r="T249" s="27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80" t="s">
        <v>148</v>
      </c>
      <c r="AU249" s="280" t="s">
        <v>85</v>
      </c>
      <c r="AV249" s="13" t="s">
        <v>85</v>
      </c>
      <c r="AW249" s="13" t="s">
        <v>31</v>
      </c>
      <c r="AX249" s="13" t="s">
        <v>76</v>
      </c>
      <c r="AY249" s="280" t="s">
        <v>139</v>
      </c>
    </row>
    <row r="250" s="14" customFormat="1">
      <c r="A250" s="14"/>
      <c r="B250" s="281"/>
      <c r="C250" s="282"/>
      <c r="D250" s="271" t="s">
        <v>148</v>
      </c>
      <c r="E250" s="283" t="s">
        <v>1</v>
      </c>
      <c r="F250" s="284" t="s">
        <v>150</v>
      </c>
      <c r="G250" s="282"/>
      <c r="H250" s="285">
        <v>0.14499999999999999</v>
      </c>
      <c r="I250" s="286"/>
      <c r="J250" s="282"/>
      <c r="K250" s="282"/>
      <c r="L250" s="287"/>
      <c r="M250" s="288"/>
      <c r="N250" s="289"/>
      <c r="O250" s="289"/>
      <c r="P250" s="289"/>
      <c r="Q250" s="289"/>
      <c r="R250" s="289"/>
      <c r="S250" s="289"/>
      <c r="T250" s="29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91" t="s">
        <v>148</v>
      </c>
      <c r="AU250" s="291" t="s">
        <v>85</v>
      </c>
      <c r="AV250" s="14" t="s">
        <v>146</v>
      </c>
      <c r="AW250" s="14" t="s">
        <v>31</v>
      </c>
      <c r="AX250" s="14" t="s">
        <v>83</v>
      </c>
      <c r="AY250" s="291" t="s">
        <v>139</v>
      </c>
    </row>
    <row r="251" s="2" customFormat="1" ht="21.6" customHeight="1">
      <c r="A251" s="39"/>
      <c r="B251" s="40"/>
      <c r="C251" s="296" t="s">
        <v>320</v>
      </c>
      <c r="D251" s="296" t="s">
        <v>300</v>
      </c>
      <c r="E251" s="297" t="s">
        <v>321</v>
      </c>
      <c r="F251" s="298" t="s">
        <v>322</v>
      </c>
      <c r="G251" s="299" t="s">
        <v>193</v>
      </c>
      <c r="H251" s="300">
        <v>0.043999999999999997</v>
      </c>
      <c r="I251" s="301"/>
      <c r="J251" s="302">
        <f>ROUND(I251*H251,2)</f>
        <v>0</v>
      </c>
      <c r="K251" s="303"/>
      <c r="L251" s="304"/>
      <c r="M251" s="305" t="s">
        <v>1</v>
      </c>
      <c r="N251" s="306" t="s">
        <v>41</v>
      </c>
      <c r="O251" s="92"/>
      <c r="P251" s="266">
        <f>O251*H251</f>
        <v>0</v>
      </c>
      <c r="Q251" s="266">
        <v>1</v>
      </c>
      <c r="R251" s="266">
        <f>Q251*H251</f>
        <v>0.043999999999999997</v>
      </c>
      <c r="S251" s="266">
        <v>0</v>
      </c>
      <c r="T251" s="26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68" t="s">
        <v>303</v>
      </c>
      <c r="AT251" s="268" t="s">
        <v>300</v>
      </c>
      <c r="AU251" s="268" t="s">
        <v>85</v>
      </c>
      <c r="AY251" s="16" t="s">
        <v>139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6" t="s">
        <v>83</v>
      </c>
      <c r="BK251" s="140">
        <f>ROUND(I251*H251,2)</f>
        <v>0</v>
      </c>
      <c r="BL251" s="16" t="s">
        <v>202</v>
      </c>
      <c r="BM251" s="268" t="s">
        <v>323</v>
      </c>
    </row>
    <row r="252" s="13" customFormat="1">
      <c r="A252" s="13"/>
      <c r="B252" s="269"/>
      <c r="C252" s="270"/>
      <c r="D252" s="271" t="s">
        <v>148</v>
      </c>
      <c r="E252" s="272" t="s">
        <v>1</v>
      </c>
      <c r="F252" s="273" t="s">
        <v>324</v>
      </c>
      <c r="G252" s="270"/>
      <c r="H252" s="274">
        <v>0.023</v>
      </c>
      <c r="I252" s="275"/>
      <c r="J252" s="270"/>
      <c r="K252" s="270"/>
      <c r="L252" s="276"/>
      <c r="M252" s="277"/>
      <c r="N252" s="278"/>
      <c r="O252" s="278"/>
      <c r="P252" s="278"/>
      <c r="Q252" s="278"/>
      <c r="R252" s="278"/>
      <c r="S252" s="278"/>
      <c r="T252" s="27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80" t="s">
        <v>148</v>
      </c>
      <c r="AU252" s="280" t="s">
        <v>85</v>
      </c>
      <c r="AV252" s="13" t="s">
        <v>85</v>
      </c>
      <c r="AW252" s="13" t="s">
        <v>31</v>
      </c>
      <c r="AX252" s="13" t="s">
        <v>76</v>
      </c>
      <c r="AY252" s="280" t="s">
        <v>139</v>
      </c>
    </row>
    <row r="253" s="13" customFormat="1">
      <c r="A253" s="13"/>
      <c r="B253" s="269"/>
      <c r="C253" s="270"/>
      <c r="D253" s="271" t="s">
        <v>148</v>
      </c>
      <c r="E253" s="272" t="s">
        <v>1</v>
      </c>
      <c r="F253" s="273" t="s">
        <v>325</v>
      </c>
      <c r="G253" s="270"/>
      <c r="H253" s="274">
        <v>0.0050000000000000001</v>
      </c>
      <c r="I253" s="275"/>
      <c r="J253" s="270"/>
      <c r="K253" s="270"/>
      <c r="L253" s="276"/>
      <c r="M253" s="277"/>
      <c r="N253" s="278"/>
      <c r="O253" s="278"/>
      <c r="P253" s="278"/>
      <c r="Q253" s="278"/>
      <c r="R253" s="278"/>
      <c r="S253" s="278"/>
      <c r="T253" s="27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0" t="s">
        <v>148</v>
      </c>
      <c r="AU253" s="280" t="s">
        <v>85</v>
      </c>
      <c r="AV253" s="13" t="s">
        <v>85</v>
      </c>
      <c r="AW253" s="13" t="s">
        <v>31</v>
      </c>
      <c r="AX253" s="13" t="s">
        <v>76</v>
      </c>
      <c r="AY253" s="280" t="s">
        <v>139</v>
      </c>
    </row>
    <row r="254" s="13" customFormat="1">
      <c r="A254" s="13"/>
      <c r="B254" s="269"/>
      <c r="C254" s="270"/>
      <c r="D254" s="271" t="s">
        <v>148</v>
      </c>
      <c r="E254" s="272" t="s">
        <v>1</v>
      </c>
      <c r="F254" s="273" t="s">
        <v>326</v>
      </c>
      <c r="G254" s="270"/>
      <c r="H254" s="274">
        <v>0.01</v>
      </c>
      <c r="I254" s="275"/>
      <c r="J254" s="270"/>
      <c r="K254" s="270"/>
      <c r="L254" s="276"/>
      <c r="M254" s="277"/>
      <c r="N254" s="278"/>
      <c r="O254" s="278"/>
      <c r="P254" s="278"/>
      <c r="Q254" s="278"/>
      <c r="R254" s="278"/>
      <c r="S254" s="278"/>
      <c r="T254" s="27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0" t="s">
        <v>148</v>
      </c>
      <c r="AU254" s="280" t="s">
        <v>85</v>
      </c>
      <c r="AV254" s="13" t="s">
        <v>85</v>
      </c>
      <c r="AW254" s="13" t="s">
        <v>31</v>
      </c>
      <c r="AX254" s="13" t="s">
        <v>76</v>
      </c>
      <c r="AY254" s="280" t="s">
        <v>139</v>
      </c>
    </row>
    <row r="255" s="13" customFormat="1">
      <c r="A255" s="13"/>
      <c r="B255" s="269"/>
      <c r="C255" s="270"/>
      <c r="D255" s="271" t="s">
        <v>148</v>
      </c>
      <c r="E255" s="272" t="s">
        <v>1</v>
      </c>
      <c r="F255" s="273" t="s">
        <v>327</v>
      </c>
      <c r="G255" s="270"/>
      <c r="H255" s="274">
        <v>0.0060000000000000001</v>
      </c>
      <c r="I255" s="275"/>
      <c r="J255" s="270"/>
      <c r="K255" s="270"/>
      <c r="L255" s="276"/>
      <c r="M255" s="277"/>
      <c r="N255" s="278"/>
      <c r="O255" s="278"/>
      <c r="P255" s="278"/>
      <c r="Q255" s="278"/>
      <c r="R255" s="278"/>
      <c r="S255" s="278"/>
      <c r="T255" s="27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80" t="s">
        <v>148</v>
      </c>
      <c r="AU255" s="280" t="s">
        <v>85</v>
      </c>
      <c r="AV255" s="13" t="s">
        <v>85</v>
      </c>
      <c r="AW255" s="13" t="s">
        <v>31</v>
      </c>
      <c r="AX255" s="13" t="s">
        <v>76</v>
      </c>
      <c r="AY255" s="280" t="s">
        <v>139</v>
      </c>
    </row>
    <row r="256" s="14" customFormat="1">
      <c r="A256" s="14"/>
      <c r="B256" s="281"/>
      <c r="C256" s="282"/>
      <c r="D256" s="271" t="s">
        <v>148</v>
      </c>
      <c r="E256" s="283" t="s">
        <v>1</v>
      </c>
      <c r="F256" s="284" t="s">
        <v>150</v>
      </c>
      <c r="G256" s="282"/>
      <c r="H256" s="285">
        <v>0.043999999999999997</v>
      </c>
      <c r="I256" s="286"/>
      <c r="J256" s="282"/>
      <c r="K256" s="282"/>
      <c r="L256" s="287"/>
      <c r="M256" s="288"/>
      <c r="N256" s="289"/>
      <c r="O256" s="289"/>
      <c r="P256" s="289"/>
      <c r="Q256" s="289"/>
      <c r="R256" s="289"/>
      <c r="S256" s="289"/>
      <c r="T256" s="29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91" t="s">
        <v>148</v>
      </c>
      <c r="AU256" s="291" t="s">
        <v>85</v>
      </c>
      <c r="AV256" s="14" t="s">
        <v>146</v>
      </c>
      <c r="AW256" s="14" t="s">
        <v>31</v>
      </c>
      <c r="AX256" s="14" t="s">
        <v>83</v>
      </c>
      <c r="AY256" s="291" t="s">
        <v>139</v>
      </c>
    </row>
    <row r="257" s="2" customFormat="1" ht="21.6" customHeight="1">
      <c r="A257" s="39"/>
      <c r="B257" s="40"/>
      <c r="C257" s="296" t="s">
        <v>328</v>
      </c>
      <c r="D257" s="296" t="s">
        <v>300</v>
      </c>
      <c r="E257" s="297" t="s">
        <v>329</v>
      </c>
      <c r="F257" s="298" t="s">
        <v>330</v>
      </c>
      <c r="G257" s="299" t="s">
        <v>193</v>
      </c>
      <c r="H257" s="300">
        <v>0.012</v>
      </c>
      <c r="I257" s="301"/>
      <c r="J257" s="302">
        <f>ROUND(I257*H257,2)</f>
        <v>0</v>
      </c>
      <c r="K257" s="303"/>
      <c r="L257" s="304"/>
      <c r="M257" s="305" t="s">
        <v>1</v>
      </c>
      <c r="N257" s="306" t="s">
        <v>41</v>
      </c>
      <c r="O257" s="92"/>
      <c r="P257" s="266">
        <f>O257*H257</f>
        <v>0</v>
      </c>
      <c r="Q257" s="266">
        <v>1</v>
      </c>
      <c r="R257" s="266">
        <f>Q257*H257</f>
        <v>0.012</v>
      </c>
      <c r="S257" s="266">
        <v>0</v>
      </c>
      <c r="T257" s="26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68" t="s">
        <v>303</v>
      </c>
      <c r="AT257" s="268" t="s">
        <v>300</v>
      </c>
      <c r="AU257" s="268" t="s">
        <v>85</v>
      </c>
      <c r="AY257" s="16" t="s">
        <v>139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6" t="s">
        <v>83</v>
      </c>
      <c r="BK257" s="140">
        <f>ROUND(I257*H257,2)</f>
        <v>0</v>
      </c>
      <c r="BL257" s="16" t="s">
        <v>202</v>
      </c>
      <c r="BM257" s="268" t="s">
        <v>331</v>
      </c>
    </row>
    <row r="258" s="13" customFormat="1">
      <c r="A258" s="13"/>
      <c r="B258" s="269"/>
      <c r="C258" s="270"/>
      <c r="D258" s="271" t="s">
        <v>148</v>
      </c>
      <c r="E258" s="272" t="s">
        <v>1</v>
      </c>
      <c r="F258" s="273" t="s">
        <v>332</v>
      </c>
      <c r="G258" s="270"/>
      <c r="H258" s="274">
        <v>0.001</v>
      </c>
      <c r="I258" s="275"/>
      <c r="J258" s="270"/>
      <c r="K258" s="270"/>
      <c r="L258" s="276"/>
      <c r="M258" s="277"/>
      <c r="N258" s="278"/>
      <c r="O258" s="278"/>
      <c r="P258" s="278"/>
      <c r="Q258" s="278"/>
      <c r="R258" s="278"/>
      <c r="S258" s="278"/>
      <c r="T258" s="27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80" t="s">
        <v>148</v>
      </c>
      <c r="AU258" s="280" t="s">
        <v>85</v>
      </c>
      <c r="AV258" s="13" t="s">
        <v>85</v>
      </c>
      <c r="AW258" s="13" t="s">
        <v>31</v>
      </c>
      <c r="AX258" s="13" t="s">
        <v>76</v>
      </c>
      <c r="AY258" s="280" t="s">
        <v>139</v>
      </c>
    </row>
    <row r="259" s="13" customFormat="1">
      <c r="A259" s="13"/>
      <c r="B259" s="269"/>
      <c r="C259" s="270"/>
      <c r="D259" s="271" t="s">
        <v>148</v>
      </c>
      <c r="E259" s="272" t="s">
        <v>1</v>
      </c>
      <c r="F259" s="273" t="s">
        <v>333</v>
      </c>
      <c r="G259" s="270"/>
      <c r="H259" s="274">
        <v>0.0050000000000000001</v>
      </c>
      <c r="I259" s="275"/>
      <c r="J259" s="270"/>
      <c r="K259" s="270"/>
      <c r="L259" s="276"/>
      <c r="M259" s="277"/>
      <c r="N259" s="278"/>
      <c r="O259" s="278"/>
      <c r="P259" s="278"/>
      <c r="Q259" s="278"/>
      <c r="R259" s="278"/>
      <c r="S259" s="278"/>
      <c r="T259" s="27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80" t="s">
        <v>148</v>
      </c>
      <c r="AU259" s="280" t="s">
        <v>85</v>
      </c>
      <c r="AV259" s="13" t="s">
        <v>85</v>
      </c>
      <c r="AW259" s="13" t="s">
        <v>31</v>
      </c>
      <c r="AX259" s="13" t="s">
        <v>76</v>
      </c>
      <c r="AY259" s="280" t="s">
        <v>139</v>
      </c>
    </row>
    <row r="260" s="13" customFormat="1">
      <c r="A260" s="13"/>
      <c r="B260" s="269"/>
      <c r="C260" s="270"/>
      <c r="D260" s="271" t="s">
        <v>148</v>
      </c>
      <c r="E260" s="272" t="s">
        <v>1</v>
      </c>
      <c r="F260" s="273" t="s">
        <v>334</v>
      </c>
      <c r="G260" s="270"/>
      <c r="H260" s="274">
        <v>0.0060000000000000001</v>
      </c>
      <c r="I260" s="275"/>
      <c r="J260" s="270"/>
      <c r="K260" s="270"/>
      <c r="L260" s="276"/>
      <c r="M260" s="277"/>
      <c r="N260" s="278"/>
      <c r="O260" s="278"/>
      <c r="P260" s="278"/>
      <c r="Q260" s="278"/>
      <c r="R260" s="278"/>
      <c r="S260" s="278"/>
      <c r="T260" s="27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0" t="s">
        <v>148</v>
      </c>
      <c r="AU260" s="280" t="s">
        <v>85</v>
      </c>
      <c r="AV260" s="13" t="s">
        <v>85</v>
      </c>
      <c r="AW260" s="13" t="s">
        <v>31</v>
      </c>
      <c r="AX260" s="13" t="s">
        <v>76</v>
      </c>
      <c r="AY260" s="280" t="s">
        <v>139</v>
      </c>
    </row>
    <row r="261" s="14" customFormat="1">
      <c r="A261" s="14"/>
      <c r="B261" s="281"/>
      <c r="C261" s="282"/>
      <c r="D261" s="271" t="s">
        <v>148</v>
      </c>
      <c r="E261" s="283" t="s">
        <v>1</v>
      </c>
      <c r="F261" s="284" t="s">
        <v>150</v>
      </c>
      <c r="G261" s="282"/>
      <c r="H261" s="285">
        <v>0.012</v>
      </c>
      <c r="I261" s="286"/>
      <c r="J261" s="282"/>
      <c r="K261" s="282"/>
      <c r="L261" s="287"/>
      <c r="M261" s="288"/>
      <c r="N261" s="289"/>
      <c r="O261" s="289"/>
      <c r="P261" s="289"/>
      <c r="Q261" s="289"/>
      <c r="R261" s="289"/>
      <c r="S261" s="289"/>
      <c r="T261" s="29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91" t="s">
        <v>148</v>
      </c>
      <c r="AU261" s="291" t="s">
        <v>85</v>
      </c>
      <c r="AV261" s="14" t="s">
        <v>146</v>
      </c>
      <c r="AW261" s="14" t="s">
        <v>31</v>
      </c>
      <c r="AX261" s="14" t="s">
        <v>83</v>
      </c>
      <c r="AY261" s="291" t="s">
        <v>139</v>
      </c>
    </row>
    <row r="262" s="2" customFormat="1" ht="21.6" customHeight="1">
      <c r="A262" s="39"/>
      <c r="B262" s="40"/>
      <c r="C262" s="296" t="s">
        <v>303</v>
      </c>
      <c r="D262" s="296" t="s">
        <v>300</v>
      </c>
      <c r="E262" s="297" t="s">
        <v>335</v>
      </c>
      <c r="F262" s="298" t="s">
        <v>336</v>
      </c>
      <c r="G262" s="299" t="s">
        <v>193</v>
      </c>
      <c r="H262" s="300">
        <v>0.0070000000000000001</v>
      </c>
      <c r="I262" s="301"/>
      <c r="J262" s="302">
        <f>ROUND(I262*H262,2)</f>
        <v>0</v>
      </c>
      <c r="K262" s="303"/>
      <c r="L262" s="304"/>
      <c r="M262" s="305" t="s">
        <v>1</v>
      </c>
      <c r="N262" s="306" t="s">
        <v>41</v>
      </c>
      <c r="O262" s="92"/>
      <c r="P262" s="266">
        <f>O262*H262</f>
        <v>0</v>
      </c>
      <c r="Q262" s="266">
        <v>1</v>
      </c>
      <c r="R262" s="266">
        <f>Q262*H262</f>
        <v>0.0070000000000000001</v>
      </c>
      <c r="S262" s="266">
        <v>0</v>
      </c>
      <c r="T262" s="26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68" t="s">
        <v>303</v>
      </c>
      <c r="AT262" s="268" t="s">
        <v>300</v>
      </c>
      <c r="AU262" s="268" t="s">
        <v>85</v>
      </c>
      <c r="AY262" s="16" t="s">
        <v>139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6" t="s">
        <v>83</v>
      </c>
      <c r="BK262" s="140">
        <f>ROUND(I262*H262,2)</f>
        <v>0</v>
      </c>
      <c r="BL262" s="16" t="s">
        <v>202</v>
      </c>
      <c r="BM262" s="268" t="s">
        <v>337</v>
      </c>
    </row>
    <row r="263" s="13" customFormat="1">
      <c r="A263" s="13"/>
      <c r="B263" s="269"/>
      <c r="C263" s="270"/>
      <c r="D263" s="271" t="s">
        <v>148</v>
      </c>
      <c r="E263" s="272" t="s">
        <v>1</v>
      </c>
      <c r="F263" s="273" t="s">
        <v>338</v>
      </c>
      <c r="G263" s="270"/>
      <c r="H263" s="274">
        <v>0.0070000000000000001</v>
      </c>
      <c r="I263" s="275"/>
      <c r="J263" s="270"/>
      <c r="K263" s="270"/>
      <c r="L263" s="276"/>
      <c r="M263" s="277"/>
      <c r="N263" s="278"/>
      <c r="O263" s="278"/>
      <c r="P263" s="278"/>
      <c r="Q263" s="278"/>
      <c r="R263" s="278"/>
      <c r="S263" s="278"/>
      <c r="T263" s="27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80" t="s">
        <v>148</v>
      </c>
      <c r="AU263" s="280" t="s">
        <v>85</v>
      </c>
      <c r="AV263" s="13" t="s">
        <v>85</v>
      </c>
      <c r="AW263" s="13" t="s">
        <v>31</v>
      </c>
      <c r="AX263" s="13" t="s">
        <v>76</v>
      </c>
      <c r="AY263" s="280" t="s">
        <v>139</v>
      </c>
    </row>
    <row r="264" s="14" customFormat="1">
      <c r="A264" s="14"/>
      <c r="B264" s="281"/>
      <c r="C264" s="282"/>
      <c r="D264" s="271" t="s">
        <v>148</v>
      </c>
      <c r="E264" s="283" t="s">
        <v>1</v>
      </c>
      <c r="F264" s="284" t="s">
        <v>150</v>
      </c>
      <c r="G264" s="282"/>
      <c r="H264" s="285">
        <v>0.0070000000000000001</v>
      </c>
      <c r="I264" s="286"/>
      <c r="J264" s="282"/>
      <c r="K264" s="282"/>
      <c r="L264" s="287"/>
      <c r="M264" s="288"/>
      <c r="N264" s="289"/>
      <c r="O264" s="289"/>
      <c r="P264" s="289"/>
      <c r="Q264" s="289"/>
      <c r="R264" s="289"/>
      <c r="S264" s="289"/>
      <c r="T264" s="29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91" t="s">
        <v>148</v>
      </c>
      <c r="AU264" s="291" t="s">
        <v>85</v>
      </c>
      <c r="AV264" s="14" t="s">
        <v>146</v>
      </c>
      <c r="AW264" s="14" t="s">
        <v>31</v>
      </c>
      <c r="AX264" s="14" t="s">
        <v>83</v>
      </c>
      <c r="AY264" s="291" t="s">
        <v>139</v>
      </c>
    </row>
    <row r="265" s="2" customFormat="1" ht="21.6" customHeight="1">
      <c r="A265" s="39"/>
      <c r="B265" s="40"/>
      <c r="C265" s="296" t="s">
        <v>339</v>
      </c>
      <c r="D265" s="296" t="s">
        <v>300</v>
      </c>
      <c r="E265" s="297" t="s">
        <v>340</v>
      </c>
      <c r="F265" s="298" t="s">
        <v>341</v>
      </c>
      <c r="G265" s="299" t="s">
        <v>193</v>
      </c>
      <c r="H265" s="300">
        <v>0.21099999999999999</v>
      </c>
      <c r="I265" s="301"/>
      <c r="J265" s="302">
        <f>ROUND(I265*H265,2)</f>
        <v>0</v>
      </c>
      <c r="K265" s="303"/>
      <c r="L265" s="304"/>
      <c r="M265" s="305" t="s">
        <v>1</v>
      </c>
      <c r="N265" s="306" t="s">
        <v>41</v>
      </c>
      <c r="O265" s="92"/>
      <c r="P265" s="266">
        <f>O265*H265</f>
        <v>0</v>
      </c>
      <c r="Q265" s="266">
        <v>1</v>
      </c>
      <c r="R265" s="266">
        <f>Q265*H265</f>
        <v>0.21099999999999999</v>
      </c>
      <c r="S265" s="266">
        <v>0</v>
      </c>
      <c r="T265" s="26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68" t="s">
        <v>303</v>
      </c>
      <c r="AT265" s="268" t="s">
        <v>300</v>
      </c>
      <c r="AU265" s="268" t="s">
        <v>85</v>
      </c>
      <c r="AY265" s="16" t="s">
        <v>139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6" t="s">
        <v>83</v>
      </c>
      <c r="BK265" s="140">
        <f>ROUND(I265*H265,2)</f>
        <v>0</v>
      </c>
      <c r="BL265" s="16" t="s">
        <v>202</v>
      </c>
      <c r="BM265" s="268" t="s">
        <v>342</v>
      </c>
    </row>
    <row r="266" s="13" customFormat="1">
      <c r="A266" s="13"/>
      <c r="B266" s="269"/>
      <c r="C266" s="270"/>
      <c r="D266" s="271" t="s">
        <v>148</v>
      </c>
      <c r="E266" s="272" t="s">
        <v>1</v>
      </c>
      <c r="F266" s="273" t="s">
        <v>343</v>
      </c>
      <c r="G266" s="270"/>
      <c r="H266" s="274">
        <v>0.050999999999999997</v>
      </c>
      <c r="I266" s="275"/>
      <c r="J266" s="270"/>
      <c r="K266" s="270"/>
      <c r="L266" s="276"/>
      <c r="M266" s="277"/>
      <c r="N266" s="278"/>
      <c r="O266" s="278"/>
      <c r="P266" s="278"/>
      <c r="Q266" s="278"/>
      <c r="R266" s="278"/>
      <c r="S266" s="278"/>
      <c r="T266" s="27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80" t="s">
        <v>148</v>
      </c>
      <c r="AU266" s="280" t="s">
        <v>85</v>
      </c>
      <c r="AV266" s="13" t="s">
        <v>85</v>
      </c>
      <c r="AW266" s="13" t="s">
        <v>31</v>
      </c>
      <c r="AX266" s="13" t="s">
        <v>76</v>
      </c>
      <c r="AY266" s="280" t="s">
        <v>139</v>
      </c>
    </row>
    <row r="267" s="13" customFormat="1">
      <c r="A267" s="13"/>
      <c r="B267" s="269"/>
      <c r="C267" s="270"/>
      <c r="D267" s="271" t="s">
        <v>148</v>
      </c>
      <c r="E267" s="272" t="s">
        <v>1</v>
      </c>
      <c r="F267" s="273" t="s">
        <v>344</v>
      </c>
      <c r="G267" s="270"/>
      <c r="H267" s="274">
        <v>0.064000000000000001</v>
      </c>
      <c r="I267" s="275"/>
      <c r="J267" s="270"/>
      <c r="K267" s="270"/>
      <c r="L267" s="276"/>
      <c r="M267" s="277"/>
      <c r="N267" s="278"/>
      <c r="O267" s="278"/>
      <c r="P267" s="278"/>
      <c r="Q267" s="278"/>
      <c r="R267" s="278"/>
      <c r="S267" s="278"/>
      <c r="T267" s="27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0" t="s">
        <v>148</v>
      </c>
      <c r="AU267" s="280" t="s">
        <v>85</v>
      </c>
      <c r="AV267" s="13" t="s">
        <v>85</v>
      </c>
      <c r="AW267" s="13" t="s">
        <v>31</v>
      </c>
      <c r="AX267" s="13" t="s">
        <v>76</v>
      </c>
      <c r="AY267" s="280" t="s">
        <v>139</v>
      </c>
    </row>
    <row r="268" s="13" customFormat="1">
      <c r="A268" s="13"/>
      <c r="B268" s="269"/>
      <c r="C268" s="270"/>
      <c r="D268" s="271" t="s">
        <v>148</v>
      </c>
      <c r="E268" s="272" t="s">
        <v>1</v>
      </c>
      <c r="F268" s="273" t="s">
        <v>345</v>
      </c>
      <c r="G268" s="270"/>
      <c r="H268" s="274">
        <v>0.035999999999999997</v>
      </c>
      <c r="I268" s="275"/>
      <c r="J268" s="270"/>
      <c r="K268" s="270"/>
      <c r="L268" s="276"/>
      <c r="M268" s="277"/>
      <c r="N268" s="278"/>
      <c r="O268" s="278"/>
      <c r="P268" s="278"/>
      <c r="Q268" s="278"/>
      <c r="R268" s="278"/>
      <c r="S268" s="278"/>
      <c r="T268" s="27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80" t="s">
        <v>148</v>
      </c>
      <c r="AU268" s="280" t="s">
        <v>85</v>
      </c>
      <c r="AV268" s="13" t="s">
        <v>85</v>
      </c>
      <c r="AW268" s="13" t="s">
        <v>31</v>
      </c>
      <c r="AX268" s="13" t="s">
        <v>76</v>
      </c>
      <c r="AY268" s="280" t="s">
        <v>139</v>
      </c>
    </row>
    <row r="269" s="13" customFormat="1">
      <c r="A269" s="13"/>
      <c r="B269" s="269"/>
      <c r="C269" s="270"/>
      <c r="D269" s="271" t="s">
        <v>148</v>
      </c>
      <c r="E269" s="272" t="s">
        <v>1</v>
      </c>
      <c r="F269" s="273" t="s">
        <v>346</v>
      </c>
      <c r="G269" s="270"/>
      <c r="H269" s="274">
        <v>0.059999999999999998</v>
      </c>
      <c r="I269" s="275"/>
      <c r="J269" s="270"/>
      <c r="K269" s="270"/>
      <c r="L269" s="276"/>
      <c r="M269" s="277"/>
      <c r="N269" s="278"/>
      <c r="O269" s="278"/>
      <c r="P269" s="278"/>
      <c r="Q269" s="278"/>
      <c r="R269" s="278"/>
      <c r="S269" s="278"/>
      <c r="T269" s="27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80" t="s">
        <v>148</v>
      </c>
      <c r="AU269" s="280" t="s">
        <v>85</v>
      </c>
      <c r="AV269" s="13" t="s">
        <v>85</v>
      </c>
      <c r="AW269" s="13" t="s">
        <v>31</v>
      </c>
      <c r="AX269" s="13" t="s">
        <v>76</v>
      </c>
      <c r="AY269" s="280" t="s">
        <v>139</v>
      </c>
    </row>
    <row r="270" s="14" customFormat="1">
      <c r="A270" s="14"/>
      <c r="B270" s="281"/>
      <c r="C270" s="282"/>
      <c r="D270" s="271" t="s">
        <v>148</v>
      </c>
      <c r="E270" s="283" t="s">
        <v>1</v>
      </c>
      <c r="F270" s="284" t="s">
        <v>150</v>
      </c>
      <c r="G270" s="282"/>
      <c r="H270" s="285">
        <v>0.21099999999999999</v>
      </c>
      <c r="I270" s="286"/>
      <c r="J270" s="282"/>
      <c r="K270" s="282"/>
      <c r="L270" s="287"/>
      <c r="M270" s="288"/>
      <c r="N270" s="289"/>
      <c r="O270" s="289"/>
      <c r="P270" s="289"/>
      <c r="Q270" s="289"/>
      <c r="R270" s="289"/>
      <c r="S270" s="289"/>
      <c r="T270" s="29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91" t="s">
        <v>148</v>
      </c>
      <c r="AU270" s="291" t="s">
        <v>85</v>
      </c>
      <c r="AV270" s="14" t="s">
        <v>146</v>
      </c>
      <c r="AW270" s="14" t="s">
        <v>31</v>
      </c>
      <c r="AX270" s="14" t="s">
        <v>83</v>
      </c>
      <c r="AY270" s="291" t="s">
        <v>139</v>
      </c>
    </row>
    <row r="271" s="2" customFormat="1" ht="14.4" customHeight="1">
      <c r="A271" s="39"/>
      <c r="B271" s="40"/>
      <c r="C271" s="296" t="s">
        <v>347</v>
      </c>
      <c r="D271" s="296" t="s">
        <v>300</v>
      </c>
      <c r="E271" s="297" t="s">
        <v>348</v>
      </c>
      <c r="F271" s="298" t="s">
        <v>349</v>
      </c>
      <c r="G271" s="299" t="s">
        <v>182</v>
      </c>
      <c r="H271" s="300">
        <v>4</v>
      </c>
      <c r="I271" s="301"/>
      <c r="J271" s="302">
        <f>ROUND(I271*H271,2)</f>
        <v>0</v>
      </c>
      <c r="K271" s="303"/>
      <c r="L271" s="304"/>
      <c r="M271" s="305" t="s">
        <v>1</v>
      </c>
      <c r="N271" s="306" t="s">
        <v>41</v>
      </c>
      <c r="O271" s="92"/>
      <c r="P271" s="266">
        <f>O271*H271</f>
        <v>0</v>
      </c>
      <c r="Q271" s="266">
        <v>0.00027999999999999998</v>
      </c>
      <c r="R271" s="266">
        <f>Q271*H271</f>
        <v>0.0011199999999999999</v>
      </c>
      <c r="S271" s="266">
        <v>0</v>
      </c>
      <c r="T271" s="26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68" t="s">
        <v>303</v>
      </c>
      <c r="AT271" s="268" t="s">
        <v>300</v>
      </c>
      <c r="AU271" s="268" t="s">
        <v>85</v>
      </c>
      <c r="AY271" s="16" t="s">
        <v>139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6" t="s">
        <v>83</v>
      </c>
      <c r="BK271" s="140">
        <f>ROUND(I271*H271,2)</f>
        <v>0</v>
      </c>
      <c r="BL271" s="16" t="s">
        <v>202</v>
      </c>
      <c r="BM271" s="268" t="s">
        <v>350</v>
      </c>
    </row>
    <row r="272" s="13" customFormat="1">
      <c r="A272" s="13"/>
      <c r="B272" s="269"/>
      <c r="C272" s="270"/>
      <c r="D272" s="271" t="s">
        <v>148</v>
      </c>
      <c r="E272" s="272" t="s">
        <v>1</v>
      </c>
      <c r="F272" s="273" t="s">
        <v>351</v>
      </c>
      <c r="G272" s="270"/>
      <c r="H272" s="274">
        <v>4</v>
      </c>
      <c r="I272" s="275"/>
      <c r="J272" s="270"/>
      <c r="K272" s="270"/>
      <c r="L272" s="276"/>
      <c r="M272" s="277"/>
      <c r="N272" s="278"/>
      <c r="O272" s="278"/>
      <c r="P272" s="278"/>
      <c r="Q272" s="278"/>
      <c r="R272" s="278"/>
      <c r="S272" s="278"/>
      <c r="T272" s="27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0" t="s">
        <v>148</v>
      </c>
      <c r="AU272" s="280" t="s">
        <v>85</v>
      </c>
      <c r="AV272" s="13" t="s">
        <v>85</v>
      </c>
      <c r="AW272" s="13" t="s">
        <v>31</v>
      </c>
      <c r="AX272" s="13" t="s">
        <v>76</v>
      </c>
      <c r="AY272" s="280" t="s">
        <v>139</v>
      </c>
    </row>
    <row r="273" s="14" customFormat="1">
      <c r="A273" s="14"/>
      <c r="B273" s="281"/>
      <c r="C273" s="282"/>
      <c r="D273" s="271" t="s">
        <v>148</v>
      </c>
      <c r="E273" s="283" t="s">
        <v>1</v>
      </c>
      <c r="F273" s="284" t="s">
        <v>150</v>
      </c>
      <c r="G273" s="282"/>
      <c r="H273" s="285">
        <v>4</v>
      </c>
      <c r="I273" s="286"/>
      <c r="J273" s="282"/>
      <c r="K273" s="282"/>
      <c r="L273" s="287"/>
      <c r="M273" s="288"/>
      <c r="N273" s="289"/>
      <c r="O273" s="289"/>
      <c r="P273" s="289"/>
      <c r="Q273" s="289"/>
      <c r="R273" s="289"/>
      <c r="S273" s="289"/>
      <c r="T273" s="29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91" t="s">
        <v>148</v>
      </c>
      <c r="AU273" s="291" t="s">
        <v>85</v>
      </c>
      <c r="AV273" s="14" t="s">
        <v>146</v>
      </c>
      <c r="AW273" s="14" t="s">
        <v>31</v>
      </c>
      <c r="AX273" s="14" t="s">
        <v>83</v>
      </c>
      <c r="AY273" s="291" t="s">
        <v>139</v>
      </c>
    </row>
    <row r="274" s="2" customFormat="1" ht="21.6" customHeight="1">
      <c r="A274" s="39"/>
      <c r="B274" s="40"/>
      <c r="C274" s="256" t="s">
        <v>352</v>
      </c>
      <c r="D274" s="256" t="s">
        <v>142</v>
      </c>
      <c r="E274" s="257" t="s">
        <v>353</v>
      </c>
      <c r="F274" s="258" t="s">
        <v>354</v>
      </c>
      <c r="G274" s="259" t="s">
        <v>145</v>
      </c>
      <c r="H274" s="260">
        <v>13.6</v>
      </c>
      <c r="I274" s="261"/>
      <c r="J274" s="262">
        <f>ROUND(I274*H274,2)</f>
        <v>0</v>
      </c>
      <c r="K274" s="263"/>
      <c r="L274" s="42"/>
      <c r="M274" s="264" t="s">
        <v>1</v>
      </c>
      <c r="N274" s="265" t="s">
        <v>41</v>
      </c>
      <c r="O274" s="92"/>
      <c r="P274" s="266">
        <f>O274*H274</f>
        <v>0</v>
      </c>
      <c r="Q274" s="266">
        <v>0</v>
      </c>
      <c r="R274" s="266">
        <f>Q274*H274</f>
        <v>0</v>
      </c>
      <c r="S274" s="266">
        <v>0</v>
      </c>
      <c r="T274" s="26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68" t="s">
        <v>202</v>
      </c>
      <c r="AT274" s="268" t="s">
        <v>142</v>
      </c>
      <c r="AU274" s="268" t="s">
        <v>85</v>
      </c>
      <c r="AY274" s="16" t="s">
        <v>139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6" t="s">
        <v>83</v>
      </c>
      <c r="BK274" s="140">
        <f>ROUND(I274*H274,2)</f>
        <v>0</v>
      </c>
      <c r="BL274" s="16" t="s">
        <v>202</v>
      </c>
      <c r="BM274" s="268" t="s">
        <v>355</v>
      </c>
    </row>
    <row r="275" s="13" customFormat="1">
      <c r="A275" s="13"/>
      <c r="B275" s="269"/>
      <c r="C275" s="270"/>
      <c r="D275" s="271" t="s">
        <v>148</v>
      </c>
      <c r="E275" s="272" t="s">
        <v>1</v>
      </c>
      <c r="F275" s="273" t="s">
        <v>356</v>
      </c>
      <c r="G275" s="270"/>
      <c r="H275" s="274">
        <v>13.6</v>
      </c>
      <c r="I275" s="275"/>
      <c r="J275" s="270"/>
      <c r="K275" s="270"/>
      <c r="L275" s="276"/>
      <c r="M275" s="277"/>
      <c r="N275" s="278"/>
      <c r="O275" s="278"/>
      <c r="P275" s="278"/>
      <c r="Q275" s="278"/>
      <c r="R275" s="278"/>
      <c r="S275" s="278"/>
      <c r="T275" s="27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80" t="s">
        <v>148</v>
      </c>
      <c r="AU275" s="280" t="s">
        <v>85</v>
      </c>
      <c r="AV275" s="13" t="s">
        <v>85</v>
      </c>
      <c r="AW275" s="13" t="s">
        <v>31</v>
      </c>
      <c r="AX275" s="13" t="s">
        <v>76</v>
      </c>
      <c r="AY275" s="280" t="s">
        <v>139</v>
      </c>
    </row>
    <row r="276" s="14" customFormat="1">
      <c r="A276" s="14"/>
      <c r="B276" s="281"/>
      <c r="C276" s="282"/>
      <c r="D276" s="271" t="s">
        <v>148</v>
      </c>
      <c r="E276" s="283" t="s">
        <v>1</v>
      </c>
      <c r="F276" s="284" t="s">
        <v>150</v>
      </c>
      <c r="G276" s="282"/>
      <c r="H276" s="285">
        <v>13.6</v>
      </c>
      <c r="I276" s="286"/>
      <c r="J276" s="282"/>
      <c r="K276" s="282"/>
      <c r="L276" s="287"/>
      <c r="M276" s="288"/>
      <c r="N276" s="289"/>
      <c r="O276" s="289"/>
      <c r="P276" s="289"/>
      <c r="Q276" s="289"/>
      <c r="R276" s="289"/>
      <c r="S276" s="289"/>
      <c r="T276" s="29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91" t="s">
        <v>148</v>
      </c>
      <c r="AU276" s="291" t="s">
        <v>85</v>
      </c>
      <c r="AV276" s="14" t="s">
        <v>146</v>
      </c>
      <c r="AW276" s="14" t="s">
        <v>31</v>
      </c>
      <c r="AX276" s="14" t="s">
        <v>83</v>
      </c>
      <c r="AY276" s="291" t="s">
        <v>139</v>
      </c>
    </row>
    <row r="277" s="2" customFormat="1" ht="21.6" customHeight="1">
      <c r="A277" s="39"/>
      <c r="B277" s="40"/>
      <c r="C277" s="256" t="s">
        <v>357</v>
      </c>
      <c r="D277" s="256" t="s">
        <v>142</v>
      </c>
      <c r="E277" s="257" t="s">
        <v>358</v>
      </c>
      <c r="F277" s="258" t="s">
        <v>359</v>
      </c>
      <c r="G277" s="259" t="s">
        <v>145</v>
      </c>
      <c r="H277" s="260">
        <v>16</v>
      </c>
      <c r="I277" s="261"/>
      <c r="J277" s="262">
        <f>ROUND(I277*H277,2)</f>
        <v>0</v>
      </c>
      <c r="K277" s="263"/>
      <c r="L277" s="42"/>
      <c r="M277" s="264" t="s">
        <v>1</v>
      </c>
      <c r="N277" s="265" t="s">
        <v>41</v>
      </c>
      <c r="O277" s="92"/>
      <c r="P277" s="266">
        <f>O277*H277</f>
        <v>0</v>
      </c>
      <c r="Q277" s="266">
        <v>0</v>
      </c>
      <c r="R277" s="266">
        <f>Q277*H277</f>
        <v>0</v>
      </c>
      <c r="S277" s="266">
        <v>0</v>
      </c>
      <c r="T277" s="26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68" t="s">
        <v>202</v>
      </c>
      <c r="AT277" s="268" t="s">
        <v>142</v>
      </c>
      <c r="AU277" s="268" t="s">
        <v>85</v>
      </c>
      <c r="AY277" s="16" t="s">
        <v>139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6" t="s">
        <v>83</v>
      </c>
      <c r="BK277" s="140">
        <f>ROUND(I277*H277,2)</f>
        <v>0</v>
      </c>
      <c r="BL277" s="16" t="s">
        <v>202</v>
      </c>
      <c r="BM277" s="268" t="s">
        <v>360</v>
      </c>
    </row>
    <row r="278" s="13" customFormat="1">
      <c r="A278" s="13"/>
      <c r="B278" s="269"/>
      <c r="C278" s="270"/>
      <c r="D278" s="271" t="s">
        <v>148</v>
      </c>
      <c r="E278" s="272" t="s">
        <v>1</v>
      </c>
      <c r="F278" s="273" t="s">
        <v>202</v>
      </c>
      <c r="G278" s="270"/>
      <c r="H278" s="274">
        <v>16</v>
      </c>
      <c r="I278" s="275"/>
      <c r="J278" s="270"/>
      <c r="K278" s="270"/>
      <c r="L278" s="276"/>
      <c r="M278" s="277"/>
      <c r="N278" s="278"/>
      <c r="O278" s="278"/>
      <c r="P278" s="278"/>
      <c r="Q278" s="278"/>
      <c r="R278" s="278"/>
      <c r="S278" s="278"/>
      <c r="T278" s="27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80" t="s">
        <v>148</v>
      </c>
      <c r="AU278" s="280" t="s">
        <v>85</v>
      </c>
      <c r="AV278" s="13" t="s">
        <v>85</v>
      </c>
      <c r="AW278" s="13" t="s">
        <v>31</v>
      </c>
      <c r="AX278" s="13" t="s">
        <v>76</v>
      </c>
      <c r="AY278" s="280" t="s">
        <v>139</v>
      </c>
    </row>
    <row r="279" s="14" customFormat="1">
      <c r="A279" s="14"/>
      <c r="B279" s="281"/>
      <c r="C279" s="282"/>
      <c r="D279" s="271" t="s">
        <v>148</v>
      </c>
      <c r="E279" s="283" t="s">
        <v>1</v>
      </c>
      <c r="F279" s="284" t="s">
        <v>150</v>
      </c>
      <c r="G279" s="282"/>
      <c r="H279" s="285">
        <v>16</v>
      </c>
      <c r="I279" s="286"/>
      <c r="J279" s="282"/>
      <c r="K279" s="282"/>
      <c r="L279" s="287"/>
      <c r="M279" s="288"/>
      <c r="N279" s="289"/>
      <c r="O279" s="289"/>
      <c r="P279" s="289"/>
      <c r="Q279" s="289"/>
      <c r="R279" s="289"/>
      <c r="S279" s="289"/>
      <c r="T279" s="29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91" t="s">
        <v>148</v>
      </c>
      <c r="AU279" s="291" t="s">
        <v>85</v>
      </c>
      <c r="AV279" s="14" t="s">
        <v>146</v>
      </c>
      <c r="AW279" s="14" t="s">
        <v>31</v>
      </c>
      <c r="AX279" s="14" t="s">
        <v>83</v>
      </c>
      <c r="AY279" s="291" t="s">
        <v>139</v>
      </c>
    </row>
    <row r="280" s="2" customFormat="1" ht="21.6" customHeight="1">
      <c r="A280" s="39"/>
      <c r="B280" s="40"/>
      <c r="C280" s="256" t="s">
        <v>361</v>
      </c>
      <c r="D280" s="256" t="s">
        <v>142</v>
      </c>
      <c r="E280" s="257" t="s">
        <v>362</v>
      </c>
      <c r="F280" s="258" t="s">
        <v>363</v>
      </c>
      <c r="G280" s="259" t="s">
        <v>208</v>
      </c>
      <c r="H280" s="295"/>
      <c r="I280" s="261"/>
      <c r="J280" s="262">
        <f>ROUND(I280*H280,2)</f>
        <v>0</v>
      </c>
      <c r="K280" s="263"/>
      <c r="L280" s="42"/>
      <c r="M280" s="264" t="s">
        <v>1</v>
      </c>
      <c r="N280" s="265" t="s">
        <v>41</v>
      </c>
      <c r="O280" s="92"/>
      <c r="P280" s="266">
        <f>O280*H280</f>
        <v>0</v>
      </c>
      <c r="Q280" s="266">
        <v>0</v>
      </c>
      <c r="R280" s="266">
        <f>Q280*H280</f>
        <v>0</v>
      </c>
      <c r="S280" s="266">
        <v>0</v>
      </c>
      <c r="T280" s="26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68" t="s">
        <v>202</v>
      </c>
      <c r="AT280" s="268" t="s">
        <v>142</v>
      </c>
      <c r="AU280" s="268" t="s">
        <v>85</v>
      </c>
      <c r="AY280" s="16" t="s">
        <v>139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6" t="s">
        <v>83</v>
      </c>
      <c r="BK280" s="140">
        <f>ROUND(I280*H280,2)</f>
        <v>0</v>
      </c>
      <c r="BL280" s="16" t="s">
        <v>202</v>
      </c>
      <c r="BM280" s="268" t="s">
        <v>364</v>
      </c>
    </row>
    <row r="281" s="12" customFormat="1" ht="22.8" customHeight="1">
      <c r="A281" s="12"/>
      <c r="B281" s="240"/>
      <c r="C281" s="241"/>
      <c r="D281" s="242" t="s">
        <v>75</v>
      </c>
      <c r="E281" s="254" t="s">
        <v>365</v>
      </c>
      <c r="F281" s="254" t="s">
        <v>366</v>
      </c>
      <c r="G281" s="241"/>
      <c r="H281" s="241"/>
      <c r="I281" s="244"/>
      <c r="J281" s="255">
        <f>BK281</f>
        <v>0</v>
      </c>
      <c r="K281" s="241"/>
      <c r="L281" s="246"/>
      <c r="M281" s="247"/>
      <c r="N281" s="248"/>
      <c r="O281" s="248"/>
      <c r="P281" s="249">
        <f>SUM(P282:P290)</f>
        <v>0</v>
      </c>
      <c r="Q281" s="248"/>
      <c r="R281" s="249">
        <f>SUM(R282:R290)</f>
        <v>0.81285563999999999</v>
      </c>
      <c r="S281" s="248"/>
      <c r="T281" s="250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51" t="s">
        <v>85</v>
      </c>
      <c r="AT281" s="252" t="s">
        <v>75</v>
      </c>
      <c r="AU281" s="252" t="s">
        <v>83</v>
      </c>
      <c r="AY281" s="251" t="s">
        <v>139</v>
      </c>
      <c r="BK281" s="253">
        <f>SUM(BK282:BK290)</f>
        <v>0</v>
      </c>
    </row>
    <row r="282" s="2" customFormat="1" ht="21.6" customHeight="1">
      <c r="A282" s="39"/>
      <c r="B282" s="40"/>
      <c r="C282" s="256" t="s">
        <v>367</v>
      </c>
      <c r="D282" s="256" t="s">
        <v>142</v>
      </c>
      <c r="E282" s="257" t="s">
        <v>368</v>
      </c>
      <c r="F282" s="258" t="s">
        <v>369</v>
      </c>
      <c r="G282" s="259" t="s">
        <v>145</v>
      </c>
      <c r="H282" s="260">
        <v>15.244</v>
      </c>
      <c r="I282" s="261"/>
      <c r="J282" s="262">
        <f>ROUND(I282*H282,2)</f>
        <v>0</v>
      </c>
      <c r="K282" s="263"/>
      <c r="L282" s="42"/>
      <c r="M282" s="264" t="s">
        <v>1</v>
      </c>
      <c r="N282" s="265" t="s">
        <v>41</v>
      </c>
      <c r="O282" s="92"/>
      <c r="P282" s="266">
        <f>O282*H282</f>
        <v>0</v>
      </c>
      <c r="Q282" s="266">
        <v>0.035159999999999997</v>
      </c>
      <c r="R282" s="266">
        <f>Q282*H282</f>
        <v>0.53597903999999996</v>
      </c>
      <c r="S282" s="266">
        <v>0</v>
      </c>
      <c r="T282" s="26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68" t="s">
        <v>202</v>
      </c>
      <c r="AT282" s="268" t="s">
        <v>142</v>
      </c>
      <c r="AU282" s="268" t="s">
        <v>85</v>
      </c>
      <c r="AY282" s="16" t="s">
        <v>139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6" t="s">
        <v>83</v>
      </c>
      <c r="BK282" s="140">
        <f>ROUND(I282*H282,2)</f>
        <v>0</v>
      </c>
      <c r="BL282" s="16" t="s">
        <v>202</v>
      </c>
      <c r="BM282" s="268" t="s">
        <v>370</v>
      </c>
    </row>
    <row r="283" s="2" customFormat="1">
      <c r="A283" s="39"/>
      <c r="B283" s="40"/>
      <c r="C283" s="41"/>
      <c r="D283" s="271" t="s">
        <v>172</v>
      </c>
      <c r="E283" s="41"/>
      <c r="F283" s="292" t="s">
        <v>371</v>
      </c>
      <c r="G283" s="41"/>
      <c r="H283" s="41"/>
      <c r="I283" s="156"/>
      <c r="J283" s="41"/>
      <c r="K283" s="41"/>
      <c r="L283" s="42"/>
      <c r="M283" s="293"/>
      <c r="N283" s="29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6" t="s">
        <v>172</v>
      </c>
      <c r="AU283" s="16" t="s">
        <v>85</v>
      </c>
    </row>
    <row r="284" s="13" customFormat="1">
      <c r="A284" s="13"/>
      <c r="B284" s="269"/>
      <c r="C284" s="270"/>
      <c r="D284" s="271" t="s">
        <v>148</v>
      </c>
      <c r="E284" s="272" t="s">
        <v>1</v>
      </c>
      <c r="F284" s="273" t="s">
        <v>372</v>
      </c>
      <c r="G284" s="270"/>
      <c r="H284" s="274">
        <v>15.244</v>
      </c>
      <c r="I284" s="275"/>
      <c r="J284" s="270"/>
      <c r="K284" s="270"/>
      <c r="L284" s="276"/>
      <c r="M284" s="277"/>
      <c r="N284" s="278"/>
      <c r="O284" s="278"/>
      <c r="P284" s="278"/>
      <c r="Q284" s="278"/>
      <c r="R284" s="278"/>
      <c r="S284" s="278"/>
      <c r="T284" s="27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80" t="s">
        <v>148</v>
      </c>
      <c r="AU284" s="280" t="s">
        <v>85</v>
      </c>
      <c r="AV284" s="13" t="s">
        <v>85</v>
      </c>
      <c r="AW284" s="13" t="s">
        <v>31</v>
      </c>
      <c r="AX284" s="13" t="s">
        <v>76</v>
      </c>
      <c r="AY284" s="280" t="s">
        <v>139</v>
      </c>
    </row>
    <row r="285" s="14" customFormat="1">
      <c r="A285" s="14"/>
      <c r="B285" s="281"/>
      <c r="C285" s="282"/>
      <c r="D285" s="271" t="s">
        <v>148</v>
      </c>
      <c r="E285" s="283" t="s">
        <v>1</v>
      </c>
      <c r="F285" s="284" t="s">
        <v>150</v>
      </c>
      <c r="G285" s="282"/>
      <c r="H285" s="285">
        <v>15.244</v>
      </c>
      <c r="I285" s="286"/>
      <c r="J285" s="282"/>
      <c r="K285" s="282"/>
      <c r="L285" s="287"/>
      <c r="M285" s="288"/>
      <c r="N285" s="289"/>
      <c r="O285" s="289"/>
      <c r="P285" s="289"/>
      <c r="Q285" s="289"/>
      <c r="R285" s="289"/>
      <c r="S285" s="289"/>
      <c r="T285" s="29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91" t="s">
        <v>148</v>
      </c>
      <c r="AU285" s="291" t="s">
        <v>85</v>
      </c>
      <c r="AV285" s="14" t="s">
        <v>146</v>
      </c>
      <c r="AW285" s="14" t="s">
        <v>31</v>
      </c>
      <c r="AX285" s="14" t="s">
        <v>83</v>
      </c>
      <c r="AY285" s="291" t="s">
        <v>139</v>
      </c>
    </row>
    <row r="286" s="2" customFormat="1" ht="14.4" customHeight="1">
      <c r="A286" s="39"/>
      <c r="B286" s="40"/>
      <c r="C286" s="256" t="s">
        <v>373</v>
      </c>
      <c r="D286" s="256" t="s">
        <v>142</v>
      </c>
      <c r="E286" s="257" t="s">
        <v>374</v>
      </c>
      <c r="F286" s="258" t="s">
        <v>375</v>
      </c>
      <c r="G286" s="259" t="s">
        <v>225</v>
      </c>
      <c r="H286" s="260">
        <v>20.02</v>
      </c>
      <c r="I286" s="261"/>
      <c r="J286" s="262">
        <f>ROUND(I286*H286,2)</f>
        <v>0</v>
      </c>
      <c r="K286" s="263"/>
      <c r="L286" s="42"/>
      <c r="M286" s="264" t="s">
        <v>1</v>
      </c>
      <c r="N286" s="265" t="s">
        <v>41</v>
      </c>
      <c r="O286" s="92"/>
      <c r="P286" s="266">
        <f>O286*H286</f>
        <v>0</v>
      </c>
      <c r="Q286" s="266">
        <v>0.01383</v>
      </c>
      <c r="R286" s="266">
        <f>Q286*H286</f>
        <v>0.27687659999999997</v>
      </c>
      <c r="S286" s="266">
        <v>0</v>
      </c>
      <c r="T286" s="26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68" t="s">
        <v>202</v>
      </c>
      <c r="AT286" s="268" t="s">
        <v>142</v>
      </c>
      <c r="AU286" s="268" t="s">
        <v>85</v>
      </c>
      <c r="AY286" s="16" t="s">
        <v>139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83</v>
      </c>
      <c r="BK286" s="140">
        <f>ROUND(I286*H286,2)</f>
        <v>0</v>
      </c>
      <c r="BL286" s="16" t="s">
        <v>202</v>
      </c>
      <c r="BM286" s="268" t="s">
        <v>376</v>
      </c>
    </row>
    <row r="287" s="2" customFormat="1">
      <c r="A287" s="39"/>
      <c r="B287" s="40"/>
      <c r="C287" s="41"/>
      <c r="D287" s="271" t="s">
        <v>172</v>
      </c>
      <c r="E287" s="41"/>
      <c r="F287" s="292" t="s">
        <v>377</v>
      </c>
      <c r="G287" s="41"/>
      <c r="H287" s="41"/>
      <c r="I287" s="156"/>
      <c r="J287" s="41"/>
      <c r="K287" s="41"/>
      <c r="L287" s="42"/>
      <c r="M287" s="293"/>
      <c r="N287" s="29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172</v>
      </c>
      <c r="AU287" s="16" t="s">
        <v>85</v>
      </c>
    </row>
    <row r="288" s="13" customFormat="1">
      <c r="A288" s="13"/>
      <c r="B288" s="269"/>
      <c r="C288" s="270"/>
      <c r="D288" s="271" t="s">
        <v>148</v>
      </c>
      <c r="E288" s="272" t="s">
        <v>1</v>
      </c>
      <c r="F288" s="273" t="s">
        <v>378</v>
      </c>
      <c r="G288" s="270"/>
      <c r="H288" s="274">
        <v>20.02</v>
      </c>
      <c r="I288" s="275"/>
      <c r="J288" s="270"/>
      <c r="K288" s="270"/>
      <c r="L288" s="276"/>
      <c r="M288" s="277"/>
      <c r="N288" s="278"/>
      <c r="O288" s="278"/>
      <c r="P288" s="278"/>
      <c r="Q288" s="278"/>
      <c r="R288" s="278"/>
      <c r="S288" s="278"/>
      <c r="T288" s="27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80" t="s">
        <v>148</v>
      </c>
      <c r="AU288" s="280" t="s">
        <v>85</v>
      </c>
      <c r="AV288" s="13" t="s">
        <v>85</v>
      </c>
      <c r="AW288" s="13" t="s">
        <v>31</v>
      </c>
      <c r="AX288" s="13" t="s">
        <v>76</v>
      </c>
      <c r="AY288" s="280" t="s">
        <v>139</v>
      </c>
    </row>
    <row r="289" s="14" customFormat="1">
      <c r="A289" s="14"/>
      <c r="B289" s="281"/>
      <c r="C289" s="282"/>
      <c r="D289" s="271" t="s">
        <v>148</v>
      </c>
      <c r="E289" s="283" t="s">
        <v>1</v>
      </c>
      <c r="F289" s="284" t="s">
        <v>150</v>
      </c>
      <c r="G289" s="282"/>
      <c r="H289" s="285">
        <v>20.02</v>
      </c>
      <c r="I289" s="286"/>
      <c r="J289" s="282"/>
      <c r="K289" s="282"/>
      <c r="L289" s="287"/>
      <c r="M289" s="288"/>
      <c r="N289" s="289"/>
      <c r="O289" s="289"/>
      <c r="P289" s="289"/>
      <c r="Q289" s="289"/>
      <c r="R289" s="289"/>
      <c r="S289" s="289"/>
      <c r="T289" s="29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91" t="s">
        <v>148</v>
      </c>
      <c r="AU289" s="291" t="s">
        <v>85</v>
      </c>
      <c r="AV289" s="14" t="s">
        <v>146</v>
      </c>
      <c r="AW289" s="14" t="s">
        <v>31</v>
      </c>
      <c r="AX289" s="14" t="s">
        <v>83</v>
      </c>
      <c r="AY289" s="291" t="s">
        <v>139</v>
      </c>
    </row>
    <row r="290" s="2" customFormat="1" ht="21.6" customHeight="1">
      <c r="A290" s="39"/>
      <c r="B290" s="40"/>
      <c r="C290" s="256" t="s">
        <v>379</v>
      </c>
      <c r="D290" s="256" t="s">
        <v>142</v>
      </c>
      <c r="E290" s="257" t="s">
        <v>380</v>
      </c>
      <c r="F290" s="258" t="s">
        <v>381</v>
      </c>
      <c r="G290" s="259" t="s">
        <v>208</v>
      </c>
      <c r="H290" s="295"/>
      <c r="I290" s="261"/>
      <c r="J290" s="262">
        <f>ROUND(I290*H290,2)</f>
        <v>0</v>
      </c>
      <c r="K290" s="263"/>
      <c r="L290" s="42"/>
      <c r="M290" s="307" t="s">
        <v>1</v>
      </c>
      <c r="N290" s="308" t="s">
        <v>41</v>
      </c>
      <c r="O290" s="309"/>
      <c r="P290" s="310">
        <f>O290*H290</f>
        <v>0</v>
      </c>
      <c r="Q290" s="310">
        <v>0</v>
      </c>
      <c r="R290" s="310">
        <f>Q290*H290</f>
        <v>0</v>
      </c>
      <c r="S290" s="310">
        <v>0</v>
      </c>
      <c r="T290" s="31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68" t="s">
        <v>202</v>
      </c>
      <c r="AT290" s="268" t="s">
        <v>142</v>
      </c>
      <c r="AU290" s="268" t="s">
        <v>85</v>
      </c>
      <c r="AY290" s="16" t="s">
        <v>139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6" t="s">
        <v>83</v>
      </c>
      <c r="BK290" s="140">
        <f>ROUND(I290*H290,2)</f>
        <v>0</v>
      </c>
      <c r="BL290" s="16" t="s">
        <v>202</v>
      </c>
      <c r="BM290" s="268" t="s">
        <v>382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197"/>
      <c r="J291" s="68"/>
      <c r="K291" s="68"/>
      <c r="L291" s="42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QjlA6VZBU1FWJLRINdZUjika6kC7aKElaRcWWcePZqItnBikJWXxsK/35GDBVrOfGNUCIb9iGnEKN90xiCEW7A==" hashValue="44nOknDZGmqBI7488cf3kxPrv5MOKbYD/vqDhBJD8W0PGAC7NNWE+Fo18jOaIowsaJSKd0d0v2QOiaeIapgIyg==" algorithmName="SHA-512" password="CC35"/>
  <autoFilter ref="C135:K290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PC05-DEJMEK\Jakub Dejmek</dc:creator>
  <cp:lastModifiedBy>PC05-DEJMEK\Jakub Dejmek</cp:lastModifiedBy>
  <dcterms:created xsi:type="dcterms:W3CDTF">2019-10-17T13:57:43Z</dcterms:created>
  <dcterms:modified xsi:type="dcterms:W3CDTF">2019-10-17T13:57:46Z</dcterms:modified>
</cp:coreProperties>
</file>