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2"/>
  </bookViews>
  <sheets>
    <sheet name="Rekapitulace" sheetId="1" r:id="rId1"/>
    <sheet name="SO 010" sheetId="2" r:id="rId2"/>
    <sheet name="SO 101" sheetId="3" r:id="rId3"/>
    <sheet name="SO 101.1" sheetId="4" r:id="rId4"/>
    <sheet name="SO 102" sheetId="5" r:id="rId5"/>
    <sheet name="SO 110.1_SO 110.1.1" sheetId="6" r:id="rId6"/>
    <sheet name="SO 110.1_SO 110.1.2" sheetId="7" r:id="rId7"/>
    <sheet name="SO 110.2_SO 110.2.1" sheetId="8" r:id="rId8"/>
    <sheet name="SO 110.2_SO 110.2.2" sheetId="9" r:id="rId9"/>
    <sheet name="SO 180_SO 180.1" sheetId="10" r:id="rId10"/>
    <sheet name="SO 180_SO 180.2" sheetId="11" r:id="rId11"/>
    <sheet name="SO 190_SO 190.1" sheetId="12" r:id="rId12"/>
    <sheet name="SO 190_SO 190.2" sheetId="13" r:id="rId13"/>
    <sheet name="SO 301" sheetId="14" r:id="rId14"/>
    <sheet name="SO 401.1" sheetId="15" r:id="rId15"/>
    <sheet name="SO 401.2" sheetId="16" r:id="rId16"/>
    <sheet name="SO 801" sheetId="17" r:id="rId17"/>
    <sheet name="VON_VON.1" sheetId="18" r:id="rId18"/>
    <sheet name="VON_VON.2" sheetId="19" r:id="rId19"/>
    <sheet name="VON_VON.3" sheetId="20" r:id="rId20"/>
    <sheet name="VON_VON.4" sheetId="21" r:id="rId21"/>
    <sheet name="VON_VON.5" sheetId="22" r:id="rId22"/>
  </sheets>
  <definedNames/>
  <calcPr fullCalcOnLoad="1"/>
</workbook>
</file>

<file path=xl/sharedStrings.xml><?xml version="1.0" encoding="utf-8"?>
<sst xmlns="http://schemas.openxmlformats.org/spreadsheetml/2006/main" count="8299" uniqueCount="1579">
  <si>
    <t>Firma: Atelier PROMIKA s.r.o.</t>
  </si>
  <si>
    <t>Soupis objektů s DPH</t>
  </si>
  <si>
    <t>Stavba: III_1016 - Strančice - Kunice</t>
  </si>
  <si>
    <t xml:space="preserve">Varianta: ZŘ - </t>
  </si>
  <si>
    <t>Odbytová cena:</t>
  </si>
  <si>
    <t>OC+DPH:</t>
  </si>
  <si>
    <t>Objekt</t>
  </si>
  <si>
    <t>Popis</t>
  </si>
  <si>
    <t>OC</t>
  </si>
  <si>
    <t>DPH</t>
  </si>
  <si>
    <t>OC+DPH</t>
  </si>
  <si>
    <t>ASPE10</t>
  </si>
  <si>
    <t>S</t>
  </si>
  <si>
    <t>Příloha k formuláři pro ocenění nabídky</t>
  </si>
  <si>
    <t xml:space="preserve">Stavba: </t>
  </si>
  <si>
    <t>III_1016</t>
  </si>
  <si>
    <t>Strančice - Kunice</t>
  </si>
  <si>
    <t>O</t>
  </si>
  <si>
    <t>Rozpočet:</t>
  </si>
  <si>
    <t>0,00</t>
  </si>
  <si>
    <t>15,00</t>
  </si>
  <si>
    <t>21,00</t>
  </si>
  <si>
    <t>3</t>
  </si>
  <si>
    <t>2</t>
  </si>
  <si>
    <t>SO 010</t>
  </si>
  <si>
    <t>Příprava území - neuznatelné náklady pro financování SFDI</t>
  </si>
  <si>
    <t>Typ</t>
  </si>
  <si>
    <t>0</t>
  </si>
  <si>
    <t>Poř. číslo</t>
  </si>
  <si>
    <t>1</t>
  </si>
  <si>
    <t>Kód položky</t>
  </si>
  <si>
    <t xml:space="preserve">Varianta: </t>
  </si>
  <si>
    <t>Název položky</t>
  </si>
  <si>
    <t>4</t>
  </si>
  <si>
    <t>MJ</t>
  </si>
  <si>
    <t>5</t>
  </si>
  <si>
    <t>Množství</t>
  </si>
  <si>
    <t>6</t>
  </si>
  <si>
    <t>Cena</t>
  </si>
  <si>
    <t>Jednotková</t>
  </si>
  <si>
    <t>9</t>
  </si>
  <si>
    <t>Celkem</t>
  </si>
  <si>
    <t>10</t>
  </si>
  <si>
    <t>SD</t>
  </si>
  <si>
    <t>Zemní práce</t>
  </si>
  <si>
    <t>P</t>
  </si>
  <si>
    <t>11120</t>
  </si>
  <si>
    <t/>
  </si>
  <si>
    <t>ODSTRANĚNÍ KŘOVIN</t>
  </si>
  <si>
    <t>M2</t>
  </si>
  <si>
    <t>PP</t>
  </si>
  <si>
    <t>vč. likvidace dřevní hmoty dle dispozic zhotovitele, položka čerpána v rozsahu dle skutečnosti</t>
  </si>
  <si>
    <t>VV</t>
  </si>
  <si>
    <t>151=151,000 [A]     dřeviny nad 1 m do prům. 10 cm bez odstranění kořenů, vč. likvidace 
103=103,000 [B]     ruderální porost vč. likvidace 
Celkem: A+B=254,000 [C]</t>
  </si>
  <si>
    <t>TS</t>
  </si>
  <si>
    <t>odstranění křovin a stromů do průměru 100 mm  
doprava dřevin bez ohledu na vzdálenost  
spálení na hromadách nebo štěpkování</t>
  </si>
  <si>
    <t>11211</t>
  </si>
  <si>
    <t>KÁCENÍ STROMŮ D KMENE DO 0,5M</t>
  </si>
  <si>
    <t>KUS</t>
  </si>
  <si>
    <t>průměr kmene na řezné ploše 40 cm a 50 cm  
vč. likvidace dřevní hmoty dle dispozic zhotovitele, položka čerpána v rozsahu dle skutečnosti</t>
  </si>
  <si>
    <t>2+1=3,000 [A]   dle tab. dendrometrických hodnot v TZ</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</si>
  <si>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t>
  </si>
  <si>
    <t>11212</t>
  </si>
  <si>
    <t>KÁCENÍ STROMŮ D KMENE DO 0,9M</t>
  </si>
  <si>
    <t>průměr kmene na řezné ploše 60 cm  
vč. likvidace dřevní hmoty dle dispozic zhotovitele, položka čerpána v rozsahu dle skutečnosti</t>
  </si>
  <si>
    <t>1=1,000 [A]     dle tab. dendrom.hodnot v TZ</t>
  </si>
  <si>
    <t>11214</t>
  </si>
  <si>
    <t>KÁCENÍ STROMŮ D KMENE DO 0,3M</t>
  </si>
  <si>
    <t>průměr kmene na řezné ploše 20 cm  
vč. likvidace dřevní hmoty dle dispozic zhotovitele, položka čerpána v rozsahu dle skutečnosti</t>
  </si>
  <si>
    <t>1=1,000 [A]    dle tab. dendrometr. hodnot v TZ</t>
  </si>
  <si>
    <t>11221</t>
  </si>
  <si>
    <t>ODSTRANĚNÍ PAŘEZŮ D DO 0,5M</t>
  </si>
  <si>
    <t>4=4,000 [A]    dle pol. 11211 a pol. 11214</t>
  </si>
  <si>
    <t>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t>
  </si>
  <si>
    <t>11222</t>
  </si>
  <si>
    <t>ODSTRANĚNÍ PAŘEZŮ D DO 0,9M</t>
  </si>
  <si>
    <t>1=1,000 [A]    dle pol. 11212</t>
  </si>
  <si>
    <t>7</t>
  </si>
  <si>
    <t>11231</t>
  </si>
  <si>
    <t>ŠTĚPKOVÁNÍ PAŘEZŮ D DO 0,5M</t>
  </si>
  <si>
    <t>3+1=4,000 [A]   dle pol. 11211 a 11214</t>
  </si>
  <si>
    <t>Průměr pařezu je uvažován dle stromu ve výšce 1,3m nad terénem, u stávajícího pařezu se stanoví jako změřený průměr vynásobený  koeficientem 1/1,38.  
Zahrnuje potřebný stroj a odvoz vyzískaného materiálu dle pokynů zadávací dokumentace,  
položka je určena pro zpracování hmoty z odstraněných pařezů, které nebyly frézované.</t>
  </si>
  <si>
    <t>8</t>
  </si>
  <si>
    <t>11232</t>
  </si>
  <si>
    <t>ŠTĚPKOVÁNÍ PAŘEZŮ D DO 0,9M</t>
  </si>
  <si>
    <t>SO 101</t>
  </si>
  <si>
    <t>Rekonstrukce III/1016, úsek Strančice - Kunice - neuznatelné náklady pro financování SFDI</t>
  </si>
  <si>
    <t>Všeobecné konstrukce a práce</t>
  </si>
  <si>
    <t>014102</t>
  </si>
  <si>
    <t>a</t>
  </si>
  <si>
    <t>POPLATKY ZA SKLÁDKU</t>
  </si>
  <si>
    <t>T</t>
  </si>
  <si>
    <t>zemina dle pol. 17120  
drny a odpad dle pol. 12920  
odpad z čištění příkopu a žlabů dle pol. 12931  
odpad z čištění propustků</t>
  </si>
  <si>
    <t>7337,8*1,8=13 208,040 [A]     
163,72*1,8=294,696 [B] 
((664,7*0,10)+(6*0,25*0,15)+(10*0,4*0,15))*1,8=121,131 [C]   odhad tl.nánosu 15 cm 
((105*0,08)+(60*0,1)+(9*0,1)+(12*0,15))*1,8=30,780 [D]odhad tl. nánosů 
Celkem: A+B+C+D=13 654,647 [E]</t>
  </si>
  <si>
    <t>zahrnuje veškeré poplatky provozovateli skládky související s uložením odpadu na skládce.</t>
  </si>
  <si>
    <t>b</t>
  </si>
  <si>
    <t>beton z příkopových tvárnic 
beton z bouraných propustků a zatrubněných příkopů 
beton z obrubníků 
beton z mostu pod LA u výměny obruby</t>
  </si>
  <si>
    <t>4,83*0,15*2,4=1,739 [A]     dle pol. 11328 x odhad tlouštky x koef. tun 
60*(3,14*0,25*0,25-3,14*0,20*0,20)*2,4=10,174 [B]   dle pol. 966346 DN 400 
12*(3,14*0,28*0,28-3,14*0,25*0,25)*2,4=1,438 [C]   dle pol. 966357 DN 500 
30*(3,14*0,17*0,17-3,14*0,15*0,15)*2,4=1,447 [D]   dle pol. 966345.a DN 300 
16,3*0,2*0,1=0,326 [E]   dle pol. 11352 
(8*0,05*0,25)*2,4=0,240 [H]      délka dle pol. 11351 x š x v x koef. pro tuny 
1,215*2,4=2,916 [F]     dle pol. 11315 
Celkem: A+B+C+D+E+F=18,040 [G]</t>
  </si>
  <si>
    <t>c</t>
  </si>
  <si>
    <t>ŽB</t>
  </si>
  <si>
    <t>(31*0,3)*2,5=23,250 [D]   délka dle pol. 96658.R x plocha v řezu x koef. pro tuny 
3,9*2,5=9,750 [E]    dle pol. 11316 x koef. pro tuny 
34,2*2,5=85,500 [F]    dle pol. 96616 
Celkem: D+E+F=118,500 [G]</t>
  </si>
  <si>
    <t>d</t>
  </si>
  <si>
    <t>kamenný krajník a kamenné čelo  
čelo z cihlového zdiva  
kámen ze stáv. ploch a žlabu  
kamenné patníky</t>
  </si>
  <si>
    <t>14*0,25*0,25*2,4=2,100 [A]     délka dle pol. 11354 x v. x š. x koef.pro tuny 
2*2,4=4,800 [B]   dle pol. 96613.a x koef. na tuny 
2*2,4=4,800 [C]   dle pol. 96614 x koef. na tuny 
22,8*2,6=59,280 [D]   dle pol. 11329 x koef. pro tuny 
1,008*2,6=2,621 [E]   dle pol. 96613.b 
Celkem: A+B+C+D+E=73,601 [F]</t>
  </si>
  <si>
    <t>e</t>
  </si>
  <si>
    <t>nestmelené podkl. vrstvy dle pol. 11332.a a 11332.b</t>
  </si>
  <si>
    <t>(771,33+21)*1,9=1 505,427 [A]    koef. převodu na tuny</t>
  </si>
  <si>
    <t>f</t>
  </si>
  <si>
    <t>cementové vrstvy a penetrační makadam dle pol. 11314 a 11313.a</t>
  </si>
  <si>
    <t>69,57*2,2=153,054 [A]    koef. převodu na tuny 
187,44*2,2=412,368 [B] 
Celkem: A+B=565,422 [C]</t>
  </si>
  <si>
    <t>g</t>
  </si>
  <si>
    <t>litý asfalt dle pol. 11313.b</t>
  </si>
  <si>
    <t>0,408*2,2=0,898 [A]</t>
  </si>
  <si>
    <t>35=35,000 [A]</t>
  </si>
  <si>
    <t>vč. odvozu a uložení</t>
  </si>
  <si>
    <t>2=2,000 [A]</t>
  </si>
  <si>
    <t>Odstranění pařezů (již pokácených stromů mimo tuto stavbu) frézováním, kmen průměru do 50 cm</t>
  </si>
  <si>
    <t>1=1,000 [A]</t>
  </si>
  <si>
    <t>11</t>
  </si>
  <si>
    <t>Ošetření kořenů - odstranění kořenů a ošetření řezu  
(bude čerpáno dle skutečného rozsahu)</t>
  </si>
  <si>
    <t>11=11,000 [A]</t>
  </si>
  <si>
    <t>12</t>
  </si>
  <si>
    <t>11241</t>
  </si>
  <si>
    <t>ÚPRAVA STROMŮ D DO 0,5M ŘEZEM VĚTVÍ</t>
  </si>
  <si>
    <t>(bude čerpáno dle skutečného rozsahu)</t>
  </si>
  <si>
    <t>40=40,000 [A]</t>
  </si>
  <si>
    <t>Zahrnuje odřezání větví 1 ks stromu přesahujících do komunikace bez ohledu na způsob a použitou mechanizaci (např. plošina), bez ohledu na počet větví   
zahrnuje všechna opatření související se silničním provozem (např. provizorní dopravní značení)  
zahrnuje odvoz a likvidaci vyzískaného materiálu dle pokynů zadávací dokumentace  
průměr stromů se měří ve výšce 1,3m nad terénem.</t>
  </si>
  <si>
    <t>13</t>
  </si>
  <si>
    <t>11242</t>
  </si>
  <si>
    <t>ÚPRAVA STROMŮ D DO 0,9M ŘEZEM VĚTVÍ</t>
  </si>
  <si>
    <t>20=20,000 [A]</t>
  </si>
  <si>
    <t>14</t>
  </si>
  <si>
    <t>11243</t>
  </si>
  <si>
    <t>ÚPRAVA STROMŮ D PŘES 0,9M ŘEZEM VĚTVÍ</t>
  </si>
  <si>
    <t>3=3,000 [A]</t>
  </si>
  <si>
    <t>15</t>
  </si>
  <si>
    <t>11313</t>
  </si>
  <si>
    <t>ODSTRANĚNÍ KRYTU ZPEVNĚNÝCH PLOCH S ASFALTOVÝM POJIVEM</t>
  </si>
  <si>
    <t>M3</t>
  </si>
  <si>
    <t>Odstranění původních vrstev z penetračního makadamu průměrně tl. 80 mm  
Odhad plochy dle výsledků diagnostiky vozovky. Materiál byl zatříděn dle vyhlášky 130/2019 Sb. do kvalitativní třídy ZAS-T2  
(konstrukce B dle vzorových příčných řezů)  
poplatek dle pol. 014102.f</t>
  </si>
  <si>
    <t>2343*0,08=187,440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</si>
  <si>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</si>
  <si>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16</t>
  </si>
  <si>
    <t>Bourání vrstvy tl. 50 mm z litého asfaltu  
(most 1016-2 - obnova obruby, šířka pruhu 0,5 m, délka 15,5 m)  
vč. odvozu a uložení na skládku  
poplatek dle pol. 014102.g</t>
  </si>
  <si>
    <t>(16,3*0,5)*0,05=0,408 [A]   délka dle pol. 11352 x šířka</t>
  </si>
  <si>
    <t>17</t>
  </si>
  <si>
    <t>11314</t>
  </si>
  <si>
    <t>ODSTRANĚNÍ KRYTU ZPEVNĚNÝCH PLOCH S CEMENTOVÝM POJIVEM</t>
  </si>
  <si>
    <t>Odstranění původních hydraulicky stmelených vozovkových vrstev průměrně v tl. 90 mm  
Odhad plochy dle výsledků diagnostiky vozovky  
(konstrukce B dle vzorových příčných řezů)  
vč. odvozu a uložení na skládku  
poplatek dle pol. 014102.f</t>
  </si>
  <si>
    <t>773*0,09=69,570 [A]   plocha x tl.</t>
  </si>
  <si>
    <t>18</t>
  </si>
  <si>
    <t>11315</t>
  </si>
  <si>
    <t>ODSTRANĚNÍ KRYTU ZPEVNĚNÝCH PLOCH Z BETONU</t>
  </si>
  <si>
    <t>Bourání betonové vrstvy pod litým asfaltem v tl. 150 mm  
(most 1016-2 - obnova obruby, šířka pruhu 0,5 m, délka 15,5 m)  
vč. odvozu a uložení na skládku  
poplatek dle pol. 014102.b</t>
  </si>
  <si>
    <t>8,1*0,15=1,215 [A]</t>
  </si>
  <si>
    <t>19</t>
  </si>
  <si>
    <t>11316</t>
  </si>
  <si>
    <t>ODSTRANĚNÍ KRYTU ZPEVNĚNÝCH PLOCH ZE SILNIČNÍCH DÍLCŮ</t>
  </si>
  <si>
    <t>Odstranění železobetonových krycích desek odvodňovacího žlabu o rozměřech 800 x 500 mm a tl. 150 mm (dálniční podjezd)   
vč. odvozu a uložení na skládku,  
poplatek v pol. 014102.c</t>
  </si>
  <si>
    <t>26*0,15=3,900 [A]    plocha x tl.</t>
  </si>
  <si>
    <t>20</t>
  </si>
  <si>
    <t>11328</t>
  </si>
  <si>
    <t>ODSTRANĚNÍ PŘÍKOPŮ, ŽLABŮ A RIGOLŮ Z PŘÍKOPOVÝCH TVÁRNIC</t>
  </si>
  <si>
    <t>Vybourání příkopové tvárnice šířky 210 mm v betonovém loži  
vč. odvozu a uložení na skládku  
poplatek dle pol. 014102.b</t>
  </si>
  <si>
    <t>23*0,21=4,830 [A]    délka dle zaměření x šířka a dle příl. č. C.3.1 - C.3.3</t>
  </si>
  <si>
    <t>Položka zahrnuje odstranění tvárnic včetně podkladu,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</si>
  <si>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21</t>
  </si>
  <si>
    <t>11329</t>
  </si>
  <si>
    <t>ODSTRANĚNÍ ZPEVNĚNÝCH PLOCH, PŘÍKOPŮ A RIGOLŮ Z LOMOVÉHO KAMENE</t>
  </si>
  <si>
    <t>Vybourání stávajících ploch z lomového kamene v betonu, předpokládaná tloušťka kamene 200 mm a lože 100 mm  
a otevřeného odvodňovacího žlabu z vyskládaných kamenů  
vč. odvozu a uložení na skládku  
poplatek dle pol. 014102.d</t>
  </si>
  <si>
    <t>20*0,30=6,000 [A]   plocha x tl. 
56*0,30=16,800 [B]   plocha x tl.-odhad 
Celkem: A+B=22,800 [C]</t>
  </si>
  <si>
    <t>Položka zahrnuje i odstranění podkladu, veškerou manipulaci s vybouraným materiálem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</si>
  <si>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22</t>
  </si>
  <si>
    <t>11332</t>
  </si>
  <si>
    <t>ODSTRANĚNÍ PODKLADŮ ZPEVNĚNÝCH PLOCH Z KAMENIVA NESTMELENÉHO</t>
  </si>
  <si>
    <t>Odstranění původních nestmelených podkladních vrstev vozovky průměrně v tl. 90 mm z důvodu sanace podloží (konstrukce A dle vzorových příčných řezů)  
a Odstranění původních nestmelených nestmelených podkladních vrstev vozovky průměrně v tl. 150 mm - Odhad plochy dle výsledků diagnostiky vozovky (konstrukce B dle vzorových příčných řezů)  
vč. odvozu a uložení na skládku  
poplatek dle pol. 014102.e</t>
  </si>
  <si>
    <t>2852*0,09=256,680 [A]    plocha x tl. 
3431*0,15=514,650 [B]    plocha x tl. 
Celkem: A+B=771,330 [C]</t>
  </si>
  <si>
    <t>23</t>
  </si>
  <si>
    <t>Odstranění stávajícího nestmeleného materiálu průměrně v tl. 200 mm (hospodářské sjezdy, sjezdy k nemovitostem)  
vč. odvozu a uložení na skládku  
poplatek dle pol. 014102.e</t>
  </si>
  <si>
    <t>105*0,2=21,000 [A]    plocha x tl.</t>
  </si>
  <si>
    <t>24</t>
  </si>
  <si>
    <t>11351</t>
  </si>
  <si>
    <t>ODSTRANĚNÍ ZÁHONOVÝCH OBRUBNÍKŮ</t>
  </si>
  <si>
    <t>M</t>
  </si>
  <si>
    <t>Vybourání betonových obrubníků šířky 50 mm  
vč. odvozu a uložení na skládku  
poplatek dle pol. 014102.b</t>
  </si>
  <si>
    <t>4=4,000 [A]   dle zaměření a dle příl. č. C.3.1 - C.3.3</t>
  </si>
  <si>
    <t>25</t>
  </si>
  <si>
    <t>11352</t>
  </si>
  <si>
    <t>ODSTRANĚNÍ CHODNÍKOVÝCH A SILNIČNÍCH OBRUBNÍKŮ BETONOVÝCH</t>
  </si>
  <si>
    <t>Bourání monolitického betonového obrubníku 100x200 mm po vodorovném održíznutí  
(most 1016-2 - obnova obruby)  
č. odvozu na skládku  
poplatek dle pol. 014102.b</t>
  </si>
  <si>
    <t>16,3=16,300 [A]</t>
  </si>
  <si>
    <t>26</t>
  </si>
  <si>
    <t>11354</t>
  </si>
  <si>
    <t>ODSTRANĚNÍ OBRUB Z KRAJNÍKŮ</t>
  </si>
  <si>
    <t>Vybourání kamenných krajníků  
vč. odvozu a uložení na skládku  
poplatek dle pol. 014102.d</t>
  </si>
  <si>
    <t>14=14,000 [A]</t>
  </si>
  <si>
    <t>27</t>
  </si>
  <si>
    <t>11372</t>
  </si>
  <si>
    <t>FRÉZOVÁNÍ ZPEVNĚNÝCH PLOCH ASFALTOVÝCH</t>
  </si>
  <si>
    <t>Frézování asfaltových vrstev stávající vozovky do hloubky 40 mm, očištění povrchu po frézování  
(vč. odvozu, uložení a uskladnění dle dispozic zhotovitele, povinný odkup frézované suti zhotovitelem!)  
Materiál byl zatříděn dle vyhlášky 130/2019 Sb. do kvalitativní třídy ZAS-T1.</t>
  </si>
  <si>
    <t>140,7*0,04=5,628 [B]       V místech napojení na stávající vozovky 
1913,2*0,04=76,528 [C]    konstrukce B dle vzorových příčných řezů - Odhad plochy dle výsledků diagnostiky vozovky 
Celkem: B+C=82,156 [D]</t>
  </si>
  <si>
    <t>28</t>
  </si>
  <si>
    <t>Frézování asfaltových vrstev stávající vozovky do hloubky 100 mm, očištění povrchu po frézování, vč. odvozu, uložení a uskladnění dle dispozic zhotovitele, povinný odkup frézované suti zhotovitelem! Materiál byl zatříděn dle vyhlášky 130/2019 Sb. do kvalitativní třídy ZAS-T1  
(konstrukce A dle vzorových příčných řezů)</t>
  </si>
  <si>
    <t>5003,3*0,1=500,330 [A]</t>
  </si>
  <si>
    <t>29</t>
  </si>
  <si>
    <t>Frézování asfaltových vrstev a penetračního makadamu do hloubky 150 mm, příčné přemístění frézovaného materiálu, část materiálu bude použita při recyklaci za studena na místě dle konstrukce A.</t>
  </si>
  <si>
    <t>1793*0,15=268,950 [A]</t>
  </si>
  <si>
    <t>30</t>
  </si>
  <si>
    <t>Frézování  asfaltové obrusné vrstvy stávající vozovky do hloubky 50 mm, očištění povrchu po frézování, vč. odvozu, uložení a uskladnění dle dispozic zhotovitele, povinný odkup frézované suti zhotovitelem! Materiál byl zatříděn dle vyhlášky 130/2019 Sb. do kvalitativní třídy ZAS-T1  
(konstrukce B dle vzorových příčných řezů)</t>
  </si>
  <si>
    <t>2985,2*0,05=149,260 [A]</t>
  </si>
  <si>
    <t>31</t>
  </si>
  <si>
    <t>12110</t>
  </si>
  <si>
    <t>SEJMUTÍ ORNICE NEBO LESNÍ PŮDY</t>
  </si>
  <si>
    <t>v minim. tl. 10 cm a 40 cm  
vč. odvozu na MDP</t>
  </si>
  <si>
    <t>(590*0,1)+(822*0,4)=387,800 [A]</t>
  </si>
  <si>
    <t>položka zahrnuje sejmutí ornice bez ohledu na tloušťku vrstvy a její vodorovnou dopravu  
nezahrnuje uložení na trvalou skládku</t>
  </si>
  <si>
    <t>32</t>
  </si>
  <si>
    <t>12373</t>
  </si>
  <si>
    <t>ODKOP PRO SPOD STAVBU SILNIC A ŽELEZNIC TŘ. I</t>
  </si>
  <si>
    <t>Výkop pro provedení sanace aktivní zóny, veškerá manipulace  
(bude čerpáno dle skutečného rozsahu)  
vč. odvozu na skládku  
poplatek dle pol. 014102.a</t>
  </si>
  <si>
    <t>5889=5 889,000 [A]    dle bilance zemních prací</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</si>
  <si>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</si>
  <si>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33</t>
  </si>
  <si>
    <t>Výkop a veškerá manipulace vč. odvozu na skládku,  
poplatek dle pol. 014102.a  
Výměry zemních prací byly spočítány na základě digitálního modelu softwarem AutoCAD Civil 3D od společnosti Autodesk</t>
  </si>
  <si>
    <t>1162=1 162,000 [A]</t>
  </si>
  <si>
    <t>34</t>
  </si>
  <si>
    <t>125733</t>
  </si>
  <si>
    <t>VYKOPÁVKY ZE ZEMNÍKŮ A SKLÁDEK TŘ. I, ODVOZ DO 3KM</t>
  </si>
  <si>
    <t>Dovoz materiálu z původní vozovky z meziskládky</t>
  </si>
  <si>
    <t>1792,9*0,15=268,935 [A]    dle pol. 567534.b</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</si>
  <si>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</si>
  <si>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35</t>
  </si>
  <si>
    <t>12893</t>
  </si>
  <si>
    <t>PŘEDRCENÍ VÝKOPKU TŘ. III</t>
  </si>
  <si>
    <t>Předrcení kameniva na frakci 0/32 mobilním drtičem</t>
  </si>
  <si>
    <t>745,3=745,300 [A]</t>
  </si>
  <si>
    <t>položka nezahrnuje žádnou manipulaci s výkopkem (nakládání, doprava)</t>
  </si>
  <si>
    <t>36</t>
  </si>
  <si>
    <t>12920</t>
  </si>
  <si>
    <t>ČIŠTĚNÍ KRAJNIC OD NÁNOSU</t>
  </si>
  <si>
    <t>tl. DO 100MM  
sejmutí drnu, nánosu z nezpevněných krajnic  
vč. odvozu a uložení na skládku  
poplatek dle pol. 014102.a</t>
  </si>
  <si>
    <t>1637,2*0,1=163,720 [A]   plocha x tl.</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</si>
  <si>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</si>
  <si>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37</t>
  </si>
  <si>
    <t>12931</t>
  </si>
  <si>
    <t>ČIŠTĚNÍ PŘÍKOPŮ OD NÁNOSU DO 0,25M3/M</t>
  </si>
  <si>
    <t>Vyčištění zaneseného příkopu, Vyčištění liniového odvodňovacího žlabu šířky 250 mm a Vyčištění liniového odvodňovacího štěrbinového žlabu šířky 400 mm  
vč. odvozu a uložení na skládku  
poplatek dle pol. 014102.a</t>
  </si>
  <si>
    <t>664,7=664,700 [A]    
6=6,000 [B] 
10=10,000 [C] 
Celkem: A+B+C=680,700 [D]</t>
  </si>
  <si>
    <t>38</t>
  </si>
  <si>
    <t>129945</t>
  </si>
  <si>
    <t>ČIŠTĚNÍ POTRUBÍ DN DO 300MM</t>
  </si>
  <si>
    <t>Vyčištění zanesené trouby DN 300  
(bude čerpáno dle skutečného rozsahu)  
poplatek za skládku dle pol. 014102.a</t>
  </si>
  <si>
    <t>105=105,000 [A]</t>
  </si>
  <si>
    <t>39</t>
  </si>
  <si>
    <t>129946</t>
  </si>
  <si>
    <t>ČIŠTĚNÍ POTRUBÍ DN DO 400MM</t>
  </si>
  <si>
    <t>Vyčištění zanesených propustků DN 400   
poplatek za skládku dle pol. 014102.a</t>
  </si>
  <si>
    <t>60=60,000 [A]</t>
  </si>
  <si>
    <t>40</t>
  </si>
  <si>
    <t>129957</t>
  </si>
  <si>
    <t>ČIŠTĚNÍ POTRUBÍ DN DO 500MM</t>
  </si>
  <si>
    <t>Vyčištění zanesených propustků DN 500  
poplatek za skládku dle pol. 014102.a</t>
  </si>
  <si>
    <t>9=9,000 [A]</t>
  </si>
  <si>
    <t>41</t>
  </si>
  <si>
    <t>129958</t>
  </si>
  <si>
    <t>ČIŠTĚNÍ POTRUBÍ DN DO 600MM</t>
  </si>
  <si>
    <t>Vyčištění zanesených propustků DN 600  
poplatek za skládku dle pol. 014102.a</t>
  </si>
  <si>
    <t>12=12,000 [A]</t>
  </si>
  <si>
    <t>42</t>
  </si>
  <si>
    <t>13173</t>
  </si>
  <si>
    <t>HLOUBENÍ JAM ZAPAŽ I NEPAŽ TŘ. I</t>
  </si>
  <si>
    <t>Výkop pro uložení trouby propustku v km 0,178, včetně zapažení stěn, veškerá manipulace, odvoz a uložení  
(bude čerpáno dle skutečného rozsahu)  
vč. odvozu na skládku  
poplatek dle pol. 014102.a</t>
  </si>
  <si>
    <t>189,8=189,800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</si>
  <si>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</si>
  <si>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43</t>
  </si>
  <si>
    <t>13273</t>
  </si>
  <si>
    <t>HLOUBENÍ RÝH ŠÍŘ DO 2M PAŽ I NEPAŽ TŘ. I</t>
  </si>
  <si>
    <t>Výkop pro uložení trouby propustku,   
vč. odvozu na skládku  
poplatek dle pol. 014102.a</t>
  </si>
  <si>
    <t>97=97,000 [A]   dle situace a vzor. řezu</t>
  </si>
  <si>
    <t>44</t>
  </si>
  <si>
    <t>17110</t>
  </si>
  <si>
    <t>ULOŽENÍ SYPANINY DO NÁSYPŮ SE ZHUTNĚNÍM</t>
  </si>
  <si>
    <t>Uložení / rozprostření materiálu z původní vozovky  
dle pol. 125733</t>
  </si>
  <si>
    <t>268,935=268,935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</si>
  <si>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</si>
  <si>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45</t>
  </si>
  <si>
    <t>17120</t>
  </si>
  <si>
    <t>ULOŽENÍ SYPANINY DO NÁSYPŮ A NA SKLÁDKY BEZ ZHUTNĚNÍ</t>
  </si>
  <si>
    <t>uložení vykopané zeminy dle pol. 12373.a, 12373.b, z hloubení rýh dle pol. 13273 a z hloubení jam dle pol. 13173.</t>
  </si>
  <si>
    <t>5889+1162+97+189,8=7 337,800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</si>
  <si>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</si>
  <si>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46</t>
  </si>
  <si>
    <t>17180</t>
  </si>
  <si>
    <t>ULOŽENÍ SYPANINY DO NÁSYPŮ Z NAKUPOVANÝCH MATERIÁLŮ</t>
  </si>
  <si>
    <t>Násyp, zhutnění, předpoklad nákupu vhodného materiálu, vč. dovozu   
(o případném využití vyfrézovaného materiálu ze stavby rozhodne TDI),  
zhutněný nenamrzavý materiál vhodný dle ČSN 73 6133  
Pozn.: O zpětném využití zeminy do násypů bude rozhodnuto geologem stavby.   
Výměry zemních prací byly spočítány na základě digitálního modelu softwarem AutoCAD Civil 3D od společnosti Autodesk</t>
  </si>
  <si>
    <t>251,9=251,900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</si>
  <si>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</si>
  <si>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47</t>
  </si>
  <si>
    <t>Násyp pro strmý svah se zeleným lícem, zhutnění po vrstvách max 0,25 m, nákup vhodného materiálu, vč. dovozu.  
ID min. 0,9  
materiál ŠDA 0/32,</t>
  </si>
  <si>
    <t>938,4=938,400 [A]</t>
  </si>
  <si>
    <t>48</t>
  </si>
  <si>
    <t>17581</t>
  </si>
  <si>
    <t>OBSYP POTRUBÍ A OBJEKTŮ Z NAKUPOVANÝCH MATERIÁLŮ</t>
  </si>
  <si>
    <t>Zásyp trouby propustku ze štěrkodrti ŠD 0/32, hutnění po vrstvách tl. max. 0,30 m  
(bude čerpáno dle skutečného rozsahu)</t>
  </si>
  <si>
    <t>275,9=275,900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</si>
  <si>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</si>
  <si>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49</t>
  </si>
  <si>
    <t>18222</t>
  </si>
  <si>
    <t>ROZPROSTŘENÍ ORNICE VE SVAHU V TL DO 0,15M</t>
  </si>
  <si>
    <t>bude využita ornice z MDP  
vč. dovozu a manipulace</t>
  </si>
  <si>
    <t>711,9=711,900 [A]</t>
  </si>
  <si>
    <t>položka zahrnuje:  
nutné přemístění ornice z dočasných skládek vzdálených do 50m  
rozprostření ornice v předepsané tloušťce ve svahu přes 1:5</t>
  </si>
  <si>
    <t>50</t>
  </si>
  <si>
    <t>18232</t>
  </si>
  <si>
    <t>ROZPROSTŘENÍ ORNICE V ROVINĚ V TL DO 0,15M</t>
  </si>
  <si>
    <t>57,8=57,800 [A]</t>
  </si>
  <si>
    <t>položka zahrnuje:  
nutné přemístění ornice z dočasných skládek vzdálených do 50m  
rozprostření ornice v předepsané tloušťce v rovině a ve svahu do 1:5</t>
  </si>
  <si>
    <t>51</t>
  </si>
  <si>
    <t>18235</t>
  </si>
  <si>
    <t>ROZPROSTŘENÍ ORNICE V ROVINĚ V TL DO 0,50M</t>
  </si>
  <si>
    <t>Ohumusování v tl. 400 mm v rovině, materiál, dovoz a veškerá manipulace  
(obnova zatrubnění DN 300, bude čerpáno dle skutečného rozsahu)</t>
  </si>
  <si>
    <t>41=41,000 [A]</t>
  </si>
  <si>
    <t>52</t>
  </si>
  <si>
    <t>18242</t>
  </si>
  <si>
    <t>ZALOŽENÍ TRÁVNÍKU HYDROOSEVEM NA ORNICI</t>
  </si>
  <si>
    <t>vč. ošetřování a zalévání</t>
  </si>
  <si>
    <t>57,8+1708,9=1 766,700 [A]   dle sit.</t>
  </si>
  <si>
    <t>Zahrnuje dodání předepsané travní směsi, hydroosev na ornici, zalévání, první pokosení, to vše bez ohledu na sklon terénu</t>
  </si>
  <si>
    <t>Základy</t>
  </si>
  <si>
    <t>53</t>
  </si>
  <si>
    <t>21262</t>
  </si>
  <si>
    <t>TRATIVODY KOMPLET Z TRUB Z PLAST HMOT DN DO 100MM</t>
  </si>
  <si>
    <t>Podélná drenáž z drenážní trubky PVC 100 perforovaná s plným dnem  
vč. ŠP lože fr. 0-22 tl. 0,10 m  
vč. Obsypu drenážní trubky kamenivem frakce 8-16 do výšky 100 mm nad povrch drenáže  
vč. Zaústění drenážní trubky do skruže uliční vpusti, vrtání otvorů (11 ks)  
vč. Zaústění drenážní trubky do trubního propustku z plastové trouby, vrtání otvoru (2 ks)</t>
  </si>
  <si>
    <t>543,9=543,900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</si>
  <si>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</si>
  <si>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54</t>
  </si>
  <si>
    <t>drenážní potrubí DN100, perforace 220°, SN 8  
vyztužený svah</t>
  </si>
  <si>
    <t>13+38+54=105,000 [A]</t>
  </si>
  <si>
    <t>55</t>
  </si>
  <si>
    <t>21263</t>
  </si>
  <si>
    <t>TRATIVODY KOMPLET Z TRUB Z PLAST HMOT DN DO 150MM</t>
  </si>
  <si>
    <t>drenážní potrubí KG 125  
vyztužený svah</t>
  </si>
  <si>
    <t>12+7,2=19,200 [A]</t>
  </si>
  <si>
    <t>56</t>
  </si>
  <si>
    <t>21361</t>
  </si>
  <si>
    <t>DRENÁŽNÍ VRSTVY Z GEOTEXTILIE</t>
  </si>
  <si>
    <t>Obalení drenáže do filtrační geotextílie</t>
  </si>
  <si>
    <t>(0,35+0,4)*2*543,9=815,850 [A]   dle pol. 21262 a vzor. řez</t>
  </si>
  <si>
    <t>Položka zahrnuje:  
- dodávku předepsané geotextilie (včetně nutných přesahů) pro drenážní vrstvu, včetně mimostaveništní a vnitrostaveništní dopravy  
- provedení drenážní vrstvy předepsaných rozměrů a předepsaného tvaru</t>
  </si>
  <si>
    <t>57</t>
  </si>
  <si>
    <t>21452</t>
  </si>
  <si>
    <t>SANAČNÍ VRSTVY Z KAMENIVA DRCENÉHO</t>
  </si>
  <si>
    <t>Sanace zemní pláně štěrkodrtí ŠDA 0/63  v předpokládané tl. 500 mm (hutnění po vrstvách   
0,25 m)  
(bude čerpáno dle skutečného rozsahu)  
výkop je dle pol. 12373.a</t>
  </si>
  <si>
    <t>6163=6 163,000 [A]</t>
  </si>
  <si>
    <t>položka zahrnuje dodávku předepsaného kameniva, mimostaveništní a vnitrostaveništní dopravu a jeho uložení  
není-li v zadávací dokumentaci uvedeno jinak, jedná se o nakupovaný materiál</t>
  </si>
  <si>
    <t>58</t>
  </si>
  <si>
    <t>21461</t>
  </si>
  <si>
    <t>SEPARAČNÍ GEOTEXTILIE</t>
  </si>
  <si>
    <t>Separační netkaná geotextílie pro uložení na parapláň při provádění sanace zemní pláně,  
šířka 3 m dle TP 97, pevnost proti protlačení CBR &gt; 3 kN, odolnost proti proražení  &lt; 10 mm, tažnost &gt; 50%</t>
  </si>
  <si>
    <t>6163/0,5=12 326,000 [A]   dle pol. 21452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</si>
  <si>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</si>
  <si>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59</t>
  </si>
  <si>
    <t>21461B</t>
  </si>
  <si>
    <t>SEPARAČNÍ GEOTEXTILIE DO 200G/M2</t>
  </si>
  <si>
    <t>separačně filtrační geotextílie, min. 200 g/m2 pro vyztužený svah</t>
  </si>
  <si>
    <t>(2,43*109,5+2,7*22,5)*1,2=392,202 [A]</t>
  </si>
  <si>
    <t>60</t>
  </si>
  <si>
    <t>21461F</t>
  </si>
  <si>
    <t>SEPARAČNÍ GEOTEXTILIE DO 600G/M2</t>
  </si>
  <si>
    <t>separační geotextílie, min. 600 g/m2 pro vyztužený svah</t>
  </si>
  <si>
    <t>1,2*109,5=131,400 [A]</t>
  </si>
  <si>
    <t>61</t>
  </si>
  <si>
    <t>272324</t>
  </si>
  <si>
    <t>ZÁKLADY ZE ŽELEZOBETONU DO C25/30</t>
  </si>
  <si>
    <t>Základ železobetonový čela propustku v km 0,178, vyztužení 100 kg/m3  
z betonu C25/30 XF3, včetně bednění, 1 ks.</t>
  </si>
  <si>
    <t>4,8=4,800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</si>
  <si>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</si>
  <si>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62</t>
  </si>
  <si>
    <t>beton C25/30 - XC2, XA1 (základy stožáry VO)  
vyztužený svah</t>
  </si>
  <si>
    <t>0,48+0,56+0,44-0,1=1,380 [A]</t>
  </si>
  <si>
    <t>63</t>
  </si>
  <si>
    <t>272365</t>
  </si>
  <si>
    <t>VÝZTUŽ ZÁKLADŮ Z OCELI 10505, B500B</t>
  </si>
  <si>
    <t>dle pol. 272324.a a 272324.b</t>
  </si>
  <si>
    <t>4,8*100*0,001=0,480 [A] 
1,38*100*0,001=0,138 [B]    
Celkem: A+B=0,618 [C]</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</si>
  <si>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</si>
  <si>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64</t>
  </si>
  <si>
    <t>272366</t>
  </si>
  <si>
    <t>VÝZTUŽ ZÁKLADŮ Z KARI SÍTÍ</t>
  </si>
  <si>
    <t>výztužné sítě 6/150x6/150 (plocha 2x3 m) (výztuž základů stožárů)  
vyztužený svah</t>
  </si>
  <si>
    <t>0,001*30,8=0,031 [A]</t>
  </si>
  <si>
    <t>65</t>
  </si>
  <si>
    <t>28994</t>
  </si>
  <si>
    <t>R</t>
  </si>
  <si>
    <t>OPLÁŠTĚNÍ (ZPEVNĚNÍ) Z OCELOVÝCH SÍTÍ (A MŘÍŽOVIN)</t>
  </si>
  <si>
    <t>certifikovaný systém se zeleným lícem (skladebné rozměry 2,0 x 0,5 m) - dle příl. č. D.1.1.8.  
- Gabionové síto, drát průměr 4 mm, protikorozní ochrana Zn90Al10, rozměry síta 3,2 x 2,0 m – jeden blok.  
- distanční spony a výztužné trojúhelníky, drát průměr 4 mm a stejné PKO jako konstrukce.</t>
  </si>
  <si>
    <t>440,34=440,340 [A]</t>
  </si>
  <si>
    <t>Položka zahrnuje:  
- dodávku předepsaných sítí  
- úpravu, očištění a ochranu podkladu  
- přichycení k podkladu, případně zatížení  
- úpravy spojů a zajištění okrajů  
- úpravy pro odvodnění  
- nutné přesahy  
- mimostaveništní a vnitrostaveništní dopravu</t>
  </si>
  <si>
    <t>66</t>
  </si>
  <si>
    <t>289973</t>
  </si>
  <si>
    <t>OPLÁŠTĚNÍ (ZPEVNĚNÍ) Z GEOSÍTÍ A GEOROHOŽÍ</t>
  </si>
  <si>
    <t>biodegradační kokosová rohož - součást zpevnění se zeeným lícem dle pol. 28994.R  
vč. Vrstvy humusu min. tl. 200 mm.</t>
  </si>
  <si>
    <t>Položka zahrnuje:  
- dodávku předepsané geosítě nebi georohože  
- úpravu, očištění a ochranu podkladu  
- přichycení k podkladu, případně zatížení  
- úpravy spojů a zajištění okrajů  
- úpravy pro odvodnění  
- nutné přesahy  
- mimostaveništní a vnitrostaveništní dopravu</t>
  </si>
  <si>
    <t>Svislé konstrukce</t>
  </si>
  <si>
    <t>67</t>
  </si>
  <si>
    <t>31118</t>
  </si>
  <si>
    <t>ZDI A STĚNY PODPĚR A VOLNÉ Z DÍLCŮ ŽELBET</t>
  </si>
  <si>
    <t>železobetonový prefabrikát beton C45/55-XF4,XD3, výška dříku 1,0 m, šířka 0,5m  
vč. výztuže</t>
  </si>
  <si>
    <t>8=8,000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</si>
  <si>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</si>
  <si>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68</t>
  </si>
  <si>
    <t>31119</t>
  </si>
  <si>
    <t>železobetonový prefabrikát beton C45/55-XF4,XD3, výška dříku 1,2 m, šířka 0,5m  
vč. výztuže</t>
  </si>
  <si>
    <t>18=18,000 [B]</t>
  </si>
  <si>
    <t>69</t>
  </si>
  <si>
    <t>317325</t>
  </si>
  <si>
    <t>ŘÍMSY ZE ŽELEZOBETONU DO C30/37</t>
  </si>
  <si>
    <t>Římsa čela propustku v km 0,178 šířky 0,5 m železobeton provzdušněný C30/37-XF4</t>
  </si>
  <si>
    <t>0,8=0,800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</si>
  <si>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</si>
  <si>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70</t>
  </si>
  <si>
    <t>317365</t>
  </si>
  <si>
    <t>VÝZTUŽ ŘÍMS Z OCELI 10505, B500B</t>
  </si>
  <si>
    <t>0,8*200*0,001=0,160 [B]   dle pol. 317325</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</si>
  <si>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</si>
  <si>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71</t>
  </si>
  <si>
    <t>(most 1016-2 - obnova obruby)</t>
  </si>
  <si>
    <t>(15,5*0,1*0,2)*200*0,001=0,062 [A]  dle pol. 91732</t>
  </si>
  <si>
    <t>72</t>
  </si>
  <si>
    <t>vodorovné vlepované kotvy průměru 14 mm, délky 700 mm po 200 mm do konstrukce římsy, (most 1016-2 - obnova obruby)</t>
  </si>
  <si>
    <t>15,5/0,2=77,500 [A]    počet kusů kotev 
A*0,7*1,3*0,001=0,071 [B]    kusy x délka 1 kusu x hmotnost v kg/m x převod na tuny</t>
  </si>
  <si>
    <t>73</t>
  </si>
  <si>
    <t>327212</t>
  </si>
  <si>
    <t>ZDI OPĚRNÉ, ZÁRUBNÍ, NÁBŘEŽNÍ Z LOMOVÉHO KAMENE NA MC</t>
  </si>
  <si>
    <t>Obklad kolmého čela propustku v km 0,178 lomovým kamenem pro zdivo soklové průměrné tl. 200 mm, vyspárováno cementovou maltou MC25 XF3</t>
  </si>
  <si>
    <t>4,6*0,2=0,920 [A]</t>
  </si>
  <si>
    <t>položka zahrnuje dodávku a osazení lomového kamene, jeho výběr a případnou úpravu, dodávku předepsané malty, spárování.</t>
  </si>
  <si>
    <t>74</t>
  </si>
  <si>
    <t>333325</t>
  </si>
  <si>
    <t>MOSTNÍ OPĚRY A KŘÍDLA ZE ŽELEZOVÉHO BETONU DO C30/37</t>
  </si>
  <si>
    <t>Čelo propustku v km 0,178 kolmé železobetonové (množství betonu 6,9 m3), vč. vyztužení 100 kg/m3  
z betonu C30/37 XF4, včetně bednění, vč.opatření  povrchů  betonu  izolací  proti zemní vlhkosti v částech, kde přijdou do styku se zeminou nebo kamenivem - 1x nátěr penetrační + 2x nátěr izolační asfaltový (kolmé čelo propustku v km 0,178 včetně betonového základu).</t>
  </si>
  <si>
    <t>6,9=6,900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</si>
  <si>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</si>
  <si>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75</t>
  </si>
  <si>
    <t>333365</t>
  </si>
  <si>
    <t>VÝZTUŽ MOSTNÍCH OPĚR A KŘÍDEL Z OCELI 10505, B500B</t>
  </si>
  <si>
    <t>cca 100 kg/m3 betonu dle pol. 333325</t>
  </si>
  <si>
    <t>6,9*100*0,001=0,690 [A]</t>
  </si>
  <si>
    <t>Vodorovné konstrukce</t>
  </si>
  <si>
    <t>76</t>
  </si>
  <si>
    <t>451212</t>
  </si>
  <si>
    <t>PODKL A VÝPLŇ VRSTVY Z LOM KAMENE NA MC</t>
  </si>
  <si>
    <t>Obložení příkopů nebo svahů lomovým kamenem v tl. 200 mm v betonovém loži C20/25 XF3 tl. 100 mm (pol. 451314), vrstva štěrkopísku ŠP tl. 100 mm, vyspárování cementovou maltou MC25-XF4  
vtoky, výtoky a šikmá čela propustků, vyústění uličních vpustí do svahů</t>
  </si>
  <si>
    <t>57,6*0,2=11,520 [A]</t>
  </si>
  <si>
    <t>položka zahrnuje dodávku a rozprostření lomového kamene včetně dodávky a výplně z cementové malty předepsané kvality,</t>
  </si>
  <si>
    <t>77</t>
  </si>
  <si>
    <t>45131</t>
  </si>
  <si>
    <t>PODKL A VÝPLŇ VRSTVY Z PROST BET</t>
  </si>
  <si>
    <t>Nové ukotvení kamenných patníků do betonového lože</t>
  </si>
  <si>
    <t>6*0,5=3,000 [A]     odhad betonu pro jeden patník</t>
  </si>
  <si>
    <t>78</t>
  </si>
  <si>
    <t>451312</t>
  </si>
  <si>
    <t>PODKLADNÍ A VÝPLŇOVÉ VRSTVY Z PROSTÉHO BETONU C12/15</t>
  </si>
  <si>
    <t>Podkladní beton tl. 100 mm C12/15-Xo pod základem kolmého čela propustku v km 0,178, pod horskou vpustí a pod ŽB troubami  
podkladní beton C12/15 - X0 (pro prefabrikáty) u vyztuženého svahu</t>
  </si>
  <si>
    <t>9,5*0,1=0,950 [B] 
0,2*13=2,600 [C] 
Celkem: B+C=3,550 [D]</t>
  </si>
  <si>
    <t>79</t>
  </si>
  <si>
    <t>451314</t>
  </si>
  <si>
    <t>PODKLADNÍ A VÝPLŇOVÉ VRSTVY Z PROSTÉHO BETONU C25/30</t>
  </si>
  <si>
    <t>Betonové lože C20/25n-XF3 pod ŽB rouru propustku  
(bude čerpáno dle skutečného rozsahu)  
betonové lože C20/25 XF3 tl. 100 mm pod lomový kámen dle pol. 451212</t>
  </si>
  <si>
    <t>8,1=8,100 [A] 
57,6*0,1=5,760 [B] 
Celkem: A+B=13,860 [C]</t>
  </si>
  <si>
    <t>80</t>
  </si>
  <si>
    <t>451325</t>
  </si>
  <si>
    <t>PODKL A VÝPLŇ VRSTVY ZE ŽELEZOBET DO C30/37</t>
  </si>
  <si>
    <t>Vrstva z betonu C30/37 XF4 tl. 150 mm, vyztužená kari sítí průměru 10 mm s oky 100/100 mm  
(most 1016-2 - obnova obruby, pod vrstvu litého asfaltu)</t>
  </si>
  <si>
    <t>7,8*0,15=1,170 [A]</t>
  </si>
  <si>
    <t>81</t>
  </si>
  <si>
    <t>451366</t>
  </si>
  <si>
    <t>VÝZTUŽ PODKL VRSTEV Z KARI-SÍTÍ</t>
  </si>
  <si>
    <t>cca 100 kg /m3 dle pol. 451325</t>
  </si>
  <si>
    <t>1,17*100*0,001=0,117 [B]</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</si>
  <si>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veškerá opatření pro zajištění soudržnosti výztuže a betonu  
- vodivé propojení výztuže, které je součástí ochrany konstrukce proti vlivům bludných proudů, vyvedení do měřících skříní nebo míst pro měření bludných proudů  
- povrchovou antikorozní úpravu výztuže  
- separaci výztuže</t>
  </si>
  <si>
    <t>82</t>
  </si>
  <si>
    <t>45152</t>
  </si>
  <si>
    <t>PODKLADNÍ A VÝPLŇOVÉ VRSTVY Z KAMENIVA DRCENÉHO</t>
  </si>
  <si>
    <t>štěrkový polštář ŠDa 0-32 u vyztuženého svahu</t>
  </si>
  <si>
    <t>0,82*(109,5+22,5)+11*0,82=117,260 [A]</t>
  </si>
  <si>
    <t>83</t>
  </si>
  <si>
    <t>45157</t>
  </si>
  <si>
    <t>PODKLADNÍ A VÝPLŇOVÉ VRSTVY Z KAMENIVA TĚŽENÉHO</t>
  </si>
  <si>
    <t>Štěrkopískový podsyp ŠP tl. min. 150 mm pod plastovou troubu propustku  
(bude čerpáno dle skutečného rozsahu)  
vrstva štěrkopísku ŠP tl. 100 mm pod lomovým kamenem</t>
  </si>
  <si>
    <t>7,1=7,100 [A] 
57,6*0,1=5,760 [B]   dle pol. 451211 
Celkem: A+B=12,860 [C]</t>
  </si>
  <si>
    <t>84</t>
  </si>
  <si>
    <t>467314</t>
  </si>
  <si>
    <t>STUPNĚ A PRAHY VODNÍCH KORYT Z PROSTÉHO BETONU C25/30</t>
  </si>
  <si>
    <t>Základní betonový práh pod troubou propustku (7 ks) a na konci odláždění koryta (9 ks) z betonu C20/25 nXF3,  
(bude čerpáno dle skutečného rozsahu)</t>
  </si>
  <si>
    <t>5,4=5,400 [A]</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</si>
  <si>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</si>
  <si>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Komunikace</t>
  </si>
  <si>
    <t>85</t>
  </si>
  <si>
    <t>562101</t>
  </si>
  <si>
    <t>VOZOVKOVÉ VRSTVY Z MATERIÁLŮ STABIL CEMENTEM TŘ I</t>
  </si>
  <si>
    <t>SC C3/4 tl. 150 mm  
(konstrukce B dle vzorových příčných řezů)</t>
  </si>
  <si>
    <t>3025,1*0,15=453,765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</si>
  <si>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</si>
  <si>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86</t>
  </si>
  <si>
    <t>56330</t>
  </si>
  <si>
    <t>VOZOVKOVÉ VRSTVY ZE ŠTĚRKODRTI</t>
  </si>
  <si>
    <t>ŠDA 0/63 tl. 200 mm  
(konstrukce B dle vzorových příčných řezů)</t>
  </si>
  <si>
    <t>3575,1*0,2=715,020 [A]</t>
  </si>
  <si>
    <t>- dodání kameniva předepsané kvality a zrnitosti  
- rozprostření a zhutnění vrstvy v předepsané tloušťce  
- zřízení vrstvy bez rozlišení šířky, pokládání vrstvy po etapách  
- nezahrnuje postřiky, nátěry</t>
  </si>
  <si>
    <t>87</t>
  </si>
  <si>
    <t>ŠDA 0/32  tl. 150 mm v dopravním ostrůvku v ul. Ke Hrušce</t>
  </si>
  <si>
    <t>12*2=24,000 [A]</t>
  </si>
  <si>
    <t>88</t>
  </si>
  <si>
    <t>56360</t>
  </si>
  <si>
    <t>VOZOVKOVÉ VRSTVY Z RECYKLOVANÉHO MATERIÁLU</t>
  </si>
  <si>
    <t>Zhutněná vrstva asfaltového recyklátu frakce 0-32 získaného z frézování vozovky tloušťky 0,15 m (hospodářské sjezdy)  
(o využití vyfrézovaného materiálu ze stavby rozhodne TDI, předpoklad nákup vhodného materiálu fr. 0/32,)</t>
  </si>
  <si>
    <t>93,9*0,15=14,085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</si>
  <si>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</si>
  <si>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89</t>
  </si>
  <si>
    <t>567534</t>
  </si>
  <si>
    <t>VRST PRO OBNOVU A OPR RECYK ZA STUD CEM A ASF EM TL DO 150MM</t>
  </si>
  <si>
    <t>Recyklace za studena na místě RS CA dle TP 208 tl. 150 mm,  
povrch po frézování bude dále rozfrézován, bude přidáno doplňkové kamenivo podle výsledků průkazní zkoušky, provedena reprofilace do požadovaných sklonových poměrů a předhutnění vrstvy, dávkování asfaltové emulze 2,0-3,5% v množství zbytkového asfaltu a dávkování cementu 2,5-5% dle TP 208  
(konstrukce A dle vzorových příčných řezů)</t>
  </si>
  <si>
    <t>3175,7=3 175,700 [A]</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</si>
  <si>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</si>
  <si>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90</t>
  </si>
  <si>
    <t>Recyklace za studena na místě RS CA dle TP 208 tl. 150 mm na plochách sanace podloží, příčné přemístění frézovaného původního materiálu (podkladní asfaltová vrstva, penetrační makadam) a rozprostření  materiálu z původní vozovky, přidání doplňkového kameniva podle výsledků průkazní zkoušky, reprofilace do požadovaných sklonových poměrů a předhutnění vrstvy, dávkování asfaltové emulze 2,0-3,5% v množství zbytkového asfaltu a dávkování cementu 2,5-5% dle TP 208  
(konstrukce A dle vzorových příčných řezů)</t>
  </si>
  <si>
    <t>1792,9=1 792,900 [A]</t>
  </si>
  <si>
    <t>91</t>
  </si>
  <si>
    <t>56963</t>
  </si>
  <si>
    <t>ZPEVNĚNÍ KRAJNIC Z RECYKLOVANÉHO MATERIÁLU TL DO 150MM</t>
  </si>
  <si>
    <t>Zhutněná vrstva asfaltového recyklátu frakce 0-32 získaného z frézování vozovky jako nezpevněná krajnice tloušťky 0,15 m  
(o využití vyfrézovaného materiálu ze stavby rozhodne TDI, předpoklad nákup vhodného materiálu fr. 0/32,)</t>
  </si>
  <si>
    <t>536,6=536,600 [A]</t>
  </si>
  <si>
    <t>92</t>
  </si>
  <si>
    <t>572123</t>
  </si>
  <si>
    <t>INFILTRAČNÍ POSTŘIK Z EMULZE DO 1,0KG/M2</t>
  </si>
  <si>
    <t>PI-C 0,80 kg/m2</t>
  </si>
  <si>
    <t>8081,5=8 081,500 [A]    dle pol. 574E66</t>
  </si>
  <si>
    <t>- dodání všech předepsaných materiálů pro postřiky v předepsaném množství  
- provedení dle předepsaného technologického předpisu  
- zřízení vrstvy bez rozlišení šířky, pokládání vrstvy po etapách  
- úpravu napojení, ukončení</t>
  </si>
  <si>
    <t>93</t>
  </si>
  <si>
    <t>572213</t>
  </si>
  <si>
    <t>SPOJOVACÍ POSTŘIK Z EMULZE DO 0,5KG/M2</t>
  </si>
  <si>
    <t>0,40 kg/m2</t>
  </si>
  <si>
    <t>8168=8 168,000 [A]    dle pol. 574A34</t>
  </si>
  <si>
    <t>94</t>
  </si>
  <si>
    <t>574A34</t>
  </si>
  <si>
    <t>ASFALTOVÝ BETON PRO OBRUSNÉ VRSTVY ACO 11+, 11S TL. 40MM</t>
  </si>
  <si>
    <t>(konstrukce A a B dle vzorových příčných řezů)  
50/70</t>
  </si>
  <si>
    <t>8168=8 168,000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</si>
  <si>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</si>
  <si>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95</t>
  </si>
  <si>
    <t>574E66</t>
  </si>
  <si>
    <t>ASFALTOVÝ BETON PRO PODKLADNÍ VRSTVY ACP 16+, 16S TL. 70MM</t>
  </si>
  <si>
    <t>8081,5=8 081,500 [A]</t>
  </si>
  <si>
    <t>96</t>
  </si>
  <si>
    <t>575C66</t>
  </si>
  <si>
    <t>LITÝ ASFALT MA 8 V  TL. 50MM</t>
  </si>
  <si>
    <t>Vrstva z litého asfaltu MA 8 V   tl. 50 mm  
(most 1016-2 - obnova obruby)</t>
  </si>
  <si>
    <t>7,8=7,800 [A]</t>
  </si>
  <si>
    <t>97</t>
  </si>
  <si>
    <t>58252</t>
  </si>
  <si>
    <t>DLÁŽDĚNÉ KRYTY Z BETONOVÝCH DLAŽDIC DO LOŽE Z MC</t>
  </si>
  <si>
    <t>Betonová příložná deska k příkopové tvárnici (C25/30-XF4) orientační rozměry 500x300 mm, tl. 80 mm  
uložená do betonového lože C20/25 nXF3 a  
Polovina betonové příložné desky k příkopové tvárnici (C25/30-XF4) orientačních rozměrů 500x300 mm, tl. 80 mm, řezaná šikmým řezem na poloviny  
uložená do betonového lože C20/25 nXF3</t>
  </si>
  <si>
    <t>100,8*0,5=50,400 [A] 
50,4*0,25=12,600 [B] 
Celkem: A+B=63,000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</si>
  <si>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</si>
  <si>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98</t>
  </si>
  <si>
    <t>582612</t>
  </si>
  <si>
    <t>KRYTY Z BETON DLAŽDIC SE ZÁMKEM ŠEDÝCH TL 80MM DO LOŽE Z KAM</t>
  </si>
  <si>
    <t>dopravní ostrůvek v ul. Ke Hrušce  vč. lože tl. 40 mm</t>
  </si>
  <si>
    <t>Úpravy povrchů, podlahy, výplně otvorů</t>
  </si>
  <si>
    <t>99</t>
  </si>
  <si>
    <t>62631</t>
  </si>
  <si>
    <t>SPOJOVACÍ MŮSTEK MEZI STARÝM A NOVÝM BETONEM</t>
  </si>
  <si>
    <t>Sanace mostní římsy (most 1016-2) a betonového čela stávajícího propustku (1 ks)  
spojovací můstek</t>
  </si>
  <si>
    <t>7,3+2,7=10,000 [A]   dle pol. 62641</t>
  </si>
  <si>
    <t>položka zahrnuje:  
dodávku veškerého materiálu potřebného pro předepsanou úpravu v předepsané kvalitě  
nutné vyspravení podkladu, případně zatření spar zdiva  
položení vrstvy v předepsané tloušťce  
potřebná lešení a podpěrné konstrukce</t>
  </si>
  <si>
    <t>100</t>
  </si>
  <si>
    <t>62641</t>
  </si>
  <si>
    <t>SJEDNOCUJÍCÍ STĚRKA JEMNOU MALTOU TL CCA 2MM</t>
  </si>
  <si>
    <t>Sanace mostní římsy (most 1016-2) a betonového čela stávajícího propustku (1 ks)  
reprofilační malta, dvojitý antikarbonatační (sjednocující) nátěr</t>
  </si>
  <si>
    <t>7,3=7,300 [A]   dle pol. 938442 
2,7=2,700 [B]    
Celkem: A+B=10,000 [C]</t>
  </si>
  <si>
    <t>Přidružená stavební výroba</t>
  </si>
  <si>
    <t>101</t>
  </si>
  <si>
    <t>709110</t>
  </si>
  <si>
    <t>PROVIZORNÍ ZAJIŠTĚNÍ KABELU VE VÝKOPU</t>
  </si>
  <si>
    <t>Ochrana stávajícího vedení sdělovacích kabelů (dálniční podjezd):  
odkrytí 3 tras kabelového vedení, vyjmutí kabelů a optotrubek a jejich zavěšení na závěsy (např. ocelové háky) ukotvené ve spárách mezi kameny na mostní opěru, následně (po provedení prací a zhutnění zásypu) opětovné uložení do prostoru mezi silnicí a opěrou do podélně dělených chrániček, přiložení 1 rezervní trubky 110/94, sanace otvorů v opěře po závěsech</t>
  </si>
  <si>
    <t>1. Položka obsahuje:  
 – kompletní montáž, rozměření, upevnění, řezání, spojování a pod.   
 – veškerý spojovací a montážní materiál vč. upevňovacího materiálu ( držáky apod.)  
 – pomocné mechanismy  
2. Položka neobsahuje:  
 X  
3. Způsob měření:  
Udává se počet kusů kompletní konstrukce nebo práce.</t>
  </si>
  <si>
    <t>102</t>
  </si>
  <si>
    <t>711111</t>
  </si>
  <si>
    <t>IZOLACE BĚŽNÝCH KONSTRUKCÍ PROTI ZEMNÍ VLHKOSTI ASFALTOVÝMI NÁTĚRY</t>
  </si>
  <si>
    <t>Očištění konstrukce po odkrytí, 1x nátěr penetrační + 2x nátěr izolační asfaltový (dálniční podjezd, po odstranění odvodňovacího žlabu)  
(bude čerpáno dle skutečného rozsahu)</t>
  </si>
  <si>
    <t>31=31,000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</si>
  <si>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</si>
  <si>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Potrubí</t>
  </si>
  <si>
    <t>103</t>
  </si>
  <si>
    <t>82445</t>
  </si>
  <si>
    <t>POTRUBÍ Z TRUB ŽELEZOBETONOVÝCH DN DO 300MM</t>
  </si>
  <si>
    <t>Trouba ŽB hrdlová C30/37-XF4 DN 300, kruhové pevnosti SN16  
včetně seříznutí 1x  
(za horskou vpustí u propustku v km 0,178, bude čerpáno dle skutečného rozsahu)</t>
  </si>
  <si>
    <t>30=30,000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</si>
  <si>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</si>
  <si>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104</t>
  </si>
  <si>
    <t>82457</t>
  </si>
  <si>
    <t>POTRUBÍ Z TRUB ŽELEZOBETONOVÝCH DN DO 500MM</t>
  </si>
  <si>
    <t>Trouba ŽB C30/37-XF4 hrdlová DN 500  
včetně seříznutí 1x  
(prodloužení stávajících propůstků)</t>
  </si>
  <si>
    <t>2,1=2,100 [A]</t>
  </si>
  <si>
    <t>105</t>
  </si>
  <si>
    <t>82458</t>
  </si>
  <si>
    <t>POTRUBÍ Z TRUB ŽELEZOBETONOVÝCH DN DO 600MM</t>
  </si>
  <si>
    <t>Trouba ŽB hrdlová C30/37-XF4 DN 600, kruhové pevnosti SN16  
včetně šikmého seříznutí 1x</t>
  </si>
  <si>
    <t>15=15,000 [A]</t>
  </si>
  <si>
    <t>106</t>
  </si>
  <si>
    <t>87446</t>
  </si>
  <si>
    <t>POTRUBÍ Z TRUB PLASTOVÝCH ODPADNÍCH DN DO 400MM</t>
  </si>
  <si>
    <t>Trouba žebrovaná z materiálu PP, nebo PE-HD, kruhové pevnosti SN16, DN 400  
včetně seříznutí 5x</t>
  </si>
  <si>
    <t>50,4=50,400 [A]</t>
  </si>
  <si>
    <t>107</t>
  </si>
  <si>
    <t>89722</t>
  </si>
  <si>
    <t>VPUSŤ KANALIZAČNÍ HORSKÁ KOMPLETNÍ Z BETON DÍLCŮ</t>
  </si>
  <si>
    <t>Prefabrikovaná horská vpust s mříží</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</si>
  <si>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</si>
  <si>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108</t>
  </si>
  <si>
    <t>89921</t>
  </si>
  <si>
    <t>VÝŠKOVÁ ÚPRAVA POKLOPŮ</t>
  </si>
  <si>
    <t>VÝŠKOVÁ ÚPRAVA POKLOPŮ příp. ostatních znaků inženýrských sítí   
(bude čerpáno dle skutečného rozsahu)</t>
  </si>
  <si>
    <t>69=69,000 [A]</t>
  </si>
  <si>
    <t>- položka výškové úpravy zahrnuje všechny nutné práce a materiály pro zvýšení nebo snížení zařízení (včetně nutné úpravy stávajícího povrchu vozovky nebo chodníku).</t>
  </si>
  <si>
    <t>Ostatní konstrukce a práce</t>
  </si>
  <si>
    <t>109</t>
  </si>
  <si>
    <t>9111A1</t>
  </si>
  <si>
    <t>ZÁBRADLÍ SILNIČNÍ S VODOR MADLY - DODÁVKA A MONTÁŽ</t>
  </si>
  <si>
    <t>Silniční ocelové zábradlí dvoutrubkové výšky 1,1 m, povrchová úprava pozink + 2x nátěr, kotvení na patní plechy  
(čelo propustku v km 0,178)</t>
  </si>
  <si>
    <t>4,5=4,500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</si>
  <si>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</si>
  <si>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110</t>
  </si>
  <si>
    <t>9112A1</t>
  </si>
  <si>
    <t>ZÁBRADLÍ MOSTNÍ S VODOR MADLY - DODÁVKA A MONTÁŽ</t>
  </si>
  <si>
    <t>Mostní zábradlí - očištění a nátěr (obnova PKO)  
(most 1016-2)</t>
  </si>
  <si>
    <t>položka zahrnuje:  
dodání zábradlí včetně předepsané povrchové úpravy  
kotvení sloupků, t.j. kotevní desky, šrouby z nerez oceli, vrty a zálivku, pokud zadávací dokumentace nestanoví jinak  
případné nivelační hmoty pod kotevní desky</t>
  </si>
  <si>
    <t>111</t>
  </si>
  <si>
    <t>917224</t>
  </si>
  <si>
    <t>SILNIČNÍ A CHODNÍKOVÉ OBRUBY Z BETONOVÝCH OBRUBNÍKŮ ŠÍŘ 150MM</t>
  </si>
  <si>
    <t>Betonová obruba 150/250 mm, uložená do betonového lože C20/25 nXF3 s opěrou  
1 ks = 1 m</t>
  </si>
  <si>
    <t>509=509,000 [A]   Přímá 
28=28,000 [B]     přechodová levá 
26=26,000 [C]     přechodová pravá 
Celkem: A+B+C=563,000 [D]</t>
  </si>
  <si>
    <t>Položka zahrnuje:  
dodání a pokládku betonových obrubníků o rozměrech předepsaných zadávací dokumentací  
betonové lože i boční betonovou opěrku.</t>
  </si>
  <si>
    <t>112</t>
  </si>
  <si>
    <t>Betonová obruba 150/300 mm přímá,   
uložená do betonového lože C20/25 nXF3 s opěrou</t>
  </si>
  <si>
    <t>816=816,000 [A]</t>
  </si>
  <si>
    <t>113</t>
  </si>
  <si>
    <t>Betonová obruba 150/300 mm přímá, včetně šikmého seříznutí po obou stranách (přechod z výšky 300 mm na 250 mm)  
uložená do betonového lože C20/25 nXF3 s opěrou, 1 ks = 1 m</t>
  </si>
  <si>
    <t>114</t>
  </si>
  <si>
    <t>Betonová obruba 150/150 mm nájezdová,  
uložená do betonového lože C20/25 nXF3 s opěrou</t>
  </si>
  <si>
    <t>144=144,000 [A]</t>
  </si>
  <si>
    <t>115</t>
  </si>
  <si>
    <t>91732</t>
  </si>
  <si>
    <t>CHODNÍK OBRUBY BETON MONOLIT</t>
  </si>
  <si>
    <t>Monolitický betonový obrubník C30/37 XF4 šířky 100 mm, výšky 200 mm, vyztužený 200 kg/m3, zhotovení dilatačních spár po 2 m z EPS tl. 20 mm včetně těsnění zálivkou  
(most 1016-2 - obnova obruby)  
výztuž v pol. 317365.b</t>
  </si>
  <si>
    <t>15,5=15,500 [A]</t>
  </si>
  <si>
    <t>Položka zahrnuje:  
dodání betonové směsi požadované kvality a její položení ve tvaru předepsaném zadávací dokumentací  
ošetření a ochranu betonu  
zřízení pracovních a dilatačních spar včetně jejich výplně</t>
  </si>
  <si>
    <t>116</t>
  </si>
  <si>
    <t>919111</t>
  </si>
  <si>
    <t>ŘEZÁNÍ ASFALTOVÉHO KRYTU VOZOVEK TL DO 50MM</t>
  </si>
  <si>
    <t>Zaříznutí spáry asfaltových vrstev vozovek v tl. max 40 mm a Zaříznutí spáry vrstvy z litého asfaltu (most 1016-2) v tl. 50 mm, dle ČSN EN 14188-1.</t>
  </si>
  <si>
    <t>325,1+15,5=340,600 [A]</t>
  </si>
  <si>
    <t>položka zahrnuje řezání vozovkové vrstvy v předepsané tloušťce, včetně spotřeby vody</t>
  </si>
  <si>
    <t>117</t>
  </si>
  <si>
    <t>919113</t>
  </si>
  <si>
    <t>ŘEZÁNÍ ASFALTOVÉHO KRYTU VOZOVEK TL DO 150MM</t>
  </si>
  <si>
    <t>Zaříznutí spáry asfaltových vrstev vozovek v tl. max 70 mm dle ČSN EN 14188-1</t>
  </si>
  <si>
    <t>323,4=323,400 [A]</t>
  </si>
  <si>
    <t>118</t>
  </si>
  <si>
    <t>931326</t>
  </si>
  <si>
    <t>TĚSNĚNÍ DILATAČ SPAR ASF ZÁLIVKOU MODIFIK PRŮŘ DO 800MM2</t>
  </si>
  <si>
    <t>ošetření spár těsnící asfaltovou modifikovanou zálivkou za horka typu N2 dle ČSN EN 14188-1  
dle pol. 919111 a 919113</t>
  </si>
  <si>
    <t>325,1+15,5+323,4=664,000 [A]</t>
  </si>
  <si>
    <t>položka zahrnuje dodávku a osazení předepsaného materiálu, očištění ploch spáry před úpravou, očištění okolí spáry po úpravě  
nezahrnuje těsnící profil</t>
  </si>
  <si>
    <t>119</t>
  </si>
  <si>
    <t>935212</t>
  </si>
  <si>
    <t>PŘÍKOPOVÉ ŽLABY Z BETON TVÁRNIC ŠÍŘ DO 600MM DO BETONU TL 100MM</t>
  </si>
  <si>
    <t>Betonová příkopová tvárnice (C25/30-XF4) orientační rozměry 600x330 mm, tl. 80 mm  
uložená do betonového lože C20/25 nXF3</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</si>
  <si>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</si>
  <si>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120</t>
  </si>
  <si>
    <t>9352A2</t>
  </si>
  <si>
    <t>PŘÍKOPOVÉ ŽLABY Z BETON TVÁRNIC ŠÍŘ DO 300MM DO BETONU TL 100MM</t>
  </si>
  <si>
    <t>Betonová příkopová tvárnice (C25/30-XF4) orientační šířky 200 mm, délky 250 mm, tloušťky 100 mm</t>
  </si>
  <si>
    <t>24,2=24,200 [A]</t>
  </si>
  <si>
    <t>121</t>
  </si>
  <si>
    <t>938442</t>
  </si>
  <si>
    <t>OČIŠTĚNÍ ZDIVA OTRYSKÁNÍM TLAKOVOU VODOU DO 500 BARŮ</t>
  </si>
  <si>
    <t>Sanace mostní římsy (most 1016-2) a betonového čela stávajícího propustku (1 ks)  
očištění konstrukce otryskáním tlakovou vodou s tlakem do 400 bar, sanace ocelové výztuže (mech, očištění, nátěr)</t>
  </si>
  <si>
    <t>položka zahrnuje očištění předepsaným způsobem včetně odklizení vzniklého odpadu</t>
  </si>
  <si>
    <t>122</t>
  </si>
  <si>
    <t>96613</t>
  </si>
  <si>
    <t>BOURÁNÍ KONSTRUKCÍ Z KAMENE NA MC</t>
  </si>
  <si>
    <t>Demolice stávajících kamenných čel propustků  
(bude čerpáno dle skutečného rozsahu)  
vč. odvozu a uložení na skládku  
poplatek dle pol. 014102.d</t>
  </si>
  <si>
    <t>2=2,000 [A]   odhad</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</si>
  <si>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</si>
  <si>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123</t>
  </si>
  <si>
    <t>Odstranění kamenných patníků včetně betonového lože  
vč. odvozu a uložení na skládku  
poplatek dle pol. 014102.d</t>
  </si>
  <si>
    <t>14*(0,8*0,3*0,3)=1,008 [A]    14 kusů x odhad rozměrů</t>
  </si>
  <si>
    <t>124</t>
  </si>
  <si>
    <t>96616</t>
  </si>
  <si>
    <t>BOURÁNÍ KONSTRUKCÍ ZE ŽELEZOBETONU</t>
  </si>
  <si>
    <t>Demolice stávajících železobetonových čel propustků a příkopového prahu (3x)  
a Bourání skrytých železobetonových konstrukcí  
(bude čerpáno dle skutečného rozsahu)  
A ubourání konstrukce železobetonového odvodňovacího žlabu (dálniční podjezd)  
vč. odvozu a uložení na skládku  
poplatek dle pol. 014102.c</t>
  </si>
  <si>
    <t>19+4,2=23,200 [A]    odhad 
11=11,000 [B] 
Celkem: A+B=34,200 [C]</t>
  </si>
  <si>
    <t>125</t>
  </si>
  <si>
    <t>966345</t>
  </si>
  <si>
    <t>BOURÁNÍ PROPUSTŮ Z TRUB DN DO 300MM</t>
  </si>
  <si>
    <t>Vybourání stávající betonových trub DN 300 včetně betonového a štěrkového lože  
poplatek dle pol. 014102.b</t>
  </si>
  <si>
    <t>položka zahrnuje:  
- odstranění trub včetně případného obetonování a lože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 nezahrnuje bourání čel, vtokových a výtokových jímek, odstranění zábradlí</t>
  </si>
  <si>
    <t>126</t>
  </si>
  <si>
    <t>Vybourání stávajících plastových trub DN 250 a DN 300 trubních propustků a zatrubněných příkopů včetně pískového lože  
(bude čerpáno dle skutečného rozsahu)  
vč. odvozu, uložení na skládku a poplatku.</t>
  </si>
  <si>
    <t>11+2=13,000 [A]     dle zaměření</t>
  </si>
  <si>
    <t>127</t>
  </si>
  <si>
    <t>966346</t>
  </si>
  <si>
    <t>BOURÁNÍ PROPUSTŮ Z TRUB DN DO 400MM</t>
  </si>
  <si>
    <t>Vybourání stávajících betonových trub DN 400 trubních propustků a zatrubněných příkopů včetně betonového a štěrkového lože  
(bude čerpáno dle skutečného rozsahu)  
vč. odvozu a uložení na skládku  
poplatek dle pol. 014102.b</t>
  </si>
  <si>
    <t>60=60,000 [A]    dle zaměření</t>
  </si>
  <si>
    <t>128</t>
  </si>
  <si>
    <t>966357</t>
  </si>
  <si>
    <t>BOURÁNÍ PROPUSTŮ Z TRUB DN DO 500MM</t>
  </si>
  <si>
    <t>Vybourání stávající betonových trub DN 500 trubních propustků a zatrubněných příkopů včetně betonového a štěrkového lože  
poplatek za skládku dle pol. 014102.b</t>
  </si>
  <si>
    <t>129</t>
  </si>
  <si>
    <t>96658</t>
  </si>
  <si>
    <t>ODSTRANĚNÍ ŽLABŮ Z DÍLCŮ (VČET ŠTĚRBINOVÝCH) ŠÍŘKY 1000MM</t>
  </si>
  <si>
    <t>Ubourání konstrukce železobetonového odvodňovacího žlabu (dálniční podjezd)  
vč. odvozu a uložení na skládku  
poplatek dle pol. 014102.c</t>
  </si>
  <si>
    <t>31=31,000 [A]    dle zaměření</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</si>
  <si>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</si>
  <si>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130</t>
  </si>
  <si>
    <t>96687</t>
  </si>
  <si>
    <t>VYBOURÁNÍ ULIČNÍCH VPUSTÍ KOMPLETNÍCH</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</si>
  <si>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</si>
  <si>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101.1</t>
  </si>
  <si>
    <t>Rekonstrukce III/1016 - odvodnění - neuznatelné náklady pro financování SFDI</t>
  </si>
  <si>
    <t>zemina dle pol. 17120</t>
  </si>
  <si>
    <t>583*1,8=1 049,400 [A]</t>
  </si>
  <si>
    <t>do hl. 4,0 m  
vč. odvozu na skládku, uložení dle pol. 17120  
poplatek dle pol. 014102</t>
  </si>
  <si>
    <t>132*2=264,000 [A]    DR1 + DR2</t>
  </si>
  <si>
    <t>vč. odvozu na skládku, uložení dle pol. 17120  
poplatek dle pol. 014102</t>
  </si>
  <si>
    <t>285=285,000 [A]    pro drenáž DR1 dle situace 
298=298,000 [B]    pro drenáž DR2 dle situace 
Celkem: A+B=583,000 [C]</t>
  </si>
  <si>
    <t>583=583,000 [A]    zemina z rýh na skládku - dle pol. 13273 
264=264,000 [B]    zemina z jam dle pol. 13173 
Celkem: A+B=847,000 [C]</t>
  </si>
  <si>
    <t>17481</t>
  </si>
  <si>
    <t>ZÁSYP JAM A RÝH Z NAKUPOVANÝCH MATERIÁLŮ</t>
  </si>
  <si>
    <t>Zásyp jam a rýh ŠD se zhutněním  
vč. nakoupení a dovozu</t>
  </si>
  <si>
    <t>176+92=268,000 [A]     dle situace a vzor. řezu pro DR1 a DR2</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</si>
  <si>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</si>
  <si>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Štěrková vrstva drénu frakce 16/64 a Štěrková vrstva vsakovací šachty frakce 16/64  
vč. nakoupení a dovozu</t>
  </si>
  <si>
    <t>186+18=204,000 [B]   dle situace a vzor. řezu pro DR1 
181+6=187,000 [A]    dle situace a vzor. řezu pro DR2 
Celkem: B+A=391,000 [C]</t>
  </si>
  <si>
    <t>21264</t>
  </si>
  <si>
    <t>TRATIVODY KOMPLET Z TRUB Z PLAST HMOT DN DO 200MM</t>
  </si>
  <si>
    <t>Drenážní potrubí PP 225/200 SN12  
včetně podsypu pískem v tl. 100 mm a obsypu pískem se zhutněním</t>
  </si>
  <si>
    <t>289,2+283,2=572,400 [A]   dle situace pro DR1 a DR2</t>
  </si>
  <si>
    <t>21461D</t>
  </si>
  <si>
    <t>SEPARAČNÍ GEOTEXTILIE DO 400G/M2</t>
  </si>
  <si>
    <t>Tkaná geotextílie drénu a  vsakovací šachty</t>
  </si>
  <si>
    <t>1200+1135=2 335,000 [A]   dle situace a vzor. řezu pro DR1 a DR2 - drén 
135+1,5=136,500 [B]         dle situace a vzor. řezu pro DR1 a DR2 - vsakovací šachty 
Celkem: A+B=2 471,500 [C]</t>
  </si>
  <si>
    <t>22695A</t>
  </si>
  <si>
    <t>VÝDŘEVA ZÁPOROVÉHO PAŽENÍ DOČASNÁ (PLOCHA)</t>
  </si>
  <si>
    <t>Zřízení a odstranění pažení jam do 4,0 m hloubky</t>
  </si>
  <si>
    <t>240*2=480,000 [A]   dle situace a vzor. řezu pro DR1 a DR2</t>
  </si>
  <si>
    <t>položka zahrnuje osazení pažin bez ohledu na druh, jejich opotřebení a jejich odstranění</t>
  </si>
  <si>
    <t>87434</t>
  </si>
  <si>
    <t>POTRUBÍ Z TRUB PLASTOVÝCH ODPADNÍCH DN DO 200MM</t>
  </si>
  <si>
    <t>Trouba PVC 160x5,5, SN 12</t>
  </si>
  <si>
    <t>13,2+27=40,200 [A]     dle situace a TZ  pro DR1 a DR2</t>
  </si>
  <si>
    <t>Trouba PVC 200x6,6, SN12</t>
  </si>
  <si>
    <t>32,5+30,7=63,200 [A]    dle situace a TZ pro DR1 a DR2</t>
  </si>
  <si>
    <t>87445</t>
  </si>
  <si>
    <t>POTRUBÍ Z TRUB PLASTOVÝCH ODPADNÍCH DN DO 300MM</t>
  </si>
  <si>
    <t>Trouba PVC 315x10, SN12</t>
  </si>
  <si>
    <t>7,8=7,800 [A]    pro DR1 dle TZ</t>
  </si>
  <si>
    <t>Trouba PVC 400x13, SN12</t>
  </si>
  <si>
    <t>25,2=25,200 [A]    pro DR1 dle TZ</t>
  </si>
  <si>
    <t>891834</t>
  </si>
  <si>
    <t>NAVRTÁVACÍ PASY DN DO 200MM</t>
  </si>
  <si>
    <t>Vrtání otvorů do prefabrikátu betonových šachet DN 160</t>
  </si>
  <si>
    <t>11+11=22,000 [A]   pro DR1 a DR2</t>
  </si>
  <si>
    <t>- Položka zahrnuje kompletní montáž dle technologického předpisu, dodávku armatury, veškerou mimostaveništní a vnitrostaveništní dopravu.</t>
  </si>
  <si>
    <t>89443</t>
  </si>
  <si>
    <t>ŠACHTY KANAL ZE ŽELEZOBET VČET VÝZT NA POTRUBÍ DN DO 200MM</t>
  </si>
  <si>
    <t>vč. podsypu pískem tl. 100 mm  se zhutněním - jen pro šachtu D18  
štěrková vrstva pod šachtami dle pol. 17481.b  
předpokládaná maximální hloubka šachet 4 m</t>
  </si>
  <si>
    <t>23=23,000 [A]   dle SIT.</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</si>
  <si>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dodání betonářské výztuže v požadované kvalitě, stříhání, řezání, ohýbání a spojování do všech požadovaných tvarů (vč. armakošů) a uložení s požadovaným zajištěním polohy a krytí výztuže betonem,  
- veškeré svary nebo jiné spoje výztuže,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</si>
  <si>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894858</t>
  </si>
  <si>
    <t>ŠACHTY KANALIZAČNÍ PLASTOVÉ D 600MM</t>
  </si>
  <si>
    <t>Plastová šachta průměru 600 mm s poklopem, výška 1,0 m</t>
  </si>
  <si>
    <t>2=2,000 [A]   pro DR1</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</si>
  <si>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</si>
  <si>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89712</t>
  </si>
  <si>
    <t>VPUSŤ KANALIZAČNÍ ULIČNÍ KOMPLETNÍ Z BETONOVÝCH DÍLCŮ</t>
  </si>
  <si>
    <t>Prefabrikovaná uliční vpust s mříží a zkráceným košem na nečistoty, výška 0,7 m</t>
  </si>
  <si>
    <t>11+12=23,000 [A]   dle situace pro DR1 a DR2</t>
  </si>
  <si>
    <t>Prefabrikovaná uliční vpust s mříží a košem na nečistoty, výška 1,8 m</t>
  </si>
  <si>
    <t>3=3,000 [A]    dle situace pro DR2</t>
  </si>
  <si>
    <t>89952</t>
  </si>
  <si>
    <t>OBETONOVÁNÍ POTRUBÍ Z PROSTÉHO BETONU</t>
  </si>
  <si>
    <t>6=6,000 [A]    pro DR1</t>
  </si>
  <si>
    <t>899524</t>
  </si>
  <si>
    <t>OBETONOVÁNÍ POTRUBÍ Z PROSTÉHO BETONU DO C25/30</t>
  </si>
  <si>
    <t>6=6,000 [A]</t>
  </si>
  <si>
    <t>89980</t>
  </si>
  <si>
    <t>TELEVIZNÍ PROHLÍDKA POTRUBÍ</t>
  </si>
  <si>
    <t>Prohlídka kamerou</t>
  </si>
  <si>
    <t>367,9+340,9=708,800 [A]    dle TZ a délky drenáží DR1 a DR2</t>
  </si>
  <si>
    <t>položka zahrnuje prohlídku potrubí televizní kamerou, záznam prohlídky na nosičích DVD a vyhotovení závěrečného písemného protokolu</t>
  </si>
  <si>
    <t>9181B4</t>
  </si>
  <si>
    <t>ČELA PROPUSTU Z TRUB DN DO 400MM Z BETONU DO C 25/30</t>
  </si>
  <si>
    <t>0,8=0,800 [A]    vč. bednění</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</si>
  <si>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</si>
  <si>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SO 102</t>
  </si>
  <si>
    <t>Rekonstrukce III/1016, úsek Na Návsi - Sportovní - neuznatelné náklady pro financování SFDI</t>
  </si>
  <si>
    <t>drny a zemina  
odpad z čištění ul. vpustí, žlabů, příkopů a propustků</t>
  </si>
  <si>
    <t>56,7*1,8=102,060 [A]    sejmuté drny z nezpevněných krajnic dle pol. 12920 x koef. na tuny 
270*1,8=486,000 [B]     výkop dle pol. 12373 x koef. na tuny 
370,4*0,25*1,8=166,680 [D]  dle pol. 12931 x koef. na tuny 
(16+1)*0,20*1,8=6,120 [E]   dle pol. 12980 a 12981.R x odhad množství v jedné vpusti x koef. na tuny 
(11+11+24+21+16)*0,25*1,8=37,350 [F]   dle pol. 12993, 129945, 129946,129957 x odhad zanesení jako v příkopu x koef. na tuny 
Celkem: A+B+D+E+F=798,210 [G]</t>
  </si>
  <si>
    <t>cementové vrstvy dle pol. 11334</t>
  </si>
  <si>
    <t>36*2,2=79,200 [A]    koef. převodu na tuny</t>
  </si>
  <si>
    <t>25-12=13,000 [A]</t>
  </si>
  <si>
    <t>11334</t>
  </si>
  <si>
    <t>ODSTRANĚNÍ PODKLADU ZPEVNĚNÝCH PLOCH S CEMENT POJIVEM</t>
  </si>
  <si>
    <t>LOKÁLNÍ OPRAVY PORUCH STMELENÝCH PODKLADNÍCH VRSTEV:  
Vybourání stmelené podkladní vrstvy v tl. 80 mm  
(Navrhuje se v místech se zhoršenou únosností, s výrazně sníženými moduly pružnosti stmelených i nestmelených vrstev a v místech s nevyhovující tloušťkou hutněných asfaltových vrstev, odborný odhad)</t>
  </si>
  <si>
    <t>450*0,08=36,000 [A]    plocha x tl.</t>
  </si>
  <si>
    <t>Frézování asfaltových vrstev stávající vozovky do hloubky 90 mm a 40 mm, očištění povrchu po frézování  
(vč. odvozu, uložení a uskladnění dle dispozic zhotovitele, povinný odkup frézované suti zhotovitelem!)  
Materiál byl zatříděn dle vyhlášky 130/2019 Sb. do kvalitativní třídy ZAS-T1.</t>
  </si>
  <si>
    <t>4299,5*0,09=386,955 [A] 
9,5*0,04=0,380 [B] 
Celkem: A+B=387,335 [C]</t>
  </si>
  <si>
    <t>tl. DO 200MM  
sejmutí drnu, nánosu z nezpevněných krajnic  
vč. odvozu a uložení na skládku  
poplatek dle pol. 014102.a</t>
  </si>
  <si>
    <t>283,5*0,2=56,700 [A]   plocha x tl.</t>
  </si>
  <si>
    <t>Vyčištění zaneseného příkopu a Vyčištění otevřeného žlabu z příkopové tvárnice šířky 600 mm  
vč. odvozu a uložení na skládku  
poplatek dle pol. 014102.a</t>
  </si>
  <si>
    <t>322,4=322,400 [A]    
48=48,000 [B] 
Celkem: A+B=370,400 [C]</t>
  </si>
  <si>
    <t>12980</t>
  </si>
  <si>
    <t>ČIŠTĚNÍ ULIČNÍCH VPUSTÍ</t>
  </si>
  <si>
    <t>vč. odvozu a uložení na skládku  
poplatek dle pol. 014102.a</t>
  </si>
  <si>
    <t>16=16,000 [A]</t>
  </si>
  <si>
    <t>12981</t>
  </si>
  <si>
    <t>ČIŠTĚNÍ HORSKÝCH VPUSTÍ</t>
  </si>
  <si>
    <t>12993</t>
  </si>
  <si>
    <t>ČIŠTĚNÍ POTRUBÍ DN DO 200MM</t>
  </si>
  <si>
    <t>Vyčištění zanesených propustků do max. DN 200</t>
  </si>
  <si>
    <t>Vyčištění zanesených propustků do max. DN 250 a do max. DN 300</t>
  </si>
  <si>
    <t>11+24=35,000 [A]</t>
  </si>
  <si>
    <t>Vyčištění zanesených propustků do max. DN 400 a Vyčištění liniového odvodňovacího štěrbinového žlabu šířky 350 mm</t>
  </si>
  <si>
    <t>21+8=29,000 [A]</t>
  </si>
  <si>
    <t>Vyčištění zanesených propustků do max. DN 500</t>
  </si>
  <si>
    <t>483,5=483,500 [A]   dle sit.</t>
  </si>
  <si>
    <t>567356</t>
  </si>
  <si>
    <t>VRSTVY PRO OBNOVU A OPRAVY Z RECYKL MATERIÁLU TL DO 250MM</t>
  </si>
  <si>
    <t>Vrstva asfaltového recyklátu frakce 0-32 získaného z frézování vozovky tl. 0,25 m, zhutněná Edef,2 = 90 MPa, včetně hutnění podkladu na Edef,2 = 60 MPa  
(o využití vyfrézovaného materiálu ze stavby rozhodne TDI, předpoklad nákup vhodného materiálu fr. 0/32,)</t>
  </si>
  <si>
    <t>244,4=244,400 [A]</t>
  </si>
  <si>
    <t>283,5=283,500 [A]</t>
  </si>
  <si>
    <t>PI-C 0,80 kg/m2  
dle pol. 574E46 a pol. 574E78</t>
  </si>
  <si>
    <t>4299,6+450=4 749,600 [A]    pod vrstvou ACP 16+ a ACP 22+</t>
  </si>
  <si>
    <t>PS-C 0,4 kg/m2</t>
  </si>
  <si>
    <t>4269,3=4 269,300 [A]    pod vrstvou ACO 11+ dle pol. 574A34</t>
  </si>
  <si>
    <t>OBNOVA OBRUSNÉ ASFALTOVÉ VRSTVY</t>
  </si>
  <si>
    <t>4269,3=4 269,300 [A]   dle situace</t>
  </si>
  <si>
    <t>574E46</t>
  </si>
  <si>
    <t>ASFALTOVÝ BETON PRO PODKLADNÍ VRSTVY ACP 16+, 16S TL. 50MM</t>
  </si>
  <si>
    <t>OBNOVA PODKLADNÍ ASFALTOVÉ VRSTVY</t>
  </si>
  <si>
    <t>4299,6=4 299,600 [A]   dle situace</t>
  </si>
  <si>
    <t>574E78</t>
  </si>
  <si>
    <t>ASFALTOVÝ BETON PRO PODKLADNÍ VRSTVY ACP 22+, 22S TL. 80MM</t>
  </si>
  <si>
    <t>LOKÁLNÍ OPRAVY PORUCH STMELENÝCH PODKLADNÍCH VRSTEV  
(Navrhuje se v místech se zhoršenou únosností, s výrazně sníženými moduly pružnosti stmelených i nestmelených vrstev a v místech s nevyhovující tloušťkou hutněných asfaltových vrstev, odborný odhad)</t>
  </si>
  <si>
    <t>450=450,000 [A]     dle situace</t>
  </si>
  <si>
    <t>57792A</t>
  </si>
  <si>
    <t>VÝSPRAVA VÝTLUKŮ SMĚSÍ ACO TL. DO 50MM</t>
  </si>
  <si>
    <t>LOKÁLNÍ OPRAVY VÝTLUKŮ - OBRUSNÁ VRSTVA:  
Vyfrézování porušené vrstvy v okolí výtluku do tl. 40 mm  
Asfaltový beton ACO 11+ 50/70 tl. 40 mm  
Spojovací postřik emulzní  PS-C 0,20 kg/m2  
(odborný odhad - bude čerpáno dle skutečného rozsahu)</t>
  </si>
  <si>
    <t>70=70,000 [A]</t>
  </si>
  <si>
    <t>- odfrézování nebo jiné odstranění poškozených vozovkových vrstev  
- zaříznutí hran  
- vyčištění  
- nátěr  
- dodání a výplň předepsanou zhutněnou balenou asfaltovou směsí  
- asfaltová zálivka</t>
  </si>
  <si>
    <t>702232</t>
  </si>
  <si>
    <t>KABELOVÁ CHRÁNIČKA ZEMNÍ DĚLENÁ DN PŘES 100 DO 200 MM</t>
  </si>
  <si>
    <t>Nákup a uložení dělené chráničky PVC 110 , ochrana stávajícího kabelu veřejného osvětlení v případě jeho kolize s novým betonovým základem svisléhodopravního značení</t>
  </si>
  <si>
    <t>2=2,000 [A]    dle SIT.</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</si>
  <si>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</si>
  <si>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97=97,000 [A]</t>
  </si>
  <si>
    <t>Zaříznutí spáry asfaltových vrstev vozovek v tl. max 40 mm a tl. max 50 mm dle ČSN EN 14188-1</t>
  </si>
  <si>
    <t>193*2=386,000 [A]</t>
  </si>
  <si>
    <t>Zaříznutí spáry podkladní asfaltové vrstvy vozovek v tl. max 80 mm dle ČSN EN 14188-1</t>
  </si>
  <si>
    <t>352=352,000 [A]</t>
  </si>
  <si>
    <t>193*2+352=738,000 [A]</t>
  </si>
  <si>
    <t>Objekt:</t>
  </si>
  <si>
    <t>SO 110.1</t>
  </si>
  <si>
    <t>Chodníky Kunice</t>
  </si>
  <si>
    <t>O1</t>
  </si>
  <si>
    <t>SO 110.1.1</t>
  </si>
  <si>
    <t>zemina</t>
  </si>
  <si>
    <t>(107+12)*1,8=214,200 [A]    dle pol. 17120</t>
  </si>
  <si>
    <t>beton z tvárnic a obrub</t>
  </si>
  <si>
    <t>5,4*0,20*2,4=2,592 [A]     plocha dle pol. 11328 x tl. x koef. pro tuny 
3*0,15*0,25*2,4=0,270 [B]      délka dle pol. 11352 x š x v x koef. pro tuny 
Celkem: A+B=2,862 [C]</t>
  </si>
  <si>
    <t>5*2,5=12,500 [A]    dle pol. 96616 x koef. pro tuny 
2,7*(3,14*0,225*0,225-3,14*0,2*0,2)*2,5=0,225 [C]     délka dle pol. 966346 x kubatura trouby x koef. pro tuny 
Celkem: A+C=12,725 [D]</t>
  </si>
  <si>
    <t>11234</t>
  </si>
  <si>
    <t>OŠETŘENÍ KOŘENŮ</t>
  </si>
  <si>
    <t>- odstranění kořenů a ošetření řezu  
(bude čerpáno dle skutečného rozsahu)</t>
  </si>
  <si>
    <t>48=48,000 [A]</t>
  </si>
  <si>
    <t>5=5,000 [A]</t>
  </si>
  <si>
    <t>vč. odvozu a uložení na skládku  
poplatek dle pol. 014102.b</t>
  </si>
  <si>
    <t>9*0,60=5,400 [A]    délka dle zaměření x šířka a dle příl. č. C.3.1 - C.3.3</t>
  </si>
  <si>
    <t>Vybourání betonového obrubníku šířky 150 mm  
vč. odvozu a uložení na skládku  
poplatek dle pol. 014102.b</t>
  </si>
  <si>
    <t>3=3,000 [A]     dle zaměření a dle příl. č. C.3.1 - C.3.3</t>
  </si>
  <si>
    <t>Frézování asfaltových vrstev stávající vozovky do hloubky průměrně 90 mm  
vč. odvozu, uložení a uskladnění dle dispozic zhotovitele, povinný odkup frézované suti zhotovitelem!)  
(bude čerpáno dle skutečného rozsahu)</t>
  </si>
  <si>
    <t>1,9*0,090=0,171 [A]    dle příl. č. C.3.1 - C.3.3</t>
  </si>
  <si>
    <t>(515*0,1)+(323*0,4)=180,700 [A]</t>
  </si>
  <si>
    <t>107=107,000 [A]    dle bilance zemních prací</t>
  </si>
  <si>
    <t>180,7=180,700 [A]     ornice na MDP dle pol. 12110 
107=107,000 [B]      zemina dle pol. 12373.a z výkopu pro sanace AZ 
12=12,000 [D]         zemina dle pol. 12373.b z výkopů 
Celkem: A+B+D=299,700 [C]</t>
  </si>
  <si>
    <t>351,9=351,900 [A]</t>
  </si>
  <si>
    <t>Drenážní zásyp za rubem zídky z betonových palisád  
vč. nakoupení a dovozu</t>
  </si>
  <si>
    <t>2,2=2,200 [A]</t>
  </si>
  <si>
    <t>bude využita ornice z MDP</t>
  </si>
  <si>
    <t>71,6=71,600 [A]    dle bilance zemních prací a dle příl. č. C.3.1 - C.3.3</t>
  </si>
  <si>
    <t>257,3=257,300 [A]    dle bilance zemních prací a dle příl. č. C.3.1 - C.3.3</t>
  </si>
  <si>
    <t>257,3+71,6=328,900 [A]    dle pol. 18232 a 18222</t>
  </si>
  <si>
    <t>Podélná drenáž z drenážní trubky PVC 100 perforovaná s plným dnem (za rubem zídky z betonových palisád)  
vč. ŠP lože fr. 0-22 tl. 0,10 m</t>
  </si>
  <si>
    <t>5,9=5,900 [A]</t>
  </si>
  <si>
    <t>(0,35+0,4)*2*5,9=8,850 [A]   dle pol. 21262 a vzor. řez</t>
  </si>
  <si>
    <t>Sanace zemní pláně štěrkodrtí ŠDA 0/32 v tl. 300 mm   
výkop je dle pol. 12373.a</t>
  </si>
  <si>
    <t>357*0,30=107,100 [A]    plocha x tl.</t>
  </si>
  <si>
    <t>357=357,000 [A]</t>
  </si>
  <si>
    <t>ŠDA 0/32 tl. 150 mm, Edef,,2 min. 70 MPa  
Edef,,2, min. 45 MPa na zemní pláni</t>
  </si>
  <si>
    <t>770,3*0,15=115,545 [A]    plocha dle příl. č. D.2.2 x tl. dle vzor. řez</t>
  </si>
  <si>
    <t>ŠDA 0/32 tl. 150 mm, Edef,,2 min. 100 MPa</t>
  </si>
  <si>
    <t>17,9*0,15=2,685 [A]     plocha dle příl. č. D.2.2 x tl. dle vzor. řez</t>
  </si>
  <si>
    <t>577A2</t>
  </si>
  <si>
    <t>VÝSPRAVA TRHLIN ASFALTOVOU ZÁLIVKOU MODIFIK</t>
  </si>
  <si>
    <t>LOKÁLNÍ OPRAVY TRHLIN PODLE TP 115 A JINÝCH PORUCH:  
- vyfrézování drážky šířky do 20mm hloubky do 40mm   
- vyčištění   
- nátěr   
- výplň předepsanou zálivkovou hmotou  
(odborný odhad - bude čerpáno dle skutečného rozsahu)</t>
  </si>
  <si>
    <t>- vyfrézování drážky šířky do 20mm hloubky do 40mm  
- vyčištění  
- nátěr  
- výplň předepsanou zálivkovou hmotou</t>
  </si>
  <si>
    <t>582611</t>
  </si>
  <si>
    <t>KRYTY Z BETON DLAŽDIC SE ZÁMKEM ŠEDÝCH TL 60MM DO LOŽE Z KAM</t>
  </si>
  <si>
    <t>750,8=750,800 [A]     dle příl. č. D.2.2</t>
  </si>
  <si>
    <t>11,6=11,600 [A]     dle příl. č. D.2.2</t>
  </si>
  <si>
    <t>58261A</t>
  </si>
  <si>
    <t>KRYTY Z BETON DLAŽDIC SE ZÁMKEM BAREV RELIÉF TL 60MM DO LOŽE Z KAM</t>
  </si>
  <si>
    <t>3,5=3,500 [A]      dle příl. č. D.2.2</t>
  </si>
  <si>
    <t>58261B</t>
  </si>
  <si>
    <t>KRYTY Z BETON DLAŽDIC SE ZÁMKEM BAREV RELIÉF TL 80MM DO LOŽE Z KAM</t>
  </si>
  <si>
    <t>(varovné a signální pásy)</t>
  </si>
  <si>
    <t>6,3=6,300 [A]      dle příl. č. D.2.2</t>
  </si>
  <si>
    <t>711117</t>
  </si>
  <si>
    <t>IZOLACE BĚŽNÝCH KONSTRUKCÍ PROTI ZEMNÍ VLHKOSTI Z PE FÓLIÍ</t>
  </si>
  <si>
    <t>Izolační fólie na rubu zídky z betonových palisád</t>
  </si>
  <si>
    <t>6,3=6,300 [A]</t>
  </si>
  <si>
    <t>711127</t>
  </si>
  <si>
    <t>IZOLACE BĚŽN KONSTR PROTI TLAK VODĚ Z PE FÓLIÍ</t>
  </si>
  <si>
    <t>Nopová fólie u stěny dálničního podjezdu</t>
  </si>
  <si>
    <t>19,8=19,800 [A]   dle sit. a vzor.řez</t>
  </si>
  <si>
    <t>91710</t>
  </si>
  <si>
    <t>OBRUBY Z BETONOVÝCH PALISÁD</t>
  </si>
  <si>
    <t>Betonová palisáda šířky 120 mm, výšky 600 mm, uložená do betonového lože C20/25 nXF3 s opěrou  
Betonová palisáda šířky 120 mm, výšky 800 mm, uložená do betonového lože C20/25 nXF3 s opěrou</t>
  </si>
  <si>
    <t>1,9*0,6*0,12=0,137 [A]   délka obruby x výška x šířka 
4,0*0,8*0,12=0,384 [B]   délka obruby x výška x šířka 
Celkem: A+B=0,521 [C]</t>
  </si>
  <si>
    <t>Položka zahrnuje:  
dodání a pokládku betonových palisád o rozměrech předepsaných zadávací dokumentací  
betonové lože i boční betonovou opěrku.</t>
  </si>
  <si>
    <t>917212</t>
  </si>
  <si>
    <t>ZÁHONOVÉ OBRUBY Z BETONOVÝCH OBRUBNÍKŮ ŠÍŘ 80MM</t>
  </si>
  <si>
    <t>Betonová obruba 80/250 mm přímá,   
uložená do betonového lože C20/25 nXF3 s opěrou</t>
  </si>
  <si>
    <t>529,2=529,200 [A]     dle příl. č.D.2.2</t>
  </si>
  <si>
    <t>Demolice stávajících betonových čel propustků a skrytých železobetonových konstrukcí  
(bude čerpáno dle skutečného rozsahu)  
vč. odvozu a uložení na skládku  
poplatek dle pol. 014102.c</t>
  </si>
  <si>
    <t>1+4=5,000 [A]    odhad</t>
  </si>
  <si>
    <t>Vybourání stávajících betonových trub DN 400 trubních propustků včetně betonového a štěrkového lože  
(bude čerpáno dle skutečného rozsahu)  
vč. odvozu a uložení na skládku  
poplatek dle pol. 014102.c</t>
  </si>
  <si>
    <t>2,7=2,700 [A]    dle zaměření</t>
  </si>
  <si>
    <t>SO 110.1.2</t>
  </si>
  <si>
    <t>Chodníky Kunice - Neuznatelné náklady pro financování SFDI</t>
  </si>
  <si>
    <t>(118+40)*1,8=284,400 [A]    dle pol. 17120</t>
  </si>
  <si>
    <t>beton z tvárnic a obrub a ze stáv. čel propustků</t>
  </si>
  <si>
    <t>40,2*0,20*2,4=19,296 [A]     plocha dle pol. 11328 x tl. x koef. pro tuny 
((13*0,15*0,25)+(8*0,05*0,25))*2,4=1,410 [B]      délka dle pol. 11352 a 11351 x š x v x koef. pro tuny 
1*2,4=2,400 [C]    dle pol. 96615  x koef. pro tuny 
Celkem: A+B+C=23,106 [D]</t>
  </si>
  <si>
    <t>10,5*2,5=26,250 [A]    dle pol. 96616 x koef. pro tuny 
17,9*(3,14*0,225*0,225-3,14*0,2*0,2)*2,5=1,493 [C]     délka dle pol. 966346.a x kubatura trouby x koef. pro tuny 
Celkem: A+C=27,743 [E]</t>
  </si>
  <si>
    <t>kamenný krajník a kamenné čelo  
čelo z cihlového zdiva  
kámen z příkopu</t>
  </si>
  <si>
    <t>12*0,25*0,25*2,4=1,800 [A]     délka dle pol. 11354 x v. x š. x koef.pro tuny 
1*2,4=2,400 [B]   dle pol. 96612 x koef. na tuny 
2*2,4=4,800 [C]   dle pol. 96614 x koef. na tuny 
65*2,6=169,000 [D]   dle pol. 11329 x koef. pro tuny 
Celkem: A+B+C+D=178,000 [E]</t>
  </si>
  <si>
    <t>nestmelené podkl. vrstvy dle pol. 11332</t>
  </si>
  <si>
    <t>15,402*1,9=29,264 [A]    koef. převodu na tuny</t>
  </si>
  <si>
    <t>cementové vrstvy dle pol. 11314</t>
  </si>
  <si>
    <t>3,42*2,2=7,524 [A]    koef. převodu na tuny</t>
  </si>
  <si>
    <t>Odstranění pařezů (již pokácených stromů mimo tuto stavbu) frézováním, kmen průměru do 50 cm  
vč. dopravy</t>
  </si>
  <si>
    <t>Odstranění původních stmelených vozovkových vrstev průměrně v tl. 90 mm  
(bude čerpáno dle skutečného rozsahu)  
vč. odvozu a uložení na skládku  
poplatek dle pol. 014102.f</t>
  </si>
  <si>
    <t>38*0,09=3,420 [A]   plocha x tl.</t>
  </si>
  <si>
    <t>11317</t>
  </si>
  <si>
    <t>ODSTRAN KRYTU ZPEVNĚNÝCH PLOCH Z DLAŽEB KOSTEK</t>
  </si>
  <si>
    <t>Rozebrání betonové dlažby v předpokládané tl. 60 mm stávajících chodníku a v předpokládané tl. 80 mm stávajících sjezdů,  přesun na dočasnou skládku,   
(část bude následně znovu použita)  
(odborný odhad - bude čerpáno dle skutečného rozsahu)</t>
  </si>
  <si>
    <t>8,8*0,06=0,528 [A] 
26*0,08=2,080 [B] 
Celkem: A+B=2,608 [C]</t>
  </si>
  <si>
    <t>Vybourání otevřeného odvodňovacího žlabu z vyskládaných kamenů  
(bude čerpáno dle skutečného rozsahu)  
vč. odvozu a uložení na skládku</t>
  </si>
  <si>
    <t>260*0,25=65,000 [A]   plocha x tl.</t>
  </si>
  <si>
    <t>Odstranění původních nestmelených podkladních vrstev vozovky průměrně v tl. 240 mm a  
Odstranění původních nestmelených vrstev chodníku a sjezdů v předpokládané tloušťce 180 mm  
(bude čerpáno dle skutečného rozsahu)  
vč. odvozu a uložení na skládku  
poplatek dle pol. 014102.e</t>
  </si>
  <si>
    <t>38*0,24=9,120 [A]    plocha x tl. 
27,6*0,18=4,968 [B]    odborný odhad 
Celkem: A+B=14,088 [C]</t>
  </si>
  <si>
    <t>8=8,000 [A]     dle zaměření a dle příl. č. C.3.1 - C.3.3</t>
  </si>
  <si>
    <t>Vybourání betonových obrubníků šířky 150 mm   
vč. odvozu a uložení na skládku  
poplatek dle pol. 014102.b</t>
  </si>
  <si>
    <t>13=13,000 [A]     dle zaměření a dle příl. č. C.3.1 - C.3.3</t>
  </si>
  <si>
    <t>Frézování asfaltových vrstev stávající vozovky do hloubky průměrně 90 mm  
(vč. odvozu, uložení a uskladnění dle dispozic zhotovitele, povinný odkup frézované suti zhotovitelem!)  
(bude čerpáno dle skutečného rozsahu)</t>
  </si>
  <si>
    <t>37,4*0,090=3,366 [A]    dle příl. č. C.3.1 - C.3.3</t>
  </si>
  <si>
    <t>v minim. tl. 10 cm   
vč. odvozu na MDP</t>
  </si>
  <si>
    <t>(452,7*0,1)=45,270 [A]</t>
  </si>
  <si>
    <t>118=118,000 [A]    dle bilance zemních prací</t>
  </si>
  <si>
    <t>45,270=45,270 [A]     ornice na MDP dle pol. 12110 
118=118,000 [B]        zemina dle pol. 12373.a z výkopu pro sanace AZ 
40=40,000 [C]           zemina dle pol. 12373.b z výkopů 
Celkem: A+B+C=203,270 [D]</t>
  </si>
  <si>
    <t>130=130,000 [A]</t>
  </si>
  <si>
    <t>9,9=9,900 [A]</t>
  </si>
  <si>
    <t>148,2=148,200 [A]    dle bilance zemních prací a dle příl. č. C.3.1 - C.3.3</t>
  </si>
  <si>
    <t>7,0=7,000 [A]    dle bilance zemních prací a dle příl. č. C.3.1 - C.3.3</t>
  </si>
  <si>
    <t>7,0+148,2=155,200 [A]    dle pol. 18232 a 18222</t>
  </si>
  <si>
    <t>50,6=50,600 [A]</t>
  </si>
  <si>
    <t>(0,35+0,4)*2*50,6=75,900 [A]   dle pol. 21262 a vzor. řez</t>
  </si>
  <si>
    <t>395*0,30=118,500 [A]    plocha x tl.</t>
  </si>
  <si>
    <t>395=395,000 [A]</t>
  </si>
  <si>
    <t>490,3*0,15=73,545 [A]    plocha dle příl. č. D.2.2 x tl. dle vzor. řez</t>
  </si>
  <si>
    <t>70,9*0,15=10,635 [A]     plocha dle příl. č. D.2.2 x tl. dle vzor. řez</t>
  </si>
  <si>
    <t>56363</t>
  </si>
  <si>
    <t>VOZOVKOVÉ VRSTVY Z RECYKLOVANÉHO MATERIÁLU TL DO 150MM</t>
  </si>
  <si>
    <t>Zhutněná vrstva asfaltového recyklátu frakce 0-32 získaného z frézování vozovky   
tloušťky 0,15 m (sjezdy)  
(o využití vyfrézovaného materiálu ze stavby rozhodne TDI, předpoklad nákupu vhodného materiálu fr. 0/32,)</t>
  </si>
  <si>
    <t>29=29,000 [A]</t>
  </si>
  <si>
    <t>nová dlažba</t>
  </si>
  <si>
    <t>390,9=390,900 [A]     dle příl. č. D.2.2</t>
  </si>
  <si>
    <t>Dlažba betonová DL tl. 60 mm z původních chodníků po očištění (předpoklad použití 80 % původní dlažby)</t>
  </si>
  <si>
    <t>1,3=1,300 [A]    dle pol. 11317</t>
  </si>
  <si>
    <t>54,4=54,400 [A]     dle příl. č. D.2.2</t>
  </si>
  <si>
    <t>Dlažba betonová DL tl. 80 mm z původních sjezdů po očištění (předpoklad použití 80 % původní dlažby)</t>
  </si>
  <si>
    <t>19,9=19,900 [A]   de pol. 11317</t>
  </si>
  <si>
    <t>9,8=9,800 [A]      dle příl. č. D.2.2</t>
  </si>
  <si>
    <t>21,6=21,600 [A]      dle příl. č. D.2.2</t>
  </si>
  <si>
    <t>37,9=37,900 [A]</t>
  </si>
  <si>
    <t>Nopová fólie u podezdívky plotu</t>
  </si>
  <si>
    <t>7,9=7,900 [A]   dle sit. a vzor.řez</t>
  </si>
  <si>
    <t>89526</t>
  </si>
  <si>
    <t>DRENÁŽNÍ VÝUSŤ Z PLAST DÍLCŮ</t>
  </si>
  <si>
    <t>Zaslepení výpustí ze sousedních pozemků do příkopu (plastové roury odhadem DN 200)  
(bude čerpáno dle skutečného rozsahu)</t>
  </si>
  <si>
    <t>10=10,000 [A]   odhad</t>
  </si>
  <si>
    <t>položka zahrnuje:  
- dodání  a osazení dílce  požadovaného  tvaru  a  vlastností,  jeho  skladování,  doprava  vnitrostaveništní i mimosatveništní  
- u dílců železobetonových výztuž, případně i tuhé kovové prvky a závěsná oka,  
- výplň, těsnění a tmelení spár a spojů</t>
  </si>
  <si>
    <t>Betonová palisáda šířky 120 mm, výšky 600 mm, uložená do betonového lože C20/25 nXF3 s opěrou  
Betonová palisáda šířky 120 mm, výšky 800 mm, uložená do betonového lože C20/25 nXF3 s opěrou  
Betonová palisáda šířky 120 mm, výšky 1200 mm, uložená do betonového lože C20/25 nXF3 s opěrou</t>
  </si>
  <si>
    <t>40,6*0,6*0,12=2,923 [A]    délka obruby x výška x šířka 
3,8*0,8*0,12=0,365 [B]     délka obruby x výška x šířka 
6,2*1,2*0,12=0,893 [C]     délka obruby x výška x šířka 
Celkem: A+B+C=4,181 [D]</t>
  </si>
  <si>
    <t>268,8=268,800 [A]     dle příl. č.D.2.2</t>
  </si>
  <si>
    <t>1=1,000 [A]   odhad</t>
  </si>
  <si>
    <t>96614</t>
  </si>
  <si>
    <t>BOURÁNÍ KONSTRUKCÍ Z CIHEL A TVÁRNIC</t>
  </si>
  <si>
    <t>Demolice stávajících čel propustků z cihlového zdiva  
(bude čerpáno dle skutečného rozsahu)  
vč. odvozu a uložení na skládku  
poplatek dle pol. 014102.d</t>
  </si>
  <si>
    <t>96615</t>
  </si>
  <si>
    <t>BOURÁNÍ KONSTRUKCÍ Z PROSTÉHO BETONU</t>
  </si>
  <si>
    <t>Demolice stávajících betonových čel propustků  
(bude čerpáno dle skutečného rozsahu)  
vč. odvozu a uložení na skládku  
poplatek dle pol. 014102.b</t>
  </si>
  <si>
    <t>Demolice stávajících železobetonových čel propustků a příkopového prahu (3x)  
a Bourání skrytých železobetonových konstrukcí  
(bude čerpáno dle skutečného rozsahu)  
vč. odvozu a uložení na skládku  
poplatek dle pol. 014102.c</t>
  </si>
  <si>
    <t>3+4,5=7,500 [A]    odhad 
3=3,000 [B] 
Celkem: A+B=10,500 [C]</t>
  </si>
  <si>
    <t>Vybourání stávajících plastových trub DN 130 trubních propustků a zatrubněných příkopů včetně betonového a štěrkového lože  
(bude čerpáno dle skutečného rozsahu)</t>
  </si>
  <si>
    <t>5,3=5,300 [A]     dle zaměření</t>
  </si>
  <si>
    <t>Vybourání stávajících betonových trub DN 400 trubních propustků a zatrubněných příkopů včetně betonového a štěrkového lože  
(bude čerpáno dle skutečného rozsahu)  
vč. odvozu a uložení na skládku  
poplatek dle pol. 014102.c</t>
  </si>
  <si>
    <t>17,9=17,900 [A]    dle zaměření</t>
  </si>
  <si>
    <t>Vybourání stávajících plastových trub DN 350 trubních propustků a zatrubněných příkopů včetně betonového a štěrkového lože  
(bude čerpáno dle skutečného rozsahu)</t>
  </si>
  <si>
    <t>23,1=23,100 [A]     dle zaměření</t>
  </si>
  <si>
    <t>Vybourání stávajících plastových trub DN 450 a plastových trub DN 500  trubních propustků a zatrubněných příkopů včetně betonového a štěrkového lože  
(bude čerpáno dle skutečného rozsahu)</t>
  </si>
  <si>
    <t>3,2+11,6=14,800 [A]     dle zaměření</t>
  </si>
  <si>
    <t>Zaslepení a zasypání uliční vpusti</t>
  </si>
  <si>
    <t>SO 110.2</t>
  </si>
  <si>
    <t>Chodníky Strančice</t>
  </si>
  <si>
    <t>SO 110.2.1</t>
  </si>
  <si>
    <t>2*1,8=3,600 [A]    dle pol. 17120</t>
  </si>
  <si>
    <t>3*2,5=7,500 [A]    dle pol. 96616 x koef. pro tuny</t>
  </si>
  <si>
    <t>v minim. tl. 40 cm  
vč. odvozu na MDP</t>
  </si>
  <si>
    <t>338*0,4=135,200 [A]</t>
  </si>
  <si>
    <t>1=1,000 [A]    dle bilance zemních prací</t>
  </si>
  <si>
    <t>135,2=135,200 [A]     ornice na MDP dle pol. 12110 
1=1,000 [B]      zemina dle pol. 12373.a z výkopu pro sanace AZ 
1=1,000 [C]      zemina dle pol. 12373.b z výkopů 
Celkem: A+B+C=137,200 [D]</t>
  </si>
  <si>
    <t>86,3=86,300 [A]</t>
  </si>
  <si>
    <t>12,6=12,600 [A]    dle bilance zemních prací a dle příl. č. C.3.1 - C.3.3</t>
  </si>
  <si>
    <t>85,1=85,100 [A]    dle bilance zemních prací a dle příl. č. C.3.1 - C.3.3</t>
  </si>
  <si>
    <t>85,1+12,6=97,700 [A]    dle pol. 18232 a 18222</t>
  </si>
  <si>
    <t>Sanace zemní pláně štěrkodrtí ŠDA 0/32 v tl. 300 mm</t>
  </si>
  <si>
    <t>4*0,30=1,200 [A]    plocha x tl.</t>
  </si>
  <si>
    <t>4=4,000 [A]</t>
  </si>
  <si>
    <t>301,2*0,15=45,180 [A]    plocha dle příl. č. D.2.2 x tl. dle vzor. řez</t>
  </si>
  <si>
    <t>9,5*0,15=1,425 [A]     plocha dle příl. č. D.2.2 x tl. dle vzor. řez</t>
  </si>
  <si>
    <t>263,6=263,600 [A]     dle příl. č. D.2.2</t>
  </si>
  <si>
    <t>6,3=6,300 [A]     dle příl. č. D.2.2</t>
  </si>
  <si>
    <t>582614</t>
  </si>
  <si>
    <t>KRYTY Z BETON DLAŽDIC SE ZÁMKEM BAREV TL 60MM DO LOŽE Z KAM</t>
  </si>
  <si>
    <t>Dlažba betonová červená DL tl. 60 mm (nástupiště autobusových zastávek)</t>
  </si>
  <si>
    <t>22,1=22,100 [A]    dle příl. č. D.2.2</t>
  </si>
  <si>
    <t>582617</t>
  </si>
  <si>
    <t>KRYTY Z BETON DLAŽDIC SE ZÁMKEM ŠEDÝCH RELIÉF TL 60MM DO LOŽE Z KAM</t>
  </si>
  <si>
    <t>signální pásy nástupišť autobusových zastávek</t>
  </si>
  <si>
    <t>1,5=1,500 [A]      dle příl. č. D.2.2</t>
  </si>
  <si>
    <t>varovné a signální pásy</t>
  </si>
  <si>
    <t>4,7=4,700 [A]      dle příl. č. D.2.2</t>
  </si>
  <si>
    <t>3,2=3,200 [A]      dle příl. č. D.2.2</t>
  </si>
  <si>
    <t>Silniční ocelové zábradlí třítrubkové výšky 1,1 m, povrchová úprava pozink + 2x nátěr, včetně zemních prací, základů, osazení do betonu C20/25-XF4</t>
  </si>
  <si>
    <t>72,8=72,800 [A]    dle situace</t>
  </si>
  <si>
    <t>207,9=207,900 [A]     dle příl. č.D.2.2</t>
  </si>
  <si>
    <t>Demolice skyrytých ŽB konstrukcí  
(bude čerpáno dle skutečného rozsahu)  
vč. odvozu a uložení na skládku  
poplatek dle pol. 014102.c</t>
  </si>
  <si>
    <t>3=3,000 [A]    odhad</t>
  </si>
  <si>
    <t>SO 110.2.2</t>
  </si>
  <si>
    <t>Chodníky Strančice - Neuznatelné náklady pro financování SFDI</t>
  </si>
  <si>
    <t>(3+2)*1,8=9,000 [A]    dle pol. 17120</t>
  </si>
  <si>
    <t>3*2,5=7,500 [A]    dle pol. 96616 x koef. pro tuny 
9,5*(3,14*0,325*0,325-3,14*0,3*0,3)*2,5=1,165 [C]     délka dle pol. 966358 x kubatura trouby x koef. pro tuny 
Celkem: A+C=8,665 [D]</t>
  </si>
  <si>
    <t>189,7*0,4=75,880 [A]</t>
  </si>
  <si>
    <t>3=3,000 [A]    dle bilance zemních prací</t>
  </si>
  <si>
    <t>75,88=75,880 [A]     ornice na MDP dle pol. 12110 
3=3,000 [B]        zemina dle pol. 12373.a z výkopu pro sanace AZ 
2=2,000 [C]        zemina dle pol. 12373.b z výkopu 
Celkem: A+B+C=80,880 [D]</t>
  </si>
  <si>
    <t>104,7=104,700 [A]</t>
  </si>
  <si>
    <t>29,6=29,600 [A]    dle bilance zemních prací a dle příl. č. C.3.1 - C.3.3</t>
  </si>
  <si>
    <t>8,9=8,900 [A]    dle bilance zemních prací a dle příl. č. C.3.1 - C.3.3</t>
  </si>
  <si>
    <t>8,9+29,6=38,500 [A]    dle pol. 18232 a 18222</t>
  </si>
  <si>
    <t>21,2=21,200 [A]</t>
  </si>
  <si>
    <t>(0,35+0,4)*2*21,2=31,800 [A]   dle pol. 21262 a vzor. řez</t>
  </si>
  <si>
    <t>12*0,30=3,600 [A]    plocha x tl.</t>
  </si>
  <si>
    <t>190*0,15=28,500 [A]    plocha dle příl. č. D.2.2 x tl. dle vzor. řez</t>
  </si>
  <si>
    <t>5,3=5,300 [A]</t>
  </si>
  <si>
    <t>150,2=150,200 [A]     dle příl. č. D.2.2</t>
  </si>
  <si>
    <t>22,1=22,100 [A]</t>
  </si>
  <si>
    <t>Dlažba betonová reliéfní šedá DL tl. 60 mm (signální pásy nástupišť autobusových zastávek)</t>
  </si>
  <si>
    <t>Dlažba betonová reliéfní červená DL tl. 60 mm (varovné a signální pásy)</t>
  </si>
  <si>
    <t>16,3=16,300 [A]      dle příl. č. D.2.2</t>
  </si>
  <si>
    <t>23=23,000 [A]</t>
  </si>
  <si>
    <t>2,7*0,6*0,12=0,194 [A]    délka obruby x výška x šířka 
5,2*0,8*0,12=0,499 [B]     délka obruby x výška x šířka 
13,4*1,2*0,12=1,930 [C]     délka obruby x výška x šířka 
Celkem: A+B+C=2,623 [D]</t>
  </si>
  <si>
    <t>94,5=94,500 [A]     dle příl. č.D.2.2</t>
  </si>
  <si>
    <t>Demolice stávajících železobetonových čel propustků a skrytých železobetonových konstrukcí  
(bude čerpáno dle skutečného rozsahu)  
vč. odvozu a uložení na skládku  
poplatek dle pol. 014102.c</t>
  </si>
  <si>
    <t>1+2=3,000 [A]    odhad</t>
  </si>
  <si>
    <t>966358</t>
  </si>
  <si>
    <t>BOURÁNÍ PROPUSTŮ Z TRUB DN DO 600MM</t>
  </si>
  <si>
    <t>Vybourání stávající trouby trubního propustku (předpoklad trouba betonová DN 600) včetně betonového a štěrkového lože  
(bude čerpáno dle skutečného rozsahu)  
vč. odvozu a uložení na skládku  
poplatek dle pol. 014102.c</t>
  </si>
  <si>
    <t>9,5=9,500 [A]</t>
  </si>
  <si>
    <t>SO 180</t>
  </si>
  <si>
    <t>Dopravně inženýrská opatření</t>
  </si>
  <si>
    <t>SO 180.1</t>
  </si>
  <si>
    <t>Dopravně inženýrská opatření (DIO), část SO 101 - neuznatelné náklady pro financování SFDI</t>
  </si>
  <si>
    <t>027121</t>
  </si>
  <si>
    <t>PROVIZORNÍ PŘÍSTUPOVÉ CESTY - ZŘÍZENÍ</t>
  </si>
  <si>
    <t>Provizorní nástupiště autobusové zastávky ze silničních panelů + Separační netkaná geotextílie - pořízení, doprava, uložení   
materiál v majetku zhotovitele   
(bude čerpáno dle skutečnosti)</t>
  </si>
  <si>
    <t>78=78,000 [A]    dle situace</t>
  </si>
  <si>
    <t>zahrnuje veškeré náklady spojené s objednatelem požadovanými zařízeními</t>
  </si>
  <si>
    <t>027123</t>
  </si>
  <si>
    <t>PROVIZORNÍ PŘÍSTUPOVÉ CESTY - ZRUŠENÍ</t>
  </si>
  <si>
    <t>Provizorní nástupiště autobusové zastávky z panelů vč. geotextilie - následný odvoz po provedení stavby   
materiál v majetku zhotovitele   
(bude čerpáno dle skutečnosti)</t>
  </si>
  <si>
    <t>78=78,000 [A]    dle pol. 027121</t>
  </si>
  <si>
    <t>02720</t>
  </si>
  <si>
    <t>POMOC PRÁCE ZŘÍZ NEBO ZAJIŠŤ REGULACI A OCHRANU DOPRAVY</t>
  </si>
  <si>
    <t>KPL</t>
  </si>
  <si>
    <t>Vyznačení objízdné trasy  
položka zahrnuje   
- osazení značení dle TP66 a případné řízení provozu proškolenými pracovníky   
- montáž, pronájem a demontáž DIO   
- zakrytí nebo úpravu stávajícího DZ v rozporu s DIO  
Předpokládané počty osazeného DZ: IS11a 7x, IS11b 5x, IS11c 10x, IP10b + E3a 4x  
Předpokládaná doba osazení 6 měsíců</t>
  </si>
  <si>
    <t>Úplná uzavírka při realizaci SO 010, SO 101.1 úsek Revoluční - Ke Hrušce, SO 401.2,   
SO 101 úsek Revoluční - Ke Hrušce, SO 110.2  
položka zahrnuje   
- osazení značení dle TP66 schéma B/15 nebo C/10b   
- montáž, pronájem a demontáž DIO   
- zakrytí nebo úpravu stávajícího DZ v rozporu s DIO  
Předpokládané počty osazeného DZ: IP10a 2x, B1 + E3a 2x, B1 + Z2 + 5 výstražných světel typu 1 2x, Z4 10x, C2a/b/c 4x  
Předpokládaná doba osazení 1,5 měsíce</t>
  </si>
  <si>
    <t>Úplná uzavírka při realizaci SO 101.1 úsek Ke Hrušce - U Dálnice, SO 401.1 úsek Ke Hrušce - U Dálnice, SO 101 úsek Ke Hrušce - U Dálnice, SO 110.1 úsek Ke Hrušce - U Dálnice  
položka zahrnuje   
- osazení značení dle TP66 schéma B/15 nebo C/10b   
- montáž, pronájem a demontáž DIO   
- zakrytí nebo úpravu stávajícího DZ v rozporu s DIO  
Předpokládané počty osazeného DZ: IP10a 2x, B1 + E3a 2x, B1 + Z2 + 5 výstražných světel typu 1 2x, Z4 10x, C2a/b/c 4x  
Předpokládaná doba osazení 2,5 měsíce</t>
  </si>
  <si>
    <t>Úplná uzavírka při realizaci SO 301, SO 401.1 úsek U Dálnice - Na Návsi, SO 402, SO 101 úsek  U Dálnice - Na Návsi, SO 110.1 úsek U Dálnice - Na Návsi  
položka zahrnuje   
- osazení značení dle TP66 schéma B/15 nebo C/10b   
- montáž, pronájem a demontáž DIO   
- zakrytí nebo úpravu stávajícího DZ v rozporu s DIO  
Předpokládané počty osazeného DZ: IP10a 2x, B1 + E3a 2x, B1 + Z2 + 5 výstražných světel typu 1 2x, Z4 10x, C2a/b/c 4x  
Předpokládaná doba osazení 2 měsíce</t>
  </si>
  <si>
    <t>Částečná uzavírka při dokončování SO 110, SO 401, SO 402 a realizaci SO 190.1, SO 801  
položka zahrnuje   
- osazení značení dle TP66 schéma B/6 nebo C/5, řízení SSZ po polovinách (případné řízení provozu proškolenými pracovníky)  
- montáž, pronájem a demontáž DIO   
- zakrytí nebo úpravu stávajícího DZ v rozporu s DIO  
(bude čerpáno dle skutečnosti)  
Předpokládané počty osazeného DZ v 1 etapě: A15 + E3a + výstražná světla typu 1 2x,B21a 2x, B20a 4x, A10 2x, VDZ V5 2x, SSZ 2x, Z2 + 3 výstražná světla typu 1 2x, C4a 2x, Z4 45x, B26 2x  
Předpokládaný počet etap 3  
Předpokládaná doba osazení 2 měsíce (celkem pro 3 etapy)</t>
  </si>
  <si>
    <t>Vypracování, projednání a zajištění povolení DIO s DOSS, zajištění DIR</t>
  </si>
  <si>
    <t>Projednání dočasného zrušení autobusových zastávek bez náhrady s provozovateli hromadné dopravy, 2 zastávky "Kunice" a "Kunice, U Dálnice" obousměrně</t>
  </si>
  <si>
    <t>Lokální opravy obrusné a ložné vrstvy vozovky na objízdných trasách  
Frézování asfaltových vrstev stávající vozovky do hloubky 100 mm   
odvoz a skladování dle dispozic zhotovitele - povinný odkup frézované zhototvitelem   
(bude čerpáno v rozsahu dle pokynů investora)</t>
  </si>
  <si>
    <t>2010*0,1=201,000 [A]   dle situace x tl.</t>
  </si>
  <si>
    <t>Odhumusování v tloušťce minimálně 0,10 m na ploše pro provizorní nástupiště autobusové zastávky   
(bude čerpáno dle skutečnosti)</t>
  </si>
  <si>
    <t>78*0,1=7,800 [A]  dle situace</t>
  </si>
  <si>
    <t>uložení ornice na MDP</t>
  </si>
  <si>
    <t>bude využita ornice z MDP  
obnova trávníku po odstranění provizorního nástupiště autobusové zastávky</t>
  </si>
  <si>
    <t>78=78,000 [A]    dle pol. 12110</t>
  </si>
  <si>
    <t>18241</t>
  </si>
  <si>
    <t>ZALOŽENÍ TRÁVNÍKU RUČNÍM VÝSEVEM</t>
  </si>
  <si>
    <t>obnova trávníku po odstranění provizorního nástupiště autobusové zastávky</t>
  </si>
  <si>
    <t>78=78,000 [A]    dle pol. 18232</t>
  </si>
  <si>
    <t>Zahrnuje dodání předepsané travní směsi, její výsev na ornici, zalévání, první pokosení, to vše bez ohledu na sklon terénu</t>
  </si>
  <si>
    <t>18247</t>
  </si>
  <si>
    <t>OŠETŘOVÁNÍ TRÁVNÍKU</t>
  </si>
  <si>
    <t>78=78,000 [A]    dle pol. 18241</t>
  </si>
  <si>
    <t>Zahrnuje pokosení se shrabáním, naložení shrabků na dopravní prostředek, s odvozem a se složením, to vše bez ohledu na sklon terénu  
zahrnuje nutné zalití a hnojení</t>
  </si>
  <si>
    <t>PI-C  0,80 kg/m2   
(bude čerpáno v rozsahu dle pokynů investora)</t>
  </si>
  <si>
    <t>2010=2 010,000 [A]   dle pol. 11372</t>
  </si>
  <si>
    <t>PS-C, 0,40 kg/m2   
(bude čerpáno v rozsahu dle pokynů investora)</t>
  </si>
  <si>
    <t>2010=2 010,000 [A]   dle pol.11372</t>
  </si>
  <si>
    <t>(bude čerpáno v rozsahu dle pokynů investora)</t>
  </si>
  <si>
    <t>2010=2 010,000 [A]    dle pol.</t>
  </si>
  <si>
    <t>574E56</t>
  </si>
  <si>
    <t>ASFALTOVÝ BETON PRO PODKLADNÍ VRSTVY ACP 16+, 16S TL. 60MM</t>
  </si>
  <si>
    <t>2010=2 010,000 [A]</t>
  </si>
  <si>
    <t>914112</t>
  </si>
  <si>
    <t>DOPRAVNÍ ZNAČKY ZÁKLAD VELIKOSTI OCEL NEREFLEXNÍ - MONTÁŽ S PŘEMÍST</t>
  </si>
  <si>
    <t>Provizorní označník autobusové zastávky (provizorní přesunutí autobusové zastávky)  
(bude čerpáno dle skutečnosti)</t>
  </si>
  <si>
    <t>položka zahrnuje:  
- dopravu demontované značky z dočasné skládky  
- osazení a montáž značky na místě určeném projektem  
- nutnou opravu poškozených částí  
nezahrnuje dodávku značky</t>
  </si>
  <si>
    <t>919112</t>
  </si>
  <si>
    <t>ŘEZÁNÍ ASFALTOVÉHO KRYTU VOZOVEK TL DO 100MM</t>
  </si>
  <si>
    <t>Zaříznutí spáry asfaltových vrstev vozovek na rozhraní nového a původního krytu nebo při opravě trhliny  
(bude čerpáno v rozsahu dle pokynů investora)</t>
  </si>
  <si>
    <t>2220=2 220,000 [A]</t>
  </si>
  <si>
    <t>ošetření spár těsnící asfaltovou modifikovanou zálivkou za horka typu N2 dle ČSN EN 14188-1 na rozhraní nového a původního krytu nebo při opravě trhliny  
(bude čerpáno v rozsahu dle pokynů investora)  
dle pol. 919112</t>
  </si>
  <si>
    <t>SO 180.2</t>
  </si>
  <si>
    <t>Dopravně inženýrská opatření (DIO), část SO 102 - neuznatelné náklady pro financování SFDI</t>
  </si>
  <si>
    <t>Vyznačení objízdné trasy  
položka zahrnuje   
- osazení značení dle TP66 a případné řízení provozu proškolenými pracovníky   
- montáž, pronájem a demontáž DIO   
- zakrytí nebo úpravu stávajícího DZ v rozporu s DIO  
Předpokládané počty osazeného DZ: IS11a 7x, IS11b 5x, IS11c 10x, IP10b + E3a 4x  
Předpokládaná doba osazení 1 měsíců</t>
  </si>
  <si>
    <t>Úplná uzavírka při realizaci SO 102 a SO 190.2  
položka zahrnuje   
- osazení značení dle TP66 schéma B/15 nebo C/10b   
- montáž, pronájem a demontáž DIO   
- zakrytí nebo úpravu stávajícího DZ v rozporu s DIO  
Předpokládané počty osazeného DZ: IP10a 2x, B1 + E3a 2x, B1 + Z2 + 5 výstražných světel typu 1 2x, Z4 10x, C2a 2x  
Předpokládaná doba osazení 1 měsíců</t>
  </si>
  <si>
    <t>335*0,1=33,500 [A]   dle situace x tl.</t>
  </si>
  <si>
    <t>335=335,000 [A]   dle pol. 11372</t>
  </si>
  <si>
    <t>335=335,000 [A]   dle pol.11372</t>
  </si>
  <si>
    <t>335=335,000 [A]    dle pol.</t>
  </si>
  <si>
    <t>335=335,000 [A]</t>
  </si>
  <si>
    <t>370=370,000 [A]</t>
  </si>
  <si>
    <t>SO 190</t>
  </si>
  <si>
    <t>Stálé dopravní značení</t>
  </si>
  <si>
    <t>SO 190.1</t>
  </si>
  <si>
    <t>Stálé dopravní značení, část SO 101 - neuznatelné náklady pro financování SFDI</t>
  </si>
  <si>
    <t>zemina z jamek</t>
  </si>
  <si>
    <t>3,136*1,8=5,645 [A]</t>
  </si>
  <si>
    <t>uložení vykopané zeminy z patek na skládku</t>
  </si>
  <si>
    <t>32*(0,35*0,35*0,8)=3,136 [A]</t>
  </si>
  <si>
    <t>9113A1</t>
  </si>
  <si>
    <t>SVODIDLO OCEL SILNIČ JEDNOSTR, ÚROVEŇ ZADRŽ N1, N2 - DODÁVKA A MONTÁŽ</t>
  </si>
  <si>
    <t>Ocelové jednostranné svodidlo s úrovní zadržení N2,  
délka včetně výškových náběhů,</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</si>
  <si>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</si>
  <si>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9113B1</t>
  </si>
  <si>
    <t>SVODIDLO OCEL SILNIČ JEDNOSTR, ÚROVEŇ ZADRŽ H1 -DODÁVKA A MONTÁŽ</t>
  </si>
  <si>
    <t>Ocelové jednostranné svodidlo s úrovní zadržení H1,  
délka včetně výškových náběhů,  
dodávka a montáž</t>
  </si>
  <si>
    <t>68=68,000 [A]</t>
  </si>
  <si>
    <t>91228</t>
  </si>
  <si>
    <t>SMĚROVÉ SLOUPKY Z PLAST HMOT VČETNĚ ODRAZNÉHO PÁSKU</t>
  </si>
  <si>
    <t>Směrový sloupek Z11c/d nebo Z11g plastový včetně odrazového pásku, červená barva</t>
  </si>
  <si>
    <t>položka zahrnuje:  
- dodání a osazení sloupku včetně nutných zemních prací  
- vnitrostaveništní a mimostaveništní doprava  
- odrazky plastové nebo z retroreflexní fólie</t>
  </si>
  <si>
    <t>91297</t>
  </si>
  <si>
    <t>DOPRAVNÍ ZRCADLO</t>
  </si>
  <si>
    <t>Demontáž stávajícího dopravního zrcadla včetně sloupku, uložení na dočasnou skládku a montáž původního zrcadla do nového místa</t>
  </si>
  <si>
    <t>položka zahrnuje:  
- dodání a osazení zrcadla včetně nutných zemních prací  
- předepsaná povrchová úprava  
- vnitrostaveništní a mimostaveništní doprava  
- odrazky plastové nebo z retroreflexní fólie.</t>
  </si>
  <si>
    <t>914111</t>
  </si>
  <si>
    <t>DOPRAVNÍ ZNAČKY ZÁKLADNÍ VELIKOSTI OCELOVÉ NEREFLEXNÍ - DOD A MONTÁŽ</t>
  </si>
  <si>
    <t>P4-1x, B4+E14+E7b-1x,  A12a-7x, IS1b+IS3b+IS3c+IS19c-1x,  IJ4a-4x, IJ4c-2x, A12a+E3a-2x,  IZ4b-1x, B16-1x, IZ4a-1x, P2-2x, IZ8a-1x, A1b+IP5-1x, Z3-4x, (2xIS3c)+IS21c-1x, A6b-1x, P2+E2b+IS21b-1x, C4a-2x.</t>
  </si>
  <si>
    <t>46=46,000 [A]</t>
  </si>
  <si>
    <t>položka zahrnuje:  
- dodávku a montáž značek v požadovaném provedení</t>
  </si>
  <si>
    <t>914113</t>
  </si>
  <si>
    <t>DOPRAVNÍ ZNAČKY ZÁKLADNÍ VELIKOSTI OCELOVÉ NEREFLEXNÍ - DEMONTÁŽ</t>
  </si>
  <si>
    <t>Demontáž stávajícího svislého dopravního značení   
P4-2x, B4+E14+E7b-1x, (3xIS3)+IS19c-1x, IZ4b-1x, B16-1x, A11-1x, IZ4a-1x, IJ4a-2x, IP6-2x, IZ8a-1x, Z3-1x, (2xIS3)+IS21c-1x, P2+E2b-1x</t>
  </si>
  <si>
    <t>24=24,000 [A]    dle situace DZ</t>
  </si>
  <si>
    <t>Položka zahrnuje odstranění, demontáž a odklizení materiálu s odvozem na předepsané místo</t>
  </si>
  <si>
    <t>914911</t>
  </si>
  <si>
    <t>SLOUPKY A STOJKY DOPRAVNÍCH ZNAČEK Z OCEL TRUBEK SE ZABETONOVÁNÍM - DODÁVKA A MONTÁŽ</t>
  </si>
  <si>
    <t>vč. betonových patek a zemních prací</t>
  </si>
  <si>
    <t>32=32,000 [A]</t>
  </si>
  <si>
    <t>položka zahrnuje:  
- sloupky a upevňovací zařízení včetně jejich osazení (betonová patka, zemní práce)</t>
  </si>
  <si>
    <t>914913</t>
  </si>
  <si>
    <t>SLOUPKY A STOJKY DZ Z OCEL TRUBEK ZABETON DEMONTÁŽ</t>
  </si>
  <si>
    <t>demontáž sloupků stávajících dopravních značek</t>
  </si>
  <si>
    <t>16=16,000 [A]   dle situace DZ</t>
  </si>
  <si>
    <t>915111</t>
  </si>
  <si>
    <t>VODOROVNÉ DOPRAVNÍ ZNAČENÍ BARVOU HLADKÉ - DODÁVKA A POKLÁDKA</t>
  </si>
  <si>
    <t>Vodorovné dopravní značení jednosložkovou rozpouštědlovou barvou s obsahem sušiny min, 75% hladké, bílá barva, 1. fáze VDZ, retroreflexivní  
Veškeré VDZ v 1. fázi</t>
  </si>
  <si>
    <t>45,4+331+10,8=387,200 [A]</t>
  </si>
  <si>
    <t>položka zahrnuje:  
- dodání a pokládku nátěrového materiálu (měří se pouze natíraná plocha)  
- předznačení a reflexní úpravu</t>
  </si>
  <si>
    <t>915211</t>
  </si>
  <si>
    <t>VODOROVNÉ DOPRAVNÍ ZNAČENÍ PLASTEM HLADKÉ - DODÁVKA A POKLÁDKA</t>
  </si>
  <si>
    <t>Vodorovné dopravní značení plastem hladké retroreflexivní,  bílá barva, dvousložkový plast, typ II dle TP 70 pro zajištění odtoku vody a viditelnosti za deště, 2. fáze VDZ   
Vodící pás místa pro přecházení, V7b, V11a, V13</t>
  </si>
  <si>
    <t>2,4=2,400 [B]      V 13 
43=43,000 [C]      
Celkem: B+C=45,400 [D]</t>
  </si>
  <si>
    <t>915221</t>
  </si>
  <si>
    <t>VODOR DOPRAV ZNAČ PLASTEM STRUKTURÁLNÍ NEHLUČNÉ - DOD A POKLÁDKA</t>
  </si>
  <si>
    <t>Vodorovné dopravní značení plastem strukturální nebo profilované, nehlučné, retroreflexivní,  bílá barva, dvousložkový plast, typ II dle TP 70 pro zajištění odtoku vody a viditelnosti za deště, s parametry obdobnými typům Spotflex, Spotflex Silent, Trilaplast strukturální apod, 2. fáze VDZ   
V4, V1a, V2b</t>
  </si>
  <si>
    <t>331=331,000 [A]</t>
  </si>
  <si>
    <t>91552</t>
  </si>
  <si>
    <t>VODOR DOPRAV ZNAČ - PÍSMENA</t>
  </si>
  <si>
    <t>12*0,9=10,800 [A]   V15 BUS</t>
  </si>
  <si>
    <t>položka zahrnuje:  
- dodání a pokládku nátěrového materiálu  
- předznačení a reflexní úpravu</t>
  </si>
  <si>
    <t>93808</t>
  </si>
  <si>
    <t>OČIŠTĚNÍ VOZOVEK ZAMETENÍM</t>
  </si>
  <si>
    <t>OČIŠTĚNÍ ASFALT VOZOVEK ZAMETENÍM před provedením 2 fáze VDZ</t>
  </si>
  <si>
    <t>SO 190.2</t>
  </si>
  <si>
    <t>Stálé dopravní značení, část SO 102 - neuznatelné náklady pro financování SFDI</t>
  </si>
  <si>
    <t>1,372*1,8=2,470 [A]</t>
  </si>
  <si>
    <t>14*(0,35*0,35*0,8)=1,372 [A]</t>
  </si>
  <si>
    <t>P7-1x, P2-8x, A6a-1, P4-3, P8-1</t>
  </si>
  <si>
    <t>Demontáž stávajícího svislého dopravního značení   
P2+E2b+IS21b - 1x</t>
  </si>
  <si>
    <t>3=3,000 [A]    dle situace DZ</t>
  </si>
  <si>
    <t>1=1,000 [A]   dle situace DZ</t>
  </si>
  <si>
    <t>15+176=191,000 [A]</t>
  </si>
  <si>
    <t>Vodorovné dopravní značení plastem hladké retroreflexivní,  bílá barva, dvousložkový plast, typ II dle TP 70 pro zajištění odtoku vody a viditelnosti za deště, 2. fáze VDZ   
Vodící pás místa pro přecházení, V7a</t>
  </si>
  <si>
    <t>Vodorovné dopravní značení plastem strukturální nebo profilované, nehlučné, retroreflexivní,  bílá barva, dvousložkový plast, typ II dle TP 70 pro zajištění odtoku vody a viditelnosti za deště, s parametry obdobnými typům Spotflex, Spotflex Silent, Trilaplast strukturální apod, 2. fáze VDZ   
V4, V2b</t>
  </si>
  <si>
    <t>176=176,000 [A]</t>
  </si>
  <si>
    <t>4269,3=4 269,300 [A]</t>
  </si>
  <si>
    <t>SO 301</t>
  </si>
  <si>
    <t>Dešťová kanalizac - neuznatelné náklady pro financování SFDI</t>
  </si>
  <si>
    <t>906*1,8=1 630,800 [A]</t>
  </si>
  <si>
    <t>Hloubení rýh do š. 2000, v hornině tř. 3 a 4, vč. odvozu a uložení na skládku  
poplatek dle pol. 014102.a</t>
  </si>
  <si>
    <t>906=906,000 [A]   dle situace a vzor. řezu</t>
  </si>
  <si>
    <t>906=906,000 [B]  zemina z rýh na skládku dle pol. 13273</t>
  </si>
  <si>
    <t>501=501,000 [A]     dle situace a vzor. řezu</t>
  </si>
  <si>
    <t>Podsyp potrubí pískem se zhutněním tl. 150 mm a Podsyp šachet pískem se zhutněním tl. 100 mm  
vč. nakoupení a dovozu</t>
  </si>
  <si>
    <t>68+4=72,000 [A]    dle situace a vzor. řezu</t>
  </si>
  <si>
    <t>Obsyp potrubí pískem se zhutněním vč. nakoupení a dovozu</t>
  </si>
  <si>
    <t>272=272,000 [A]    dle situace a vzor. řezu</t>
  </si>
  <si>
    <t>Zřízení a odstranění pažení do 4,0 m hloubky</t>
  </si>
  <si>
    <t>1660=1 660,000 [A]   dle situace a vzor. řezu</t>
  </si>
  <si>
    <t>podkladní beton tl. 150 mm pod dlažbou z žulových kostek</t>
  </si>
  <si>
    <t>21*0,15=3,150 [A]    plocha dle pol. 58212 x tl.</t>
  </si>
  <si>
    <t>58212</t>
  </si>
  <si>
    <t>DLÁŽDĚNÉ KRYTY Z VELKÝCH KOSTEK DO LOŽE Z MC</t>
  </si>
  <si>
    <t>Dlažba z žulových kostek 150 mm do betonu tl. 150 mm</t>
  </si>
  <si>
    <t>21=21,000 [A]    dle situace</t>
  </si>
  <si>
    <t>Zajištění stávajících IS při křížení</t>
  </si>
  <si>
    <t>28=28,000 [A]   dle situace</t>
  </si>
  <si>
    <t>Trouba PVC 160x5,5, SN 12  
vč. Koleno PVC 160-45, SN12 - 24 kusů</t>
  </si>
  <si>
    <t>36,4=36,400 [A]    dle situace</t>
  </si>
  <si>
    <t>Trouba PVC 315x10, SN12  
vč. Odbočka PVC 315/160 SN12 - 12 kusů</t>
  </si>
  <si>
    <t>326,2=326,200 [A]   dle situace</t>
  </si>
  <si>
    <t>5,9=5,900 [A]  dle situace</t>
  </si>
  <si>
    <t>87458</t>
  </si>
  <si>
    <t>POTRUBÍ Z TRUB PLAST ODPAD DN DO 600MM</t>
  </si>
  <si>
    <t>Trouba PVC 630x22, SN12</t>
  </si>
  <si>
    <t>27,1=27,100 [A]    dle situace</t>
  </si>
  <si>
    <t>894445</t>
  </si>
  <si>
    <t>ŠACHTY KANAL ZE ŽELEZOBET VČET VÝZT NA POTRUBÍ DN DO 300MM</t>
  </si>
  <si>
    <t>14=14,000 [A]  dle SIT.</t>
  </si>
  <si>
    <t>894446</t>
  </si>
  <si>
    <t>ŠACHTY KANAL ZE ŽELEZOBET VČET VÝZT NA POTRUBÍ DN DO 400MM</t>
  </si>
  <si>
    <t>894457</t>
  </si>
  <si>
    <t>ŠACHTY KANAL ZE ŽELEZOBET VČET VÝZT NA POTRUBÍ DN DO 500MM</t>
  </si>
  <si>
    <t>1=1,000 [A]   dle SIT</t>
  </si>
  <si>
    <t>894458</t>
  </si>
  <si>
    <t>ŠACHTY KANAL ZE ŽELEZOBET VČET VÝZT NA POTRUBÍ DN DO 600MM</t>
  </si>
  <si>
    <t>1=1,000 [A]      dle SIT.</t>
  </si>
  <si>
    <t>11=11,000 [A]   dle situace</t>
  </si>
  <si>
    <t>Prefabrikovaná uliční vpust s mříží a košem na nečistoty, výška 1,25 m</t>
  </si>
  <si>
    <t>12=12,000 [A]    dle situace</t>
  </si>
  <si>
    <t>2=2,000 [A]    dle situace</t>
  </si>
  <si>
    <t>899642</t>
  </si>
  <si>
    <t>ZKOUŠKA VODOTĚSNOSTI POTRUBÍ DN DO 200MM</t>
  </si>
  <si>
    <t>36,4=36,400 [A]    dle pol. 87434</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</si>
  <si>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</si>
  <si>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899652</t>
  </si>
  <si>
    <t>ZKOUŠKA VODOTĚSNOSTI POTRUBÍ DN DO 300MM</t>
  </si>
  <si>
    <t>326,2=326,200 [A]   dle pol. 87445</t>
  </si>
  <si>
    <t>899662</t>
  </si>
  <si>
    <t>ZKOUŠKA VODOTĚSNOSTI POTRUBÍ DN DO 400MM</t>
  </si>
  <si>
    <t>5,9=5,900 [A]     dle pol. 87446</t>
  </si>
  <si>
    <t>899672</t>
  </si>
  <si>
    <t>ZKOUŠKA VODOTĚSNOSTI POTRUBÍ DN DO 600MM</t>
  </si>
  <si>
    <t>27,1=27,100 [A]    dle pol. 87458</t>
  </si>
  <si>
    <t>396=396,000 [A]    dle pol. 87434, 87445, 87446 a 87458</t>
  </si>
  <si>
    <t>SO 401.1</t>
  </si>
  <si>
    <t>Veřejné osvětlení Kunice - neuznatelné náklady pro financování SFDI</t>
  </si>
  <si>
    <t>014101</t>
  </si>
  <si>
    <t>přebytečná zemina z výkopů</t>
  </si>
  <si>
    <t>0,4*0,4*0,9*30=4,320 [A] 
0,35*(0,2)*30=2,100 [D] 
0,5*(0,2)*920=92,000 [B] 
0,5*(0,25+0,2+0,2)*40=13,000 [C] 
Celkem: A+D+B+C=111,420 [E]</t>
  </si>
  <si>
    <t>12573</t>
  </si>
  <si>
    <t>VYKOPÁVKY ZE ZEMNÍKŮ A SKLÁDEK TŘ. I</t>
  </si>
  <si>
    <t>z mezideponie, odvoz na stavbu</t>
  </si>
  <si>
    <t>0,35*(0,6-0,2)*30=4,200 [A] 
0,5*(0,8-0,2)*920=276,000 [B] 
0,5*(1,2-0,25-0,2-0,2)*40=11,000 [C] 
22*0,5=11,000 [D] 
1,5*0,8*0,6=0,720 [E] 
0,6*0,8*0,8=0,384 [F] 
Celkem: A+B+C+D+E+F=303,304 [G]</t>
  </si>
  <si>
    <t>ručně kopané sondy  
rozvaděče VO  
 odvoz na mezidemonii</t>
  </si>
  <si>
    <t>22*0,5=11,000 [A] 
1,5*0,8*0,6=0,720 [B] 
0,6*0,8*0,8=0,384 [C] 
Celkem: A+B+C=12,104 [D]</t>
  </si>
  <si>
    <t>131738</t>
  </si>
  <si>
    <t>HLOUBENÍ JAM ZAPAŽ I NEPAŽ TŘ. I, ODVOZ DO 20KM</t>
  </si>
  <si>
    <t>základy</t>
  </si>
  <si>
    <t>0,4*0,4*0,9*30=4,320 [A]</t>
  </si>
  <si>
    <t>kabelové rýhy, odvoz na mezideponii</t>
  </si>
  <si>
    <t>0,35*(0,6-0,2)*30=4,200 [A] 
0,5*(0,8-0,2)*920=276,000 [B] 
0,5*(1,2-0,25-0,2-0,2)*40=11,000 [C] 
Celkem: A+B+C=291,200 [D]</t>
  </si>
  <si>
    <t>132738</t>
  </si>
  <si>
    <t>HLOUBENÍ RÝH ŠÍŘ DO 2M PAŽ I NEPAŽ TŘ. I, ODVOZ DO 20KM</t>
  </si>
  <si>
    <t>0,35*(0,2)*30=2,100 [A] 
0,5*(0,2)*920=92,000 [B] 
0,5*(0,25+0,2+0,2)*40=13,000 [C] 
Celkem: A+B+C=107,100 [D]</t>
  </si>
  <si>
    <t>přebytečná zemina</t>
  </si>
  <si>
    <t>17411</t>
  </si>
  <si>
    <t>ZÁSYP JAM A RÝH ZEMINOU SE ZHUTNĚNÍM</t>
  </si>
  <si>
    <t>kabelová trasa  
sondy  
základy rozvaděčů</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</si>
  <si>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</si>
  <si>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prostupu vrstvou štěrkodrti, včetně zhutnění</t>
  </si>
  <si>
    <t>0,5*0,2*40=4,000 [A]</t>
  </si>
  <si>
    <t>pískové lože</t>
  </si>
  <si>
    <t>0,35*0,2*30=2,100 [A] 
0,5*0,2*920=92,000 [B] 
Celkem: A+B=94,100 [C]</t>
  </si>
  <si>
    <t>272314</t>
  </si>
  <si>
    <t>ZÁKLADY Z PROSTÉHO BETONU DO C25/30</t>
  </si>
  <si>
    <t>betonový základ</t>
  </si>
  <si>
    <t>podkladní beton pod chráničku prostupu</t>
  </si>
  <si>
    <t>0,5*0,05*40=1,000 [A]</t>
  </si>
  <si>
    <t>567102</t>
  </si>
  <si>
    <t>VRSTVY PRO OBNOVU A OPRAVY Z VÁLC BETONU</t>
  </si>
  <si>
    <t>po překopu silnice</t>
  </si>
  <si>
    <t>702211</t>
  </si>
  <si>
    <t>KABELOVÁ CHRÁNIČKA ZEMNÍ DN DO 100 MM</t>
  </si>
  <si>
    <t>chránička na kabel 110/94</t>
  </si>
  <si>
    <t>703422</t>
  </si>
  <si>
    <t>ELEKTROINSTALAČNÍ TRUBKA PLASTOVÁ UV STABILNÍ VČETNĚ UPEVNĚNÍ A PŘÍSLUŠENSTVÍ DN PRŮMĚRU PŘES 25 DO 40 MM</t>
  </si>
  <si>
    <t>do podchodu, pr. 32 mm</t>
  </si>
  <si>
    <t>1. Položka obsahuje:  
 – přípravu podkladu pro osazení  
2. Položka neobsahuje:  
 X  
3. Způsob měření:  
Měří se metr délkový.</t>
  </si>
  <si>
    <t>741173</t>
  </si>
  <si>
    <t>KRABICE (ROZVODKA) INSTALAČNÍ KABELOVÁ VE VYŠŠÍM KRYTÍ - MIN. IP 44 VČETNĚ PRŮCHODEK SE SVORKAMI 3-F PŘES 10 DO 35 MM2</t>
  </si>
  <si>
    <t>dodávka a montáž</t>
  </si>
  <si>
    <t>1. Položka obsahuje:  
 – přípravu podkladu pro osazení  
 – veškerý materiál a práce pro upevnění nebo uchycení krabice  
2. Položka neobsahuje:  
 X  
3. Způsob měření:  
Udává se počet kusů kompletní konstrukce nebo práce.</t>
  </si>
  <si>
    <t>741811</t>
  </si>
  <si>
    <t>UZEMŇOVACÍ VODIČ NA POVRCHU FEZN DO 120 MM2</t>
  </si>
  <si>
    <t>propojení stožáru a strojeného zemniče  
drát FeZn pr. 10 mm  
 - dodávka a montáž  
 - včetně svorek a jejich PKO</t>
  </si>
  <si>
    <t>30*1,5=45,000 [A]</t>
  </si>
  <si>
    <t>1. Položka obsahuje:  
 – uchycení vodiče na povrch vč. podpěr, konzol, svorek a pod.  
 – měření, dělení, spojování  
 – nátěr  
2. Položka neobsahuje:  
 X  
3. Způsob měření:  
Měří se metr délkový.</t>
  </si>
  <si>
    <t>741911</t>
  </si>
  <si>
    <t>UZEMŇOVACÍ VODIČ V ZEMI FEZN DO 120 MM2</t>
  </si>
  <si>
    <t>drát FeZn pr. 10 mm  
 - dodávka a montáž  
 - včetně svorek a jejich PKO</t>
  </si>
  <si>
    <t>1294*1,05=1 358,700 [A]</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</si>
  <si>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</si>
  <si>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742G11</t>
  </si>
  <si>
    <t>A</t>
  </si>
  <si>
    <t>KABEL NN DVOU- A TŘÍŽÍLOVÝ CU S PLASTOVOU IZOLACÍ DO 2,5 MM2</t>
  </si>
  <si>
    <t>CYKY 3-Jx2,5, včetně ukončení  
dodávka a montáž</t>
  </si>
  <si>
    <t>40*1,05=42,000 [A]</t>
  </si>
  <si>
    <t>1. Položka obsahuje:  
 – manipulace a uložení kabelu (do země, chráničky, kanálu, na rošty, na TV a pod.)  
2. Položka neobsahuje:  
 – příchytky, spojky, koncovky, chráničky apod.  
3. Způsob měření:  
Měří se metr délkový.</t>
  </si>
  <si>
    <t>B</t>
  </si>
  <si>
    <t>kabel CYKY 3-Jx1,5 do stožárů, včetně ukončení  
dodávka a montáž</t>
  </si>
  <si>
    <t>(5*13+6*15+6+6+0,5)*1,1=184,250 [A]</t>
  </si>
  <si>
    <t>742H12</t>
  </si>
  <si>
    <t>KABEL NN ČTYŘ- A PĚTIŽÍLOVÝ CU S PLASTOVOU IZOLACÍ OD 4 DO 16 MM2</t>
  </si>
  <si>
    <t>kabel CYKY 4-Jx10  
dodávka a montáž</t>
  </si>
  <si>
    <t>84*1,05=88,200 [A]</t>
  </si>
  <si>
    <t>kabel CYKY 4-Jx16  
dodávka a montáž</t>
  </si>
  <si>
    <t>1210*1,05=1 270,500 [A]</t>
  </si>
  <si>
    <t>742H13</t>
  </si>
  <si>
    <t>KABEL NN ČTYŘ- A PĚTIŽÍLOVÝ CU S PLASTOVOU IZOLACÍ OD 25 DO 50 MM2</t>
  </si>
  <si>
    <t>CYKY 3-Jx50+35  
dodávka a montáž</t>
  </si>
  <si>
    <t>10*1,05=10,500 [A]</t>
  </si>
  <si>
    <t>742L12</t>
  </si>
  <si>
    <t>UKONČENÍ DVOU AŽ PĚTIŽÍLOVÉHO KABELU V ROZVADĚČI NEBO NA PŘÍSTROJI OD 4 DO 16 MM2</t>
  </si>
  <si>
    <t>smršťovací rozdělovací hlava, označení štítkem</t>
  </si>
  <si>
    <t>1. Položka obsahuje:  
 – všechny práce spojené s úpravou kabelů pro montáž včetně veškerého příslušentsví  
2. Položka neobsahuje:  
 X  
3. Způsob měření:  
Udává se počet kusů kompletní konstrukce nebo práce.</t>
  </si>
  <si>
    <t>742L13</t>
  </si>
  <si>
    <t>UKONČENÍ DVOU AŽ PĚTIŽÍLOVÉHO KABELU V ROZVADĚČI NEBO NA PŘÍSTROJI OD 25 DO 50 MM2</t>
  </si>
  <si>
    <t>742Z23</t>
  </si>
  <si>
    <t>DEMONTÁŽ KABELOVÉHO VEDENÍ NN</t>
  </si>
  <si>
    <t>kabely AYKY  
 - v průběhu zemnícha stavebních prací  
 - včetně separace z výkopové zeminy  
 - odvoz a ekologická likvidace</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</si>
  <si>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</si>
  <si>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743121</t>
  </si>
  <si>
    <t>OSVĚTLOVACÍ STOŽÁR PEVNÝ ŽÁROVĚ ZINKOVANÝ DÉLKY DO 6 M</t>
  </si>
  <si>
    <t>výška 5 m  
např. typ KL5-133/60  
dodávka a montáž</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</si>
  <si>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</si>
  <si>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výška 6 m  
např. typ KL6-133/60  
dodávka a montáž</t>
  </si>
  <si>
    <t>743141</t>
  </si>
  <si>
    <t>OSVĚTLOVACÍ STOŽÁR PŘECHODOVÝ DÉLKY DO 8 M</t>
  </si>
  <si>
    <t>např. PA6-114/89/76  
žárově zinkovaný</t>
  </si>
  <si>
    <t>např. 114/76/60  
dodávka a montáž</t>
  </si>
  <si>
    <t>743142</t>
  </si>
  <si>
    <t>OSVĚTLOVACÍ STOŽÁR PŘECHODOVÝ - VÝLOŽNÍK S DÉLKOU VYLOŽENÍ DO 3 M</t>
  </si>
  <si>
    <t>např.: PD1-500/76  
ATYPICKÉ PROVEDENÍ, d.0,5m, NÁKLON 5°  
dodávka a montáž</t>
  </si>
  <si>
    <t>1. Položka obsahuje:  
 – veškeré příslušenství a uzavírací nátěr, technický popis viz. projektová dokumentace  
2. Položka neobsahuje:  
 X  
3. Způsob měření:  
Udává se počet kusů kompletní konstrukce nebo práce.</t>
  </si>
  <si>
    <t>743151</t>
  </si>
  <si>
    <t>OSVĚTLOVACÍ STOŽÁR - STOŽÁROVÁ ROZVODNICE S 1-2 JISTÍCÍMI PRVKY</t>
  </si>
  <si>
    <t>1. Položka obsahuje:  
 – veškeré příslušenství, technický popis viz. projektová dokumentace  
2. Položka neobsahuje:  
 X  
3. Způsob měření:  
Udává se počet kusů kompletní konstrukce nebo práce.</t>
  </si>
  <si>
    <t>743341</t>
  </si>
  <si>
    <t>VÝLOŽNÍK PRO MONTÁŽ SVÍTIDLA NA STĚNU/BETONOVÝ STOŽÁR DÉLKA VYLOŽENÍ DO 1 M</t>
  </si>
  <si>
    <t>např. typ JZP1-300  
vyložení 300 mm</t>
  </si>
  <si>
    <t>743531</t>
  </si>
  <si>
    <t>SVÍTIDLO VENKOVNÍ VŠEOBECNÉ PRO OSVĚTLENÍ PŘECHODU PRO CHODCE DO 150 W</t>
  </si>
  <si>
    <t>svítidlo s LED zdrojem  
např. typ: AMPERA MIDI/5145/48 LED/NW/350mA/50W  
PRAVOSTRANNÁ OPTIKA   
dodávka a montáž</t>
  </si>
  <si>
    <t>1. Položka obsahuje:  
 – zdroj a veškeré příslušenství  
 – technický popis viz. projektová dokumentace  
2. Položka neobsahuje:  
 X  
3. Způsob měření:  
Udává se počet kusů kompletní konstrukce nebo práce.</t>
  </si>
  <si>
    <t>743553</t>
  </si>
  <si>
    <t>SVÍTIDLO VENKOVNÍ VŠEOBECNÉ LED, MIN. IP 44, PŘES 25 DO 45 W</t>
  </si>
  <si>
    <t>např. VOLTANA 2/5102/16 LED/700mA/39W  
BARVA SVĚTLA 3000K  
dodávka a montáž</t>
  </si>
  <si>
    <t>např. VOLTANA 2/5102/16 LED/500mA/28W  
BARVA SVĚTLA 3000K  
dodávka a montáž</t>
  </si>
  <si>
    <t>743721</t>
  </si>
  <si>
    <t>ROZVADĚČ PRO VEŘEJNÉ OSVĚTLENÍ BEZ MĚŘENÍ SPOTŘEBY EL. ENERGIE DO 4 KS TŘÍFÁZOVÝCH VĚTVÍ</t>
  </si>
  <si>
    <t>např. ZB-FE-2D 4+0 VČETNĚ PILÍŘE, ZÁMEK FAB  
dodávka a montáž</t>
  </si>
  <si>
    <t>1. Položka obsahuje:  
 – instalaci rozvaděče do terénu/rozvodny včetně nastavení a oživení, zhotovení výrobní dokumentace  
 – technický popis viz. projektová dokumentace  
2. Položka neobsahuje:  
 – zemní práce  
3. Způsob měření:  
Udává se počet kusů kompletní konstrukce nebo práce.</t>
  </si>
  <si>
    <t>743Z11</t>
  </si>
  <si>
    <t>DEMONTÁŽ OSVĚTLOVACÍHO STOŽÁRU ULIČNÍHO VÝŠKY DO 15 M</t>
  </si>
  <si>
    <t>včetně odvozu a ekologické likvidace  
včetně výložníku</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</si>
  <si>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</si>
  <si>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743Z31</t>
  </si>
  <si>
    <t>DEMONTÁŽ ELEKTROVÝZBROJE OSVĚTLOVACÍHO STOŽÁRU VÝŠKY DO 15 M</t>
  </si>
  <si>
    <t>včetně odvozu a ekologické likvidace</t>
  </si>
  <si>
    <t>743Z35</t>
  </si>
  <si>
    <t>DEMONTÁŽ SVÍTIDLA Z OSVĚTLOVACÍHO STOŽÁRU VÝŠKY DO 15 M</t>
  </si>
  <si>
    <t>744I01</t>
  </si>
  <si>
    <t>POJISTKOVÁ VLOŽKA DO 160 A</t>
  </si>
  <si>
    <t>do rozvaděče ČEZ</t>
  </si>
  <si>
    <t>1. Položka obsahuje:  
 – technický popis viz. projektová dokumentace  
2. Položka neobsahuje:  
 X  
3. Způsob měření:  
Udává se počet kusů kompletní konstrukce nebo práce.</t>
  </si>
  <si>
    <t>747213</t>
  </si>
  <si>
    <t>CELKOVÁ PROHLÍDKA, ZKOUŠENÍ, MĚŘENÍ A VYHOTOVENÍ VÝCHOZÍ REVIZNÍ ZPRÁVY, PRO OBJEM IN PŘES 500 DO 1000 TIS. KČ</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</si>
  <si>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</si>
  <si>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R1</t>
  </si>
  <si>
    <t>OCELOPLECHOVÝ ROZVÁDĚČ PRO ODJIŠTĚNÍ SVÍTIDEL V PODJEZDU</t>
  </si>
  <si>
    <t>JISTIČ 1x10A/C  
SVORKOVNICE 4x16mm2, 3x2,5mm2  
VČETNĚ VYDRÁTOVÁNÍ, ROZMĚRY (v. x š.x h.) 300x400x210mm  
ZÁMEK FAB, KRYTÍ IP68  
PILÍŘ Z BÍLÝCH CIHEL  
 - dodávka a montáž</t>
  </si>
  <si>
    <t>87614</t>
  </si>
  <si>
    <t>CHRÁNIČKY Z TRUB PLAST DN DO 40MM</t>
  </si>
  <si>
    <t>chránička na kabel do základu, dvouplášťová 40/31 HDPE/LDPE</t>
  </si>
  <si>
    <t>2*2*30*1,1=132,000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</si>
  <si>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</si>
  <si>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87627</t>
  </si>
  <si>
    <t>CHRÁNIČKY Z TRUB PLASTOVÝCH DN DO 100MM</t>
  </si>
  <si>
    <t>dvouplášťová HDPE/HDPE 110/94, do prostupu, včetně utěsnění</t>
  </si>
  <si>
    <t>40*1,1=44,000 [A]</t>
  </si>
  <si>
    <t>87646</t>
  </si>
  <si>
    <t>CHRÁNIČKY Z TRUB PLASTOVÝCH DN DO 400MM</t>
  </si>
  <si>
    <t>trubka do základu (pouzdro)  
 - včetně vyříznutí otvorů pro kabely  
 - vnitřní pr. min. 330 mm</t>
  </si>
  <si>
    <t>0,8*30=24,000 [A]</t>
  </si>
  <si>
    <t>obetonování chráničky</t>
  </si>
  <si>
    <t>SO 401.2</t>
  </si>
  <si>
    <t>Veřejné osvětlení Strančice - neuznatelné náklady pro financování SFDI</t>
  </si>
  <si>
    <t>0,5*(0,2)*300=30,000 [B] 
0,5*(0,25+0,2+0,2)*8=2,600 [C] 
Celkem: B+C=32,600 [D]</t>
  </si>
  <si>
    <t>0,5*(0,8-0,2)*300=90,000 [B] 
0,5*(1,2-0,25-0,2-0,2)*8=2,200 [C] 
20*0,5=10,000 [D] 
1,5*0,8*0,6=0,720 [E] 
Celkem: B+C+D+E=102,920 [F]</t>
  </si>
  <si>
    <t>ručně kopané sondy  
rozvaděč VO  
 odvoz na mezidemonii</t>
  </si>
  <si>
    <t>20*0,5=10,000 [A] 
1,5*0,8*0,6=0,720 [B] 
Celkem: A+B=10,720 [C]</t>
  </si>
  <si>
    <t>0,4*0,4*0,9*11=1,584 [A]</t>
  </si>
  <si>
    <t>0,5*(0,8-0,2)*300=90,000 [B] 
0,5*(1,2-0,25-0,2-0,2)*8=2,200 [C] 
Celkem: B+C=92,200 [D]</t>
  </si>
  <si>
    <t>141733</t>
  </si>
  <si>
    <t>PROTLAČOVÁNÍ POTRUBÍ Z PLAST HMOT DN DO 150MM</t>
  </si>
  <si>
    <t>protlak pod komunikací  
DN 100</t>
  </si>
  <si>
    <t>položka zahrnuje dodávku protlačovaného potrubí a veškeré pomocné práce (startovací zařízení, startovací a cílová jáma, opěrné a vodící bloky a pod.)</t>
  </si>
  <si>
    <t>0,5*0,2*8=0,800 [A]</t>
  </si>
  <si>
    <t>0,5*0,2*300=30,000 [B]</t>
  </si>
  <si>
    <t>základ pro stožár VO</t>
  </si>
  <si>
    <t>0,5*0,05*8=0,200 [A]</t>
  </si>
  <si>
    <t>11*1,5=16,500 [A]</t>
  </si>
  <si>
    <t>343*1,05=360,150 [A]</t>
  </si>
  <si>
    <t>(5*9+6*2)*1,1=62,700 [A]</t>
  </si>
  <si>
    <t>35*1,05=36,750 [A]</t>
  </si>
  <si>
    <t>303*1,05=318,150 [A]</t>
  </si>
  <si>
    <t>5*1,05=5,250 [A]</t>
  </si>
  <si>
    <t>9+2=11,000 [A]</t>
  </si>
  <si>
    <t>2*2*11*1,1=48,400 [A]</t>
  </si>
  <si>
    <t>8*1,1=8,800 [A]</t>
  </si>
  <si>
    <t>0,8*11=8,800 [A]</t>
  </si>
  <si>
    <t>SO 801</t>
  </si>
  <si>
    <t>Náhradní výsadba - neuznatelné náklady pro financování SFDI</t>
  </si>
  <si>
    <t>01400</t>
  </si>
  <si>
    <t>POPLATKY</t>
  </si>
  <si>
    <t>odvoz a likvidace odpadů vzniklých při plnění zakázky včetně poplatků ve smyslu platné legislativy</t>
  </si>
  <si>
    <t>zahrnuje jinde neuvedené poplatky související s výstavbou</t>
  </si>
  <si>
    <t>3,5*1,8=6,300 [A]</t>
  </si>
  <si>
    <t>Hloubení jam do 1 m3 s 50% výměnou v rovině, vč. ovozu přebytku na skládku.  
vč. Aplikace půdního kondicionéru se zapravením do výsadbových jam</t>
  </si>
  <si>
    <t>7=7,000 [A]</t>
  </si>
  <si>
    <t>zemina z jam dle pol. 13173</t>
  </si>
  <si>
    <t>7*0,5=3,500 [A]     uložení na skládku</t>
  </si>
  <si>
    <t>18331</t>
  </si>
  <si>
    <t>SADOVNICKÉ OBDĚLÁNÍ PŮDY</t>
  </si>
  <si>
    <t>Obdělání půdy nakopáním, frézováním a rytím v rovině a svahu</t>
  </si>
  <si>
    <t>7=7,000 [A]   dle pol. 18351</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</si>
  <si>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</si>
  <si>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</si>
  <si>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</si>
  <si>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Chemické odplevelení před založením kultury v rovině a svahu</t>
  </si>
  <si>
    <t>7=7,000 [A]   dle situace</t>
  </si>
  <si>
    <t>položka zahrnuje celoplošný postřik a chemickou likvidace nežádoucích rostlin nebo jejích částí a zabránění jejich dalšímu růstu na urovnaném volném terénu</t>
  </si>
  <si>
    <t>18472</t>
  </si>
  <si>
    <t>OŠETŘENÍ DŘEVIN SOLITERNÍCH</t>
  </si>
  <si>
    <t>odplevelení s nakypřením, vypletí, řezem, hnojením, odstranění poškozených částí dřevin s případným složením odpadu na hromady, naložením na dopravní prostředek, odvozem a složením</t>
  </si>
  <si>
    <t>184B15</t>
  </si>
  <si>
    <t>VYSAZOVÁNÍ STROMŮ LISTNATÝCH S BALEM OBVOD KMENE DO 16CM, PODCHOZÍ VÝŠ MIN 2,4M</t>
  </si>
  <si>
    <t>Výsadba dřeviny s balem, v rovině, při průměru balu do 80 cm  
vč.  substrátu, ochranného nátěru kmene Arboflex, kotvení pomocí 3 kůlů, vč. závlahového límce a hnojení tabletovým hnojivem.</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</si>
  <si>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</si>
  <si>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18600</t>
  </si>
  <si>
    <t>ZALÉVÁNÍ VODOU</t>
  </si>
  <si>
    <t>Zalití vysazených dřevin po výsadbě s dovozem a dodávkou vody 3x</t>
  </si>
  <si>
    <t>položka zahrnuje veškerý materiál, výrobky a polotovary, včetně mimostaveništní a vnitrostaveništní dopravy (rovněž přesuny), včetně naložení a složení, případně s uložením</t>
  </si>
  <si>
    <t>18601</t>
  </si>
  <si>
    <t>ZÁVLAHOVÁ MÍSA</t>
  </si>
  <si>
    <t>Zřízení závlahové mísy a namulčování hrubou borkou soliterní stromy vrstva 10-15 cm</t>
  </si>
  <si>
    <t>VON</t>
  </si>
  <si>
    <t>VEDLEJŠÍ A OSTATNÍ NÁKLADY</t>
  </si>
  <si>
    <t>VON.1</t>
  </si>
  <si>
    <t>VON_investor obec Strančice, neuznatelné náklady pro financování SFDI</t>
  </si>
  <si>
    <t>02620</t>
  </si>
  <si>
    <t>ZKOUŠENÍ KONSTRUKCÍ A PRACÍ NEZÁVISLOU ZKUŠEBNOU</t>
  </si>
  <si>
    <t>zahrnuje veškeré náklady spojené s objednatelem požadovanými zkouškami</t>
  </si>
  <si>
    <t>02811</t>
  </si>
  <si>
    <t>PRŮZKUMNÉ PRÁCE GEOTECHNICKÉ NA POVRCHU</t>
  </si>
  <si>
    <t>zahrnuje veškeré náklady spojené s objednatelem požadovanými pracemi</t>
  </si>
  <si>
    <t>02821</t>
  </si>
  <si>
    <t>PRŮZKUMNÉ PRÁCE ARCHEOLOGICKÉ NA POVRCHU</t>
  </si>
  <si>
    <t>Základní archeologický výzkum</t>
  </si>
  <si>
    <t>029111</t>
  </si>
  <si>
    <t>OSTATNÍ POŽADAVKY - GEODETICKÉ ZAMĚŘENÍ - DÉLKOVÉ</t>
  </si>
  <si>
    <t>HM</t>
  </si>
  <si>
    <t>Geodetické zaměření skutečného provedení stavby</t>
  </si>
  <si>
    <t>02940</t>
  </si>
  <si>
    <t>OSTATNÍ POŽADAVKY - VYPRACOVÁNÍ DOKUMENTACE</t>
  </si>
  <si>
    <t>Kompletační činnost</t>
  </si>
  <si>
    <t>02943</t>
  </si>
  <si>
    <t>OSTATNÍ POŽADAVKY - VYPRACOVÁNÍ RDS</t>
  </si>
  <si>
    <t>02944</t>
  </si>
  <si>
    <t>OSTAT POŽADAVKY - DOKUMENTACE SKUTEČ PROVEDENÍ V DIGIT FORMĚ</t>
  </si>
  <si>
    <t>02945</t>
  </si>
  <si>
    <t>OSTAT POŽADAVKY - GEOMETRICKÝ PLÁN</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</si>
  <si>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</si>
  <si>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</si>
  <si>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</si>
  <si>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položka zahrnuje:  
- fotodokumentaci zadavatelem požadovaného děje a konstrukcí v požadovaných časových intervalech  
- zadavatelem specifikované výstupy (fotografie v papírovém a digitálním formátu) v požadovaném počtu</t>
  </si>
  <si>
    <t>03730</t>
  </si>
  <si>
    <t>POMOC PRÁCE ZAJIŠŤ NEBO ZŘÍZ OCHRANU INŽENÝRSKÝCH SÍTÍ</t>
  </si>
  <si>
    <t>Vytýčení veškerých inženýrských sítí a jejich ochrana během výstavby - náklady správců sítí včetně zemních prací a ostatních přípomocí zhotovitele</t>
  </si>
  <si>
    <t>zahrnuje objednatelem povolené náklady na požadovaná zařízení zhotovitele</t>
  </si>
  <si>
    <t>VON.2</t>
  </si>
  <si>
    <t>VON_investor obec Strančice</t>
  </si>
  <si>
    <t>02991</t>
  </si>
  <si>
    <t>OSTATNÍ POŽADAVKY - INFORMAČNÍ TABULE</t>
  </si>
  <si>
    <t>OSTATNÍ POŽADAVKY - INFORMAČNÍ TABULE VČETNĚ OSAZENÍ, ÚDRŽBY, OPRAV A ODSTRANĚNÍ</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</si>
  <si>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</si>
  <si>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</si>
  <si>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</si>
  <si>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zahrnuje objednatelem povolené náklady na pořízení (event. pronájem), provozování, udržování a likvidaci zhotovitelova zařízení</t>
  </si>
  <si>
    <t>VON.3</t>
  </si>
  <si>
    <t>VON_investor obec Kunice, neuznatelné náklady pro financování SFDI</t>
  </si>
  <si>
    <t>VON.4</t>
  </si>
  <si>
    <t>VON_investor obec Kunice</t>
  </si>
  <si>
    <t>VON.5</t>
  </si>
  <si>
    <t>VON_investor KSÚS - neuznatelné náklady pro financování SFDI</t>
  </si>
  <si>
    <t>Základní archeologický výzkum  
zajištění archeologického dohledu pro všechny potřebné SO</t>
  </si>
  <si>
    <t>vč. Dodavatelské dokumentace pro SO 101.1 a SO 301</t>
  </si>
  <si>
    <t>- dokumentace skutečného provedení</t>
  </si>
  <si>
    <t>02950</t>
  </si>
  <si>
    <t>OSTATNÍ POŽADAVKY - POSUDKY, KONTROLY, REVIZNÍ ZPRÁVY</t>
  </si>
  <si>
    <t>02960</t>
  </si>
  <si>
    <t>OSTATNÍ POŽADAVKY - ODBORNÝ DOZOR</t>
  </si>
  <si>
    <t>Odborné stanovení dávkování asfaltu a cementu při recyklaci za studena</t>
  </si>
  <si>
    <t>zahrnuje veškeré náklady spojené s objednatelem požadovaným dozorem</t>
  </si>
  <si>
    <t>03170</t>
  </si>
  <si>
    <t>ZAŘÍZENÍ STAVENIŠTĚ - KOMUNIKACE A ZPEV PLOCHY</t>
  </si>
  <si>
    <t>- zajištění čistoty staveniště a zejména okolí, v případě potřeby zajistit čištění komunikací dotčených provozem dodavatele, zejména výjezd a příjezd na místo plnění zakázky</t>
  </si>
  <si>
    <t>Vytýčení veškerých inženýrských sítí a jejich ochrana během výstavby (příp. jejich vyvěšení) - náklady správců sítí včetně zemních prací a ostatních přípomocí zhotovitele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</si>
</sst>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s>
  <fonts count="41">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41">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33" borderId="14" xfId="0" applyFill="1" applyBorder="1" applyAlignment="1">
      <alignmen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3" fillId="33" borderId="14" xfId="0" applyFont="1" applyFill="1" applyBorder="1" applyAlignment="1">
      <alignment horizontal="right" vertical="center"/>
    </xf>
    <xf numFmtId="0" fontId="3" fillId="33" borderId="14" xfId="0" applyFont="1" applyFill="1" applyBorder="1" applyAlignment="1">
      <alignment vertical="center" wrapText="1"/>
    </xf>
    <xf numFmtId="4" fontId="3" fillId="33" borderId="14"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3"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4" fillId="34" borderId="10" xfId="0" applyFont="1" applyFill="1" applyBorder="1" applyAlignment="1">
      <alignment horizontal="center" vertical="center"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4"/>
      <c r="B1" s="1" t="s">
        <v>0</v>
      </c>
      <c r="C1" s="1"/>
      <c r="D1" s="1"/>
      <c r="E1" s="1"/>
    </row>
    <row r="2" spans="1:5" ht="12.75" customHeight="1">
      <c r="A2" s="34"/>
      <c r="B2" s="35" t="s">
        <v>1</v>
      </c>
      <c r="C2" s="1"/>
      <c r="D2" s="1"/>
      <c r="E2" s="1"/>
    </row>
    <row r="3" spans="1:5" ht="19.5" customHeight="1">
      <c r="A3" s="34"/>
      <c r="B3" s="34"/>
      <c r="C3" s="1"/>
      <c r="D3" s="1"/>
      <c r="E3" s="1"/>
    </row>
    <row r="4" spans="1:5" ht="19.5" customHeight="1">
      <c r="A4" s="1"/>
      <c r="B4" s="36" t="s">
        <v>2</v>
      </c>
      <c r="C4" s="34"/>
      <c r="D4" s="34"/>
      <c r="E4" s="1"/>
    </row>
    <row r="5" spans="1:5" ht="12.75" customHeight="1">
      <c r="A5" s="1"/>
      <c r="B5" s="34" t="s">
        <v>3</v>
      </c>
      <c r="C5" s="34"/>
      <c r="D5" s="34"/>
      <c r="E5" s="1"/>
    </row>
    <row r="6" spans="1:5" ht="12.75" customHeight="1">
      <c r="A6" s="1"/>
      <c r="B6" s="3" t="s">
        <v>4</v>
      </c>
      <c r="C6" s="6">
        <f>SUM(C10:C30)</f>
        <v>0</v>
      </c>
      <c r="D6" s="1"/>
      <c r="E6" s="1"/>
    </row>
    <row r="7" spans="1:5" ht="12.75" customHeight="1">
      <c r="A7" s="1"/>
      <c r="B7" s="3" t="s">
        <v>5</v>
      </c>
      <c r="C7" s="6">
        <f>SUM(E10:E30)</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6" t="s">
        <v>24</v>
      </c>
      <c r="B10" s="16" t="s">
        <v>25</v>
      </c>
      <c r="C10" s="17">
        <f>'SO 010'!I3</f>
        <v>0</v>
      </c>
      <c r="D10" s="17">
        <f>'SO 010'!O2</f>
        <v>0</v>
      </c>
      <c r="E10" s="17">
        <f aca="true" t="shared" si="0" ref="E10:E30">C10+D10</f>
        <v>0</v>
      </c>
    </row>
    <row r="11" spans="1:5" ht="12.75" customHeight="1">
      <c r="A11" s="16" t="s">
        <v>85</v>
      </c>
      <c r="B11" s="16" t="s">
        <v>86</v>
      </c>
      <c r="C11" s="17">
        <f>'SO 101'!I3</f>
        <v>0</v>
      </c>
      <c r="D11" s="17">
        <f>'SO 101'!O2</f>
        <v>0</v>
      </c>
      <c r="E11" s="17">
        <f t="shared" si="0"/>
        <v>0</v>
      </c>
    </row>
    <row r="12" spans="1:5" ht="12.75" customHeight="1">
      <c r="A12" s="16" t="s">
        <v>731</v>
      </c>
      <c r="B12" s="16" t="s">
        <v>732</v>
      </c>
      <c r="C12" s="17">
        <f>'SO 101.1'!I3</f>
        <v>0</v>
      </c>
      <c r="D12" s="17">
        <f>'SO 101.1'!O2</f>
        <v>0</v>
      </c>
      <c r="E12" s="17">
        <f t="shared" si="0"/>
        <v>0</v>
      </c>
    </row>
    <row r="13" spans="1:5" ht="12.75" customHeight="1">
      <c r="A13" s="16" t="s">
        <v>808</v>
      </c>
      <c r="B13" s="16" t="s">
        <v>809</v>
      </c>
      <c r="C13" s="17">
        <f>'SO 102'!I3</f>
        <v>0</v>
      </c>
      <c r="D13" s="17">
        <f>'SO 102'!O2</f>
        <v>0</v>
      </c>
      <c r="E13" s="17">
        <f t="shared" si="0"/>
        <v>0</v>
      </c>
    </row>
    <row r="14" spans="1:5" ht="12.75" customHeight="1">
      <c r="A14" s="16" t="s">
        <v>879</v>
      </c>
      <c r="B14" s="16" t="s">
        <v>877</v>
      </c>
      <c r="C14" s="17">
        <f>'SO 110.1_SO 110.1.1'!I3</f>
        <v>0</v>
      </c>
      <c r="D14" s="17">
        <f>'SO 110.1_SO 110.1.1'!O2</f>
        <v>0</v>
      </c>
      <c r="E14" s="17">
        <f t="shared" si="0"/>
        <v>0</v>
      </c>
    </row>
    <row r="15" spans="1:5" ht="12.75" customHeight="1">
      <c r="A15" s="16" t="s">
        <v>952</v>
      </c>
      <c r="B15" s="16" t="s">
        <v>953</v>
      </c>
      <c r="C15" s="17">
        <f>'SO 110.1_SO 110.1.2'!I3</f>
        <v>0</v>
      </c>
      <c r="D15" s="17">
        <f>'SO 110.1_SO 110.1.2'!O2</f>
        <v>0</v>
      </c>
      <c r="E15" s="17">
        <f t="shared" si="0"/>
        <v>0</v>
      </c>
    </row>
    <row r="16" spans="1:5" ht="12.75" customHeight="1">
      <c r="A16" s="16" t="s">
        <v>1039</v>
      </c>
      <c r="B16" s="16" t="s">
        <v>1038</v>
      </c>
      <c r="C16" s="17">
        <f>'SO 110.2_SO 110.2.1'!I3</f>
        <v>0</v>
      </c>
      <c r="D16" s="17">
        <f>'SO 110.2_SO 110.2.1'!O2</f>
        <v>0</v>
      </c>
      <c r="E16" s="17">
        <f t="shared" si="0"/>
        <v>0</v>
      </c>
    </row>
    <row r="17" spans="1:5" ht="12.75" customHeight="1">
      <c r="A17" s="16" t="s">
        <v>1073</v>
      </c>
      <c r="B17" s="16" t="s">
        <v>1074</v>
      </c>
      <c r="C17" s="17">
        <f>'SO 110.2_SO 110.2.2'!I3</f>
        <v>0</v>
      </c>
      <c r="D17" s="17">
        <f>'SO 110.2_SO 110.2.2'!O2</f>
        <v>0</v>
      </c>
      <c r="E17" s="17">
        <f t="shared" si="0"/>
        <v>0</v>
      </c>
    </row>
    <row r="18" spans="1:5" ht="12.75" customHeight="1">
      <c r="A18" s="16" t="s">
        <v>1105</v>
      </c>
      <c r="B18" s="16" t="s">
        <v>1106</v>
      </c>
      <c r="C18" s="17">
        <f>'SO 180_SO 180.1'!I3</f>
        <v>0</v>
      </c>
      <c r="D18" s="17">
        <f>'SO 180_SO 180.1'!O2</f>
        <v>0</v>
      </c>
      <c r="E18" s="17">
        <f t="shared" si="0"/>
        <v>0</v>
      </c>
    </row>
    <row r="19" spans="1:5" ht="12.75" customHeight="1">
      <c r="A19" s="16" t="s">
        <v>1160</v>
      </c>
      <c r="B19" s="16" t="s">
        <v>1161</v>
      </c>
      <c r="C19" s="17">
        <f>'SO 180_SO 180.2'!I3</f>
        <v>0</v>
      </c>
      <c r="D19" s="17">
        <f>'SO 180_SO 180.2'!O2</f>
        <v>0</v>
      </c>
      <c r="E19" s="17">
        <f t="shared" si="0"/>
        <v>0</v>
      </c>
    </row>
    <row r="20" spans="1:5" ht="12.75" customHeight="1">
      <c r="A20" s="16" t="s">
        <v>1172</v>
      </c>
      <c r="B20" s="16" t="s">
        <v>1173</v>
      </c>
      <c r="C20" s="17">
        <f>'SO 190_SO 190.1'!I3</f>
        <v>0</v>
      </c>
      <c r="D20" s="17">
        <f>'SO 190_SO 190.1'!O2</f>
        <v>0</v>
      </c>
      <c r="E20" s="17">
        <f t="shared" si="0"/>
        <v>0</v>
      </c>
    </row>
    <row r="21" spans="1:5" ht="12.75" customHeight="1">
      <c r="A21" s="16" t="s">
        <v>1233</v>
      </c>
      <c r="B21" s="16" t="s">
        <v>1234</v>
      </c>
      <c r="C21" s="17">
        <f>'SO 190_SO 190.2'!I3</f>
        <v>0</v>
      </c>
      <c r="D21" s="17">
        <f>'SO 190_SO 190.2'!O2</f>
        <v>0</v>
      </c>
      <c r="E21" s="17">
        <f t="shared" si="0"/>
        <v>0</v>
      </c>
    </row>
    <row r="22" spans="1:5" ht="12.75" customHeight="1">
      <c r="A22" s="16" t="s">
        <v>1246</v>
      </c>
      <c r="B22" s="16" t="s">
        <v>1247</v>
      </c>
      <c r="C22" s="17">
        <f>'SO 301'!I3</f>
        <v>0</v>
      </c>
      <c r="D22" s="17">
        <f>'SO 301'!O2</f>
        <v>0</v>
      </c>
      <c r="E22" s="17">
        <f t="shared" si="0"/>
        <v>0</v>
      </c>
    </row>
    <row r="23" spans="1:5" ht="12.75" customHeight="1">
      <c r="A23" s="16" t="s">
        <v>1305</v>
      </c>
      <c r="B23" s="16" t="s">
        <v>1306</v>
      </c>
      <c r="C23" s="17">
        <f>'SO 401.1'!I3</f>
        <v>0</v>
      </c>
      <c r="D23" s="17">
        <f>'SO 401.1'!O2</f>
        <v>0</v>
      </c>
      <c r="E23" s="17">
        <f t="shared" si="0"/>
        <v>0</v>
      </c>
    </row>
    <row r="24" spans="1:5" ht="12.75" customHeight="1">
      <c r="A24" s="16" t="s">
        <v>1456</v>
      </c>
      <c r="B24" s="16" t="s">
        <v>1457</v>
      </c>
      <c r="C24" s="17">
        <f>'SO 401.2'!I3</f>
        <v>0</v>
      </c>
      <c r="D24" s="17">
        <f>'SO 401.2'!O2</f>
        <v>0</v>
      </c>
      <c r="E24" s="17">
        <f t="shared" si="0"/>
        <v>0</v>
      </c>
    </row>
    <row r="25" spans="1:5" ht="12.75" customHeight="1">
      <c r="A25" s="16" t="s">
        <v>1482</v>
      </c>
      <c r="B25" s="16" t="s">
        <v>1483</v>
      </c>
      <c r="C25" s="17">
        <f>'SO 801'!I3</f>
        <v>0</v>
      </c>
      <c r="D25" s="17">
        <f>'SO 801'!O2</f>
        <v>0</v>
      </c>
      <c r="E25" s="17">
        <f t="shared" si="0"/>
        <v>0</v>
      </c>
    </row>
    <row r="26" spans="1:5" ht="12.75" customHeight="1">
      <c r="A26" s="16" t="s">
        <v>1519</v>
      </c>
      <c r="B26" s="16" t="s">
        <v>1520</v>
      </c>
      <c r="C26" s="17">
        <f>'VON_VON.1'!I3</f>
        <v>0</v>
      </c>
      <c r="D26" s="17">
        <f>'VON_VON.1'!O2</f>
        <v>0</v>
      </c>
      <c r="E26" s="17">
        <f t="shared" si="0"/>
        <v>0</v>
      </c>
    </row>
    <row r="27" spans="1:5" ht="12.75" customHeight="1">
      <c r="A27" s="16" t="s">
        <v>1551</v>
      </c>
      <c r="B27" s="16" t="s">
        <v>1552</v>
      </c>
      <c r="C27" s="17">
        <f>'VON_VON.2'!I3</f>
        <v>0</v>
      </c>
      <c r="D27" s="17">
        <f>'VON_VON.2'!O2</f>
        <v>0</v>
      </c>
      <c r="E27" s="17">
        <f t="shared" si="0"/>
        <v>0</v>
      </c>
    </row>
    <row r="28" spans="1:5" ht="12.75" customHeight="1">
      <c r="A28" s="16" t="s">
        <v>1560</v>
      </c>
      <c r="B28" s="16" t="s">
        <v>1561</v>
      </c>
      <c r="C28" s="17">
        <f>'VON_VON.3'!I3</f>
        <v>0</v>
      </c>
      <c r="D28" s="17">
        <f>'VON_VON.3'!O2</f>
        <v>0</v>
      </c>
      <c r="E28" s="17">
        <f t="shared" si="0"/>
        <v>0</v>
      </c>
    </row>
    <row r="29" spans="1:5" ht="12.75" customHeight="1">
      <c r="A29" s="16" t="s">
        <v>1562</v>
      </c>
      <c r="B29" s="16" t="s">
        <v>1563</v>
      </c>
      <c r="C29" s="17">
        <f>'VON_VON.4'!I3</f>
        <v>0</v>
      </c>
      <c r="D29" s="17">
        <f>'VON_VON.4'!O2</f>
        <v>0</v>
      </c>
      <c r="E29" s="17">
        <f t="shared" si="0"/>
        <v>0</v>
      </c>
    </row>
    <row r="30" spans="1:5" ht="12.75" customHeight="1">
      <c r="A30" s="16" t="s">
        <v>1564</v>
      </c>
      <c r="B30" s="16" t="s">
        <v>1565</v>
      </c>
      <c r="C30" s="17">
        <f>'VON_VON.5'!I3</f>
        <v>0</v>
      </c>
      <c r="D30" s="17">
        <f>'VON_VON.5'!O2</f>
        <v>0</v>
      </c>
      <c r="E30" s="17">
        <f t="shared" si="0"/>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100"/>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0+O9+O46+O71+O88</f>
        <v>0</v>
      </c>
      <c r="P2" t="s">
        <v>22</v>
      </c>
    </row>
    <row r="3" spans="1:16" ht="15" customHeight="1">
      <c r="A3" t="s">
        <v>12</v>
      </c>
      <c r="B3" s="10" t="s">
        <v>14</v>
      </c>
      <c r="C3" s="37" t="s">
        <v>15</v>
      </c>
      <c r="D3" s="34"/>
      <c r="E3" s="11" t="s">
        <v>16</v>
      </c>
      <c r="F3" s="1"/>
      <c r="G3" s="8"/>
      <c r="H3" s="7" t="s">
        <v>1105</v>
      </c>
      <c r="I3" s="31">
        <f>0+I9+I46+I71+I88</f>
        <v>0</v>
      </c>
      <c r="O3" t="s">
        <v>19</v>
      </c>
      <c r="P3" t="s">
        <v>23</v>
      </c>
    </row>
    <row r="4" spans="1:16" ht="15" customHeight="1">
      <c r="A4" t="s">
        <v>17</v>
      </c>
      <c r="B4" s="10" t="s">
        <v>875</v>
      </c>
      <c r="C4" s="37" t="s">
        <v>1103</v>
      </c>
      <c r="D4" s="34"/>
      <c r="E4" s="11" t="s">
        <v>1104</v>
      </c>
      <c r="F4" s="1"/>
      <c r="G4" s="1"/>
      <c r="H4" s="9"/>
      <c r="I4" s="9"/>
      <c r="O4" t="s">
        <v>20</v>
      </c>
      <c r="P4" t="s">
        <v>23</v>
      </c>
    </row>
    <row r="5" spans="1:16" ht="12.75" customHeight="1">
      <c r="A5" t="s">
        <v>878</v>
      </c>
      <c r="B5" s="13" t="s">
        <v>18</v>
      </c>
      <c r="C5" s="38" t="s">
        <v>1105</v>
      </c>
      <c r="D5" s="39"/>
      <c r="E5" s="14" t="s">
        <v>1106</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0+I10+I14+I18+I22+I26+I30+I34+I38+I42</f>
        <v>0</v>
      </c>
      <c r="R9">
        <f>0+O10+O14+O18+O22+O26+O30+O34+O38+O42</f>
        <v>0</v>
      </c>
    </row>
    <row r="10" spans="1:16" ht="12.75">
      <c r="A10" s="18" t="s">
        <v>45</v>
      </c>
      <c r="B10" s="22" t="s">
        <v>29</v>
      </c>
      <c r="C10" s="22" t="s">
        <v>1107</v>
      </c>
      <c r="D10" s="18" t="s">
        <v>47</v>
      </c>
      <c r="E10" s="23" t="s">
        <v>1108</v>
      </c>
      <c r="F10" s="24" t="s">
        <v>49</v>
      </c>
      <c r="G10" s="25">
        <v>78</v>
      </c>
      <c r="H10" s="26">
        <v>0</v>
      </c>
      <c r="I10" s="26">
        <f>ROUND(ROUND(H10,2)*ROUND(G10,3),2)</f>
        <v>0</v>
      </c>
      <c r="O10">
        <f>(I10*21)/100</f>
        <v>0</v>
      </c>
      <c r="P10" t="s">
        <v>23</v>
      </c>
    </row>
    <row r="11" spans="1:5" ht="51">
      <c r="A11" s="27" t="s">
        <v>50</v>
      </c>
      <c r="E11" s="28" t="s">
        <v>1109</v>
      </c>
    </row>
    <row r="12" spans="1:5" ht="12.75">
      <c r="A12" s="29" t="s">
        <v>52</v>
      </c>
      <c r="E12" s="30" t="s">
        <v>1110</v>
      </c>
    </row>
    <row r="13" spans="1:5" ht="12.75">
      <c r="A13" t="s">
        <v>54</v>
      </c>
      <c r="E13" s="28" t="s">
        <v>1111</v>
      </c>
    </row>
    <row r="14" spans="1:16" ht="12.75">
      <c r="A14" s="18" t="s">
        <v>45</v>
      </c>
      <c r="B14" s="22" t="s">
        <v>23</v>
      </c>
      <c r="C14" s="22" t="s">
        <v>1112</v>
      </c>
      <c r="D14" s="18" t="s">
        <v>47</v>
      </c>
      <c r="E14" s="23" t="s">
        <v>1113</v>
      </c>
      <c r="F14" s="24" t="s">
        <v>49</v>
      </c>
      <c r="G14" s="25">
        <v>78</v>
      </c>
      <c r="H14" s="26">
        <v>0</v>
      </c>
      <c r="I14" s="26">
        <f>ROUND(ROUND(H14,2)*ROUND(G14,3),2)</f>
        <v>0</v>
      </c>
      <c r="O14">
        <f>(I14*21)/100</f>
        <v>0</v>
      </c>
      <c r="P14" t="s">
        <v>23</v>
      </c>
    </row>
    <row r="15" spans="1:5" ht="51">
      <c r="A15" s="27" t="s">
        <v>50</v>
      </c>
      <c r="E15" s="28" t="s">
        <v>1114</v>
      </c>
    </row>
    <row r="16" spans="1:5" ht="12.75">
      <c r="A16" s="29" t="s">
        <v>52</v>
      </c>
      <c r="E16" s="30" t="s">
        <v>1115</v>
      </c>
    </row>
    <row r="17" spans="1:5" ht="12.75">
      <c r="A17" t="s">
        <v>54</v>
      </c>
      <c r="E17" s="28" t="s">
        <v>1111</v>
      </c>
    </row>
    <row r="18" spans="1:16" ht="12.75">
      <c r="A18" s="18" t="s">
        <v>45</v>
      </c>
      <c r="B18" s="22" t="s">
        <v>22</v>
      </c>
      <c r="C18" s="22" t="s">
        <v>1116</v>
      </c>
      <c r="D18" s="18" t="s">
        <v>89</v>
      </c>
      <c r="E18" s="23" t="s">
        <v>1117</v>
      </c>
      <c r="F18" s="24" t="s">
        <v>1118</v>
      </c>
      <c r="G18" s="25">
        <v>1</v>
      </c>
      <c r="H18" s="26">
        <v>0</v>
      </c>
      <c r="I18" s="26">
        <f>ROUND(ROUND(H18,2)*ROUND(G18,3),2)</f>
        <v>0</v>
      </c>
      <c r="O18">
        <f>(I18*21)/100</f>
        <v>0</v>
      </c>
      <c r="P18" t="s">
        <v>23</v>
      </c>
    </row>
    <row r="19" spans="1:5" ht="102">
      <c r="A19" s="27" t="s">
        <v>50</v>
      </c>
      <c r="E19" s="28" t="s">
        <v>1119</v>
      </c>
    </row>
    <row r="20" spans="1:5" ht="12.75">
      <c r="A20" s="29" t="s">
        <v>52</v>
      </c>
      <c r="E20" s="30" t="s">
        <v>47</v>
      </c>
    </row>
    <row r="21" spans="1:5" ht="12.75">
      <c r="A21" t="s">
        <v>54</v>
      </c>
      <c r="E21" s="28" t="s">
        <v>1111</v>
      </c>
    </row>
    <row r="22" spans="1:16" ht="12.75">
      <c r="A22" s="18" t="s">
        <v>45</v>
      </c>
      <c r="B22" s="22" t="s">
        <v>33</v>
      </c>
      <c r="C22" s="22" t="s">
        <v>1116</v>
      </c>
      <c r="D22" s="18" t="s">
        <v>95</v>
      </c>
      <c r="E22" s="23" t="s">
        <v>1117</v>
      </c>
      <c r="F22" s="24" t="s">
        <v>1118</v>
      </c>
      <c r="G22" s="25">
        <v>1</v>
      </c>
      <c r="H22" s="26">
        <v>0</v>
      </c>
      <c r="I22" s="26">
        <f>ROUND(ROUND(H22,2)*ROUND(G22,3),2)</f>
        <v>0</v>
      </c>
      <c r="O22">
        <f>(I22*21)/100</f>
        <v>0</v>
      </c>
      <c r="P22" t="s">
        <v>23</v>
      </c>
    </row>
    <row r="23" spans="1:5" ht="127.5">
      <c r="A23" s="27" t="s">
        <v>50</v>
      </c>
      <c r="E23" s="28" t="s">
        <v>1120</v>
      </c>
    </row>
    <row r="24" spans="1:5" ht="12.75">
      <c r="A24" s="29" t="s">
        <v>52</v>
      </c>
      <c r="E24" s="30" t="s">
        <v>47</v>
      </c>
    </row>
    <row r="25" spans="1:5" ht="12.75">
      <c r="A25" t="s">
        <v>54</v>
      </c>
      <c r="E25" s="28" t="s">
        <v>1111</v>
      </c>
    </row>
    <row r="26" spans="1:16" ht="12.75">
      <c r="A26" s="18" t="s">
        <v>45</v>
      </c>
      <c r="B26" s="22" t="s">
        <v>35</v>
      </c>
      <c r="C26" s="22" t="s">
        <v>1116</v>
      </c>
      <c r="D26" s="18" t="s">
        <v>98</v>
      </c>
      <c r="E26" s="23" t="s">
        <v>1117</v>
      </c>
      <c r="F26" s="24" t="s">
        <v>1118</v>
      </c>
      <c r="G26" s="25">
        <v>1</v>
      </c>
      <c r="H26" s="26">
        <v>0</v>
      </c>
      <c r="I26" s="26">
        <f>ROUND(ROUND(H26,2)*ROUND(G26,3),2)</f>
        <v>0</v>
      </c>
      <c r="O26">
        <f>(I26*21)/100</f>
        <v>0</v>
      </c>
      <c r="P26" t="s">
        <v>23</v>
      </c>
    </row>
    <row r="27" spans="1:5" ht="127.5">
      <c r="A27" s="27" t="s">
        <v>50</v>
      </c>
      <c r="E27" s="28" t="s">
        <v>1121</v>
      </c>
    </row>
    <row r="28" spans="1:5" ht="12.75">
      <c r="A28" s="29" t="s">
        <v>52</v>
      </c>
      <c r="E28" s="30" t="s">
        <v>47</v>
      </c>
    </row>
    <row r="29" spans="1:5" ht="12.75">
      <c r="A29" t="s">
        <v>54</v>
      </c>
      <c r="E29" s="28" t="s">
        <v>1111</v>
      </c>
    </row>
    <row r="30" spans="1:16" ht="12.75">
      <c r="A30" s="18" t="s">
        <v>45</v>
      </c>
      <c r="B30" s="22" t="s">
        <v>37</v>
      </c>
      <c r="C30" s="22" t="s">
        <v>1116</v>
      </c>
      <c r="D30" s="18" t="s">
        <v>101</v>
      </c>
      <c r="E30" s="23" t="s">
        <v>1117</v>
      </c>
      <c r="F30" s="24" t="s">
        <v>1118</v>
      </c>
      <c r="G30" s="25">
        <v>1</v>
      </c>
      <c r="H30" s="26">
        <v>0</v>
      </c>
      <c r="I30" s="26">
        <f>ROUND(ROUND(H30,2)*ROUND(G30,3),2)</f>
        <v>0</v>
      </c>
      <c r="O30">
        <f>(I30*21)/100</f>
        <v>0</v>
      </c>
      <c r="P30" t="s">
        <v>23</v>
      </c>
    </row>
    <row r="31" spans="1:5" ht="114.75">
      <c r="A31" s="27" t="s">
        <v>50</v>
      </c>
      <c r="E31" s="28" t="s">
        <v>1122</v>
      </c>
    </row>
    <row r="32" spans="1:5" ht="12.75">
      <c r="A32" s="29" t="s">
        <v>52</v>
      </c>
      <c r="E32" s="30" t="s">
        <v>47</v>
      </c>
    </row>
    <row r="33" spans="1:5" ht="12.75">
      <c r="A33" t="s">
        <v>54</v>
      </c>
      <c r="E33" s="28" t="s">
        <v>1111</v>
      </c>
    </row>
    <row r="34" spans="1:16" ht="12.75">
      <c r="A34" s="18" t="s">
        <v>45</v>
      </c>
      <c r="B34" s="22" t="s">
        <v>77</v>
      </c>
      <c r="C34" s="22" t="s">
        <v>1116</v>
      </c>
      <c r="D34" s="18" t="s">
        <v>104</v>
      </c>
      <c r="E34" s="23" t="s">
        <v>1117</v>
      </c>
      <c r="F34" s="24" t="s">
        <v>1118</v>
      </c>
      <c r="G34" s="25">
        <v>1</v>
      </c>
      <c r="H34" s="26">
        <v>0</v>
      </c>
      <c r="I34" s="26">
        <f>ROUND(ROUND(H34,2)*ROUND(G34,3),2)</f>
        <v>0</v>
      </c>
      <c r="O34">
        <f>(I34*21)/100</f>
        <v>0</v>
      </c>
      <c r="P34" t="s">
        <v>23</v>
      </c>
    </row>
    <row r="35" spans="1:5" ht="165.75">
      <c r="A35" s="27" t="s">
        <v>50</v>
      </c>
      <c r="E35" s="28" t="s">
        <v>1123</v>
      </c>
    </row>
    <row r="36" spans="1:5" ht="12.75">
      <c r="A36" s="29" t="s">
        <v>52</v>
      </c>
      <c r="E36" s="30" t="s">
        <v>47</v>
      </c>
    </row>
    <row r="37" spans="1:5" ht="12.75">
      <c r="A37" t="s">
        <v>54</v>
      </c>
      <c r="E37" s="28" t="s">
        <v>1111</v>
      </c>
    </row>
    <row r="38" spans="1:16" ht="12.75">
      <c r="A38" s="18" t="s">
        <v>45</v>
      </c>
      <c r="B38" s="22" t="s">
        <v>82</v>
      </c>
      <c r="C38" s="22" t="s">
        <v>1116</v>
      </c>
      <c r="D38" s="18" t="s">
        <v>107</v>
      </c>
      <c r="E38" s="23" t="s">
        <v>1117</v>
      </c>
      <c r="F38" s="24" t="s">
        <v>1118</v>
      </c>
      <c r="G38" s="25">
        <v>1</v>
      </c>
      <c r="H38" s="26">
        <v>0</v>
      </c>
      <c r="I38" s="26">
        <f>ROUND(ROUND(H38,2)*ROUND(G38,3),2)</f>
        <v>0</v>
      </c>
      <c r="O38">
        <f>(I38*21)/100</f>
        <v>0</v>
      </c>
      <c r="P38" t="s">
        <v>23</v>
      </c>
    </row>
    <row r="39" spans="1:5" ht="12.75">
      <c r="A39" s="27" t="s">
        <v>50</v>
      </c>
      <c r="E39" s="28" t="s">
        <v>1124</v>
      </c>
    </row>
    <row r="40" spans="1:5" ht="12.75">
      <c r="A40" s="29" t="s">
        <v>52</v>
      </c>
      <c r="E40" s="30" t="s">
        <v>47</v>
      </c>
    </row>
    <row r="41" spans="1:5" ht="12.75">
      <c r="A41" t="s">
        <v>54</v>
      </c>
      <c r="E41" s="28" t="s">
        <v>1111</v>
      </c>
    </row>
    <row r="42" spans="1:16" ht="12.75">
      <c r="A42" s="18" t="s">
        <v>45</v>
      </c>
      <c r="B42" s="22" t="s">
        <v>40</v>
      </c>
      <c r="C42" s="22" t="s">
        <v>1116</v>
      </c>
      <c r="D42" s="18" t="s">
        <v>110</v>
      </c>
      <c r="E42" s="23" t="s">
        <v>1117</v>
      </c>
      <c r="F42" s="24" t="s">
        <v>1118</v>
      </c>
      <c r="G42" s="25">
        <v>1</v>
      </c>
      <c r="H42" s="26">
        <v>0</v>
      </c>
      <c r="I42" s="26">
        <f>ROUND(ROUND(H42,2)*ROUND(G42,3),2)</f>
        <v>0</v>
      </c>
      <c r="O42">
        <f>(I42*21)/100</f>
        <v>0</v>
      </c>
      <c r="P42" t="s">
        <v>23</v>
      </c>
    </row>
    <row r="43" spans="1:5" ht="38.25">
      <c r="A43" s="27" t="s">
        <v>50</v>
      </c>
      <c r="E43" s="28" t="s">
        <v>1125</v>
      </c>
    </row>
    <row r="44" spans="1:5" ht="12.75">
      <c r="A44" s="29" t="s">
        <v>52</v>
      </c>
      <c r="E44" s="30" t="s">
        <v>47</v>
      </c>
    </row>
    <row r="45" spans="1:5" ht="12.75">
      <c r="A45" t="s">
        <v>54</v>
      </c>
      <c r="E45" s="28" t="s">
        <v>1111</v>
      </c>
    </row>
    <row r="46" spans="1:18" ht="12.75" customHeight="1">
      <c r="A46" s="5" t="s">
        <v>43</v>
      </c>
      <c r="B46" s="5"/>
      <c r="C46" s="32" t="s">
        <v>29</v>
      </c>
      <c r="D46" s="5"/>
      <c r="E46" s="20" t="s">
        <v>44</v>
      </c>
      <c r="F46" s="5"/>
      <c r="G46" s="5"/>
      <c r="H46" s="5"/>
      <c r="I46" s="33">
        <f>0+Q46</f>
        <v>0</v>
      </c>
      <c r="O46">
        <f>0+R46</f>
        <v>0</v>
      </c>
      <c r="Q46">
        <f>0+I47+I51+I55+I59+I63+I67</f>
        <v>0</v>
      </c>
      <c r="R46">
        <f>0+O47+O51+O55+O59+O63+O67</f>
        <v>0</v>
      </c>
    </row>
    <row r="47" spans="1:16" ht="12.75">
      <c r="A47" s="18" t="s">
        <v>45</v>
      </c>
      <c r="B47" s="22" t="s">
        <v>42</v>
      </c>
      <c r="C47" s="22" t="s">
        <v>197</v>
      </c>
      <c r="D47" s="18" t="s">
        <v>47</v>
      </c>
      <c r="E47" s="23" t="s">
        <v>198</v>
      </c>
      <c r="F47" s="24" t="s">
        <v>138</v>
      </c>
      <c r="G47" s="25">
        <v>201</v>
      </c>
      <c r="H47" s="26">
        <v>0</v>
      </c>
      <c r="I47" s="26">
        <f>ROUND(ROUND(H47,2)*ROUND(G47,3),2)</f>
        <v>0</v>
      </c>
      <c r="O47">
        <f>(I47*21)/100</f>
        <v>0</v>
      </c>
      <c r="P47" t="s">
        <v>23</v>
      </c>
    </row>
    <row r="48" spans="1:5" ht="63.75">
      <c r="A48" s="27" t="s">
        <v>50</v>
      </c>
      <c r="E48" s="28" t="s">
        <v>1126</v>
      </c>
    </row>
    <row r="49" spans="1:5" ht="12.75">
      <c r="A49" s="29" t="s">
        <v>52</v>
      </c>
      <c r="E49" s="30" t="s">
        <v>1127</v>
      </c>
    </row>
    <row r="50" spans="1:5" ht="63.75">
      <c r="A50" t="s">
        <v>54</v>
      </c>
      <c r="E50" s="28" t="s">
        <v>141</v>
      </c>
    </row>
    <row r="51" spans="1:16" ht="12.75">
      <c r="A51" s="18" t="s">
        <v>45</v>
      </c>
      <c r="B51" s="22" t="s">
        <v>118</v>
      </c>
      <c r="C51" s="22" t="s">
        <v>211</v>
      </c>
      <c r="D51" s="18" t="s">
        <v>47</v>
      </c>
      <c r="E51" s="23" t="s">
        <v>212</v>
      </c>
      <c r="F51" s="24" t="s">
        <v>138</v>
      </c>
      <c r="G51" s="25">
        <v>7.8</v>
      </c>
      <c r="H51" s="26">
        <v>0</v>
      </c>
      <c r="I51" s="26">
        <f>ROUND(ROUND(H51,2)*ROUND(G51,3),2)</f>
        <v>0</v>
      </c>
      <c r="O51">
        <f>(I51*21)/100</f>
        <v>0</v>
      </c>
      <c r="P51" t="s">
        <v>23</v>
      </c>
    </row>
    <row r="52" spans="1:5" ht="38.25">
      <c r="A52" s="27" t="s">
        <v>50</v>
      </c>
      <c r="E52" s="28" t="s">
        <v>1128</v>
      </c>
    </row>
    <row r="53" spans="1:5" ht="12.75">
      <c r="A53" s="29" t="s">
        <v>52</v>
      </c>
      <c r="E53" s="30" t="s">
        <v>1129</v>
      </c>
    </row>
    <row r="54" spans="1:5" ht="38.25">
      <c r="A54" t="s">
        <v>54</v>
      </c>
      <c r="E54" s="28" t="s">
        <v>215</v>
      </c>
    </row>
    <row r="55" spans="1:16" ht="12.75">
      <c r="A55" s="18" t="s">
        <v>45</v>
      </c>
      <c r="B55" s="22" t="s">
        <v>121</v>
      </c>
      <c r="C55" s="22" t="s">
        <v>286</v>
      </c>
      <c r="D55" s="18" t="s">
        <v>47</v>
      </c>
      <c r="E55" s="23" t="s">
        <v>287</v>
      </c>
      <c r="F55" s="24" t="s">
        <v>138</v>
      </c>
      <c r="G55" s="25">
        <v>7.8</v>
      </c>
      <c r="H55" s="26">
        <v>0</v>
      </c>
      <c r="I55" s="26">
        <f>ROUND(ROUND(H55,2)*ROUND(G55,3),2)</f>
        <v>0</v>
      </c>
      <c r="O55">
        <f>(I55*21)/100</f>
        <v>0</v>
      </c>
      <c r="P55" t="s">
        <v>23</v>
      </c>
    </row>
    <row r="56" spans="1:5" ht="12.75">
      <c r="A56" s="27" t="s">
        <v>50</v>
      </c>
      <c r="E56" s="28" t="s">
        <v>1130</v>
      </c>
    </row>
    <row r="57" spans="1:5" ht="12.75">
      <c r="A57" s="29" t="s">
        <v>52</v>
      </c>
      <c r="E57" s="30" t="s">
        <v>558</v>
      </c>
    </row>
    <row r="58" spans="1:5" ht="191.25">
      <c r="A58" t="s">
        <v>54</v>
      </c>
      <c r="E58" s="28" t="s">
        <v>290</v>
      </c>
    </row>
    <row r="59" spans="1:16" ht="12.75">
      <c r="A59" s="18" t="s">
        <v>45</v>
      </c>
      <c r="B59" s="22" t="s">
        <v>127</v>
      </c>
      <c r="C59" s="22" t="s">
        <v>313</v>
      </c>
      <c r="D59" s="18" t="s">
        <v>47</v>
      </c>
      <c r="E59" s="23" t="s">
        <v>314</v>
      </c>
      <c r="F59" s="24" t="s">
        <v>49</v>
      </c>
      <c r="G59" s="25">
        <v>78</v>
      </c>
      <c r="H59" s="26">
        <v>0</v>
      </c>
      <c r="I59" s="26">
        <f>ROUND(ROUND(H59,2)*ROUND(G59,3),2)</f>
        <v>0</v>
      </c>
      <c r="O59">
        <f>(I59*21)/100</f>
        <v>0</v>
      </c>
      <c r="P59" t="s">
        <v>23</v>
      </c>
    </row>
    <row r="60" spans="1:5" ht="25.5">
      <c r="A60" s="27" t="s">
        <v>50</v>
      </c>
      <c r="E60" s="28" t="s">
        <v>1131</v>
      </c>
    </row>
    <row r="61" spans="1:5" ht="12.75">
      <c r="A61" s="29" t="s">
        <v>52</v>
      </c>
      <c r="E61" s="30" t="s">
        <v>1132</v>
      </c>
    </row>
    <row r="62" spans="1:5" ht="38.25">
      <c r="A62" t="s">
        <v>54</v>
      </c>
      <c r="E62" s="28" t="s">
        <v>316</v>
      </c>
    </row>
    <row r="63" spans="1:16" ht="12.75">
      <c r="A63" s="18" t="s">
        <v>45</v>
      </c>
      <c r="B63" s="22" t="s">
        <v>131</v>
      </c>
      <c r="C63" s="22" t="s">
        <v>1133</v>
      </c>
      <c r="D63" s="18" t="s">
        <v>47</v>
      </c>
      <c r="E63" s="23" t="s">
        <v>1134</v>
      </c>
      <c r="F63" s="24" t="s">
        <v>49</v>
      </c>
      <c r="G63" s="25">
        <v>78</v>
      </c>
      <c r="H63" s="26">
        <v>0</v>
      </c>
      <c r="I63" s="26">
        <f>ROUND(ROUND(H63,2)*ROUND(G63,3),2)</f>
        <v>0</v>
      </c>
      <c r="O63">
        <f>(I63*21)/100</f>
        <v>0</v>
      </c>
      <c r="P63" t="s">
        <v>23</v>
      </c>
    </row>
    <row r="64" spans="1:5" ht="12.75">
      <c r="A64" s="27" t="s">
        <v>50</v>
      </c>
      <c r="E64" s="28" t="s">
        <v>1135</v>
      </c>
    </row>
    <row r="65" spans="1:5" ht="12.75">
      <c r="A65" s="29" t="s">
        <v>52</v>
      </c>
      <c r="E65" s="30" t="s">
        <v>1136</v>
      </c>
    </row>
    <row r="66" spans="1:5" ht="25.5">
      <c r="A66" t="s">
        <v>54</v>
      </c>
      <c r="E66" s="28" t="s">
        <v>1137</v>
      </c>
    </row>
    <row r="67" spans="1:16" ht="12.75">
      <c r="A67" s="18" t="s">
        <v>45</v>
      </c>
      <c r="B67" s="22" t="s">
        <v>135</v>
      </c>
      <c r="C67" s="22" t="s">
        <v>1138</v>
      </c>
      <c r="D67" s="18" t="s">
        <v>47</v>
      </c>
      <c r="E67" s="23" t="s">
        <v>1139</v>
      </c>
      <c r="F67" s="24" t="s">
        <v>49</v>
      </c>
      <c r="G67" s="25">
        <v>78</v>
      </c>
      <c r="H67" s="26">
        <v>0</v>
      </c>
      <c r="I67" s="26">
        <f>ROUND(ROUND(H67,2)*ROUND(G67,3),2)</f>
        <v>0</v>
      </c>
      <c r="O67">
        <f>(I67*21)/100</f>
        <v>0</v>
      </c>
      <c r="P67" t="s">
        <v>23</v>
      </c>
    </row>
    <row r="68" spans="1:5" ht="12.75">
      <c r="A68" s="27" t="s">
        <v>50</v>
      </c>
      <c r="E68" s="28" t="s">
        <v>1135</v>
      </c>
    </row>
    <row r="69" spans="1:5" ht="12.75">
      <c r="A69" s="29" t="s">
        <v>52</v>
      </c>
      <c r="E69" s="30" t="s">
        <v>1140</v>
      </c>
    </row>
    <row r="70" spans="1:5" ht="38.25">
      <c r="A70" t="s">
        <v>54</v>
      </c>
      <c r="E70" s="28" t="s">
        <v>1141</v>
      </c>
    </row>
    <row r="71" spans="1:18" ht="12.75" customHeight="1">
      <c r="A71" s="5" t="s">
        <v>43</v>
      </c>
      <c r="B71" s="5"/>
      <c r="C71" s="32" t="s">
        <v>35</v>
      </c>
      <c r="D71" s="5"/>
      <c r="E71" s="20" t="s">
        <v>497</v>
      </c>
      <c r="F71" s="5"/>
      <c r="G71" s="5"/>
      <c r="H71" s="5"/>
      <c r="I71" s="33">
        <f>0+Q71</f>
        <v>0</v>
      </c>
      <c r="O71">
        <f>0+R71</f>
        <v>0</v>
      </c>
      <c r="Q71">
        <f>0+I72+I76+I80+I84</f>
        <v>0</v>
      </c>
      <c r="R71">
        <f>0+O72+O76+O80+O84</f>
        <v>0</v>
      </c>
    </row>
    <row r="72" spans="1:16" ht="12.75">
      <c r="A72" s="18" t="s">
        <v>45</v>
      </c>
      <c r="B72" s="22" t="s">
        <v>142</v>
      </c>
      <c r="C72" s="22" t="s">
        <v>534</v>
      </c>
      <c r="D72" s="18" t="s">
        <v>47</v>
      </c>
      <c r="E72" s="23" t="s">
        <v>535</v>
      </c>
      <c r="F72" s="24" t="s">
        <v>49</v>
      </c>
      <c r="G72" s="25">
        <v>2010</v>
      </c>
      <c r="H72" s="26">
        <v>0</v>
      </c>
      <c r="I72" s="26">
        <f>ROUND(ROUND(H72,2)*ROUND(G72,3),2)</f>
        <v>0</v>
      </c>
      <c r="O72">
        <f>(I72*21)/100</f>
        <v>0</v>
      </c>
      <c r="P72" t="s">
        <v>23</v>
      </c>
    </row>
    <row r="73" spans="1:5" ht="25.5">
      <c r="A73" s="27" t="s">
        <v>50</v>
      </c>
      <c r="E73" s="28" t="s">
        <v>1142</v>
      </c>
    </row>
    <row r="74" spans="1:5" ht="12.75">
      <c r="A74" s="29" t="s">
        <v>52</v>
      </c>
      <c r="E74" s="30" t="s">
        <v>1143</v>
      </c>
    </row>
    <row r="75" spans="1:5" ht="51">
      <c r="A75" t="s">
        <v>54</v>
      </c>
      <c r="E75" s="28" t="s">
        <v>538</v>
      </c>
    </row>
    <row r="76" spans="1:16" ht="12.75">
      <c r="A76" s="18" t="s">
        <v>45</v>
      </c>
      <c r="B76" s="22" t="s">
        <v>145</v>
      </c>
      <c r="C76" s="22" t="s">
        <v>540</v>
      </c>
      <c r="D76" s="18" t="s">
        <v>47</v>
      </c>
      <c r="E76" s="23" t="s">
        <v>541</v>
      </c>
      <c r="F76" s="24" t="s">
        <v>49</v>
      </c>
      <c r="G76" s="25">
        <v>2010</v>
      </c>
      <c r="H76" s="26">
        <v>0</v>
      </c>
      <c r="I76" s="26">
        <f>ROUND(ROUND(H76,2)*ROUND(G76,3),2)</f>
        <v>0</v>
      </c>
      <c r="O76">
        <f>(I76*21)/100</f>
        <v>0</v>
      </c>
      <c r="P76" t="s">
        <v>23</v>
      </c>
    </row>
    <row r="77" spans="1:5" ht="25.5">
      <c r="A77" s="27" t="s">
        <v>50</v>
      </c>
      <c r="E77" s="28" t="s">
        <v>1144</v>
      </c>
    </row>
    <row r="78" spans="1:5" ht="12.75">
      <c r="A78" s="29" t="s">
        <v>52</v>
      </c>
      <c r="E78" s="30" t="s">
        <v>1145</v>
      </c>
    </row>
    <row r="79" spans="1:5" ht="51">
      <c r="A79" t="s">
        <v>54</v>
      </c>
      <c r="E79" s="28" t="s">
        <v>538</v>
      </c>
    </row>
    <row r="80" spans="1:16" ht="12.75">
      <c r="A80" s="18" t="s">
        <v>45</v>
      </c>
      <c r="B80" s="22" t="s">
        <v>150</v>
      </c>
      <c r="C80" s="22" t="s">
        <v>545</v>
      </c>
      <c r="D80" s="18" t="s">
        <v>47</v>
      </c>
      <c r="E80" s="23" t="s">
        <v>546</v>
      </c>
      <c r="F80" s="24" t="s">
        <v>49</v>
      </c>
      <c r="G80" s="25">
        <v>2010</v>
      </c>
      <c r="H80" s="26">
        <v>0</v>
      </c>
      <c r="I80" s="26">
        <f>ROUND(ROUND(H80,2)*ROUND(G80,3),2)</f>
        <v>0</v>
      </c>
      <c r="O80">
        <f>(I80*21)/100</f>
        <v>0</v>
      </c>
      <c r="P80" t="s">
        <v>23</v>
      </c>
    </row>
    <row r="81" spans="1:5" ht="12.75">
      <c r="A81" s="27" t="s">
        <v>50</v>
      </c>
      <c r="E81" s="28" t="s">
        <v>1146</v>
      </c>
    </row>
    <row r="82" spans="1:5" ht="12.75">
      <c r="A82" s="29" t="s">
        <v>52</v>
      </c>
      <c r="E82" s="30" t="s">
        <v>1147</v>
      </c>
    </row>
    <row r="83" spans="1:5" ht="140.25">
      <c r="A83" t="s">
        <v>54</v>
      </c>
      <c r="E83" s="28" t="s">
        <v>549</v>
      </c>
    </row>
    <row r="84" spans="1:16" ht="12.75">
      <c r="A84" s="18" t="s">
        <v>45</v>
      </c>
      <c r="B84" s="22" t="s">
        <v>155</v>
      </c>
      <c r="C84" s="22" t="s">
        <v>1148</v>
      </c>
      <c r="D84" s="18" t="s">
        <v>47</v>
      </c>
      <c r="E84" s="23" t="s">
        <v>1149</v>
      </c>
      <c r="F84" s="24" t="s">
        <v>49</v>
      </c>
      <c r="G84" s="25">
        <v>2010</v>
      </c>
      <c r="H84" s="26">
        <v>0</v>
      </c>
      <c r="I84" s="26">
        <f>ROUND(ROUND(H84,2)*ROUND(G84,3),2)</f>
        <v>0</v>
      </c>
      <c r="O84">
        <f>(I84*21)/100</f>
        <v>0</v>
      </c>
      <c r="P84" t="s">
        <v>23</v>
      </c>
    </row>
    <row r="85" spans="1:5" ht="12.75">
      <c r="A85" s="27" t="s">
        <v>50</v>
      </c>
      <c r="E85" s="28" t="s">
        <v>1146</v>
      </c>
    </row>
    <row r="86" spans="1:5" ht="12.75">
      <c r="A86" s="29" t="s">
        <v>52</v>
      </c>
      <c r="E86" s="30" t="s">
        <v>1150</v>
      </c>
    </row>
    <row r="87" spans="1:5" ht="140.25">
      <c r="A87" t="s">
        <v>54</v>
      </c>
      <c r="E87" s="28" t="s">
        <v>549</v>
      </c>
    </row>
    <row r="88" spans="1:18" ht="12.75" customHeight="1">
      <c r="A88" s="5" t="s">
        <v>43</v>
      </c>
      <c r="B88" s="5"/>
      <c r="C88" s="32" t="s">
        <v>40</v>
      </c>
      <c r="D88" s="5"/>
      <c r="E88" s="20" t="s">
        <v>626</v>
      </c>
      <c r="F88" s="5"/>
      <c r="G88" s="5"/>
      <c r="H88" s="5"/>
      <c r="I88" s="33">
        <f>0+Q88</f>
        <v>0</v>
      </c>
      <c r="O88">
        <f>0+R88</f>
        <v>0</v>
      </c>
      <c r="Q88">
        <f>0+I89+I93+I97</f>
        <v>0</v>
      </c>
      <c r="R88">
        <f>0+O89+O93+O97</f>
        <v>0</v>
      </c>
    </row>
    <row r="89" spans="1:16" ht="25.5">
      <c r="A89" s="18" t="s">
        <v>45</v>
      </c>
      <c r="B89" s="22" t="s">
        <v>160</v>
      </c>
      <c r="C89" s="22" t="s">
        <v>1151</v>
      </c>
      <c r="D89" s="18" t="s">
        <v>47</v>
      </c>
      <c r="E89" s="23" t="s">
        <v>1152</v>
      </c>
      <c r="F89" s="24" t="s">
        <v>58</v>
      </c>
      <c r="G89" s="25">
        <v>4</v>
      </c>
      <c r="H89" s="26">
        <v>0</v>
      </c>
      <c r="I89" s="26">
        <f>ROUND(ROUND(H89,2)*ROUND(G89,3),2)</f>
        <v>0</v>
      </c>
      <c r="O89">
        <f>(I89*21)/100</f>
        <v>0</v>
      </c>
      <c r="P89" t="s">
        <v>23</v>
      </c>
    </row>
    <row r="90" spans="1:5" ht="38.25">
      <c r="A90" s="27" t="s">
        <v>50</v>
      </c>
      <c r="E90" s="28" t="s">
        <v>1153</v>
      </c>
    </row>
    <row r="91" spans="1:5" ht="12.75">
      <c r="A91" s="29" t="s">
        <v>52</v>
      </c>
      <c r="E91" s="30" t="s">
        <v>47</v>
      </c>
    </row>
    <row r="92" spans="1:5" ht="63.75">
      <c r="A92" t="s">
        <v>54</v>
      </c>
      <c r="E92" s="28" t="s">
        <v>1154</v>
      </c>
    </row>
    <row r="93" spans="1:16" ht="12.75">
      <c r="A93" s="18" t="s">
        <v>45</v>
      </c>
      <c r="B93" s="22" t="s">
        <v>166</v>
      </c>
      <c r="C93" s="22" t="s">
        <v>1155</v>
      </c>
      <c r="D93" s="18" t="s">
        <v>47</v>
      </c>
      <c r="E93" s="23" t="s">
        <v>1156</v>
      </c>
      <c r="F93" s="24" t="s">
        <v>183</v>
      </c>
      <c r="G93" s="25">
        <v>2220</v>
      </c>
      <c r="H93" s="26">
        <v>0</v>
      </c>
      <c r="I93" s="26">
        <f>ROUND(ROUND(H93,2)*ROUND(G93,3),2)</f>
        <v>0</v>
      </c>
      <c r="O93">
        <f>(I93*21)/100</f>
        <v>0</v>
      </c>
      <c r="P93" t="s">
        <v>23</v>
      </c>
    </row>
    <row r="94" spans="1:5" ht="38.25">
      <c r="A94" s="27" t="s">
        <v>50</v>
      </c>
      <c r="E94" s="28" t="s">
        <v>1157</v>
      </c>
    </row>
    <row r="95" spans="1:5" ht="12.75">
      <c r="A95" s="29" t="s">
        <v>52</v>
      </c>
      <c r="E95" s="30" t="s">
        <v>1158</v>
      </c>
    </row>
    <row r="96" spans="1:5" ht="25.5">
      <c r="A96" t="s">
        <v>54</v>
      </c>
      <c r="E96" s="28" t="s">
        <v>663</v>
      </c>
    </row>
    <row r="97" spans="1:16" ht="12.75">
      <c r="A97" s="18" t="s">
        <v>45</v>
      </c>
      <c r="B97" s="22" t="s">
        <v>172</v>
      </c>
      <c r="C97" s="22" t="s">
        <v>670</v>
      </c>
      <c r="D97" s="18" t="s">
        <v>47</v>
      </c>
      <c r="E97" s="23" t="s">
        <v>671</v>
      </c>
      <c r="F97" s="24" t="s">
        <v>183</v>
      </c>
      <c r="G97" s="25">
        <v>2220</v>
      </c>
      <c r="H97" s="26">
        <v>0</v>
      </c>
      <c r="I97" s="26">
        <f>ROUND(ROUND(H97,2)*ROUND(G97,3),2)</f>
        <v>0</v>
      </c>
      <c r="O97">
        <f>(I97*21)/100</f>
        <v>0</v>
      </c>
      <c r="P97" t="s">
        <v>23</v>
      </c>
    </row>
    <row r="98" spans="1:5" ht="51">
      <c r="A98" s="27" t="s">
        <v>50</v>
      </c>
      <c r="E98" s="28" t="s">
        <v>1159</v>
      </c>
    </row>
    <row r="99" spans="1:5" ht="12.75">
      <c r="A99" s="29" t="s">
        <v>52</v>
      </c>
      <c r="E99" s="30" t="s">
        <v>1158</v>
      </c>
    </row>
    <row r="100" spans="1:5" ht="38.25">
      <c r="A100" t="s">
        <v>54</v>
      </c>
      <c r="E100" s="28" t="s">
        <v>674</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0+O9+O22+O27+O44</f>
        <v>0</v>
      </c>
      <c r="P2" t="s">
        <v>22</v>
      </c>
    </row>
    <row r="3" spans="1:16" ht="15" customHeight="1">
      <c r="A3" t="s">
        <v>12</v>
      </c>
      <c r="B3" s="10" t="s">
        <v>14</v>
      </c>
      <c r="C3" s="37" t="s">
        <v>15</v>
      </c>
      <c r="D3" s="34"/>
      <c r="E3" s="11" t="s">
        <v>16</v>
      </c>
      <c r="F3" s="1"/>
      <c r="G3" s="8"/>
      <c r="H3" s="7" t="s">
        <v>1160</v>
      </c>
      <c r="I3" s="31">
        <f>0+I9+I22+I27+I44</f>
        <v>0</v>
      </c>
      <c r="O3" t="s">
        <v>19</v>
      </c>
      <c r="P3" t="s">
        <v>23</v>
      </c>
    </row>
    <row r="4" spans="1:16" ht="15" customHeight="1">
      <c r="A4" t="s">
        <v>17</v>
      </c>
      <c r="B4" s="10" t="s">
        <v>875</v>
      </c>
      <c r="C4" s="37" t="s">
        <v>1103</v>
      </c>
      <c r="D4" s="34"/>
      <c r="E4" s="11" t="s">
        <v>1104</v>
      </c>
      <c r="F4" s="1"/>
      <c r="G4" s="1"/>
      <c r="H4" s="9"/>
      <c r="I4" s="9"/>
      <c r="O4" t="s">
        <v>20</v>
      </c>
      <c r="P4" t="s">
        <v>23</v>
      </c>
    </row>
    <row r="5" spans="1:16" ht="12.75" customHeight="1">
      <c r="A5" t="s">
        <v>878</v>
      </c>
      <c r="B5" s="13" t="s">
        <v>18</v>
      </c>
      <c r="C5" s="38" t="s">
        <v>1160</v>
      </c>
      <c r="D5" s="39"/>
      <c r="E5" s="14" t="s">
        <v>1161</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f>
        <v>0</v>
      </c>
      <c r="R9">
        <f>0+O10+O14+O18</f>
        <v>0</v>
      </c>
    </row>
    <row r="10" spans="1:16" ht="12.75">
      <c r="A10" s="18" t="s">
        <v>45</v>
      </c>
      <c r="B10" s="22" t="s">
        <v>29</v>
      </c>
      <c r="C10" s="22" t="s">
        <v>1116</v>
      </c>
      <c r="D10" s="18" t="s">
        <v>89</v>
      </c>
      <c r="E10" s="23" t="s">
        <v>1117</v>
      </c>
      <c r="F10" s="24" t="s">
        <v>1118</v>
      </c>
      <c r="G10" s="25">
        <v>1</v>
      </c>
      <c r="H10" s="26">
        <v>0</v>
      </c>
      <c r="I10" s="26">
        <f>ROUND(ROUND(H10,2)*ROUND(G10,3),2)</f>
        <v>0</v>
      </c>
      <c r="O10">
        <f>(I10*21)/100</f>
        <v>0</v>
      </c>
      <c r="P10" t="s">
        <v>23</v>
      </c>
    </row>
    <row r="11" spans="1:5" ht="102">
      <c r="A11" s="27" t="s">
        <v>50</v>
      </c>
      <c r="E11" s="28" t="s">
        <v>1162</v>
      </c>
    </row>
    <row r="12" spans="1:5" ht="12.75">
      <c r="A12" s="29" t="s">
        <v>52</v>
      </c>
      <c r="E12" s="30" t="s">
        <v>47</v>
      </c>
    </row>
    <row r="13" spans="1:5" ht="12.75">
      <c r="A13" t="s">
        <v>54</v>
      </c>
      <c r="E13" s="28" t="s">
        <v>1111</v>
      </c>
    </row>
    <row r="14" spans="1:16" ht="12.75">
      <c r="A14" s="18" t="s">
        <v>45</v>
      </c>
      <c r="B14" s="22" t="s">
        <v>23</v>
      </c>
      <c r="C14" s="22" t="s">
        <v>1116</v>
      </c>
      <c r="D14" s="18" t="s">
        <v>95</v>
      </c>
      <c r="E14" s="23" t="s">
        <v>1117</v>
      </c>
      <c r="F14" s="24" t="s">
        <v>1118</v>
      </c>
      <c r="G14" s="25">
        <v>1</v>
      </c>
      <c r="H14" s="26">
        <v>0</v>
      </c>
      <c r="I14" s="26">
        <f>ROUND(ROUND(H14,2)*ROUND(G14,3),2)</f>
        <v>0</v>
      </c>
      <c r="O14">
        <f>(I14*21)/100</f>
        <v>0</v>
      </c>
      <c r="P14" t="s">
        <v>23</v>
      </c>
    </row>
    <row r="15" spans="1:5" ht="102">
      <c r="A15" s="27" t="s">
        <v>50</v>
      </c>
      <c r="E15" s="28" t="s">
        <v>1163</v>
      </c>
    </row>
    <row r="16" spans="1:5" ht="12.75">
      <c r="A16" s="29" t="s">
        <v>52</v>
      </c>
      <c r="E16" s="30" t="s">
        <v>47</v>
      </c>
    </row>
    <row r="17" spans="1:5" ht="12.75">
      <c r="A17" t="s">
        <v>54</v>
      </c>
      <c r="E17" s="28" t="s">
        <v>1111</v>
      </c>
    </row>
    <row r="18" spans="1:16" ht="12.75">
      <c r="A18" s="18" t="s">
        <v>45</v>
      </c>
      <c r="B18" s="22" t="s">
        <v>22</v>
      </c>
      <c r="C18" s="22" t="s">
        <v>1116</v>
      </c>
      <c r="D18" s="18" t="s">
        <v>107</v>
      </c>
      <c r="E18" s="23" t="s">
        <v>1117</v>
      </c>
      <c r="F18" s="24" t="s">
        <v>1118</v>
      </c>
      <c r="G18" s="25">
        <v>1</v>
      </c>
      <c r="H18" s="26">
        <v>0</v>
      </c>
      <c r="I18" s="26">
        <f>ROUND(ROUND(H18,2)*ROUND(G18,3),2)</f>
        <v>0</v>
      </c>
      <c r="O18">
        <f>(I18*21)/100</f>
        <v>0</v>
      </c>
      <c r="P18" t="s">
        <v>23</v>
      </c>
    </row>
    <row r="19" spans="1:5" ht="12.75">
      <c r="A19" s="27" t="s">
        <v>50</v>
      </c>
      <c r="E19" s="28" t="s">
        <v>1124</v>
      </c>
    </row>
    <row r="20" spans="1:5" ht="12.75">
      <c r="A20" s="29" t="s">
        <v>52</v>
      </c>
      <c r="E20" s="30" t="s">
        <v>47</v>
      </c>
    </row>
    <row r="21" spans="1:5" ht="12.75">
      <c r="A21" t="s">
        <v>54</v>
      </c>
      <c r="E21" s="28" t="s">
        <v>1111</v>
      </c>
    </row>
    <row r="22" spans="1:18" ht="12.75" customHeight="1">
      <c r="A22" s="5" t="s">
        <v>43</v>
      </c>
      <c r="B22" s="5"/>
      <c r="C22" s="32" t="s">
        <v>29</v>
      </c>
      <c r="D22" s="5"/>
      <c r="E22" s="20" t="s">
        <v>44</v>
      </c>
      <c r="F22" s="5"/>
      <c r="G22" s="5"/>
      <c r="H22" s="5"/>
      <c r="I22" s="33">
        <f>0+Q22</f>
        <v>0</v>
      </c>
      <c r="O22">
        <f>0+R22</f>
        <v>0</v>
      </c>
      <c r="Q22">
        <f>0+I23</f>
        <v>0</v>
      </c>
      <c r="R22">
        <f>0+O23</f>
        <v>0</v>
      </c>
    </row>
    <row r="23" spans="1:16" ht="12.75">
      <c r="A23" s="18" t="s">
        <v>45</v>
      </c>
      <c r="B23" s="22" t="s">
        <v>33</v>
      </c>
      <c r="C23" s="22" t="s">
        <v>197</v>
      </c>
      <c r="D23" s="18" t="s">
        <v>47</v>
      </c>
      <c r="E23" s="23" t="s">
        <v>198</v>
      </c>
      <c r="F23" s="24" t="s">
        <v>138</v>
      </c>
      <c r="G23" s="25">
        <v>33.5</v>
      </c>
      <c r="H23" s="26">
        <v>0</v>
      </c>
      <c r="I23" s="26">
        <f>ROUND(ROUND(H23,2)*ROUND(G23,3),2)</f>
        <v>0</v>
      </c>
      <c r="O23">
        <f>(I23*21)/100</f>
        <v>0</v>
      </c>
      <c r="P23" t="s">
        <v>23</v>
      </c>
    </row>
    <row r="24" spans="1:5" ht="63.75">
      <c r="A24" s="27" t="s">
        <v>50</v>
      </c>
      <c r="E24" s="28" t="s">
        <v>1126</v>
      </c>
    </row>
    <row r="25" spans="1:5" ht="12.75">
      <c r="A25" s="29" t="s">
        <v>52</v>
      </c>
      <c r="E25" s="30" t="s">
        <v>1164</v>
      </c>
    </row>
    <row r="26" spans="1:5" ht="63.75">
      <c r="A26" t="s">
        <v>54</v>
      </c>
      <c r="E26" s="28" t="s">
        <v>141</v>
      </c>
    </row>
    <row r="27" spans="1:18" ht="12.75" customHeight="1">
      <c r="A27" s="5" t="s">
        <v>43</v>
      </c>
      <c r="B27" s="5"/>
      <c r="C27" s="32" t="s">
        <v>35</v>
      </c>
      <c r="D27" s="5"/>
      <c r="E27" s="20" t="s">
        <v>497</v>
      </c>
      <c r="F27" s="5"/>
      <c r="G27" s="5"/>
      <c r="H27" s="5"/>
      <c r="I27" s="33">
        <f>0+Q27</f>
        <v>0</v>
      </c>
      <c r="O27">
        <f>0+R27</f>
        <v>0</v>
      </c>
      <c r="Q27">
        <f>0+I28+I32+I36+I40</f>
        <v>0</v>
      </c>
      <c r="R27">
        <f>0+O28+O32+O36+O40</f>
        <v>0</v>
      </c>
    </row>
    <row r="28" spans="1:16" ht="12.75">
      <c r="A28" s="18" t="s">
        <v>45</v>
      </c>
      <c r="B28" s="22" t="s">
        <v>35</v>
      </c>
      <c r="C28" s="22" t="s">
        <v>534</v>
      </c>
      <c r="D28" s="18" t="s">
        <v>47</v>
      </c>
      <c r="E28" s="23" t="s">
        <v>535</v>
      </c>
      <c r="F28" s="24" t="s">
        <v>49</v>
      </c>
      <c r="G28" s="25">
        <v>335</v>
      </c>
      <c r="H28" s="26">
        <v>0</v>
      </c>
      <c r="I28" s="26">
        <f>ROUND(ROUND(H28,2)*ROUND(G28,3),2)</f>
        <v>0</v>
      </c>
      <c r="O28">
        <f>(I28*21)/100</f>
        <v>0</v>
      </c>
      <c r="P28" t="s">
        <v>23</v>
      </c>
    </row>
    <row r="29" spans="1:5" ht="25.5">
      <c r="A29" s="27" t="s">
        <v>50</v>
      </c>
      <c r="E29" s="28" t="s">
        <v>1142</v>
      </c>
    </row>
    <row r="30" spans="1:5" ht="12.75">
      <c r="A30" s="29" t="s">
        <v>52</v>
      </c>
      <c r="E30" s="30" t="s">
        <v>1165</v>
      </c>
    </row>
    <row r="31" spans="1:5" ht="51">
      <c r="A31" t="s">
        <v>54</v>
      </c>
      <c r="E31" s="28" t="s">
        <v>538</v>
      </c>
    </row>
    <row r="32" spans="1:16" ht="12.75">
      <c r="A32" s="18" t="s">
        <v>45</v>
      </c>
      <c r="B32" s="22" t="s">
        <v>37</v>
      </c>
      <c r="C32" s="22" t="s">
        <v>540</v>
      </c>
      <c r="D32" s="18" t="s">
        <v>47</v>
      </c>
      <c r="E32" s="23" t="s">
        <v>541</v>
      </c>
      <c r="F32" s="24" t="s">
        <v>49</v>
      </c>
      <c r="G32" s="25">
        <v>335</v>
      </c>
      <c r="H32" s="26">
        <v>0</v>
      </c>
      <c r="I32" s="26">
        <f>ROUND(ROUND(H32,2)*ROUND(G32,3),2)</f>
        <v>0</v>
      </c>
      <c r="O32">
        <f>(I32*21)/100</f>
        <v>0</v>
      </c>
      <c r="P32" t="s">
        <v>23</v>
      </c>
    </row>
    <row r="33" spans="1:5" ht="25.5">
      <c r="A33" s="27" t="s">
        <v>50</v>
      </c>
      <c r="E33" s="28" t="s">
        <v>1144</v>
      </c>
    </row>
    <row r="34" spans="1:5" ht="12.75">
      <c r="A34" s="29" t="s">
        <v>52</v>
      </c>
      <c r="E34" s="30" t="s">
        <v>1166</v>
      </c>
    </row>
    <row r="35" spans="1:5" ht="51">
      <c r="A35" t="s">
        <v>54</v>
      </c>
      <c r="E35" s="28" t="s">
        <v>538</v>
      </c>
    </row>
    <row r="36" spans="1:16" ht="12.75">
      <c r="A36" s="18" t="s">
        <v>45</v>
      </c>
      <c r="B36" s="22" t="s">
        <v>77</v>
      </c>
      <c r="C36" s="22" t="s">
        <v>545</v>
      </c>
      <c r="D36" s="18" t="s">
        <v>47</v>
      </c>
      <c r="E36" s="23" t="s">
        <v>546</v>
      </c>
      <c r="F36" s="24" t="s">
        <v>49</v>
      </c>
      <c r="G36" s="25">
        <v>335</v>
      </c>
      <c r="H36" s="26">
        <v>0</v>
      </c>
      <c r="I36" s="26">
        <f>ROUND(ROUND(H36,2)*ROUND(G36,3),2)</f>
        <v>0</v>
      </c>
      <c r="O36">
        <f>(I36*21)/100</f>
        <v>0</v>
      </c>
      <c r="P36" t="s">
        <v>23</v>
      </c>
    </row>
    <row r="37" spans="1:5" ht="12.75">
      <c r="A37" s="27" t="s">
        <v>50</v>
      </c>
      <c r="E37" s="28" t="s">
        <v>1146</v>
      </c>
    </row>
    <row r="38" spans="1:5" ht="12.75">
      <c r="A38" s="29" t="s">
        <v>52</v>
      </c>
      <c r="E38" s="30" t="s">
        <v>1167</v>
      </c>
    </row>
    <row r="39" spans="1:5" ht="140.25">
      <c r="A39" t="s">
        <v>54</v>
      </c>
      <c r="E39" s="28" t="s">
        <v>549</v>
      </c>
    </row>
    <row r="40" spans="1:16" ht="12.75">
      <c r="A40" s="18" t="s">
        <v>45</v>
      </c>
      <c r="B40" s="22" t="s">
        <v>82</v>
      </c>
      <c r="C40" s="22" t="s">
        <v>1148</v>
      </c>
      <c r="D40" s="18" t="s">
        <v>47</v>
      </c>
      <c r="E40" s="23" t="s">
        <v>1149</v>
      </c>
      <c r="F40" s="24" t="s">
        <v>49</v>
      </c>
      <c r="G40" s="25">
        <v>335</v>
      </c>
      <c r="H40" s="26">
        <v>0</v>
      </c>
      <c r="I40" s="26">
        <f>ROUND(ROUND(H40,2)*ROUND(G40,3),2)</f>
        <v>0</v>
      </c>
      <c r="O40">
        <f>(I40*21)/100</f>
        <v>0</v>
      </c>
      <c r="P40" t="s">
        <v>23</v>
      </c>
    </row>
    <row r="41" spans="1:5" ht="12.75">
      <c r="A41" s="27" t="s">
        <v>50</v>
      </c>
      <c r="E41" s="28" t="s">
        <v>1146</v>
      </c>
    </row>
    <row r="42" spans="1:5" ht="12.75">
      <c r="A42" s="29" t="s">
        <v>52</v>
      </c>
      <c r="E42" s="30" t="s">
        <v>1168</v>
      </c>
    </row>
    <row r="43" spans="1:5" ht="140.25">
      <c r="A43" t="s">
        <v>54</v>
      </c>
      <c r="E43" s="28" t="s">
        <v>549</v>
      </c>
    </row>
    <row r="44" spans="1:18" ht="12.75" customHeight="1">
      <c r="A44" s="5" t="s">
        <v>43</v>
      </c>
      <c r="B44" s="5"/>
      <c r="C44" s="32" t="s">
        <v>40</v>
      </c>
      <c r="D44" s="5"/>
      <c r="E44" s="20" t="s">
        <v>626</v>
      </c>
      <c r="F44" s="5"/>
      <c r="G44" s="5"/>
      <c r="H44" s="5"/>
      <c r="I44" s="33">
        <f>0+Q44</f>
        <v>0</v>
      </c>
      <c r="O44">
        <f>0+R44</f>
        <v>0</v>
      </c>
      <c r="Q44">
        <f>0+I45+I49</f>
        <v>0</v>
      </c>
      <c r="R44">
        <f>0+O45+O49</f>
        <v>0</v>
      </c>
    </row>
    <row r="45" spans="1:16" ht="12.75">
      <c r="A45" s="18" t="s">
        <v>45</v>
      </c>
      <c r="B45" s="22" t="s">
        <v>40</v>
      </c>
      <c r="C45" s="22" t="s">
        <v>1155</v>
      </c>
      <c r="D45" s="18" t="s">
        <v>47</v>
      </c>
      <c r="E45" s="23" t="s">
        <v>1156</v>
      </c>
      <c r="F45" s="24" t="s">
        <v>183</v>
      </c>
      <c r="G45" s="25">
        <v>370</v>
      </c>
      <c r="H45" s="26">
        <v>0</v>
      </c>
      <c r="I45" s="26">
        <f>ROUND(ROUND(H45,2)*ROUND(G45,3),2)</f>
        <v>0</v>
      </c>
      <c r="O45">
        <f>(I45*21)/100</f>
        <v>0</v>
      </c>
      <c r="P45" t="s">
        <v>23</v>
      </c>
    </row>
    <row r="46" spans="1:5" ht="38.25">
      <c r="A46" s="27" t="s">
        <v>50</v>
      </c>
      <c r="E46" s="28" t="s">
        <v>1157</v>
      </c>
    </row>
    <row r="47" spans="1:5" ht="12.75">
      <c r="A47" s="29" t="s">
        <v>52</v>
      </c>
      <c r="E47" s="30" t="s">
        <v>1169</v>
      </c>
    </row>
    <row r="48" spans="1:5" ht="25.5">
      <c r="A48" t="s">
        <v>54</v>
      </c>
      <c r="E48" s="28" t="s">
        <v>663</v>
      </c>
    </row>
    <row r="49" spans="1:16" ht="12.75">
      <c r="A49" s="18" t="s">
        <v>45</v>
      </c>
      <c r="B49" s="22" t="s">
        <v>42</v>
      </c>
      <c r="C49" s="22" t="s">
        <v>670</v>
      </c>
      <c r="D49" s="18" t="s">
        <v>47</v>
      </c>
      <c r="E49" s="23" t="s">
        <v>671</v>
      </c>
      <c r="F49" s="24" t="s">
        <v>183</v>
      </c>
      <c r="G49" s="25">
        <v>370</v>
      </c>
      <c r="H49" s="26">
        <v>0</v>
      </c>
      <c r="I49" s="26">
        <f>ROUND(ROUND(H49,2)*ROUND(G49,3),2)</f>
        <v>0</v>
      </c>
      <c r="O49">
        <f>(I49*21)/100</f>
        <v>0</v>
      </c>
      <c r="P49" t="s">
        <v>23</v>
      </c>
    </row>
    <row r="50" spans="1:5" ht="51">
      <c r="A50" s="27" t="s">
        <v>50</v>
      </c>
      <c r="E50" s="28" t="s">
        <v>1159</v>
      </c>
    </row>
    <row r="51" spans="1:5" ht="12.75">
      <c r="A51" s="29" t="s">
        <v>52</v>
      </c>
      <c r="E51" s="30" t="s">
        <v>1169</v>
      </c>
    </row>
    <row r="52" spans="1:5" ht="38.25">
      <c r="A52" t="s">
        <v>54</v>
      </c>
      <c r="E52" s="28" t="s">
        <v>674</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0+O9+O14+O19</f>
        <v>0</v>
      </c>
      <c r="P2" t="s">
        <v>22</v>
      </c>
    </row>
    <row r="3" spans="1:16" ht="15" customHeight="1">
      <c r="A3" t="s">
        <v>12</v>
      </c>
      <c r="B3" s="10" t="s">
        <v>14</v>
      </c>
      <c r="C3" s="37" t="s">
        <v>15</v>
      </c>
      <c r="D3" s="34"/>
      <c r="E3" s="11" t="s">
        <v>16</v>
      </c>
      <c r="F3" s="1"/>
      <c r="G3" s="8"/>
      <c r="H3" s="7" t="s">
        <v>1172</v>
      </c>
      <c r="I3" s="31">
        <f>0+I9+I14+I19</f>
        <v>0</v>
      </c>
      <c r="O3" t="s">
        <v>19</v>
      </c>
      <c r="P3" t="s">
        <v>23</v>
      </c>
    </row>
    <row r="4" spans="1:16" ht="15" customHeight="1">
      <c r="A4" t="s">
        <v>17</v>
      </c>
      <c r="B4" s="10" t="s">
        <v>875</v>
      </c>
      <c r="C4" s="37" t="s">
        <v>1170</v>
      </c>
      <c r="D4" s="34"/>
      <c r="E4" s="11" t="s">
        <v>1171</v>
      </c>
      <c r="F4" s="1"/>
      <c r="G4" s="1"/>
      <c r="H4" s="9"/>
      <c r="I4" s="9"/>
      <c r="O4" t="s">
        <v>20</v>
      </c>
      <c r="P4" t="s">
        <v>23</v>
      </c>
    </row>
    <row r="5" spans="1:16" ht="12.75" customHeight="1">
      <c r="A5" t="s">
        <v>878</v>
      </c>
      <c r="B5" s="13" t="s">
        <v>18</v>
      </c>
      <c r="C5" s="38" t="s">
        <v>1172</v>
      </c>
      <c r="D5" s="39"/>
      <c r="E5" s="14" t="s">
        <v>1173</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f>
        <v>0</v>
      </c>
      <c r="R9">
        <f>0+O10</f>
        <v>0</v>
      </c>
    </row>
    <row r="10" spans="1:16" ht="12.75">
      <c r="A10" s="18" t="s">
        <v>45</v>
      </c>
      <c r="B10" s="22" t="s">
        <v>29</v>
      </c>
      <c r="C10" s="22" t="s">
        <v>88</v>
      </c>
      <c r="D10" s="18" t="s">
        <v>47</v>
      </c>
      <c r="E10" s="23" t="s">
        <v>90</v>
      </c>
      <c r="F10" s="24" t="s">
        <v>91</v>
      </c>
      <c r="G10" s="25">
        <v>5.645</v>
      </c>
      <c r="H10" s="26">
        <v>0</v>
      </c>
      <c r="I10" s="26">
        <f>ROUND(ROUND(H10,2)*ROUND(G10,3),2)</f>
        <v>0</v>
      </c>
      <c r="O10">
        <f>(I10*21)/100</f>
        <v>0</v>
      </c>
      <c r="P10" t="s">
        <v>23</v>
      </c>
    </row>
    <row r="11" spans="1:5" ht="12.75">
      <c r="A11" s="27" t="s">
        <v>50</v>
      </c>
      <c r="E11" s="28" t="s">
        <v>1174</v>
      </c>
    </row>
    <row r="12" spans="1:5" ht="12.75">
      <c r="A12" s="29" t="s">
        <v>52</v>
      </c>
      <c r="E12" s="30" t="s">
        <v>1175</v>
      </c>
    </row>
    <row r="13" spans="1:5" ht="25.5">
      <c r="A13" t="s">
        <v>54</v>
      </c>
      <c r="E13" s="28" t="s">
        <v>94</v>
      </c>
    </row>
    <row r="14" spans="1:18" ht="12.75" customHeight="1">
      <c r="A14" s="5" t="s">
        <v>43</v>
      </c>
      <c r="B14" s="5"/>
      <c r="C14" s="32" t="s">
        <v>29</v>
      </c>
      <c r="D14" s="5"/>
      <c r="E14" s="20" t="s">
        <v>44</v>
      </c>
      <c r="F14" s="5"/>
      <c r="G14" s="5"/>
      <c r="H14" s="5"/>
      <c r="I14" s="33">
        <f>0+Q14</f>
        <v>0</v>
      </c>
      <c r="O14">
        <f>0+R14</f>
        <v>0</v>
      </c>
      <c r="Q14">
        <f>0+I15</f>
        <v>0</v>
      </c>
      <c r="R14">
        <f>0+O15</f>
        <v>0</v>
      </c>
    </row>
    <row r="15" spans="1:16" ht="12.75">
      <c r="A15" s="18" t="s">
        <v>45</v>
      </c>
      <c r="B15" s="22" t="s">
        <v>23</v>
      </c>
      <c r="C15" s="22" t="s">
        <v>286</v>
      </c>
      <c r="D15" s="18" t="s">
        <v>47</v>
      </c>
      <c r="E15" s="23" t="s">
        <v>287</v>
      </c>
      <c r="F15" s="24" t="s">
        <v>138</v>
      </c>
      <c r="G15" s="25">
        <v>3.136</v>
      </c>
      <c r="H15" s="26">
        <v>0</v>
      </c>
      <c r="I15" s="26">
        <f>ROUND(ROUND(H15,2)*ROUND(G15,3),2)</f>
        <v>0</v>
      </c>
      <c r="O15">
        <f>(I15*21)/100</f>
        <v>0</v>
      </c>
      <c r="P15" t="s">
        <v>23</v>
      </c>
    </row>
    <row r="16" spans="1:5" ht="12.75">
      <c r="A16" s="27" t="s">
        <v>50</v>
      </c>
      <c r="E16" s="28" t="s">
        <v>1176</v>
      </c>
    </row>
    <row r="17" spans="1:5" ht="12.75">
      <c r="A17" s="29" t="s">
        <v>52</v>
      </c>
      <c r="E17" s="30" t="s">
        <v>1177</v>
      </c>
    </row>
    <row r="18" spans="1:5" ht="191.25">
      <c r="A18" t="s">
        <v>54</v>
      </c>
      <c r="E18" s="28" t="s">
        <v>290</v>
      </c>
    </row>
    <row r="19" spans="1:18" ht="12.75" customHeight="1">
      <c r="A19" s="5" t="s">
        <v>43</v>
      </c>
      <c r="B19" s="5"/>
      <c r="C19" s="32" t="s">
        <v>40</v>
      </c>
      <c r="D19" s="5"/>
      <c r="E19" s="20" t="s">
        <v>626</v>
      </c>
      <c r="F19" s="5"/>
      <c r="G19" s="5"/>
      <c r="H19" s="5"/>
      <c r="I19" s="33">
        <f>0+Q19</f>
        <v>0</v>
      </c>
      <c r="O19">
        <f>0+R19</f>
        <v>0</v>
      </c>
      <c r="Q19">
        <f>0+I20+I24+I28+I32+I36+I40+I44+I48+I52+I56+I60+I64+I68</f>
        <v>0</v>
      </c>
      <c r="R19">
        <f>0+O20+O24+O28+O32+O36+O40+O44+O48+O52+O56+O60+O64+O68</f>
        <v>0</v>
      </c>
    </row>
    <row r="20" spans="1:16" ht="25.5">
      <c r="A20" s="18" t="s">
        <v>45</v>
      </c>
      <c r="B20" s="22" t="s">
        <v>22</v>
      </c>
      <c r="C20" s="22" t="s">
        <v>1178</v>
      </c>
      <c r="D20" s="18" t="s">
        <v>47</v>
      </c>
      <c r="E20" s="23" t="s">
        <v>1179</v>
      </c>
      <c r="F20" s="24" t="s">
        <v>183</v>
      </c>
      <c r="G20" s="25">
        <v>14</v>
      </c>
      <c r="H20" s="26">
        <v>0</v>
      </c>
      <c r="I20" s="26">
        <f>ROUND(ROUND(H20,2)*ROUND(G20,3),2)</f>
        <v>0</v>
      </c>
      <c r="O20">
        <f>(I20*21)/100</f>
        <v>0</v>
      </c>
      <c r="P20" t="s">
        <v>23</v>
      </c>
    </row>
    <row r="21" spans="1:5" ht="25.5">
      <c r="A21" s="27" t="s">
        <v>50</v>
      </c>
      <c r="E21" s="28" t="s">
        <v>1180</v>
      </c>
    </row>
    <row r="22" spans="1:5" ht="12.75">
      <c r="A22" s="29" t="s">
        <v>52</v>
      </c>
      <c r="E22" s="30" t="s">
        <v>195</v>
      </c>
    </row>
    <row r="23" spans="1:5" ht="127.5">
      <c r="A23" t="s">
        <v>54</v>
      </c>
      <c r="E23" s="28" t="s">
        <v>1181</v>
      </c>
    </row>
    <row r="24" spans="1:16" ht="25.5">
      <c r="A24" s="18" t="s">
        <v>45</v>
      </c>
      <c r="B24" s="22" t="s">
        <v>33</v>
      </c>
      <c r="C24" s="22" t="s">
        <v>1182</v>
      </c>
      <c r="D24" s="18" t="s">
        <v>47</v>
      </c>
      <c r="E24" s="23" t="s">
        <v>1183</v>
      </c>
      <c r="F24" s="24" t="s">
        <v>183</v>
      </c>
      <c r="G24" s="25">
        <v>68</v>
      </c>
      <c r="H24" s="26">
        <v>0</v>
      </c>
      <c r="I24" s="26">
        <f>ROUND(ROUND(H24,2)*ROUND(G24,3),2)</f>
        <v>0</v>
      </c>
      <c r="O24">
        <f>(I24*21)/100</f>
        <v>0</v>
      </c>
      <c r="P24" t="s">
        <v>23</v>
      </c>
    </row>
    <row r="25" spans="1:5" ht="38.25">
      <c r="A25" s="27" t="s">
        <v>50</v>
      </c>
      <c r="E25" s="28" t="s">
        <v>1184</v>
      </c>
    </row>
    <row r="26" spans="1:5" ht="12.75">
      <c r="A26" s="29" t="s">
        <v>52</v>
      </c>
      <c r="E26" s="30" t="s">
        <v>1185</v>
      </c>
    </row>
    <row r="27" spans="1:5" ht="127.5">
      <c r="A27" t="s">
        <v>54</v>
      </c>
      <c r="E27" s="28" t="s">
        <v>1181</v>
      </c>
    </row>
    <row r="28" spans="1:16" ht="12.75">
      <c r="A28" s="18" t="s">
        <v>45</v>
      </c>
      <c r="B28" s="22" t="s">
        <v>35</v>
      </c>
      <c r="C28" s="22" t="s">
        <v>1186</v>
      </c>
      <c r="D28" s="18" t="s">
        <v>47</v>
      </c>
      <c r="E28" s="23" t="s">
        <v>1187</v>
      </c>
      <c r="F28" s="24" t="s">
        <v>58</v>
      </c>
      <c r="G28" s="25">
        <v>12</v>
      </c>
      <c r="H28" s="26">
        <v>0</v>
      </c>
      <c r="I28" s="26">
        <f>ROUND(ROUND(H28,2)*ROUND(G28,3),2)</f>
        <v>0</v>
      </c>
      <c r="O28">
        <f>(I28*21)/100</f>
        <v>0</v>
      </c>
      <c r="P28" t="s">
        <v>23</v>
      </c>
    </row>
    <row r="29" spans="1:5" ht="25.5">
      <c r="A29" s="27" t="s">
        <v>50</v>
      </c>
      <c r="E29" s="28" t="s">
        <v>1188</v>
      </c>
    </row>
    <row r="30" spans="1:5" ht="12.75">
      <c r="A30" s="29" t="s">
        <v>52</v>
      </c>
      <c r="E30" s="30" t="s">
        <v>267</v>
      </c>
    </row>
    <row r="31" spans="1:5" ht="51">
      <c r="A31" t="s">
        <v>54</v>
      </c>
      <c r="E31" s="28" t="s">
        <v>1189</v>
      </c>
    </row>
    <row r="32" spans="1:16" ht="12.75">
      <c r="A32" s="18" t="s">
        <v>45</v>
      </c>
      <c r="B32" s="22" t="s">
        <v>37</v>
      </c>
      <c r="C32" s="22" t="s">
        <v>1190</v>
      </c>
      <c r="D32" s="18" t="s">
        <v>47</v>
      </c>
      <c r="E32" s="23" t="s">
        <v>1191</v>
      </c>
      <c r="F32" s="24" t="s">
        <v>58</v>
      </c>
      <c r="G32" s="25">
        <v>2</v>
      </c>
      <c r="H32" s="26">
        <v>0</v>
      </c>
      <c r="I32" s="26">
        <f>ROUND(ROUND(H32,2)*ROUND(G32,3),2)</f>
        <v>0</v>
      </c>
      <c r="O32">
        <f>(I32*21)/100</f>
        <v>0</v>
      </c>
      <c r="P32" t="s">
        <v>23</v>
      </c>
    </row>
    <row r="33" spans="1:5" ht="25.5">
      <c r="A33" s="27" t="s">
        <v>50</v>
      </c>
      <c r="E33" s="28" t="s">
        <v>1192</v>
      </c>
    </row>
    <row r="34" spans="1:5" ht="12.75">
      <c r="A34" s="29" t="s">
        <v>52</v>
      </c>
      <c r="E34" s="30" t="s">
        <v>115</v>
      </c>
    </row>
    <row r="35" spans="1:5" ht="63.75">
      <c r="A35" t="s">
        <v>54</v>
      </c>
      <c r="E35" s="28" t="s">
        <v>1193</v>
      </c>
    </row>
    <row r="36" spans="1:16" ht="25.5">
      <c r="A36" s="18" t="s">
        <v>45</v>
      </c>
      <c r="B36" s="22" t="s">
        <v>77</v>
      </c>
      <c r="C36" s="22" t="s">
        <v>1194</v>
      </c>
      <c r="D36" s="18" t="s">
        <v>47</v>
      </c>
      <c r="E36" s="23" t="s">
        <v>1195</v>
      </c>
      <c r="F36" s="24" t="s">
        <v>58</v>
      </c>
      <c r="G36" s="25">
        <v>46</v>
      </c>
      <c r="H36" s="26">
        <v>0</v>
      </c>
      <c r="I36" s="26">
        <f>ROUND(ROUND(H36,2)*ROUND(G36,3),2)</f>
        <v>0</v>
      </c>
      <c r="O36">
        <f>(I36*21)/100</f>
        <v>0</v>
      </c>
      <c r="P36" t="s">
        <v>23</v>
      </c>
    </row>
    <row r="37" spans="1:5" ht="38.25">
      <c r="A37" s="27" t="s">
        <v>50</v>
      </c>
      <c r="E37" s="28" t="s">
        <v>1196</v>
      </c>
    </row>
    <row r="38" spans="1:5" ht="12.75">
      <c r="A38" s="29" t="s">
        <v>52</v>
      </c>
      <c r="E38" s="30" t="s">
        <v>1197</v>
      </c>
    </row>
    <row r="39" spans="1:5" ht="25.5">
      <c r="A39" t="s">
        <v>54</v>
      </c>
      <c r="E39" s="28" t="s">
        <v>1198</v>
      </c>
    </row>
    <row r="40" spans="1:16" ht="25.5">
      <c r="A40" s="18" t="s">
        <v>45</v>
      </c>
      <c r="B40" s="22" t="s">
        <v>82</v>
      </c>
      <c r="C40" s="22" t="s">
        <v>1199</v>
      </c>
      <c r="D40" s="18" t="s">
        <v>47</v>
      </c>
      <c r="E40" s="23" t="s">
        <v>1200</v>
      </c>
      <c r="F40" s="24" t="s">
        <v>58</v>
      </c>
      <c r="G40" s="25">
        <v>24</v>
      </c>
      <c r="H40" s="26">
        <v>0</v>
      </c>
      <c r="I40" s="26">
        <f>ROUND(ROUND(H40,2)*ROUND(G40,3),2)</f>
        <v>0</v>
      </c>
      <c r="O40">
        <f>(I40*21)/100</f>
        <v>0</v>
      </c>
      <c r="P40" t="s">
        <v>23</v>
      </c>
    </row>
    <row r="41" spans="1:5" ht="38.25">
      <c r="A41" s="27" t="s">
        <v>50</v>
      </c>
      <c r="E41" s="28" t="s">
        <v>1201</v>
      </c>
    </row>
    <row r="42" spans="1:5" ht="12.75">
      <c r="A42" s="29" t="s">
        <v>52</v>
      </c>
      <c r="E42" s="30" t="s">
        <v>1202</v>
      </c>
    </row>
    <row r="43" spans="1:5" ht="25.5">
      <c r="A43" t="s">
        <v>54</v>
      </c>
      <c r="E43" s="28" t="s">
        <v>1203</v>
      </c>
    </row>
    <row r="44" spans="1:16" ht="25.5">
      <c r="A44" s="18" t="s">
        <v>45</v>
      </c>
      <c r="B44" s="22" t="s">
        <v>40</v>
      </c>
      <c r="C44" s="22" t="s">
        <v>1204</v>
      </c>
      <c r="D44" s="18" t="s">
        <v>47</v>
      </c>
      <c r="E44" s="23" t="s">
        <v>1205</v>
      </c>
      <c r="F44" s="24" t="s">
        <v>58</v>
      </c>
      <c r="G44" s="25">
        <v>32</v>
      </c>
      <c r="H44" s="26">
        <v>0</v>
      </c>
      <c r="I44" s="26">
        <f>ROUND(ROUND(H44,2)*ROUND(G44,3),2)</f>
        <v>0</v>
      </c>
      <c r="O44">
        <f>(I44*21)/100</f>
        <v>0</v>
      </c>
      <c r="P44" t="s">
        <v>23</v>
      </c>
    </row>
    <row r="45" spans="1:5" ht="12.75">
      <c r="A45" s="27" t="s">
        <v>50</v>
      </c>
      <c r="E45" s="28" t="s">
        <v>1206</v>
      </c>
    </row>
    <row r="46" spans="1:5" ht="12.75">
      <c r="A46" s="29" t="s">
        <v>52</v>
      </c>
      <c r="E46" s="30" t="s">
        <v>1207</v>
      </c>
    </row>
    <row r="47" spans="1:5" ht="38.25">
      <c r="A47" t="s">
        <v>54</v>
      </c>
      <c r="E47" s="28" t="s">
        <v>1208</v>
      </c>
    </row>
    <row r="48" spans="1:16" ht="12.75">
      <c r="A48" s="18" t="s">
        <v>45</v>
      </c>
      <c r="B48" s="22" t="s">
        <v>42</v>
      </c>
      <c r="C48" s="22" t="s">
        <v>1209</v>
      </c>
      <c r="D48" s="18" t="s">
        <v>47</v>
      </c>
      <c r="E48" s="23" t="s">
        <v>1210</v>
      </c>
      <c r="F48" s="24" t="s">
        <v>58</v>
      </c>
      <c r="G48" s="25">
        <v>16</v>
      </c>
      <c r="H48" s="26">
        <v>0</v>
      </c>
      <c r="I48" s="26">
        <f>ROUND(ROUND(H48,2)*ROUND(G48,3),2)</f>
        <v>0</v>
      </c>
      <c r="O48">
        <f>(I48*21)/100</f>
        <v>0</v>
      </c>
      <c r="P48" t="s">
        <v>23</v>
      </c>
    </row>
    <row r="49" spans="1:5" ht="12.75">
      <c r="A49" s="27" t="s">
        <v>50</v>
      </c>
      <c r="E49" s="28" t="s">
        <v>1211</v>
      </c>
    </row>
    <row r="50" spans="1:5" ht="12.75">
      <c r="A50" s="29" t="s">
        <v>52</v>
      </c>
      <c r="E50" s="30" t="s">
        <v>1212</v>
      </c>
    </row>
    <row r="51" spans="1:5" ht="25.5">
      <c r="A51" t="s">
        <v>54</v>
      </c>
      <c r="E51" s="28" t="s">
        <v>1203</v>
      </c>
    </row>
    <row r="52" spans="1:16" ht="25.5">
      <c r="A52" s="18" t="s">
        <v>45</v>
      </c>
      <c r="B52" s="22" t="s">
        <v>118</v>
      </c>
      <c r="C52" s="22" t="s">
        <v>1213</v>
      </c>
      <c r="D52" s="18" t="s">
        <v>47</v>
      </c>
      <c r="E52" s="23" t="s">
        <v>1214</v>
      </c>
      <c r="F52" s="24" t="s">
        <v>49</v>
      </c>
      <c r="G52" s="25">
        <v>387.2</v>
      </c>
      <c r="H52" s="26">
        <v>0</v>
      </c>
      <c r="I52" s="26">
        <f>ROUND(ROUND(H52,2)*ROUND(G52,3),2)</f>
        <v>0</v>
      </c>
      <c r="O52">
        <f>(I52*21)/100</f>
        <v>0</v>
      </c>
      <c r="P52" t="s">
        <v>23</v>
      </c>
    </row>
    <row r="53" spans="1:5" ht="38.25">
      <c r="A53" s="27" t="s">
        <v>50</v>
      </c>
      <c r="E53" s="28" t="s">
        <v>1215</v>
      </c>
    </row>
    <row r="54" spans="1:5" ht="12.75">
      <c r="A54" s="29" t="s">
        <v>52</v>
      </c>
      <c r="E54" s="30" t="s">
        <v>1216</v>
      </c>
    </row>
    <row r="55" spans="1:5" ht="38.25">
      <c r="A55" t="s">
        <v>54</v>
      </c>
      <c r="E55" s="28" t="s">
        <v>1217</v>
      </c>
    </row>
    <row r="56" spans="1:16" ht="25.5">
      <c r="A56" s="18" t="s">
        <v>45</v>
      </c>
      <c r="B56" s="22" t="s">
        <v>121</v>
      </c>
      <c r="C56" s="22" t="s">
        <v>1218</v>
      </c>
      <c r="D56" s="18" t="s">
        <v>47</v>
      </c>
      <c r="E56" s="23" t="s">
        <v>1219</v>
      </c>
      <c r="F56" s="24" t="s">
        <v>49</v>
      </c>
      <c r="G56" s="25">
        <v>45.4</v>
      </c>
      <c r="H56" s="26">
        <v>0</v>
      </c>
      <c r="I56" s="26">
        <f>ROUND(ROUND(H56,2)*ROUND(G56,3),2)</f>
        <v>0</v>
      </c>
      <c r="O56">
        <f>(I56*21)/100</f>
        <v>0</v>
      </c>
      <c r="P56" t="s">
        <v>23</v>
      </c>
    </row>
    <row r="57" spans="1:5" ht="51">
      <c r="A57" s="27" t="s">
        <v>50</v>
      </c>
      <c r="E57" s="28" t="s">
        <v>1220</v>
      </c>
    </row>
    <row r="58" spans="1:5" ht="38.25">
      <c r="A58" s="29" t="s">
        <v>52</v>
      </c>
      <c r="E58" s="30" t="s">
        <v>1221</v>
      </c>
    </row>
    <row r="59" spans="1:5" ht="38.25">
      <c r="A59" t="s">
        <v>54</v>
      </c>
      <c r="E59" s="28" t="s">
        <v>1217</v>
      </c>
    </row>
    <row r="60" spans="1:16" ht="25.5">
      <c r="A60" s="18" t="s">
        <v>45</v>
      </c>
      <c r="B60" s="22" t="s">
        <v>127</v>
      </c>
      <c r="C60" s="22" t="s">
        <v>1222</v>
      </c>
      <c r="D60" s="18" t="s">
        <v>47</v>
      </c>
      <c r="E60" s="23" t="s">
        <v>1223</v>
      </c>
      <c r="F60" s="24" t="s">
        <v>49</v>
      </c>
      <c r="G60" s="25">
        <v>331</v>
      </c>
      <c r="H60" s="26">
        <v>0</v>
      </c>
      <c r="I60" s="26">
        <f>ROUND(ROUND(H60,2)*ROUND(G60,3),2)</f>
        <v>0</v>
      </c>
      <c r="O60">
        <f>(I60*21)/100</f>
        <v>0</v>
      </c>
      <c r="P60" t="s">
        <v>23</v>
      </c>
    </row>
    <row r="61" spans="1:5" ht="63.75">
      <c r="A61" s="27" t="s">
        <v>50</v>
      </c>
      <c r="E61" s="28" t="s">
        <v>1224</v>
      </c>
    </row>
    <row r="62" spans="1:5" ht="12.75">
      <c r="A62" s="29" t="s">
        <v>52</v>
      </c>
      <c r="E62" s="30" t="s">
        <v>1225</v>
      </c>
    </row>
    <row r="63" spans="1:5" ht="38.25">
      <c r="A63" t="s">
        <v>54</v>
      </c>
      <c r="E63" s="28" t="s">
        <v>1217</v>
      </c>
    </row>
    <row r="64" spans="1:16" ht="12.75">
      <c r="A64" s="18" t="s">
        <v>45</v>
      </c>
      <c r="B64" s="22" t="s">
        <v>131</v>
      </c>
      <c r="C64" s="22" t="s">
        <v>1226</v>
      </c>
      <c r="D64" s="18" t="s">
        <v>47</v>
      </c>
      <c r="E64" s="23" t="s">
        <v>1227</v>
      </c>
      <c r="F64" s="24" t="s">
        <v>58</v>
      </c>
      <c r="G64" s="25">
        <v>10.8</v>
      </c>
      <c r="H64" s="26">
        <v>0</v>
      </c>
      <c r="I64" s="26">
        <f>ROUND(ROUND(H64,2)*ROUND(G64,3),2)</f>
        <v>0</v>
      </c>
      <c r="O64">
        <f>(I64*21)/100</f>
        <v>0</v>
      </c>
      <c r="P64" t="s">
        <v>23</v>
      </c>
    </row>
    <row r="65" spans="1:5" ht="12.75">
      <c r="A65" s="27" t="s">
        <v>50</v>
      </c>
      <c r="E65" s="28" t="s">
        <v>47</v>
      </c>
    </row>
    <row r="66" spans="1:5" ht="12.75">
      <c r="A66" s="29" t="s">
        <v>52</v>
      </c>
      <c r="E66" s="30" t="s">
        <v>1228</v>
      </c>
    </row>
    <row r="67" spans="1:5" ht="38.25">
      <c r="A67" t="s">
        <v>54</v>
      </c>
      <c r="E67" s="28" t="s">
        <v>1229</v>
      </c>
    </row>
    <row r="68" spans="1:16" ht="12.75">
      <c r="A68" s="18" t="s">
        <v>45</v>
      </c>
      <c r="B68" s="22" t="s">
        <v>135</v>
      </c>
      <c r="C68" s="22" t="s">
        <v>1230</v>
      </c>
      <c r="D68" s="18" t="s">
        <v>47</v>
      </c>
      <c r="E68" s="23" t="s">
        <v>1231</v>
      </c>
      <c r="F68" s="24" t="s">
        <v>49</v>
      </c>
      <c r="G68" s="25">
        <v>8168</v>
      </c>
      <c r="H68" s="26">
        <v>0</v>
      </c>
      <c r="I68" s="26">
        <f>ROUND(ROUND(H68,2)*ROUND(G68,3),2)</f>
        <v>0</v>
      </c>
      <c r="O68">
        <f>(I68*21)/100</f>
        <v>0</v>
      </c>
      <c r="P68" t="s">
        <v>23</v>
      </c>
    </row>
    <row r="69" spans="1:5" ht="12.75">
      <c r="A69" s="27" t="s">
        <v>50</v>
      </c>
      <c r="E69" s="28" t="s">
        <v>1232</v>
      </c>
    </row>
    <row r="70" spans="1:5" ht="12.75">
      <c r="A70" s="29" t="s">
        <v>52</v>
      </c>
      <c r="E70" s="30" t="s">
        <v>548</v>
      </c>
    </row>
    <row r="71" spans="1:5" ht="25.5">
      <c r="A71" t="s">
        <v>54</v>
      </c>
      <c r="E71" s="28" t="s">
        <v>689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51"/>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0+O9+O14+O19</f>
        <v>0</v>
      </c>
      <c r="P2" t="s">
        <v>22</v>
      </c>
    </row>
    <row r="3" spans="1:16" ht="15" customHeight="1">
      <c r="A3" t="s">
        <v>12</v>
      </c>
      <c r="B3" s="10" t="s">
        <v>14</v>
      </c>
      <c r="C3" s="37" t="s">
        <v>15</v>
      </c>
      <c r="D3" s="34"/>
      <c r="E3" s="11" t="s">
        <v>16</v>
      </c>
      <c r="F3" s="1"/>
      <c r="G3" s="8"/>
      <c r="H3" s="7" t="s">
        <v>1233</v>
      </c>
      <c r="I3" s="31">
        <f>0+I9+I14+I19</f>
        <v>0</v>
      </c>
      <c r="O3" t="s">
        <v>19</v>
      </c>
      <c r="P3" t="s">
        <v>23</v>
      </c>
    </row>
    <row r="4" spans="1:16" ht="15" customHeight="1">
      <c r="A4" t="s">
        <v>17</v>
      </c>
      <c r="B4" s="10" t="s">
        <v>875</v>
      </c>
      <c r="C4" s="37" t="s">
        <v>1170</v>
      </c>
      <c r="D4" s="34"/>
      <c r="E4" s="11" t="s">
        <v>1171</v>
      </c>
      <c r="F4" s="1"/>
      <c r="G4" s="1"/>
      <c r="H4" s="9"/>
      <c r="I4" s="9"/>
      <c r="O4" t="s">
        <v>20</v>
      </c>
      <c r="P4" t="s">
        <v>23</v>
      </c>
    </row>
    <row r="5" spans="1:16" ht="12.75" customHeight="1">
      <c r="A5" t="s">
        <v>878</v>
      </c>
      <c r="B5" s="13" t="s">
        <v>18</v>
      </c>
      <c r="C5" s="38" t="s">
        <v>1233</v>
      </c>
      <c r="D5" s="39"/>
      <c r="E5" s="14" t="s">
        <v>1234</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f>
        <v>0</v>
      </c>
      <c r="R9">
        <f>0+O10</f>
        <v>0</v>
      </c>
    </row>
    <row r="10" spans="1:16" ht="12.75">
      <c r="A10" s="18" t="s">
        <v>45</v>
      </c>
      <c r="B10" s="22" t="s">
        <v>29</v>
      </c>
      <c r="C10" s="22" t="s">
        <v>88</v>
      </c>
      <c r="D10" s="18" t="s">
        <v>47</v>
      </c>
      <c r="E10" s="23" t="s">
        <v>90</v>
      </c>
      <c r="F10" s="24" t="s">
        <v>91</v>
      </c>
      <c r="G10" s="25">
        <v>2.47</v>
      </c>
      <c r="H10" s="26">
        <v>0</v>
      </c>
      <c r="I10" s="26">
        <f>ROUND(ROUND(H10,2)*ROUND(G10,3),2)</f>
        <v>0</v>
      </c>
      <c r="O10">
        <f>(I10*21)/100</f>
        <v>0</v>
      </c>
      <c r="P10" t="s">
        <v>23</v>
      </c>
    </row>
    <row r="11" spans="1:5" ht="12.75">
      <c r="A11" s="27" t="s">
        <v>50</v>
      </c>
      <c r="E11" s="28" t="s">
        <v>1174</v>
      </c>
    </row>
    <row r="12" spans="1:5" ht="12.75">
      <c r="A12" s="29" t="s">
        <v>52</v>
      </c>
      <c r="E12" s="30" t="s">
        <v>1235</v>
      </c>
    </row>
    <row r="13" spans="1:5" ht="25.5">
      <c r="A13" t="s">
        <v>54</v>
      </c>
      <c r="E13" s="28" t="s">
        <v>94</v>
      </c>
    </row>
    <row r="14" spans="1:18" ht="12.75" customHeight="1">
      <c r="A14" s="5" t="s">
        <v>43</v>
      </c>
      <c r="B14" s="5"/>
      <c r="C14" s="32" t="s">
        <v>29</v>
      </c>
      <c r="D14" s="5"/>
      <c r="E14" s="20" t="s">
        <v>44</v>
      </c>
      <c r="F14" s="5"/>
      <c r="G14" s="5"/>
      <c r="H14" s="5"/>
      <c r="I14" s="33">
        <f>0+Q14</f>
        <v>0</v>
      </c>
      <c r="O14">
        <f>0+R14</f>
        <v>0</v>
      </c>
      <c r="Q14">
        <f>0+I15</f>
        <v>0</v>
      </c>
      <c r="R14">
        <f>0+O15</f>
        <v>0</v>
      </c>
    </row>
    <row r="15" spans="1:16" ht="12.75">
      <c r="A15" s="18" t="s">
        <v>45</v>
      </c>
      <c r="B15" s="22" t="s">
        <v>23</v>
      </c>
      <c r="C15" s="22" t="s">
        <v>286</v>
      </c>
      <c r="D15" s="18" t="s">
        <v>47</v>
      </c>
      <c r="E15" s="23" t="s">
        <v>287</v>
      </c>
      <c r="F15" s="24" t="s">
        <v>138</v>
      </c>
      <c r="G15" s="25">
        <v>1.372</v>
      </c>
      <c r="H15" s="26">
        <v>0</v>
      </c>
      <c r="I15" s="26">
        <f>ROUND(ROUND(H15,2)*ROUND(G15,3),2)</f>
        <v>0</v>
      </c>
      <c r="O15">
        <f>(I15*21)/100</f>
        <v>0</v>
      </c>
      <c r="P15" t="s">
        <v>23</v>
      </c>
    </row>
    <row r="16" spans="1:5" ht="12.75">
      <c r="A16" s="27" t="s">
        <v>50</v>
      </c>
      <c r="E16" s="28" t="s">
        <v>1176</v>
      </c>
    </row>
    <row r="17" spans="1:5" ht="12.75">
      <c r="A17" s="29" t="s">
        <v>52</v>
      </c>
      <c r="E17" s="30" t="s">
        <v>1236</v>
      </c>
    </row>
    <row r="18" spans="1:5" ht="191.25">
      <c r="A18" t="s">
        <v>54</v>
      </c>
      <c r="E18" s="28" t="s">
        <v>290</v>
      </c>
    </row>
    <row r="19" spans="1:18" ht="12.75" customHeight="1">
      <c r="A19" s="5" t="s">
        <v>43</v>
      </c>
      <c r="B19" s="5"/>
      <c r="C19" s="32" t="s">
        <v>40</v>
      </c>
      <c r="D19" s="5"/>
      <c r="E19" s="20" t="s">
        <v>626</v>
      </c>
      <c r="F19" s="5"/>
      <c r="G19" s="5"/>
      <c r="H19" s="5"/>
      <c r="I19" s="33">
        <f>0+Q19</f>
        <v>0</v>
      </c>
      <c r="O19">
        <f>0+R19</f>
        <v>0</v>
      </c>
      <c r="Q19">
        <f>0+I20+I24+I28+I32+I36+I40+I44+I48</f>
        <v>0</v>
      </c>
      <c r="R19">
        <f>0+O20+O24+O28+O32+O36+O40+O44+O48</f>
        <v>0</v>
      </c>
    </row>
    <row r="20" spans="1:16" ht="25.5">
      <c r="A20" s="18" t="s">
        <v>45</v>
      </c>
      <c r="B20" s="22" t="s">
        <v>22</v>
      </c>
      <c r="C20" s="22" t="s">
        <v>1194</v>
      </c>
      <c r="D20" s="18" t="s">
        <v>47</v>
      </c>
      <c r="E20" s="23" t="s">
        <v>1195</v>
      </c>
      <c r="F20" s="24" t="s">
        <v>58</v>
      </c>
      <c r="G20" s="25">
        <v>14</v>
      </c>
      <c r="H20" s="26">
        <v>0</v>
      </c>
      <c r="I20" s="26">
        <f>ROUND(ROUND(H20,2)*ROUND(G20,3),2)</f>
        <v>0</v>
      </c>
      <c r="O20">
        <f>(I20*21)/100</f>
        <v>0</v>
      </c>
      <c r="P20" t="s">
        <v>23</v>
      </c>
    </row>
    <row r="21" spans="1:5" ht="12.75">
      <c r="A21" s="27" t="s">
        <v>50</v>
      </c>
      <c r="E21" s="28" t="s">
        <v>1237</v>
      </c>
    </row>
    <row r="22" spans="1:5" ht="12.75">
      <c r="A22" s="29" t="s">
        <v>52</v>
      </c>
      <c r="E22" s="30" t="s">
        <v>195</v>
      </c>
    </row>
    <row r="23" spans="1:5" ht="25.5">
      <c r="A23" t="s">
        <v>54</v>
      </c>
      <c r="E23" s="28" t="s">
        <v>1198</v>
      </c>
    </row>
    <row r="24" spans="1:16" ht="25.5">
      <c r="A24" s="18" t="s">
        <v>45</v>
      </c>
      <c r="B24" s="22" t="s">
        <v>33</v>
      </c>
      <c r="C24" s="22" t="s">
        <v>1199</v>
      </c>
      <c r="D24" s="18" t="s">
        <v>47</v>
      </c>
      <c r="E24" s="23" t="s">
        <v>1200</v>
      </c>
      <c r="F24" s="24" t="s">
        <v>58</v>
      </c>
      <c r="G24" s="25">
        <v>3</v>
      </c>
      <c r="H24" s="26">
        <v>0</v>
      </c>
      <c r="I24" s="26">
        <f>ROUND(ROUND(H24,2)*ROUND(G24,3),2)</f>
        <v>0</v>
      </c>
      <c r="O24">
        <f>(I24*21)/100</f>
        <v>0</v>
      </c>
      <c r="P24" t="s">
        <v>23</v>
      </c>
    </row>
    <row r="25" spans="1:5" ht="25.5">
      <c r="A25" s="27" t="s">
        <v>50</v>
      </c>
      <c r="E25" s="28" t="s">
        <v>1238</v>
      </c>
    </row>
    <row r="26" spans="1:5" ht="12.75">
      <c r="A26" s="29" t="s">
        <v>52</v>
      </c>
      <c r="E26" s="30" t="s">
        <v>1239</v>
      </c>
    </row>
    <row r="27" spans="1:5" ht="25.5">
      <c r="A27" t="s">
        <v>54</v>
      </c>
      <c r="E27" s="28" t="s">
        <v>1203</v>
      </c>
    </row>
    <row r="28" spans="1:16" ht="25.5">
      <c r="A28" s="18" t="s">
        <v>45</v>
      </c>
      <c r="B28" s="22" t="s">
        <v>35</v>
      </c>
      <c r="C28" s="22" t="s">
        <v>1204</v>
      </c>
      <c r="D28" s="18" t="s">
        <v>47</v>
      </c>
      <c r="E28" s="23" t="s">
        <v>1205</v>
      </c>
      <c r="F28" s="24" t="s">
        <v>58</v>
      </c>
      <c r="G28" s="25">
        <v>14</v>
      </c>
      <c r="H28" s="26">
        <v>0</v>
      </c>
      <c r="I28" s="26">
        <f>ROUND(ROUND(H28,2)*ROUND(G28,3),2)</f>
        <v>0</v>
      </c>
      <c r="O28">
        <f>(I28*21)/100</f>
        <v>0</v>
      </c>
      <c r="P28" t="s">
        <v>23</v>
      </c>
    </row>
    <row r="29" spans="1:5" ht="12.75">
      <c r="A29" s="27" t="s">
        <v>50</v>
      </c>
      <c r="E29" s="28" t="s">
        <v>1206</v>
      </c>
    </row>
    <row r="30" spans="1:5" ht="12.75">
      <c r="A30" s="29" t="s">
        <v>52</v>
      </c>
      <c r="E30" s="30" t="s">
        <v>195</v>
      </c>
    </row>
    <row r="31" spans="1:5" ht="38.25">
      <c r="A31" t="s">
        <v>54</v>
      </c>
      <c r="E31" s="28" t="s">
        <v>1208</v>
      </c>
    </row>
    <row r="32" spans="1:16" ht="12.75">
      <c r="A32" s="18" t="s">
        <v>45</v>
      </c>
      <c r="B32" s="22" t="s">
        <v>37</v>
      </c>
      <c r="C32" s="22" t="s">
        <v>1209</v>
      </c>
      <c r="D32" s="18" t="s">
        <v>47</v>
      </c>
      <c r="E32" s="23" t="s">
        <v>1210</v>
      </c>
      <c r="F32" s="24" t="s">
        <v>58</v>
      </c>
      <c r="G32" s="25">
        <v>1</v>
      </c>
      <c r="H32" s="26">
        <v>0</v>
      </c>
      <c r="I32" s="26">
        <f>ROUND(ROUND(H32,2)*ROUND(G32,3),2)</f>
        <v>0</v>
      </c>
      <c r="O32">
        <f>(I32*21)/100</f>
        <v>0</v>
      </c>
      <c r="P32" t="s">
        <v>23</v>
      </c>
    </row>
    <row r="33" spans="1:5" ht="12.75">
      <c r="A33" s="27" t="s">
        <v>50</v>
      </c>
      <c r="E33" s="28" t="s">
        <v>1211</v>
      </c>
    </row>
    <row r="34" spans="1:5" ht="12.75">
      <c r="A34" s="29" t="s">
        <v>52</v>
      </c>
      <c r="E34" s="30" t="s">
        <v>1240</v>
      </c>
    </row>
    <row r="35" spans="1:5" ht="25.5">
      <c r="A35" t="s">
        <v>54</v>
      </c>
      <c r="E35" s="28" t="s">
        <v>1203</v>
      </c>
    </row>
    <row r="36" spans="1:16" ht="25.5">
      <c r="A36" s="18" t="s">
        <v>45</v>
      </c>
      <c r="B36" s="22" t="s">
        <v>77</v>
      </c>
      <c r="C36" s="22" t="s">
        <v>1213</v>
      </c>
      <c r="D36" s="18" t="s">
        <v>47</v>
      </c>
      <c r="E36" s="23" t="s">
        <v>1214</v>
      </c>
      <c r="F36" s="24" t="s">
        <v>49</v>
      </c>
      <c r="G36" s="25">
        <v>191</v>
      </c>
      <c r="H36" s="26">
        <v>0</v>
      </c>
      <c r="I36" s="26">
        <f>ROUND(ROUND(H36,2)*ROUND(G36,3),2)</f>
        <v>0</v>
      </c>
      <c r="O36">
        <f>(I36*21)/100</f>
        <v>0</v>
      </c>
      <c r="P36" t="s">
        <v>23</v>
      </c>
    </row>
    <row r="37" spans="1:5" ht="38.25">
      <c r="A37" s="27" t="s">
        <v>50</v>
      </c>
      <c r="E37" s="28" t="s">
        <v>1215</v>
      </c>
    </row>
    <row r="38" spans="1:5" ht="12.75">
      <c r="A38" s="29" t="s">
        <v>52</v>
      </c>
      <c r="E38" s="30" t="s">
        <v>1241</v>
      </c>
    </row>
    <row r="39" spans="1:5" ht="38.25">
      <c r="A39" t="s">
        <v>54</v>
      </c>
      <c r="E39" s="28" t="s">
        <v>1217</v>
      </c>
    </row>
    <row r="40" spans="1:16" ht="25.5">
      <c r="A40" s="18" t="s">
        <v>45</v>
      </c>
      <c r="B40" s="22" t="s">
        <v>82</v>
      </c>
      <c r="C40" s="22" t="s">
        <v>1218</v>
      </c>
      <c r="D40" s="18" t="s">
        <v>47</v>
      </c>
      <c r="E40" s="23" t="s">
        <v>1219</v>
      </c>
      <c r="F40" s="24" t="s">
        <v>49</v>
      </c>
      <c r="G40" s="25">
        <v>15</v>
      </c>
      <c r="H40" s="26">
        <v>0</v>
      </c>
      <c r="I40" s="26">
        <f>ROUND(ROUND(H40,2)*ROUND(G40,3),2)</f>
        <v>0</v>
      </c>
      <c r="O40">
        <f>(I40*21)/100</f>
        <v>0</v>
      </c>
      <c r="P40" t="s">
        <v>23</v>
      </c>
    </row>
    <row r="41" spans="1:5" ht="51">
      <c r="A41" s="27" t="s">
        <v>50</v>
      </c>
      <c r="E41" s="28" t="s">
        <v>1242</v>
      </c>
    </row>
    <row r="42" spans="1:5" ht="12.75">
      <c r="A42" s="29" t="s">
        <v>52</v>
      </c>
      <c r="E42" s="30" t="s">
        <v>609</v>
      </c>
    </row>
    <row r="43" spans="1:5" ht="38.25">
      <c r="A43" t="s">
        <v>54</v>
      </c>
      <c r="E43" s="28" t="s">
        <v>1217</v>
      </c>
    </row>
    <row r="44" spans="1:16" ht="25.5">
      <c r="A44" s="18" t="s">
        <v>45</v>
      </c>
      <c r="B44" s="22" t="s">
        <v>40</v>
      </c>
      <c r="C44" s="22" t="s">
        <v>1222</v>
      </c>
      <c r="D44" s="18" t="s">
        <v>47</v>
      </c>
      <c r="E44" s="23" t="s">
        <v>1223</v>
      </c>
      <c r="F44" s="24" t="s">
        <v>49</v>
      </c>
      <c r="G44" s="25">
        <v>176</v>
      </c>
      <c r="H44" s="26">
        <v>0</v>
      </c>
      <c r="I44" s="26">
        <f>ROUND(ROUND(H44,2)*ROUND(G44,3),2)</f>
        <v>0</v>
      </c>
      <c r="O44">
        <f>(I44*21)/100</f>
        <v>0</v>
      </c>
      <c r="P44" t="s">
        <v>23</v>
      </c>
    </row>
    <row r="45" spans="1:5" ht="63.75">
      <c r="A45" s="27" t="s">
        <v>50</v>
      </c>
      <c r="E45" s="28" t="s">
        <v>1243</v>
      </c>
    </row>
    <row r="46" spans="1:5" ht="12.75">
      <c r="A46" s="29" t="s">
        <v>52</v>
      </c>
      <c r="E46" s="30" t="s">
        <v>1244</v>
      </c>
    </row>
    <row r="47" spans="1:5" ht="38.25">
      <c r="A47" t="s">
        <v>54</v>
      </c>
      <c r="E47" s="28" t="s">
        <v>1217</v>
      </c>
    </row>
    <row r="48" spans="1:16" ht="12.75">
      <c r="A48" s="18" t="s">
        <v>45</v>
      </c>
      <c r="B48" s="22" t="s">
        <v>42</v>
      </c>
      <c r="C48" s="22" t="s">
        <v>1230</v>
      </c>
      <c r="D48" s="18" t="s">
        <v>47</v>
      </c>
      <c r="E48" s="23" t="s">
        <v>1231</v>
      </c>
      <c r="F48" s="24" t="s">
        <v>49</v>
      </c>
      <c r="G48" s="25">
        <v>4269.3</v>
      </c>
      <c r="H48" s="26">
        <v>0</v>
      </c>
      <c r="I48" s="26">
        <f>ROUND(ROUND(H48,2)*ROUND(G48,3),2)</f>
        <v>0</v>
      </c>
      <c r="O48">
        <f>(I48*21)/100</f>
        <v>0</v>
      </c>
      <c r="P48" t="s">
        <v>23</v>
      </c>
    </row>
    <row r="49" spans="1:5" ht="12.75">
      <c r="A49" s="27" t="s">
        <v>50</v>
      </c>
      <c r="E49" s="28" t="s">
        <v>1232</v>
      </c>
    </row>
    <row r="50" spans="1:5" ht="12.75">
      <c r="A50" s="29" t="s">
        <v>52</v>
      </c>
      <c r="E50" s="30" t="s">
        <v>1245</v>
      </c>
    </row>
    <row r="51" spans="1:5" ht="25.5">
      <c r="A51" t="s">
        <v>54</v>
      </c>
      <c r="E51" s="28" t="s">
        <v>689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118"/>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0+O8+O13+O34+O39+O44+O49+O54</f>
        <v>0</v>
      </c>
      <c r="P2" t="s">
        <v>22</v>
      </c>
    </row>
    <row r="3" spans="1:16" ht="15" customHeight="1">
      <c r="A3" t="s">
        <v>12</v>
      </c>
      <c r="B3" s="10" t="s">
        <v>14</v>
      </c>
      <c r="C3" s="37" t="s">
        <v>15</v>
      </c>
      <c r="D3" s="34"/>
      <c r="E3" s="11" t="s">
        <v>16</v>
      </c>
      <c r="F3" s="1"/>
      <c r="G3" s="8"/>
      <c r="H3" s="7" t="s">
        <v>1246</v>
      </c>
      <c r="I3" s="31">
        <f>0+I8+I13+I34+I39+I44+I49+I54</f>
        <v>0</v>
      </c>
      <c r="O3" t="s">
        <v>19</v>
      </c>
      <c r="P3" t="s">
        <v>23</v>
      </c>
    </row>
    <row r="4" spans="1:16" ht="15" customHeight="1">
      <c r="A4" t="s">
        <v>17</v>
      </c>
      <c r="B4" s="13" t="s">
        <v>18</v>
      </c>
      <c r="C4" s="38" t="s">
        <v>1246</v>
      </c>
      <c r="D4" s="39"/>
      <c r="E4" s="14" t="s">
        <v>1247</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f>
        <v>0</v>
      </c>
      <c r="R8">
        <f>0+O9</f>
        <v>0</v>
      </c>
    </row>
    <row r="9" spans="1:16" ht="12.75">
      <c r="A9" s="18" t="s">
        <v>45</v>
      </c>
      <c r="B9" s="22" t="s">
        <v>29</v>
      </c>
      <c r="C9" s="22" t="s">
        <v>88</v>
      </c>
      <c r="D9" s="18" t="s">
        <v>89</v>
      </c>
      <c r="E9" s="23" t="s">
        <v>90</v>
      </c>
      <c r="F9" s="24" t="s">
        <v>91</v>
      </c>
      <c r="G9" s="25">
        <v>1630.8</v>
      </c>
      <c r="H9" s="26">
        <v>0</v>
      </c>
      <c r="I9" s="26">
        <f>ROUND(ROUND(H9,2)*ROUND(G9,3),2)</f>
        <v>0</v>
      </c>
      <c r="O9">
        <f>(I9*21)/100</f>
        <v>0</v>
      </c>
      <c r="P9" t="s">
        <v>23</v>
      </c>
    </row>
    <row r="10" spans="1:5" ht="12.75">
      <c r="A10" s="27" t="s">
        <v>50</v>
      </c>
      <c r="E10" s="28" t="s">
        <v>733</v>
      </c>
    </row>
    <row r="11" spans="1:5" ht="12.75">
      <c r="A11" s="29" t="s">
        <v>52</v>
      </c>
      <c r="E11" s="30" t="s">
        <v>1248</v>
      </c>
    </row>
    <row r="12" spans="1:5" ht="25.5">
      <c r="A12" t="s">
        <v>54</v>
      </c>
      <c r="E12" s="28" t="s">
        <v>94</v>
      </c>
    </row>
    <row r="13" spans="1:18" ht="12.75" customHeight="1">
      <c r="A13" s="5" t="s">
        <v>43</v>
      </c>
      <c r="B13" s="5"/>
      <c r="C13" s="32" t="s">
        <v>29</v>
      </c>
      <c r="D13" s="5"/>
      <c r="E13" s="20" t="s">
        <v>44</v>
      </c>
      <c r="F13" s="5"/>
      <c r="G13" s="5"/>
      <c r="H13" s="5"/>
      <c r="I13" s="33">
        <f>0+Q13</f>
        <v>0</v>
      </c>
      <c r="O13">
        <f>0+R13</f>
        <v>0</v>
      </c>
      <c r="Q13">
        <f>0+I14+I18+I22+I26+I30</f>
        <v>0</v>
      </c>
      <c r="R13">
        <f>0+O14+O18+O22+O26+O30</f>
        <v>0</v>
      </c>
    </row>
    <row r="14" spans="1:16" ht="12.75">
      <c r="A14" s="18" t="s">
        <v>45</v>
      </c>
      <c r="B14" s="22" t="s">
        <v>23</v>
      </c>
      <c r="C14" s="22" t="s">
        <v>275</v>
      </c>
      <c r="D14" s="18" t="s">
        <v>47</v>
      </c>
      <c r="E14" s="23" t="s">
        <v>276</v>
      </c>
      <c r="F14" s="24" t="s">
        <v>138</v>
      </c>
      <c r="G14" s="25">
        <v>906</v>
      </c>
      <c r="H14" s="26">
        <v>0</v>
      </c>
      <c r="I14" s="26">
        <f>ROUND(ROUND(H14,2)*ROUND(G14,3),2)</f>
        <v>0</v>
      </c>
      <c r="O14">
        <f>(I14*21)/100</f>
        <v>0</v>
      </c>
      <c r="P14" t="s">
        <v>23</v>
      </c>
    </row>
    <row r="15" spans="1:5" ht="25.5">
      <c r="A15" s="27" t="s">
        <v>50</v>
      </c>
      <c r="E15" s="28" t="s">
        <v>1249</v>
      </c>
    </row>
    <row r="16" spans="1:5" ht="12.75">
      <c r="A16" s="29" t="s">
        <v>52</v>
      </c>
      <c r="E16" s="30" t="s">
        <v>1250</v>
      </c>
    </row>
    <row r="17" spans="1:5" ht="318.75">
      <c r="A17" t="s">
        <v>54</v>
      </c>
      <c r="E17" s="28" t="s">
        <v>273</v>
      </c>
    </row>
    <row r="18" spans="1:16" ht="12.75">
      <c r="A18" s="18" t="s">
        <v>45</v>
      </c>
      <c r="B18" s="22" t="s">
        <v>22</v>
      </c>
      <c r="C18" s="22" t="s">
        <v>286</v>
      </c>
      <c r="D18" s="18" t="s">
        <v>47</v>
      </c>
      <c r="E18" s="23" t="s">
        <v>287</v>
      </c>
      <c r="F18" s="24" t="s">
        <v>138</v>
      </c>
      <c r="G18" s="25">
        <v>906</v>
      </c>
      <c r="H18" s="26">
        <v>0</v>
      </c>
      <c r="I18" s="26">
        <f>ROUND(ROUND(H18,2)*ROUND(G18,3),2)</f>
        <v>0</v>
      </c>
      <c r="O18">
        <f>(I18*21)/100</f>
        <v>0</v>
      </c>
      <c r="P18" t="s">
        <v>23</v>
      </c>
    </row>
    <row r="19" spans="1:5" ht="12.75">
      <c r="A19" s="27" t="s">
        <v>50</v>
      </c>
      <c r="E19" s="28" t="s">
        <v>47</v>
      </c>
    </row>
    <row r="20" spans="1:5" ht="12.75">
      <c r="A20" s="29" t="s">
        <v>52</v>
      </c>
      <c r="E20" s="30" t="s">
        <v>1251</v>
      </c>
    </row>
    <row r="21" spans="1:5" ht="191.25">
      <c r="A21" t="s">
        <v>54</v>
      </c>
      <c r="E21" s="28" t="s">
        <v>290</v>
      </c>
    </row>
    <row r="22" spans="1:16" ht="12.75">
      <c r="A22" s="18" t="s">
        <v>45</v>
      </c>
      <c r="B22" s="22" t="s">
        <v>33</v>
      </c>
      <c r="C22" s="22" t="s">
        <v>740</v>
      </c>
      <c r="D22" s="18" t="s">
        <v>89</v>
      </c>
      <c r="E22" s="23" t="s">
        <v>741</v>
      </c>
      <c r="F22" s="24" t="s">
        <v>138</v>
      </c>
      <c r="G22" s="25">
        <v>501</v>
      </c>
      <c r="H22" s="26">
        <v>0</v>
      </c>
      <c r="I22" s="26">
        <f>ROUND(ROUND(H22,2)*ROUND(G22,3),2)</f>
        <v>0</v>
      </c>
      <c r="O22">
        <f>(I22*21)/100</f>
        <v>0</v>
      </c>
      <c r="P22" t="s">
        <v>23</v>
      </c>
    </row>
    <row r="23" spans="1:5" ht="25.5">
      <c r="A23" s="27" t="s">
        <v>50</v>
      </c>
      <c r="E23" s="28" t="s">
        <v>742</v>
      </c>
    </row>
    <row r="24" spans="1:5" ht="12.75">
      <c r="A24" s="29" t="s">
        <v>52</v>
      </c>
      <c r="E24" s="30" t="s">
        <v>1252</v>
      </c>
    </row>
    <row r="25" spans="1:5" ht="229.5">
      <c r="A25" t="s">
        <v>54</v>
      </c>
      <c r="E25" s="28" t="s">
        <v>744</v>
      </c>
    </row>
    <row r="26" spans="1:16" ht="12.75">
      <c r="A26" s="18" t="s">
        <v>45</v>
      </c>
      <c r="B26" s="22" t="s">
        <v>35</v>
      </c>
      <c r="C26" s="22" t="s">
        <v>740</v>
      </c>
      <c r="D26" s="18" t="s">
        <v>95</v>
      </c>
      <c r="E26" s="23" t="s">
        <v>741</v>
      </c>
      <c r="F26" s="24" t="s">
        <v>138</v>
      </c>
      <c r="G26" s="25">
        <v>72</v>
      </c>
      <c r="H26" s="26">
        <v>0</v>
      </c>
      <c r="I26" s="26">
        <f>ROUND(ROUND(H26,2)*ROUND(G26,3),2)</f>
        <v>0</v>
      </c>
      <c r="O26">
        <f>(I26*21)/100</f>
        <v>0</v>
      </c>
      <c r="P26" t="s">
        <v>23</v>
      </c>
    </row>
    <row r="27" spans="1:5" ht="38.25">
      <c r="A27" s="27" t="s">
        <v>50</v>
      </c>
      <c r="E27" s="28" t="s">
        <v>1253</v>
      </c>
    </row>
    <row r="28" spans="1:5" ht="12.75">
      <c r="A28" s="29" t="s">
        <v>52</v>
      </c>
      <c r="E28" s="30" t="s">
        <v>1254</v>
      </c>
    </row>
    <row r="29" spans="1:5" ht="229.5">
      <c r="A29" t="s">
        <v>54</v>
      </c>
      <c r="E29" s="28" t="s">
        <v>744</v>
      </c>
    </row>
    <row r="30" spans="1:16" ht="12.75">
      <c r="A30" s="18" t="s">
        <v>45</v>
      </c>
      <c r="B30" s="22" t="s">
        <v>37</v>
      </c>
      <c r="C30" s="22" t="s">
        <v>301</v>
      </c>
      <c r="D30" s="18" t="s">
        <v>47</v>
      </c>
      <c r="E30" s="23" t="s">
        <v>302</v>
      </c>
      <c r="F30" s="24" t="s">
        <v>138</v>
      </c>
      <c r="G30" s="25">
        <v>272</v>
      </c>
      <c r="H30" s="26">
        <v>0</v>
      </c>
      <c r="I30" s="26">
        <f>ROUND(ROUND(H30,2)*ROUND(G30,3),2)</f>
        <v>0</v>
      </c>
      <c r="O30">
        <f>(I30*21)/100</f>
        <v>0</v>
      </c>
      <c r="P30" t="s">
        <v>23</v>
      </c>
    </row>
    <row r="31" spans="1:5" ht="12.75">
      <c r="A31" s="27" t="s">
        <v>50</v>
      </c>
      <c r="E31" s="28" t="s">
        <v>1255</v>
      </c>
    </row>
    <row r="32" spans="1:5" ht="12.75">
      <c r="A32" s="29" t="s">
        <v>52</v>
      </c>
      <c r="E32" s="30" t="s">
        <v>1256</v>
      </c>
    </row>
    <row r="33" spans="1:5" ht="293.25">
      <c r="A33" t="s">
        <v>54</v>
      </c>
      <c r="E33" s="28" t="s">
        <v>305</v>
      </c>
    </row>
    <row r="34" spans="1:18" ht="12.75" customHeight="1">
      <c r="A34" s="5" t="s">
        <v>43</v>
      </c>
      <c r="B34" s="5"/>
      <c r="C34" s="32" t="s">
        <v>23</v>
      </c>
      <c r="D34" s="5"/>
      <c r="E34" s="20" t="s">
        <v>328</v>
      </c>
      <c r="F34" s="5"/>
      <c r="G34" s="5"/>
      <c r="H34" s="5"/>
      <c r="I34" s="33">
        <f>0+Q34</f>
        <v>0</v>
      </c>
      <c r="O34">
        <f>0+R34</f>
        <v>0</v>
      </c>
      <c r="Q34">
        <f>0+I35</f>
        <v>0</v>
      </c>
      <c r="R34">
        <f>0+O35</f>
        <v>0</v>
      </c>
    </row>
    <row r="35" spans="1:16" ht="12.75">
      <c r="A35" s="18" t="s">
        <v>45</v>
      </c>
      <c r="B35" s="22" t="s">
        <v>77</v>
      </c>
      <c r="C35" s="22" t="s">
        <v>755</v>
      </c>
      <c r="D35" s="18" t="s">
        <v>47</v>
      </c>
      <c r="E35" s="23" t="s">
        <v>756</v>
      </c>
      <c r="F35" s="24" t="s">
        <v>49</v>
      </c>
      <c r="G35" s="25">
        <v>1660</v>
      </c>
      <c r="H35" s="26">
        <v>0</v>
      </c>
      <c r="I35" s="26">
        <f>ROUND(ROUND(H35,2)*ROUND(G35,3),2)</f>
        <v>0</v>
      </c>
      <c r="O35">
        <f>(I35*21)/100</f>
        <v>0</v>
      </c>
      <c r="P35" t="s">
        <v>23</v>
      </c>
    </row>
    <row r="36" spans="1:5" ht="12.75">
      <c r="A36" s="27" t="s">
        <v>50</v>
      </c>
      <c r="E36" s="28" t="s">
        <v>1257</v>
      </c>
    </row>
    <row r="37" spans="1:5" ht="12.75">
      <c r="A37" s="29" t="s">
        <v>52</v>
      </c>
      <c r="E37" s="30" t="s">
        <v>1258</v>
      </c>
    </row>
    <row r="38" spans="1:5" ht="25.5">
      <c r="A38" t="s">
        <v>54</v>
      </c>
      <c r="E38" s="28" t="s">
        <v>759</v>
      </c>
    </row>
    <row r="39" spans="1:18" ht="12.75" customHeight="1">
      <c r="A39" s="5" t="s">
        <v>43</v>
      </c>
      <c r="B39" s="5"/>
      <c r="C39" s="32" t="s">
        <v>33</v>
      </c>
      <c r="D39" s="5"/>
      <c r="E39" s="20" t="s">
        <v>448</v>
      </c>
      <c r="F39" s="5"/>
      <c r="G39" s="5"/>
      <c r="H39" s="5"/>
      <c r="I39" s="33">
        <f>0+Q39</f>
        <v>0</v>
      </c>
      <c r="O39">
        <f>0+R39</f>
        <v>0</v>
      </c>
      <c r="Q39">
        <f>0+I40</f>
        <v>0</v>
      </c>
      <c r="R39">
        <f>0+O40</f>
        <v>0</v>
      </c>
    </row>
    <row r="40" spans="1:16" ht="12.75">
      <c r="A40" s="18" t="s">
        <v>45</v>
      </c>
      <c r="B40" s="22" t="s">
        <v>82</v>
      </c>
      <c r="C40" s="22" t="s">
        <v>456</v>
      </c>
      <c r="D40" s="18" t="s">
        <v>47</v>
      </c>
      <c r="E40" s="23" t="s">
        <v>457</v>
      </c>
      <c r="F40" s="24" t="s">
        <v>138</v>
      </c>
      <c r="G40" s="25">
        <v>3.15</v>
      </c>
      <c r="H40" s="26">
        <v>0</v>
      </c>
      <c r="I40" s="26">
        <f>ROUND(ROUND(H40,2)*ROUND(G40,3),2)</f>
        <v>0</v>
      </c>
      <c r="O40">
        <f>(I40*21)/100</f>
        <v>0</v>
      </c>
      <c r="P40" t="s">
        <v>23</v>
      </c>
    </row>
    <row r="41" spans="1:5" ht="12.75">
      <c r="A41" s="27" t="s">
        <v>50</v>
      </c>
      <c r="E41" s="28" t="s">
        <v>1259</v>
      </c>
    </row>
    <row r="42" spans="1:5" ht="12.75">
      <c r="A42" s="29" t="s">
        <v>52</v>
      </c>
      <c r="E42" s="30" t="s">
        <v>1260</v>
      </c>
    </row>
    <row r="43" spans="1:5" ht="369.75">
      <c r="A43" t="s">
        <v>54</v>
      </c>
      <c r="E43" s="28" t="s">
        <v>442</v>
      </c>
    </row>
    <row r="44" spans="1:18" ht="12.75" customHeight="1">
      <c r="A44" s="5" t="s">
        <v>43</v>
      </c>
      <c r="B44" s="5"/>
      <c r="C44" s="32" t="s">
        <v>35</v>
      </c>
      <c r="D44" s="5"/>
      <c r="E44" s="20" t="s">
        <v>497</v>
      </c>
      <c r="F44" s="5"/>
      <c r="G44" s="5"/>
      <c r="H44" s="5"/>
      <c r="I44" s="33">
        <f>0+Q44</f>
        <v>0</v>
      </c>
      <c r="O44">
        <f>0+R44</f>
        <v>0</v>
      </c>
      <c r="Q44">
        <f>0+I45</f>
        <v>0</v>
      </c>
      <c r="R44">
        <f>0+O45</f>
        <v>0</v>
      </c>
    </row>
    <row r="45" spans="1:16" ht="12.75">
      <c r="A45" s="18" t="s">
        <v>45</v>
      </c>
      <c r="B45" s="22" t="s">
        <v>40</v>
      </c>
      <c r="C45" s="22" t="s">
        <v>1261</v>
      </c>
      <c r="D45" s="18" t="s">
        <v>47</v>
      </c>
      <c r="E45" s="23" t="s">
        <v>1262</v>
      </c>
      <c r="F45" s="24" t="s">
        <v>49</v>
      </c>
      <c r="G45" s="25">
        <v>21</v>
      </c>
      <c r="H45" s="26">
        <v>0</v>
      </c>
      <c r="I45" s="26">
        <f>ROUND(ROUND(H45,2)*ROUND(G45,3),2)</f>
        <v>0</v>
      </c>
      <c r="O45">
        <f>(I45*21)/100</f>
        <v>0</v>
      </c>
      <c r="P45" t="s">
        <v>23</v>
      </c>
    </row>
    <row r="46" spans="1:5" ht="12.75">
      <c r="A46" s="27" t="s">
        <v>50</v>
      </c>
      <c r="E46" s="28" t="s">
        <v>1263</v>
      </c>
    </row>
    <row r="47" spans="1:5" ht="12.75">
      <c r="A47" s="29" t="s">
        <v>52</v>
      </c>
      <c r="E47" s="30" t="s">
        <v>1264</v>
      </c>
    </row>
    <row r="48" spans="1:5" ht="165.75">
      <c r="A48" t="s">
        <v>54</v>
      </c>
      <c r="E48" s="28" t="s">
        <v>564</v>
      </c>
    </row>
    <row r="49" spans="1:18" ht="12.75" customHeight="1">
      <c r="A49" s="5" t="s">
        <v>43</v>
      </c>
      <c r="B49" s="5"/>
      <c r="C49" s="32" t="s">
        <v>77</v>
      </c>
      <c r="D49" s="5"/>
      <c r="E49" s="20" t="s">
        <v>581</v>
      </c>
      <c r="F49" s="5"/>
      <c r="G49" s="5"/>
      <c r="H49" s="5"/>
      <c r="I49" s="33">
        <f>0+Q49</f>
        <v>0</v>
      </c>
      <c r="O49">
        <f>0+R49</f>
        <v>0</v>
      </c>
      <c r="Q49">
        <f>0+I50</f>
        <v>0</v>
      </c>
      <c r="R49">
        <f>0+O50</f>
        <v>0</v>
      </c>
    </row>
    <row r="50" spans="1:16" ht="12.75">
      <c r="A50" s="18" t="s">
        <v>45</v>
      </c>
      <c r="B50" s="22" t="s">
        <v>42</v>
      </c>
      <c r="C50" s="22" t="s">
        <v>583</v>
      </c>
      <c r="D50" s="18" t="s">
        <v>47</v>
      </c>
      <c r="E50" s="23" t="s">
        <v>584</v>
      </c>
      <c r="F50" s="24" t="s">
        <v>58</v>
      </c>
      <c r="G50" s="25">
        <v>28</v>
      </c>
      <c r="H50" s="26">
        <v>0</v>
      </c>
      <c r="I50" s="26">
        <f>ROUND(ROUND(H50,2)*ROUND(G50,3),2)</f>
        <v>0</v>
      </c>
      <c r="O50">
        <f>(I50*21)/100</f>
        <v>0</v>
      </c>
      <c r="P50" t="s">
        <v>23</v>
      </c>
    </row>
    <row r="51" spans="1:5" ht="12.75">
      <c r="A51" s="27" t="s">
        <v>50</v>
      </c>
      <c r="E51" s="28" t="s">
        <v>1265</v>
      </c>
    </row>
    <row r="52" spans="1:5" ht="12.75">
      <c r="A52" s="29" t="s">
        <v>52</v>
      </c>
      <c r="E52" s="30" t="s">
        <v>1266</v>
      </c>
    </row>
    <row r="53" spans="1:5" ht="114.75">
      <c r="A53" t="s">
        <v>54</v>
      </c>
      <c r="E53" s="28" t="s">
        <v>586</v>
      </c>
    </row>
    <row r="54" spans="1:18" ht="12.75" customHeight="1">
      <c r="A54" s="5" t="s">
        <v>43</v>
      </c>
      <c r="B54" s="5"/>
      <c r="C54" s="32" t="s">
        <v>82</v>
      </c>
      <c r="D54" s="5"/>
      <c r="E54" s="20" t="s">
        <v>593</v>
      </c>
      <c r="F54" s="5"/>
      <c r="G54" s="5"/>
      <c r="H54" s="5"/>
      <c r="I54" s="33">
        <f>0+Q54</f>
        <v>0</v>
      </c>
      <c r="O54">
        <f>0+R54</f>
        <v>0</v>
      </c>
      <c r="Q54">
        <f>0+I55+I59+I63+I67+I71+I75+I79+I83+I87+I91+I95+I99+I103+I107+I111+I115</f>
        <v>0</v>
      </c>
      <c r="R54">
        <f>0+O55+O59+O63+O67+O71+O75+O79+O83+O87+O91+O95+O99+O103+O107+O111+O115</f>
        <v>0</v>
      </c>
    </row>
    <row r="55" spans="1:16" ht="12.75">
      <c r="A55" s="18" t="s">
        <v>45</v>
      </c>
      <c r="B55" s="22" t="s">
        <v>118</v>
      </c>
      <c r="C55" s="22" t="s">
        <v>760</v>
      </c>
      <c r="D55" s="18" t="s">
        <v>47</v>
      </c>
      <c r="E55" s="23" t="s">
        <v>761</v>
      </c>
      <c r="F55" s="24" t="s">
        <v>183</v>
      </c>
      <c r="G55" s="25">
        <v>36.4</v>
      </c>
      <c r="H55" s="26">
        <v>0</v>
      </c>
      <c r="I55" s="26">
        <f>ROUND(ROUND(H55,2)*ROUND(G55,3),2)</f>
        <v>0</v>
      </c>
      <c r="O55">
        <f>(I55*21)/100</f>
        <v>0</v>
      </c>
      <c r="P55" t="s">
        <v>23</v>
      </c>
    </row>
    <row r="56" spans="1:5" ht="25.5">
      <c r="A56" s="27" t="s">
        <v>50</v>
      </c>
      <c r="E56" s="28" t="s">
        <v>1267</v>
      </c>
    </row>
    <row r="57" spans="1:5" ht="12.75">
      <c r="A57" s="29" t="s">
        <v>52</v>
      </c>
      <c r="E57" s="30" t="s">
        <v>1268</v>
      </c>
    </row>
    <row r="58" spans="1:5" ht="255">
      <c r="A58" t="s">
        <v>54</v>
      </c>
      <c r="E58" s="28" t="s">
        <v>599</v>
      </c>
    </row>
    <row r="59" spans="1:16" ht="12.75">
      <c r="A59" s="18" t="s">
        <v>45</v>
      </c>
      <c r="B59" s="22" t="s">
        <v>121</v>
      </c>
      <c r="C59" s="22" t="s">
        <v>766</v>
      </c>
      <c r="D59" s="18" t="s">
        <v>47</v>
      </c>
      <c r="E59" s="23" t="s">
        <v>767</v>
      </c>
      <c r="F59" s="24" t="s">
        <v>183</v>
      </c>
      <c r="G59" s="25">
        <v>326.2</v>
      </c>
      <c r="H59" s="26">
        <v>0</v>
      </c>
      <c r="I59" s="26">
        <f>ROUND(ROUND(H59,2)*ROUND(G59,3),2)</f>
        <v>0</v>
      </c>
      <c r="O59">
        <f>(I59*21)/100</f>
        <v>0</v>
      </c>
      <c r="P59" t="s">
        <v>23</v>
      </c>
    </row>
    <row r="60" spans="1:5" ht="25.5">
      <c r="A60" s="27" t="s">
        <v>50</v>
      </c>
      <c r="E60" s="28" t="s">
        <v>1269</v>
      </c>
    </row>
    <row r="61" spans="1:5" ht="12.75">
      <c r="A61" s="29" t="s">
        <v>52</v>
      </c>
      <c r="E61" s="30" t="s">
        <v>1270</v>
      </c>
    </row>
    <row r="62" spans="1:5" ht="255">
      <c r="A62" t="s">
        <v>54</v>
      </c>
      <c r="E62" s="28" t="s">
        <v>599</v>
      </c>
    </row>
    <row r="63" spans="1:16" ht="12.75">
      <c r="A63" s="18" t="s">
        <v>45</v>
      </c>
      <c r="B63" s="22" t="s">
        <v>127</v>
      </c>
      <c r="C63" s="22" t="s">
        <v>611</v>
      </c>
      <c r="D63" s="18" t="s">
        <v>47</v>
      </c>
      <c r="E63" s="23" t="s">
        <v>612</v>
      </c>
      <c r="F63" s="24" t="s">
        <v>183</v>
      </c>
      <c r="G63" s="25">
        <v>5.9</v>
      </c>
      <c r="H63" s="26">
        <v>0</v>
      </c>
      <c r="I63" s="26">
        <f>ROUND(ROUND(H63,2)*ROUND(G63,3),2)</f>
        <v>0</v>
      </c>
      <c r="O63">
        <f>(I63*21)/100</f>
        <v>0</v>
      </c>
      <c r="P63" t="s">
        <v>23</v>
      </c>
    </row>
    <row r="64" spans="1:5" ht="12.75">
      <c r="A64" s="27" t="s">
        <v>50</v>
      </c>
      <c r="E64" s="28" t="s">
        <v>770</v>
      </c>
    </row>
    <row r="65" spans="1:5" ht="12.75">
      <c r="A65" s="29" t="s">
        <v>52</v>
      </c>
      <c r="E65" s="30" t="s">
        <v>1271</v>
      </c>
    </row>
    <row r="66" spans="1:5" ht="255">
      <c r="A66" t="s">
        <v>54</v>
      </c>
      <c r="E66" s="28" t="s">
        <v>599</v>
      </c>
    </row>
    <row r="67" spans="1:16" ht="12.75">
      <c r="A67" s="18" t="s">
        <v>45</v>
      </c>
      <c r="B67" s="22" t="s">
        <v>131</v>
      </c>
      <c r="C67" s="22" t="s">
        <v>1272</v>
      </c>
      <c r="D67" s="18" t="s">
        <v>47</v>
      </c>
      <c r="E67" s="23" t="s">
        <v>1273</v>
      </c>
      <c r="F67" s="24" t="s">
        <v>183</v>
      </c>
      <c r="G67" s="25">
        <v>27.1</v>
      </c>
      <c r="H67" s="26">
        <v>0</v>
      </c>
      <c r="I67" s="26">
        <f>ROUND(ROUND(H67,2)*ROUND(G67,3),2)</f>
        <v>0</v>
      </c>
      <c r="O67">
        <f>(I67*21)/100</f>
        <v>0</v>
      </c>
      <c r="P67" t="s">
        <v>23</v>
      </c>
    </row>
    <row r="68" spans="1:5" ht="12.75">
      <c r="A68" s="27" t="s">
        <v>50</v>
      </c>
      <c r="E68" s="28" t="s">
        <v>1274</v>
      </c>
    </row>
    <row r="69" spans="1:5" ht="12.75">
      <c r="A69" s="29" t="s">
        <v>52</v>
      </c>
      <c r="E69" s="30" t="s">
        <v>1275</v>
      </c>
    </row>
    <row r="70" spans="1:5" ht="255">
      <c r="A70" t="s">
        <v>54</v>
      </c>
      <c r="E70" s="28" t="s">
        <v>599</v>
      </c>
    </row>
    <row r="71" spans="1:16" ht="12.75">
      <c r="A71" s="18" t="s">
        <v>45</v>
      </c>
      <c r="B71" s="22" t="s">
        <v>135</v>
      </c>
      <c r="C71" s="22" t="s">
        <v>1276</v>
      </c>
      <c r="D71" s="18" t="s">
        <v>47</v>
      </c>
      <c r="E71" s="23" t="s">
        <v>1277</v>
      </c>
      <c r="F71" s="24" t="s">
        <v>58</v>
      </c>
      <c r="G71" s="25">
        <v>14</v>
      </c>
      <c r="H71" s="26">
        <v>0</v>
      </c>
      <c r="I71" s="26">
        <f>ROUND(ROUND(H71,2)*ROUND(G71,3),2)</f>
        <v>0</v>
      </c>
      <c r="O71">
        <f>(I71*21)/100</f>
        <v>0</v>
      </c>
      <c r="P71" t="s">
        <v>23</v>
      </c>
    </row>
    <row r="72" spans="1:5" ht="12.75">
      <c r="A72" s="27" t="s">
        <v>50</v>
      </c>
      <c r="E72" s="28" t="s">
        <v>47</v>
      </c>
    </row>
    <row r="73" spans="1:5" ht="12.75">
      <c r="A73" s="29" t="s">
        <v>52</v>
      </c>
      <c r="E73" s="30" t="s">
        <v>1278</v>
      </c>
    </row>
    <row r="74" spans="1:5" ht="409.5">
      <c r="A74" t="s">
        <v>54</v>
      </c>
      <c r="E74" s="28" t="s">
        <v>781</v>
      </c>
    </row>
    <row r="75" spans="1:16" ht="12.75">
      <c r="A75" s="18" t="s">
        <v>45</v>
      </c>
      <c r="B75" s="22" t="s">
        <v>142</v>
      </c>
      <c r="C75" s="22" t="s">
        <v>1279</v>
      </c>
      <c r="D75" s="18" t="s">
        <v>47</v>
      </c>
      <c r="E75" s="23" t="s">
        <v>1280</v>
      </c>
      <c r="F75" s="24" t="s">
        <v>58</v>
      </c>
      <c r="G75" s="25">
        <v>2</v>
      </c>
      <c r="H75" s="26">
        <v>0</v>
      </c>
      <c r="I75" s="26">
        <f>ROUND(ROUND(H75,2)*ROUND(G75,3),2)</f>
        <v>0</v>
      </c>
      <c r="O75">
        <f>(I75*21)/100</f>
        <v>0</v>
      </c>
      <c r="P75" t="s">
        <v>23</v>
      </c>
    </row>
    <row r="76" spans="1:5" ht="12.75">
      <c r="A76" s="27" t="s">
        <v>50</v>
      </c>
      <c r="E76" s="28" t="s">
        <v>47</v>
      </c>
    </row>
    <row r="77" spans="1:5" ht="12.75">
      <c r="A77" s="29" t="s">
        <v>52</v>
      </c>
      <c r="E77" s="30" t="s">
        <v>115</v>
      </c>
    </row>
    <row r="78" spans="1:5" ht="409.5">
      <c r="A78" t="s">
        <v>54</v>
      </c>
      <c r="E78" s="28" t="s">
        <v>781</v>
      </c>
    </row>
    <row r="79" spans="1:16" ht="12.75">
      <c r="A79" s="18" t="s">
        <v>45</v>
      </c>
      <c r="B79" s="22" t="s">
        <v>145</v>
      </c>
      <c r="C79" s="22" t="s">
        <v>1281</v>
      </c>
      <c r="D79" s="18" t="s">
        <v>47</v>
      </c>
      <c r="E79" s="23" t="s">
        <v>1282</v>
      </c>
      <c r="F79" s="24" t="s">
        <v>58</v>
      </c>
      <c r="G79" s="25">
        <v>1</v>
      </c>
      <c r="H79" s="26">
        <v>0</v>
      </c>
      <c r="I79" s="26">
        <f>ROUND(ROUND(H79,2)*ROUND(G79,3),2)</f>
        <v>0</v>
      </c>
      <c r="O79">
        <f>(I79*21)/100</f>
        <v>0</v>
      </c>
      <c r="P79" t="s">
        <v>23</v>
      </c>
    </row>
    <row r="80" spans="1:5" ht="12.75">
      <c r="A80" s="27" t="s">
        <v>50</v>
      </c>
      <c r="E80" s="28" t="s">
        <v>47</v>
      </c>
    </row>
    <row r="81" spans="1:5" ht="12.75">
      <c r="A81" s="29" t="s">
        <v>52</v>
      </c>
      <c r="E81" s="30" t="s">
        <v>1283</v>
      </c>
    </row>
    <row r="82" spans="1:5" ht="409.5">
      <c r="A82" t="s">
        <v>54</v>
      </c>
      <c r="E82" s="28" t="s">
        <v>781</v>
      </c>
    </row>
    <row r="83" spans="1:16" ht="12.75">
      <c r="A83" s="18" t="s">
        <v>45</v>
      </c>
      <c r="B83" s="22" t="s">
        <v>150</v>
      </c>
      <c r="C83" s="22" t="s">
        <v>1284</v>
      </c>
      <c r="D83" s="18" t="s">
        <v>47</v>
      </c>
      <c r="E83" s="23" t="s">
        <v>1285</v>
      </c>
      <c r="F83" s="24" t="s">
        <v>58</v>
      </c>
      <c r="G83" s="25">
        <v>1</v>
      </c>
      <c r="H83" s="26">
        <v>0</v>
      </c>
      <c r="I83" s="26">
        <f>ROUND(ROUND(H83,2)*ROUND(G83,3),2)</f>
        <v>0</v>
      </c>
      <c r="O83">
        <f>(I83*21)/100</f>
        <v>0</v>
      </c>
      <c r="P83" t="s">
        <v>23</v>
      </c>
    </row>
    <row r="84" spans="1:5" ht="12.75">
      <c r="A84" s="27" t="s">
        <v>50</v>
      </c>
      <c r="E84" s="28" t="s">
        <v>47</v>
      </c>
    </row>
    <row r="85" spans="1:5" ht="12.75">
      <c r="A85" s="29" t="s">
        <v>52</v>
      </c>
      <c r="E85" s="30" t="s">
        <v>1286</v>
      </c>
    </row>
    <row r="86" spans="1:5" ht="409.5">
      <c r="A86" t="s">
        <v>54</v>
      </c>
      <c r="E86" s="28" t="s">
        <v>781</v>
      </c>
    </row>
    <row r="87" spans="1:16" ht="12.75">
      <c r="A87" s="18" t="s">
        <v>45</v>
      </c>
      <c r="B87" s="22" t="s">
        <v>155</v>
      </c>
      <c r="C87" s="22" t="s">
        <v>787</v>
      </c>
      <c r="D87" s="18" t="s">
        <v>89</v>
      </c>
      <c r="E87" s="23" t="s">
        <v>788</v>
      </c>
      <c r="F87" s="24" t="s">
        <v>58</v>
      </c>
      <c r="G87" s="25">
        <v>11</v>
      </c>
      <c r="H87" s="26">
        <v>0</v>
      </c>
      <c r="I87" s="26">
        <f>ROUND(ROUND(H87,2)*ROUND(G87,3),2)</f>
        <v>0</v>
      </c>
      <c r="O87">
        <f>(I87*21)/100</f>
        <v>0</v>
      </c>
      <c r="P87" t="s">
        <v>23</v>
      </c>
    </row>
    <row r="88" spans="1:5" ht="12.75">
      <c r="A88" s="27" t="s">
        <v>50</v>
      </c>
      <c r="E88" s="28" t="s">
        <v>791</v>
      </c>
    </row>
    <row r="89" spans="1:5" ht="12.75">
      <c r="A89" s="29" t="s">
        <v>52</v>
      </c>
      <c r="E89" s="30" t="s">
        <v>1287</v>
      </c>
    </row>
    <row r="90" spans="1:5" ht="76.5">
      <c r="A90" t="s">
        <v>54</v>
      </c>
      <c r="E90" s="28" t="s">
        <v>619</v>
      </c>
    </row>
    <row r="91" spans="1:16" ht="12.75">
      <c r="A91" s="18" t="s">
        <v>45</v>
      </c>
      <c r="B91" s="22" t="s">
        <v>160</v>
      </c>
      <c r="C91" s="22" t="s">
        <v>787</v>
      </c>
      <c r="D91" s="18" t="s">
        <v>95</v>
      </c>
      <c r="E91" s="23" t="s">
        <v>788</v>
      </c>
      <c r="F91" s="24" t="s">
        <v>58</v>
      </c>
      <c r="G91" s="25">
        <v>12</v>
      </c>
      <c r="H91" s="26">
        <v>0</v>
      </c>
      <c r="I91" s="26">
        <f>ROUND(ROUND(H91,2)*ROUND(G91,3),2)</f>
        <v>0</v>
      </c>
      <c r="O91">
        <f>(I91*21)/100</f>
        <v>0</v>
      </c>
      <c r="P91" t="s">
        <v>23</v>
      </c>
    </row>
    <row r="92" spans="1:5" ht="12.75">
      <c r="A92" s="27" t="s">
        <v>50</v>
      </c>
      <c r="E92" s="28" t="s">
        <v>1288</v>
      </c>
    </row>
    <row r="93" spans="1:5" ht="12.75">
      <c r="A93" s="29" t="s">
        <v>52</v>
      </c>
      <c r="E93" s="30" t="s">
        <v>1289</v>
      </c>
    </row>
    <row r="94" spans="1:5" ht="76.5">
      <c r="A94" t="s">
        <v>54</v>
      </c>
      <c r="E94" s="28" t="s">
        <v>619</v>
      </c>
    </row>
    <row r="95" spans="1:16" ht="12.75">
      <c r="A95" s="18" t="s">
        <v>45</v>
      </c>
      <c r="B95" s="22" t="s">
        <v>166</v>
      </c>
      <c r="C95" s="22" t="s">
        <v>616</v>
      </c>
      <c r="D95" s="18" t="s">
        <v>47</v>
      </c>
      <c r="E95" s="23" t="s">
        <v>617</v>
      </c>
      <c r="F95" s="24" t="s">
        <v>58</v>
      </c>
      <c r="G95" s="25">
        <v>2</v>
      </c>
      <c r="H95" s="26">
        <v>0</v>
      </c>
      <c r="I95" s="26">
        <f>ROUND(ROUND(H95,2)*ROUND(G95,3),2)</f>
        <v>0</v>
      </c>
      <c r="O95">
        <f>(I95*21)/100</f>
        <v>0</v>
      </c>
      <c r="P95" t="s">
        <v>23</v>
      </c>
    </row>
    <row r="96" spans="1:5" ht="12.75">
      <c r="A96" s="27" t="s">
        <v>50</v>
      </c>
      <c r="E96" s="28" t="s">
        <v>618</v>
      </c>
    </row>
    <row r="97" spans="1:5" ht="12.75">
      <c r="A97" s="29" t="s">
        <v>52</v>
      </c>
      <c r="E97" s="30" t="s">
        <v>1290</v>
      </c>
    </row>
    <row r="98" spans="1:5" ht="76.5">
      <c r="A98" t="s">
        <v>54</v>
      </c>
      <c r="E98" s="28" t="s">
        <v>619</v>
      </c>
    </row>
    <row r="99" spans="1:16" ht="12.75">
      <c r="A99" s="18" t="s">
        <v>45</v>
      </c>
      <c r="B99" s="22" t="s">
        <v>172</v>
      </c>
      <c r="C99" s="22" t="s">
        <v>1291</v>
      </c>
      <c r="D99" s="18" t="s">
        <v>47</v>
      </c>
      <c r="E99" s="23" t="s">
        <v>1292</v>
      </c>
      <c r="F99" s="24" t="s">
        <v>183</v>
      </c>
      <c r="G99" s="25">
        <v>36.4</v>
      </c>
      <c r="H99" s="26">
        <v>0</v>
      </c>
      <c r="I99" s="26">
        <f>ROUND(ROUND(H99,2)*ROUND(G99,3),2)</f>
        <v>0</v>
      </c>
      <c r="O99">
        <f>(I99*21)/100</f>
        <v>0</v>
      </c>
      <c r="P99" t="s">
        <v>23</v>
      </c>
    </row>
    <row r="100" spans="1:5" ht="12.75">
      <c r="A100" s="27" t="s">
        <v>50</v>
      </c>
      <c r="E100" s="28" t="s">
        <v>47</v>
      </c>
    </row>
    <row r="101" spans="1:5" ht="12.75">
      <c r="A101" s="29" t="s">
        <v>52</v>
      </c>
      <c r="E101" s="30" t="s">
        <v>1293</v>
      </c>
    </row>
    <row r="102" spans="1:5" ht="63.75">
      <c r="A102" t="s">
        <v>54</v>
      </c>
      <c r="E102" s="28" t="s">
        <v>1294</v>
      </c>
    </row>
    <row r="103" spans="1:16" ht="12.75">
      <c r="A103" s="18" t="s">
        <v>45</v>
      </c>
      <c r="B103" s="22" t="s">
        <v>177</v>
      </c>
      <c r="C103" s="22" t="s">
        <v>1295</v>
      </c>
      <c r="D103" s="18" t="s">
        <v>47</v>
      </c>
      <c r="E103" s="23" t="s">
        <v>1296</v>
      </c>
      <c r="F103" s="24" t="s">
        <v>183</v>
      </c>
      <c r="G103" s="25">
        <v>326.2</v>
      </c>
      <c r="H103" s="26">
        <v>0</v>
      </c>
      <c r="I103" s="26">
        <f>ROUND(ROUND(H103,2)*ROUND(G103,3),2)</f>
        <v>0</v>
      </c>
      <c r="O103">
        <f>(I103*21)/100</f>
        <v>0</v>
      </c>
      <c r="P103" t="s">
        <v>23</v>
      </c>
    </row>
    <row r="104" spans="1:5" ht="12.75">
      <c r="A104" s="27" t="s">
        <v>50</v>
      </c>
      <c r="E104" s="28" t="s">
        <v>47</v>
      </c>
    </row>
    <row r="105" spans="1:5" ht="12.75">
      <c r="A105" s="29" t="s">
        <v>52</v>
      </c>
      <c r="E105" s="30" t="s">
        <v>1297</v>
      </c>
    </row>
    <row r="106" spans="1:5" ht="63.75">
      <c r="A106" t="s">
        <v>54</v>
      </c>
      <c r="E106" s="28" t="s">
        <v>1294</v>
      </c>
    </row>
    <row r="107" spans="1:16" ht="12.75">
      <c r="A107" s="18" t="s">
        <v>45</v>
      </c>
      <c r="B107" s="22" t="s">
        <v>180</v>
      </c>
      <c r="C107" s="22" t="s">
        <v>1298</v>
      </c>
      <c r="D107" s="18" t="s">
        <v>47</v>
      </c>
      <c r="E107" s="23" t="s">
        <v>1299</v>
      </c>
      <c r="F107" s="24" t="s">
        <v>183</v>
      </c>
      <c r="G107" s="25">
        <v>5.9</v>
      </c>
      <c r="H107" s="26">
        <v>0</v>
      </c>
      <c r="I107" s="26">
        <f>ROUND(ROUND(H107,2)*ROUND(G107,3),2)</f>
        <v>0</v>
      </c>
      <c r="O107">
        <f>(I107*21)/100</f>
        <v>0</v>
      </c>
      <c r="P107" t="s">
        <v>23</v>
      </c>
    </row>
    <row r="108" spans="1:5" ht="12.75">
      <c r="A108" s="27" t="s">
        <v>50</v>
      </c>
      <c r="E108" s="28" t="s">
        <v>47</v>
      </c>
    </row>
    <row r="109" spans="1:5" ht="12.75">
      <c r="A109" s="29" t="s">
        <v>52</v>
      </c>
      <c r="E109" s="30" t="s">
        <v>1300</v>
      </c>
    </row>
    <row r="110" spans="1:5" ht="63.75">
      <c r="A110" t="s">
        <v>54</v>
      </c>
      <c r="E110" s="28" t="s">
        <v>1294</v>
      </c>
    </row>
    <row r="111" spans="1:16" ht="12.75">
      <c r="A111" s="18" t="s">
        <v>45</v>
      </c>
      <c r="B111" s="22" t="s">
        <v>186</v>
      </c>
      <c r="C111" s="22" t="s">
        <v>1301</v>
      </c>
      <c r="D111" s="18" t="s">
        <v>47</v>
      </c>
      <c r="E111" s="23" t="s">
        <v>1302</v>
      </c>
      <c r="F111" s="24" t="s">
        <v>183</v>
      </c>
      <c r="G111" s="25">
        <v>27.1</v>
      </c>
      <c r="H111" s="26">
        <v>0</v>
      </c>
      <c r="I111" s="26">
        <f>ROUND(ROUND(H111,2)*ROUND(G111,3),2)</f>
        <v>0</v>
      </c>
      <c r="O111">
        <f>(I111*21)/100</f>
        <v>0</v>
      </c>
      <c r="P111" t="s">
        <v>23</v>
      </c>
    </row>
    <row r="112" spans="1:5" ht="12.75">
      <c r="A112" s="27" t="s">
        <v>50</v>
      </c>
      <c r="E112" s="28" t="s">
        <v>47</v>
      </c>
    </row>
    <row r="113" spans="1:5" ht="12.75">
      <c r="A113" s="29" t="s">
        <v>52</v>
      </c>
      <c r="E113" s="30" t="s">
        <v>1303</v>
      </c>
    </row>
    <row r="114" spans="1:5" ht="63.75">
      <c r="A114" t="s">
        <v>54</v>
      </c>
      <c r="E114" s="28" t="s">
        <v>1294</v>
      </c>
    </row>
    <row r="115" spans="1:16" ht="12.75">
      <c r="A115" s="18" t="s">
        <v>45</v>
      </c>
      <c r="B115" s="22" t="s">
        <v>191</v>
      </c>
      <c r="C115" s="22" t="s">
        <v>799</v>
      </c>
      <c r="D115" s="18" t="s">
        <v>47</v>
      </c>
      <c r="E115" s="23" t="s">
        <v>800</v>
      </c>
      <c r="F115" s="24" t="s">
        <v>183</v>
      </c>
      <c r="G115" s="25">
        <v>396</v>
      </c>
      <c r="H115" s="26">
        <v>0</v>
      </c>
      <c r="I115" s="26">
        <f>ROUND(ROUND(H115,2)*ROUND(G115,3),2)</f>
        <v>0</v>
      </c>
      <c r="O115">
        <f>(I115*21)/100</f>
        <v>0</v>
      </c>
      <c r="P115" t="s">
        <v>23</v>
      </c>
    </row>
    <row r="116" spans="1:5" ht="12.75">
      <c r="A116" s="27" t="s">
        <v>50</v>
      </c>
      <c r="E116" s="28" t="s">
        <v>801</v>
      </c>
    </row>
    <row r="117" spans="1:5" ht="12.75">
      <c r="A117" s="29" t="s">
        <v>52</v>
      </c>
      <c r="E117" s="30" t="s">
        <v>1304</v>
      </c>
    </row>
    <row r="118" spans="1:5" ht="25.5">
      <c r="A118" t="s">
        <v>54</v>
      </c>
      <c r="E118" s="28" t="s">
        <v>803</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202"/>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0+O8+O13+O50+O55+O60+O65+O186</f>
        <v>0</v>
      </c>
      <c r="P2" t="s">
        <v>22</v>
      </c>
    </row>
    <row r="3" spans="1:16" ht="15" customHeight="1">
      <c r="A3" t="s">
        <v>12</v>
      </c>
      <c r="B3" s="10" t="s">
        <v>14</v>
      </c>
      <c r="C3" s="37" t="s">
        <v>15</v>
      </c>
      <c r="D3" s="34"/>
      <c r="E3" s="11" t="s">
        <v>16</v>
      </c>
      <c r="F3" s="1"/>
      <c r="G3" s="8"/>
      <c r="H3" s="7" t="s">
        <v>1305</v>
      </c>
      <c r="I3" s="31">
        <f>0+I8+I13+I50+I55+I60+I65+I186</f>
        <v>0</v>
      </c>
      <c r="O3" t="s">
        <v>19</v>
      </c>
      <c r="P3" t="s">
        <v>23</v>
      </c>
    </row>
    <row r="4" spans="1:16" ht="15" customHeight="1">
      <c r="A4" t="s">
        <v>17</v>
      </c>
      <c r="B4" s="13" t="s">
        <v>18</v>
      </c>
      <c r="C4" s="38" t="s">
        <v>1305</v>
      </c>
      <c r="D4" s="39"/>
      <c r="E4" s="14" t="s">
        <v>1306</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f>
        <v>0</v>
      </c>
      <c r="R8">
        <f>0+O9</f>
        <v>0</v>
      </c>
    </row>
    <row r="9" spans="1:16" ht="12.75">
      <c r="A9" s="18" t="s">
        <v>45</v>
      </c>
      <c r="B9" s="22" t="s">
        <v>29</v>
      </c>
      <c r="C9" s="22" t="s">
        <v>1307</v>
      </c>
      <c r="D9" s="18" t="s">
        <v>47</v>
      </c>
      <c r="E9" s="23" t="s">
        <v>90</v>
      </c>
      <c r="F9" s="24" t="s">
        <v>138</v>
      </c>
      <c r="G9" s="25">
        <v>111.42</v>
      </c>
      <c r="H9" s="26">
        <v>0</v>
      </c>
      <c r="I9" s="26">
        <f>ROUND(ROUND(H9,2)*ROUND(G9,3),2)</f>
        <v>0</v>
      </c>
      <c r="O9">
        <f>(I9*21)/100</f>
        <v>0</v>
      </c>
      <c r="P9" t="s">
        <v>23</v>
      </c>
    </row>
    <row r="10" spans="1:5" ht="12.75">
      <c r="A10" s="27" t="s">
        <v>50</v>
      </c>
      <c r="E10" s="28" t="s">
        <v>1308</v>
      </c>
    </row>
    <row r="11" spans="1:5" ht="63.75">
      <c r="A11" s="29" t="s">
        <v>52</v>
      </c>
      <c r="E11" s="30" t="s">
        <v>1309</v>
      </c>
    </row>
    <row r="12" spans="1:5" ht="25.5">
      <c r="A12" t="s">
        <v>54</v>
      </c>
      <c r="E12" s="28" t="s">
        <v>94</v>
      </c>
    </row>
    <row r="13" spans="1:18" ht="12.75" customHeight="1">
      <c r="A13" s="5" t="s">
        <v>43</v>
      </c>
      <c r="B13" s="5"/>
      <c r="C13" s="32" t="s">
        <v>29</v>
      </c>
      <c r="D13" s="5"/>
      <c r="E13" s="20" t="s">
        <v>44</v>
      </c>
      <c r="F13" s="5"/>
      <c r="G13" s="5"/>
      <c r="H13" s="5"/>
      <c r="I13" s="33">
        <f>0+Q13</f>
        <v>0</v>
      </c>
      <c r="O13">
        <f>0+R13</f>
        <v>0</v>
      </c>
      <c r="Q13">
        <f>0+I14+I18+I22+I26+I30+I34+I38+I42+I46</f>
        <v>0</v>
      </c>
      <c r="R13">
        <f>0+O14+O18+O22+O26+O30+O34+O38+O42+O46</f>
        <v>0</v>
      </c>
    </row>
    <row r="14" spans="1:16" ht="12.75">
      <c r="A14" s="18" t="s">
        <v>45</v>
      </c>
      <c r="B14" s="22" t="s">
        <v>23</v>
      </c>
      <c r="C14" s="22" t="s">
        <v>1310</v>
      </c>
      <c r="D14" s="18" t="s">
        <v>47</v>
      </c>
      <c r="E14" s="23" t="s">
        <v>1311</v>
      </c>
      <c r="F14" s="24" t="s">
        <v>138</v>
      </c>
      <c r="G14" s="25">
        <v>303.304</v>
      </c>
      <c r="H14" s="26">
        <v>0</v>
      </c>
      <c r="I14" s="26">
        <f>ROUND(ROUND(H14,2)*ROUND(G14,3),2)</f>
        <v>0</v>
      </c>
      <c r="O14">
        <f>(I14*21)/100</f>
        <v>0</v>
      </c>
      <c r="P14" t="s">
        <v>23</v>
      </c>
    </row>
    <row r="15" spans="1:5" ht="12.75">
      <c r="A15" s="27" t="s">
        <v>50</v>
      </c>
      <c r="E15" s="28" t="s">
        <v>1312</v>
      </c>
    </row>
    <row r="16" spans="1:5" ht="89.25">
      <c r="A16" s="29" t="s">
        <v>52</v>
      </c>
      <c r="E16" s="30" t="s">
        <v>1313</v>
      </c>
    </row>
    <row r="17" spans="1:5" ht="306">
      <c r="A17" t="s">
        <v>54</v>
      </c>
      <c r="E17" s="28" t="s">
        <v>230</v>
      </c>
    </row>
    <row r="18" spans="1:16" ht="12.75">
      <c r="A18" s="18" t="s">
        <v>45</v>
      </c>
      <c r="B18" s="22" t="s">
        <v>22</v>
      </c>
      <c r="C18" s="22" t="s">
        <v>269</v>
      </c>
      <c r="D18" s="18" t="s">
        <v>47</v>
      </c>
      <c r="E18" s="23" t="s">
        <v>270</v>
      </c>
      <c r="F18" s="24" t="s">
        <v>138</v>
      </c>
      <c r="G18" s="25">
        <v>12.104</v>
      </c>
      <c r="H18" s="26">
        <v>0</v>
      </c>
      <c r="I18" s="26">
        <f>ROUND(ROUND(H18,2)*ROUND(G18,3),2)</f>
        <v>0</v>
      </c>
      <c r="O18">
        <f>(I18*21)/100</f>
        <v>0</v>
      </c>
      <c r="P18" t="s">
        <v>23</v>
      </c>
    </row>
    <row r="19" spans="1:5" ht="38.25">
      <c r="A19" s="27" t="s">
        <v>50</v>
      </c>
      <c r="E19" s="28" t="s">
        <v>1314</v>
      </c>
    </row>
    <row r="20" spans="1:5" ht="51">
      <c r="A20" s="29" t="s">
        <v>52</v>
      </c>
      <c r="E20" s="30" t="s">
        <v>1315</v>
      </c>
    </row>
    <row r="21" spans="1:5" ht="318.75">
      <c r="A21" t="s">
        <v>54</v>
      </c>
      <c r="E21" s="28" t="s">
        <v>273</v>
      </c>
    </row>
    <row r="22" spans="1:16" ht="12.75">
      <c r="A22" s="18" t="s">
        <v>45</v>
      </c>
      <c r="B22" s="22" t="s">
        <v>33</v>
      </c>
      <c r="C22" s="22" t="s">
        <v>1316</v>
      </c>
      <c r="D22" s="18" t="s">
        <v>47</v>
      </c>
      <c r="E22" s="23" t="s">
        <v>1317</v>
      </c>
      <c r="F22" s="24" t="s">
        <v>138</v>
      </c>
      <c r="G22" s="25">
        <v>4.32</v>
      </c>
      <c r="H22" s="26">
        <v>0</v>
      </c>
      <c r="I22" s="26">
        <f>ROUND(ROUND(H22,2)*ROUND(G22,3),2)</f>
        <v>0</v>
      </c>
      <c r="O22">
        <f>(I22*21)/100</f>
        <v>0</v>
      </c>
      <c r="P22" t="s">
        <v>23</v>
      </c>
    </row>
    <row r="23" spans="1:5" ht="12.75">
      <c r="A23" s="27" t="s">
        <v>50</v>
      </c>
      <c r="E23" s="28" t="s">
        <v>1318</v>
      </c>
    </row>
    <row r="24" spans="1:5" ht="12.75">
      <c r="A24" s="29" t="s">
        <v>52</v>
      </c>
      <c r="E24" s="30" t="s">
        <v>1319</v>
      </c>
    </row>
    <row r="25" spans="1:5" ht="318.75">
      <c r="A25" t="s">
        <v>54</v>
      </c>
      <c r="E25" s="28" t="s">
        <v>273</v>
      </c>
    </row>
    <row r="26" spans="1:16" ht="12.75">
      <c r="A26" s="18" t="s">
        <v>45</v>
      </c>
      <c r="B26" s="22" t="s">
        <v>35</v>
      </c>
      <c r="C26" s="22" t="s">
        <v>275</v>
      </c>
      <c r="D26" s="18" t="s">
        <v>47</v>
      </c>
      <c r="E26" s="23" t="s">
        <v>276</v>
      </c>
      <c r="F26" s="24" t="s">
        <v>138</v>
      </c>
      <c r="G26" s="25">
        <v>291.2</v>
      </c>
      <c r="H26" s="26">
        <v>0</v>
      </c>
      <c r="I26" s="26">
        <f>ROUND(ROUND(H26,2)*ROUND(G26,3),2)</f>
        <v>0</v>
      </c>
      <c r="O26">
        <f>(I26*21)/100</f>
        <v>0</v>
      </c>
      <c r="P26" t="s">
        <v>23</v>
      </c>
    </row>
    <row r="27" spans="1:5" ht="12.75">
      <c r="A27" s="27" t="s">
        <v>50</v>
      </c>
      <c r="E27" s="28" t="s">
        <v>1320</v>
      </c>
    </row>
    <row r="28" spans="1:5" ht="51">
      <c r="A28" s="29" t="s">
        <v>52</v>
      </c>
      <c r="E28" s="30" t="s">
        <v>1321</v>
      </c>
    </row>
    <row r="29" spans="1:5" ht="318.75">
      <c r="A29" t="s">
        <v>54</v>
      </c>
      <c r="E29" s="28" t="s">
        <v>273</v>
      </c>
    </row>
    <row r="30" spans="1:16" ht="12.75">
      <c r="A30" s="18" t="s">
        <v>45</v>
      </c>
      <c r="B30" s="22" t="s">
        <v>37</v>
      </c>
      <c r="C30" s="22" t="s">
        <v>1322</v>
      </c>
      <c r="D30" s="18" t="s">
        <v>47</v>
      </c>
      <c r="E30" s="23" t="s">
        <v>1323</v>
      </c>
      <c r="F30" s="24" t="s">
        <v>138</v>
      </c>
      <c r="G30" s="25">
        <v>107.1</v>
      </c>
      <c r="H30" s="26">
        <v>0</v>
      </c>
      <c r="I30" s="26">
        <f>ROUND(ROUND(H30,2)*ROUND(G30,3),2)</f>
        <v>0</v>
      </c>
      <c r="O30">
        <f>(I30*21)/100</f>
        <v>0</v>
      </c>
      <c r="P30" t="s">
        <v>23</v>
      </c>
    </row>
    <row r="31" spans="1:5" ht="12.75">
      <c r="A31" s="27" t="s">
        <v>50</v>
      </c>
      <c r="E31" s="28" t="s">
        <v>47</v>
      </c>
    </row>
    <row r="32" spans="1:5" ht="51">
      <c r="A32" s="29" t="s">
        <v>52</v>
      </c>
      <c r="E32" s="30" t="s">
        <v>1324</v>
      </c>
    </row>
    <row r="33" spans="1:5" ht="318.75">
      <c r="A33" t="s">
        <v>54</v>
      </c>
      <c r="E33" s="28" t="s">
        <v>273</v>
      </c>
    </row>
    <row r="34" spans="1:16" ht="12.75">
      <c r="A34" s="18" t="s">
        <v>45</v>
      </c>
      <c r="B34" s="22" t="s">
        <v>77</v>
      </c>
      <c r="C34" s="22" t="s">
        <v>286</v>
      </c>
      <c r="D34" s="18" t="s">
        <v>47</v>
      </c>
      <c r="E34" s="23" t="s">
        <v>287</v>
      </c>
      <c r="F34" s="24" t="s">
        <v>138</v>
      </c>
      <c r="G34" s="25">
        <v>111.42</v>
      </c>
      <c r="H34" s="26">
        <v>0</v>
      </c>
      <c r="I34" s="26">
        <f>ROUND(ROUND(H34,2)*ROUND(G34,3),2)</f>
        <v>0</v>
      </c>
      <c r="O34">
        <f>(I34*21)/100</f>
        <v>0</v>
      </c>
      <c r="P34" t="s">
        <v>23</v>
      </c>
    </row>
    <row r="35" spans="1:5" ht="12.75">
      <c r="A35" s="27" t="s">
        <v>50</v>
      </c>
      <c r="E35" s="28" t="s">
        <v>1325</v>
      </c>
    </row>
    <row r="36" spans="1:5" ht="63.75">
      <c r="A36" s="29" t="s">
        <v>52</v>
      </c>
      <c r="E36" s="30" t="s">
        <v>1309</v>
      </c>
    </row>
    <row r="37" spans="1:5" ht="191.25">
      <c r="A37" t="s">
        <v>54</v>
      </c>
      <c r="E37" s="28" t="s">
        <v>290</v>
      </c>
    </row>
    <row r="38" spans="1:16" ht="12.75">
      <c r="A38" s="18" t="s">
        <v>45</v>
      </c>
      <c r="B38" s="22" t="s">
        <v>82</v>
      </c>
      <c r="C38" s="22" t="s">
        <v>1326</v>
      </c>
      <c r="D38" s="18" t="s">
        <v>47</v>
      </c>
      <c r="E38" s="23" t="s">
        <v>1327</v>
      </c>
      <c r="F38" s="24" t="s">
        <v>138</v>
      </c>
      <c r="G38" s="25">
        <v>303.304</v>
      </c>
      <c r="H38" s="26">
        <v>0</v>
      </c>
      <c r="I38" s="26">
        <f>ROUND(ROUND(H38,2)*ROUND(G38,3),2)</f>
        <v>0</v>
      </c>
      <c r="O38">
        <f>(I38*21)/100</f>
        <v>0</v>
      </c>
      <c r="P38" t="s">
        <v>23</v>
      </c>
    </row>
    <row r="39" spans="1:5" ht="38.25">
      <c r="A39" s="27" t="s">
        <v>50</v>
      </c>
      <c r="E39" s="28" t="s">
        <v>1328</v>
      </c>
    </row>
    <row r="40" spans="1:5" ht="89.25">
      <c r="A40" s="29" t="s">
        <v>52</v>
      </c>
      <c r="E40" s="30" t="s">
        <v>1313</v>
      </c>
    </row>
    <row r="41" spans="1:5" ht="229.5">
      <c r="A41" t="s">
        <v>54</v>
      </c>
      <c r="E41" s="28" t="s">
        <v>1329</v>
      </c>
    </row>
    <row r="42" spans="1:16" ht="12.75">
      <c r="A42" s="18" t="s">
        <v>45</v>
      </c>
      <c r="B42" s="22" t="s">
        <v>40</v>
      </c>
      <c r="C42" s="22" t="s">
        <v>740</v>
      </c>
      <c r="D42" s="18" t="s">
        <v>47</v>
      </c>
      <c r="E42" s="23" t="s">
        <v>741</v>
      </c>
      <c r="F42" s="24" t="s">
        <v>138</v>
      </c>
      <c r="G42" s="25">
        <v>4</v>
      </c>
      <c r="H42" s="26">
        <v>0</v>
      </c>
      <c r="I42" s="26">
        <f>ROUND(ROUND(H42,2)*ROUND(G42,3),2)</f>
        <v>0</v>
      </c>
      <c r="O42">
        <f>(I42*21)/100</f>
        <v>0</v>
      </c>
      <c r="P42" t="s">
        <v>23</v>
      </c>
    </row>
    <row r="43" spans="1:5" ht="12.75">
      <c r="A43" s="27" t="s">
        <v>50</v>
      </c>
      <c r="E43" s="28" t="s">
        <v>1330</v>
      </c>
    </row>
    <row r="44" spans="1:5" ht="12.75">
      <c r="A44" s="29" t="s">
        <v>52</v>
      </c>
      <c r="E44" s="30" t="s">
        <v>1331</v>
      </c>
    </row>
    <row r="45" spans="1:5" ht="229.5">
      <c r="A45" t="s">
        <v>54</v>
      </c>
      <c r="E45" s="28" t="s">
        <v>744</v>
      </c>
    </row>
    <row r="46" spans="1:16" ht="12.75">
      <c r="A46" s="18" t="s">
        <v>45</v>
      </c>
      <c r="B46" s="22" t="s">
        <v>42</v>
      </c>
      <c r="C46" s="22" t="s">
        <v>301</v>
      </c>
      <c r="D46" s="18" t="s">
        <v>47</v>
      </c>
      <c r="E46" s="23" t="s">
        <v>302</v>
      </c>
      <c r="F46" s="24" t="s">
        <v>138</v>
      </c>
      <c r="G46" s="25">
        <v>94.1</v>
      </c>
      <c r="H46" s="26">
        <v>0</v>
      </c>
      <c r="I46" s="26">
        <f>ROUND(ROUND(H46,2)*ROUND(G46,3),2)</f>
        <v>0</v>
      </c>
      <c r="O46">
        <f>(I46*21)/100</f>
        <v>0</v>
      </c>
      <c r="P46" t="s">
        <v>23</v>
      </c>
    </row>
    <row r="47" spans="1:5" ht="12.75">
      <c r="A47" s="27" t="s">
        <v>50</v>
      </c>
      <c r="E47" s="28" t="s">
        <v>1332</v>
      </c>
    </row>
    <row r="48" spans="1:5" ht="38.25">
      <c r="A48" s="29" t="s">
        <v>52</v>
      </c>
      <c r="E48" s="30" t="s">
        <v>1333</v>
      </c>
    </row>
    <row r="49" spans="1:5" ht="293.25">
      <c r="A49" t="s">
        <v>54</v>
      </c>
      <c r="E49" s="28" t="s">
        <v>305</v>
      </c>
    </row>
    <row r="50" spans="1:18" ht="12.75" customHeight="1">
      <c r="A50" s="5" t="s">
        <v>43</v>
      </c>
      <c r="B50" s="5"/>
      <c r="C50" s="32" t="s">
        <v>23</v>
      </c>
      <c r="D50" s="5"/>
      <c r="E50" s="20" t="s">
        <v>328</v>
      </c>
      <c r="F50" s="5"/>
      <c r="G50" s="5"/>
      <c r="H50" s="5"/>
      <c r="I50" s="33">
        <f>0+Q50</f>
        <v>0</v>
      </c>
      <c r="O50">
        <f>0+R50</f>
        <v>0</v>
      </c>
      <c r="Q50">
        <f>0+I51</f>
        <v>0</v>
      </c>
      <c r="R50">
        <f>0+O51</f>
        <v>0</v>
      </c>
    </row>
    <row r="51" spans="1:16" ht="12.75">
      <c r="A51" s="18" t="s">
        <v>45</v>
      </c>
      <c r="B51" s="22" t="s">
        <v>118</v>
      </c>
      <c r="C51" s="22" t="s">
        <v>1334</v>
      </c>
      <c r="D51" s="18" t="s">
        <v>47</v>
      </c>
      <c r="E51" s="23" t="s">
        <v>1335</v>
      </c>
      <c r="F51" s="24" t="s">
        <v>138</v>
      </c>
      <c r="G51" s="25">
        <v>4.32</v>
      </c>
      <c r="H51" s="26">
        <v>0</v>
      </c>
      <c r="I51" s="26">
        <f>ROUND(ROUND(H51,2)*ROUND(G51,3),2)</f>
        <v>0</v>
      </c>
      <c r="O51">
        <f>(I51*21)/100</f>
        <v>0</v>
      </c>
      <c r="P51" t="s">
        <v>23</v>
      </c>
    </row>
    <row r="52" spans="1:5" ht="12.75">
      <c r="A52" s="27" t="s">
        <v>50</v>
      </c>
      <c r="E52" s="28" t="s">
        <v>1336</v>
      </c>
    </row>
    <row r="53" spans="1:5" ht="12.75">
      <c r="A53" s="29" t="s">
        <v>52</v>
      </c>
      <c r="E53" s="30" t="s">
        <v>1319</v>
      </c>
    </row>
    <row r="54" spans="1:5" ht="369.75">
      <c r="A54" t="s">
        <v>54</v>
      </c>
      <c r="E54" s="28" t="s">
        <v>376</v>
      </c>
    </row>
    <row r="55" spans="1:18" ht="12.75" customHeight="1">
      <c r="A55" s="5" t="s">
        <v>43</v>
      </c>
      <c r="B55" s="5"/>
      <c r="C55" s="32" t="s">
        <v>33</v>
      </c>
      <c r="D55" s="5"/>
      <c r="E55" s="20" t="s">
        <v>448</v>
      </c>
      <c r="F55" s="5"/>
      <c r="G55" s="5"/>
      <c r="H55" s="5"/>
      <c r="I55" s="33">
        <f>0+Q55</f>
        <v>0</v>
      </c>
      <c r="O55">
        <f>0+R55</f>
        <v>0</v>
      </c>
      <c r="Q55">
        <f>0+I56</f>
        <v>0</v>
      </c>
      <c r="R55">
        <f>0+O56</f>
        <v>0</v>
      </c>
    </row>
    <row r="56" spans="1:16" ht="12.75">
      <c r="A56" s="18" t="s">
        <v>45</v>
      </c>
      <c r="B56" s="22" t="s">
        <v>121</v>
      </c>
      <c r="C56" s="22" t="s">
        <v>461</v>
      </c>
      <c r="D56" s="18" t="s">
        <v>47</v>
      </c>
      <c r="E56" s="23" t="s">
        <v>462</v>
      </c>
      <c r="F56" s="24" t="s">
        <v>138</v>
      </c>
      <c r="G56" s="25">
        <v>1</v>
      </c>
      <c r="H56" s="26">
        <v>0</v>
      </c>
      <c r="I56" s="26">
        <f>ROUND(ROUND(H56,2)*ROUND(G56,3),2)</f>
        <v>0</v>
      </c>
      <c r="O56">
        <f>(I56*21)/100</f>
        <v>0</v>
      </c>
      <c r="P56" t="s">
        <v>23</v>
      </c>
    </row>
    <row r="57" spans="1:5" ht="12.75">
      <c r="A57" s="27" t="s">
        <v>50</v>
      </c>
      <c r="E57" s="28" t="s">
        <v>1337</v>
      </c>
    </row>
    <row r="58" spans="1:5" ht="12.75">
      <c r="A58" s="29" t="s">
        <v>52</v>
      </c>
      <c r="E58" s="30" t="s">
        <v>1338</v>
      </c>
    </row>
    <row r="59" spans="1:5" ht="369.75">
      <c r="A59" t="s">
        <v>54</v>
      </c>
      <c r="E59" s="28" t="s">
        <v>442</v>
      </c>
    </row>
    <row r="60" spans="1:18" ht="12.75" customHeight="1">
      <c r="A60" s="5" t="s">
        <v>43</v>
      </c>
      <c r="B60" s="5"/>
      <c r="C60" s="32" t="s">
        <v>35</v>
      </c>
      <c r="D60" s="5"/>
      <c r="E60" s="20" t="s">
        <v>497</v>
      </c>
      <c r="F60" s="5"/>
      <c r="G60" s="5"/>
      <c r="H60" s="5"/>
      <c r="I60" s="33">
        <f>0+Q60</f>
        <v>0</v>
      </c>
      <c r="O60">
        <f>0+R60</f>
        <v>0</v>
      </c>
      <c r="Q60">
        <f>0+I61</f>
        <v>0</v>
      </c>
      <c r="R60">
        <f>0+O61</f>
        <v>0</v>
      </c>
    </row>
    <row r="61" spans="1:16" ht="12.75">
      <c r="A61" s="18" t="s">
        <v>45</v>
      </c>
      <c r="B61" s="22" t="s">
        <v>127</v>
      </c>
      <c r="C61" s="22" t="s">
        <v>1339</v>
      </c>
      <c r="D61" s="18" t="s">
        <v>47</v>
      </c>
      <c r="E61" s="23" t="s">
        <v>1340</v>
      </c>
      <c r="F61" s="24" t="s">
        <v>138</v>
      </c>
      <c r="G61" s="25">
        <v>4</v>
      </c>
      <c r="H61" s="26">
        <v>0</v>
      </c>
      <c r="I61" s="26">
        <f>ROUND(ROUND(H61,2)*ROUND(G61,3),2)</f>
        <v>0</v>
      </c>
      <c r="O61">
        <f>(I61*21)/100</f>
        <v>0</v>
      </c>
      <c r="P61" t="s">
        <v>23</v>
      </c>
    </row>
    <row r="62" spans="1:5" ht="12.75">
      <c r="A62" s="27" t="s">
        <v>50</v>
      </c>
      <c r="E62" s="28" t="s">
        <v>1341</v>
      </c>
    </row>
    <row r="63" spans="1:5" ht="12.75">
      <c r="A63" s="29" t="s">
        <v>52</v>
      </c>
      <c r="E63" s="30" t="s">
        <v>1331</v>
      </c>
    </row>
    <row r="64" spans="1:5" ht="127.5">
      <c r="A64" t="s">
        <v>54</v>
      </c>
      <c r="E64" s="28" t="s">
        <v>503</v>
      </c>
    </row>
    <row r="65" spans="1:18" ht="12.75" customHeight="1">
      <c r="A65" s="5" t="s">
        <v>43</v>
      </c>
      <c r="B65" s="5"/>
      <c r="C65" s="32" t="s">
        <v>77</v>
      </c>
      <c r="D65" s="5"/>
      <c r="E65" s="20" t="s">
        <v>581</v>
      </c>
      <c r="F65" s="5"/>
      <c r="G65" s="5"/>
      <c r="H65" s="5"/>
      <c r="I65" s="33">
        <f>0+Q65</f>
        <v>0</v>
      </c>
      <c r="O65">
        <f>0+R65</f>
        <v>0</v>
      </c>
      <c r="Q65">
        <f>0+I66+I70+I74+I78+I82+I86+I90+I94+I98+I102+I106+I110+I114+I118+I122+I126+I130+I134+I138+I142+I146+I150+I154+I158+I162+I166+I170+I174+I178+I182</f>
        <v>0</v>
      </c>
      <c r="R65">
        <f>0+O66+O70+O74+O78+O82+O86+O90+O94+O98+O102+O106+O110+O114+O118+O122+O126+O130+O134+O138+O142+O146+O150+O154+O158+O162+O166+O170+O174+O178+O182</f>
        <v>0</v>
      </c>
    </row>
    <row r="66" spans="1:16" ht="12.75">
      <c r="A66" s="18" t="s">
        <v>45</v>
      </c>
      <c r="B66" s="22" t="s">
        <v>131</v>
      </c>
      <c r="C66" s="22" t="s">
        <v>1342</v>
      </c>
      <c r="D66" s="18" t="s">
        <v>47</v>
      </c>
      <c r="E66" s="23" t="s">
        <v>1343</v>
      </c>
      <c r="F66" s="24" t="s">
        <v>183</v>
      </c>
      <c r="G66" s="25">
        <v>116</v>
      </c>
      <c r="H66" s="26">
        <v>0</v>
      </c>
      <c r="I66" s="26">
        <f>ROUND(ROUND(H66,2)*ROUND(G66,3),2)</f>
        <v>0</v>
      </c>
      <c r="O66">
        <f>(I66*21)/100</f>
        <v>0</v>
      </c>
      <c r="P66" t="s">
        <v>23</v>
      </c>
    </row>
    <row r="67" spans="1:5" ht="12.75">
      <c r="A67" s="27" t="s">
        <v>50</v>
      </c>
      <c r="E67" s="28" t="s">
        <v>1344</v>
      </c>
    </row>
    <row r="68" spans="1:5" ht="12.75">
      <c r="A68" s="29" t="s">
        <v>52</v>
      </c>
      <c r="E68" s="30" t="s">
        <v>47</v>
      </c>
    </row>
    <row r="69" spans="1:5" ht="102">
      <c r="A69" t="s">
        <v>54</v>
      </c>
      <c r="E69" s="28" t="s">
        <v>868</v>
      </c>
    </row>
    <row r="70" spans="1:16" ht="25.5">
      <c r="A70" s="18" t="s">
        <v>45</v>
      </c>
      <c r="B70" s="22" t="s">
        <v>135</v>
      </c>
      <c r="C70" s="22" t="s">
        <v>1345</v>
      </c>
      <c r="D70" s="18" t="s">
        <v>47</v>
      </c>
      <c r="E70" s="23" t="s">
        <v>1346</v>
      </c>
      <c r="F70" s="24" t="s">
        <v>183</v>
      </c>
      <c r="G70" s="25">
        <v>30</v>
      </c>
      <c r="H70" s="26">
        <v>0</v>
      </c>
      <c r="I70" s="26">
        <f>ROUND(ROUND(H70,2)*ROUND(G70,3),2)</f>
        <v>0</v>
      </c>
      <c r="O70">
        <f>(I70*21)/100</f>
        <v>0</v>
      </c>
      <c r="P70" t="s">
        <v>23</v>
      </c>
    </row>
    <row r="71" spans="1:5" ht="12.75">
      <c r="A71" s="27" t="s">
        <v>50</v>
      </c>
      <c r="E71" s="28" t="s">
        <v>1347</v>
      </c>
    </row>
    <row r="72" spans="1:5" ht="12.75">
      <c r="A72" s="29" t="s">
        <v>52</v>
      </c>
      <c r="E72" s="30" t="s">
        <v>47</v>
      </c>
    </row>
    <row r="73" spans="1:5" ht="76.5">
      <c r="A73" t="s">
        <v>54</v>
      </c>
      <c r="E73" s="28" t="s">
        <v>1348</v>
      </c>
    </row>
    <row r="74" spans="1:16" ht="25.5">
      <c r="A74" s="18" t="s">
        <v>45</v>
      </c>
      <c r="B74" s="22" t="s">
        <v>142</v>
      </c>
      <c r="C74" s="22" t="s">
        <v>1349</v>
      </c>
      <c r="D74" s="18" t="s">
        <v>47</v>
      </c>
      <c r="E74" s="23" t="s">
        <v>1350</v>
      </c>
      <c r="F74" s="24" t="s">
        <v>58</v>
      </c>
      <c r="G74" s="25">
        <v>3</v>
      </c>
      <c r="H74" s="26">
        <v>0</v>
      </c>
      <c r="I74" s="26">
        <f>ROUND(ROUND(H74,2)*ROUND(G74,3),2)</f>
        <v>0</v>
      </c>
      <c r="O74">
        <f>(I74*21)/100</f>
        <v>0</v>
      </c>
      <c r="P74" t="s">
        <v>23</v>
      </c>
    </row>
    <row r="75" spans="1:5" ht="12.75">
      <c r="A75" s="27" t="s">
        <v>50</v>
      </c>
      <c r="E75" s="28" t="s">
        <v>1351</v>
      </c>
    </row>
    <row r="76" spans="1:5" ht="12.75">
      <c r="A76" s="29" t="s">
        <v>52</v>
      </c>
      <c r="E76" s="30" t="s">
        <v>47</v>
      </c>
    </row>
    <row r="77" spans="1:5" ht="89.25">
      <c r="A77" t="s">
        <v>54</v>
      </c>
      <c r="E77" s="28" t="s">
        <v>1352</v>
      </c>
    </row>
    <row r="78" spans="1:16" ht="12.75">
      <c r="A78" s="18" t="s">
        <v>45</v>
      </c>
      <c r="B78" s="22" t="s">
        <v>145</v>
      </c>
      <c r="C78" s="22" t="s">
        <v>1353</v>
      </c>
      <c r="D78" s="18" t="s">
        <v>47</v>
      </c>
      <c r="E78" s="23" t="s">
        <v>1354</v>
      </c>
      <c r="F78" s="24" t="s">
        <v>183</v>
      </c>
      <c r="G78" s="25">
        <v>45</v>
      </c>
      <c r="H78" s="26">
        <v>0</v>
      </c>
      <c r="I78" s="26">
        <f>ROUND(ROUND(H78,2)*ROUND(G78,3),2)</f>
        <v>0</v>
      </c>
      <c r="O78">
        <f>(I78*21)/100</f>
        <v>0</v>
      </c>
      <c r="P78" t="s">
        <v>23</v>
      </c>
    </row>
    <row r="79" spans="1:5" ht="51">
      <c r="A79" s="27" t="s">
        <v>50</v>
      </c>
      <c r="E79" s="28" t="s">
        <v>1355</v>
      </c>
    </row>
    <row r="80" spans="1:5" ht="12.75">
      <c r="A80" s="29" t="s">
        <v>52</v>
      </c>
      <c r="E80" s="30" t="s">
        <v>1356</v>
      </c>
    </row>
    <row r="81" spans="1:5" ht="102">
      <c r="A81" t="s">
        <v>54</v>
      </c>
      <c r="E81" s="28" t="s">
        <v>1357</v>
      </c>
    </row>
    <row r="82" spans="1:16" ht="12.75">
      <c r="A82" s="18" t="s">
        <v>45</v>
      </c>
      <c r="B82" s="22" t="s">
        <v>150</v>
      </c>
      <c r="C82" s="22" t="s">
        <v>1358</v>
      </c>
      <c r="D82" s="18" t="s">
        <v>47</v>
      </c>
      <c r="E82" s="23" t="s">
        <v>1359</v>
      </c>
      <c r="F82" s="24" t="s">
        <v>183</v>
      </c>
      <c r="G82" s="25">
        <v>1358.7</v>
      </c>
      <c r="H82" s="26">
        <v>0</v>
      </c>
      <c r="I82" s="26">
        <f>ROUND(ROUND(H82,2)*ROUND(G82,3),2)</f>
        <v>0</v>
      </c>
      <c r="O82">
        <f>(I82*21)/100</f>
        <v>0</v>
      </c>
      <c r="P82" t="s">
        <v>23</v>
      </c>
    </row>
    <row r="83" spans="1:5" ht="38.25">
      <c r="A83" s="27" t="s">
        <v>50</v>
      </c>
      <c r="E83" s="28" t="s">
        <v>1360</v>
      </c>
    </row>
    <row r="84" spans="1:5" ht="12.75">
      <c r="A84" s="29" t="s">
        <v>52</v>
      </c>
      <c r="E84" s="30" t="s">
        <v>1361</v>
      </c>
    </row>
    <row r="85" spans="1:5" ht="127.5">
      <c r="A85" t="s">
        <v>54</v>
      </c>
      <c r="E85" s="28" t="s">
        <v>1362</v>
      </c>
    </row>
    <row r="86" spans="1:16" ht="12.75">
      <c r="A86" s="18" t="s">
        <v>45</v>
      </c>
      <c r="B86" s="22" t="s">
        <v>155</v>
      </c>
      <c r="C86" s="22" t="s">
        <v>1363</v>
      </c>
      <c r="D86" s="18" t="s">
        <v>1364</v>
      </c>
      <c r="E86" s="23" t="s">
        <v>1365</v>
      </c>
      <c r="F86" s="24" t="s">
        <v>183</v>
      </c>
      <c r="G86" s="25">
        <v>42</v>
      </c>
      <c r="H86" s="26">
        <v>0</v>
      </c>
      <c r="I86" s="26">
        <f>ROUND(ROUND(H86,2)*ROUND(G86,3),2)</f>
        <v>0</v>
      </c>
      <c r="O86">
        <f>(I86*21)/100</f>
        <v>0</v>
      </c>
      <c r="P86" t="s">
        <v>23</v>
      </c>
    </row>
    <row r="87" spans="1:5" ht="25.5">
      <c r="A87" s="27" t="s">
        <v>50</v>
      </c>
      <c r="E87" s="28" t="s">
        <v>1366</v>
      </c>
    </row>
    <row r="88" spans="1:5" ht="12.75">
      <c r="A88" s="29" t="s">
        <v>52</v>
      </c>
      <c r="E88" s="30" t="s">
        <v>1367</v>
      </c>
    </row>
    <row r="89" spans="1:5" ht="89.25">
      <c r="A89" t="s">
        <v>54</v>
      </c>
      <c r="E89" s="28" t="s">
        <v>1368</v>
      </c>
    </row>
    <row r="90" spans="1:16" ht="12.75">
      <c r="A90" s="18" t="s">
        <v>45</v>
      </c>
      <c r="B90" s="22" t="s">
        <v>160</v>
      </c>
      <c r="C90" s="22" t="s">
        <v>1363</v>
      </c>
      <c r="D90" s="18" t="s">
        <v>1369</v>
      </c>
      <c r="E90" s="23" t="s">
        <v>1365</v>
      </c>
      <c r="F90" s="24" t="s">
        <v>183</v>
      </c>
      <c r="G90" s="25">
        <v>184.25</v>
      </c>
      <c r="H90" s="26">
        <v>0</v>
      </c>
      <c r="I90" s="26">
        <f>ROUND(ROUND(H90,2)*ROUND(G90,3),2)</f>
        <v>0</v>
      </c>
      <c r="O90">
        <f>(I90*21)/100</f>
        <v>0</v>
      </c>
      <c r="P90" t="s">
        <v>23</v>
      </c>
    </row>
    <row r="91" spans="1:5" ht="25.5">
      <c r="A91" s="27" t="s">
        <v>50</v>
      </c>
      <c r="E91" s="28" t="s">
        <v>1370</v>
      </c>
    </row>
    <row r="92" spans="1:5" ht="12.75">
      <c r="A92" s="29" t="s">
        <v>52</v>
      </c>
      <c r="E92" s="30" t="s">
        <v>1371</v>
      </c>
    </row>
    <row r="93" spans="1:5" ht="89.25">
      <c r="A93" t="s">
        <v>54</v>
      </c>
      <c r="E93" s="28" t="s">
        <v>1368</v>
      </c>
    </row>
    <row r="94" spans="1:16" ht="25.5">
      <c r="A94" s="18" t="s">
        <v>45</v>
      </c>
      <c r="B94" s="22" t="s">
        <v>166</v>
      </c>
      <c r="C94" s="22" t="s">
        <v>1372</v>
      </c>
      <c r="D94" s="18" t="s">
        <v>1364</v>
      </c>
      <c r="E94" s="23" t="s">
        <v>1373</v>
      </c>
      <c r="F94" s="24" t="s">
        <v>183</v>
      </c>
      <c r="G94" s="25">
        <v>88.2</v>
      </c>
      <c r="H94" s="26">
        <v>0</v>
      </c>
      <c r="I94" s="26">
        <f>ROUND(ROUND(H94,2)*ROUND(G94,3),2)</f>
        <v>0</v>
      </c>
      <c r="O94">
        <f>(I94*21)/100</f>
        <v>0</v>
      </c>
      <c r="P94" t="s">
        <v>23</v>
      </c>
    </row>
    <row r="95" spans="1:5" ht="25.5">
      <c r="A95" s="27" t="s">
        <v>50</v>
      </c>
      <c r="E95" s="28" t="s">
        <v>1374</v>
      </c>
    </row>
    <row r="96" spans="1:5" ht="12.75">
      <c r="A96" s="29" t="s">
        <v>52</v>
      </c>
      <c r="E96" s="30" t="s">
        <v>1375</v>
      </c>
    </row>
    <row r="97" spans="1:5" ht="89.25">
      <c r="A97" t="s">
        <v>54</v>
      </c>
      <c r="E97" s="28" t="s">
        <v>1368</v>
      </c>
    </row>
    <row r="98" spans="1:16" ht="25.5">
      <c r="A98" s="18" t="s">
        <v>45</v>
      </c>
      <c r="B98" s="22" t="s">
        <v>172</v>
      </c>
      <c r="C98" s="22" t="s">
        <v>1372</v>
      </c>
      <c r="D98" s="18" t="s">
        <v>1369</v>
      </c>
      <c r="E98" s="23" t="s">
        <v>1373</v>
      </c>
      <c r="F98" s="24" t="s">
        <v>183</v>
      </c>
      <c r="G98" s="25">
        <v>1270.5</v>
      </c>
      <c r="H98" s="26">
        <v>0</v>
      </c>
      <c r="I98" s="26">
        <f>ROUND(ROUND(H98,2)*ROUND(G98,3),2)</f>
        <v>0</v>
      </c>
      <c r="O98">
        <f>(I98*21)/100</f>
        <v>0</v>
      </c>
      <c r="P98" t="s">
        <v>23</v>
      </c>
    </row>
    <row r="99" spans="1:5" ht="25.5">
      <c r="A99" s="27" t="s">
        <v>50</v>
      </c>
      <c r="E99" s="28" t="s">
        <v>1376</v>
      </c>
    </row>
    <row r="100" spans="1:5" ht="12.75">
      <c r="A100" s="29" t="s">
        <v>52</v>
      </c>
      <c r="E100" s="30" t="s">
        <v>1377</v>
      </c>
    </row>
    <row r="101" spans="1:5" ht="89.25">
      <c r="A101" t="s">
        <v>54</v>
      </c>
      <c r="E101" s="28" t="s">
        <v>1368</v>
      </c>
    </row>
    <row r="102" spans="1:16" ht="25.5">
      <c r="A102" s="18" t="s">
        <v>45</v>
      </c>
      <c r="B102" s="22" t="s">
        <v>177</v>
      </c>
      <c r="C102" s="22" t="s">
        <v>1378</v>
      </c>
      <c r="D102" s="18" t="s">
        <v>47</v>
      </c>
      <c r="E102" s="23" t="s">
        <v>1379</v>
      </c>
      <c r="F102" s="24" t="s">
        <v>183</v>
      </c>
      <c r="G102" s="25">
        <v>10.5</v>
      </c>
      <c r="H102" s="26">
        <v>0</v>
      </c>
      <c r="I102" s="26">
        <f>ROUND(ROUND(H102,2)*ROUND(G102,3),2)</f>
        <v>0</v>
      </c>
      <c r="O102">
        <f>(I102*21)/100</f>
        <v>0</v>
      </c>
      <c r="P102" t="s">
        <v>23</v>
      </c>
    </row>
    <row r="103" spans="1:5" ht="25.5">
      <c r="A103" s="27" t="s">
        <v>50</v>
      </c>
      <c r="E103" s="28" t="s">
        <v>1380</v>
      </c>
    </row>
    <row r="104" spans="1:5" ht="12.75">
      <c r="A104" s="29" t="s">
        <v>52</v>
      </c>
      <c r="E104" s="30" t="s">
        <v>1381</v>
      </c>
    </row>
    <row r="105" spans="1:5" ht="89.25">
      <c r="A105" t="s">
        <v>54</v>
      </c>
      <c r="E105" s="28" t="s">
        <v>1368</v>
      </c>
    </row>
    <row r="106" spans="1:16" ht="25.5">
      <c r="A106" s="18" t="s">
        <v>45</v>
      </c>
      <c r="B106" s="22" t="s">
        <v>180</v>
      </c>
      <c r="C106" s="22" t="s">
        <v>1382</v>
      </c>
      <c r="D106" s="18" t="s">
        <v>47</v>
      </c>
      <c r="E106" s="23" t="s">
        <v>1383</v>
      </c>
      <c r="F106" s="24" t="s">
        <v>58</v>
      </c>
      <c r="G106" s="25">
        <v>60</v>
      </c>
      <c r="H106" s="26">
        <v>0</v>
      </c>
      <c r="I106" s="26">
        <f>ROUND(ROUND(H106,2)*ROUND(G106,3),2)</f>
        <v>0</v>
      </c>
      <c r="O106">
        <f>(I106*21)/100</f>
        <v>0</v>
      </c>
      <c r="P106" t="s">
        <v>23</v>
      </c>
    </row>
    <row r="107" spans="1:5" ht="12.75">
      <c r="A107" s="27" t="s">
        <v>50</v>
      </c>
      <c r="E107" s="28" t="s">
        <v>1384</v>
      </c>
    </row>
    <row r="108" spans="1:5" ht="12.75">
      <c r="A108" s="29" t="s">
        <v>52</v>
      </c>
      <c r="E108" s="30" t="s">
        <v>47</v>
      </c>
    </row>
    <row r="109" spans="1:5" ht="102">
      <c r="A109" t="s">
        <v>54</v>
      </c>
      <c r="E109" s="28" t="s">
        <v>1385</v>
      </c>
    </row>
    <row r="110" spans="1:16" ht="25.5">
      <c r="A110" s="18" t="s">
        <v>45</v>
      </c>
      <c r="B110" s="22" t="s">
        <v>186</v>
      </c>
      <c r="C110" s="22" t="s">
        <v>1386</v>
      </c>
      <c r="D110" s="18" t="s">
        <v>47</v>
      </c>
      <c r="E110" s="23" t="s">
        <v>1387</v>
      </c>
      <c r="F110" s="24" t="s">
        <v>58</v>
      </c>
      <c r="G110" s="25">
        <v>4</v>
      </c>
      <c r="H110" s="26">
        <v>0</v>
      </c>
      <c r="I110" s="26">
        <f>ROUND(ROUND(H110,2)*ROUND(G110,3),2)</f>
        <v>0</v>
      </c>
      <c r="O110">
        <f>(I110*21)/100</f>
        <v>0</v>
      </c>
      <c r="P110" t="s">
        <v>23</v>
      </c>
    </row>
    <row r="111" spans="1:5" ht="12.75">
      <c r="A111" s="27" t="s">
        <v>50</v>
      </c>
      <c r="E111" s="28" t="s">
        <v>1384</v>
      </c>
    </row>
    <row r="112" spans="1:5" ht="12.75">
      <c r="A112" s="29" t="s">
        <v>52</v>
      </c>
      <c r="E112" s="30" t="s">
        <v>47</v>
      </c>
    </row>
    <row r="113" spans="1:5" ht="102">
      <c r="A113" t="s">
        <v>54</v>
      </c>
      <c r="E113" s="28" t="s">
        <v>1385</v>
      </c>
    </row>
    <row r="114" spans="1:16" ht="12.75">
      <c r="A114" s="18" t="s">
        <v>45</v>
      </c>
      <c r="B114" s="22" t="s">
        <v>191</v>
      </c>
      <c r="C114" s="22" t="s">
        <v>1388</v>
      </c>
      <c r="D114" s="18" t="s">
        <v>47</v>
      </c>
      <c r="E114" s="23" t="s">
        <v>1389</v>
      </c>
      <c r="F114" s="24" t="s">
        <v>183</v>
      </c>
      <c r="G114" s="25">
        <v>500</v>
      </c>
      <c r="H114" s="26">
        <v>0</v>
      </c>
      <c r="I114" s="26">
        <f>ROUND(ROUND(H114,2)*ROUND(G114,3),2)</f>
        <v>0</v>
      </c>
      <c r="O114">
        <f>(I114*21)/100</f>
        <v>0</v>
      </c>
      <c r="P114" t="s">
        <v>23</v>
      </c>
    </row>
    <row r="115" spans="1:5" ht="51">
      <c r="A115" s="27" t="s">
        <v>50</v>
      </c>
      <c r="E115" s="28" t="s">
        <v>1390</v>
      </c>
    </row>
    <row r="116" spans="1:5" ht="12.75">
      <c r="A116" s="29" t="s">
        <v>52</v>
      </c>
      <c r="E116" s="30" t="s">
        <v>47</v>
      </c>
    </row>
    <row r="117" spans="1:5" ht="114.75">
      <c r="A117" t="s">
        <v>54</v>
      </c>
      <c r="E117" s="28" t="s">
        <v>1391</v>
      </c>
    </row>
    <row r="118" spans="1:16" ht="12.75">
      <c r="A118" s="18" t="s">
        <v>45</v>
      </c>
      <c r="B118" s="22" t="s">
        <v>196</v>
      </c>
      <c r="C118" s="22" t="s">
        <v>1392</v>
      </c>
      <c r="D118" s="18" t="s">
        <v>1364</v>
      </c>
      <c r="E118" s="23" t="s">
        <v>1393</v>
      </c>
      <c r="F118" s="24" t="s">
        <v>58</v>
      </c>
      <c r="G118" s="25">
        <v>13</v>
      </c>
      <c r="H118" s="26">
        <v>0</v>
      </c>
      <c r="I118" s="26">
        <f>ROUND(ROUND(H118,2)*ROUND(G118,3),2)</f>
        <v>0</v>
      </c>
      <c r="O118">
        <f>(I118*21)/100</f>
        <v>0</v>
      </c>
      <c r="P118" t="s">
        <v>23</v>
      </c>
    </row>
    <row r="119" spans="1:5" ht="38.25">
      <c r="A119" s="27" t="s">
        <v>50</v>
      </c>
      <c r="E119" s="28" t="s">
        <v>1394</v>
      </c>
    </row>
    <row r="120" spans="1:5" ht="12.75">
      <c r="A120" s="29" t="s">
        <v>52</v>
      </c>
      <c r="E120" s="30" t="s">
        <v>47</v>
      </c>
    </row>
    <row r="121" spans="1:5" ht="114.75">
      <c r="A121" t="s">
        <v>54</v>
      </c>
      <c r="E121" s="28" t="s">
        <v>1395</v>
      </c>
    </row>
    <row r="122" spans="1:16" ht="12.75">
      <c r="A122" s="18" t="s">
        <v>45</v>
      </c>
      <c r="B122" s="22" t="s">
        <v>201</v>
      </c>
      <c r="C122" s="22" t="s">
        <v>1392</v>
      </c>
      <c r="D122" s="18" t="s">
        <v>1369</v>
      </c>
      <c r="E122" s="23" t="s">
        <v>1393</v>
      </c>
      <c r="F122" s="24" t="s">
        <v>58</v>
      </c>
      <c r="G122" s="25">
        <v>15</v>
      </c>
      <c r="H122" s="26">
        <v>0</v>
      </c>
      <c r="I122" s="26">
        <f>ROUND(ROUND(H122,2)*ROUND(G122,3),2)</f>
        <v>0</v>
      </c>
      <c r="O122">
        <f>(I122*21)/100</f>
        <v>0</v>
      </c>
      <c r="P122" t="s">
        <v>23</v>
      </c>
    </row>
    <row r="123" spans="1:5" ht="38.25">
      <c r="A123" s="27" t="s">
        <v>50</v>
      </c>
      <c r="E123" s="28" t="s">
        <v>1396</v>
      </c>
    </row>
    <row r="124" spans="1:5" ht="12.75">
      <c r="A124" s="29" t="s">
        <v>52</v>
      </c>
      <c r="E124" s="30" t="s">
        <v>47</v>
      </c>
    </row>
    <row r="125" spans="1:5" ht="114.75">
      <c r="A125" t="s">
        <v>54</v>
      </c>
      <c r="E125" s="28" t="s">
        <v>1395</v>
      </c>
    </row>
    <row r="126" spans="1:16" ht="12.75">
      <c r="A126" s="18" t="s">
        <v>45</v>
      </c>
      <c r="B126" s="22" t="s">
        <v>204</v>
      </c>
      <c r="C126" s="22" t="s">
        <v>1397</v>
      </c>
      <c r="D126" s="18" t="s">
        <v>1364</v>
      </c>
      <c r="E126" s="23" t="s">
        <v>1398</v>
      </c>
      <c r="F126" s="24" t="s">
        <v>58</v>
      </c>
      <c r="G126" s="25">
        <v>1</v>
      </c>
      <c r="H126" s="26">
        <v>0</v>
      </c>
      <c r="I126" s="26">
        <f>ROUND(ROUND(H126,2)*ROUND(G126,3),2)</f>
        <v>0</v>
      </c>
      <c r="O126">
        <f>(I126*21)/100</f>
        <v>0</v>
      </c>
      <c r="P126" t="s">
        <v>23</v>
      </c>
    </row>
    <row r="127" spans="1:5" ht="25.5">
      <c r="A127" s="27" t="s">
        <v>50</v>
      </c>
      <c r="E127" s="28" t="s">
        <v>1399</v>
      </c>
    </row>
    <row r="128" spans="1:5" ht="12.75">
      <c r="A128" s="29" t="s">
        <v>52</v>
      </c>
      <c r="E128" s="30" t="s">
        <v>47</v>
      </c>
    </row>
    <row r="129" spans="1:5" ht="114.75">
      <c r="A129" t="s">
        <v>54</v>
      </c>
      <c r="E129" s="28" t="s">
        <v>1395</v>
      </c>
    </row>
    <row r="130" spans="1:16" ht="12.75">
      <c r="A130" s="18" t="s">
        <v>45</v>
      </c>
      <c r="B130" s="22" t="s">
        <v>207</v>
      </c>
      <c r="C130" s="22" t="s">
        <v>1397</v>
      </c>
      <c r="D130" s="18" t="s">
        <v>1369</v>
      </c>
      <c r="E130" s="23" t="s">
        <v>1398</v>
      </c>
      <c r="F130" s="24" t="s">
        <v>58</v>
      </c>
      <c r="G130" s="25">
        <v>1</v>
      </c>
      <c r="H130" s="26">
        <v>0</v>
      </c>
      <c r="I130" s="26">
        <f>ROUND(ROUND(H130,2)*ROUND(G130,3),2)</f>
        <v>0</v>
      </c>
      <c r="O130">
        <f>(I130*21)/100</f>
        <v>0</v>
      </c>
      <c r="P130" t="s">
        <v>23</v>
      </c>
    </row>
    <row r="131" spans="1:5" ht="25.5">
      <c r="A131" s="27" t="s">
        <v>50</v>
      </c>
      <c r="E131" s="28" t="s">
        <v>1400</v>
      </c>
    </row>
    <row r="132" spans="1:5" ht="12.75">
      <c r="A132" s="29" t="s">
        <v>52</v>
      </c>
      <c r="E132" s="30" t="s">
        <v>47</v>
      </c>
    </row>
    <row r="133" spans="1:5" ht="114.75">
      <c r="A133" t="s">
        <v>54</v>
      </c>
      <c r="E133" s="28" t="s">
        <v>1395</v>
      </c>
    </row>
    <row r="134" spans="1:16" ht="25.5">
      <c r="A134" s="18" t="s">
        <v>45</v>
      </c>
      <c r="B134" s="22" t="s">
        <v>210</v>
      </c>
      <c r="C134" s="22" t="s">
        <v>1401</v>
      </c>
      <c r="D134" s="18" t="s">
        <v>47</v>
      </c>
      <c r="E134" s="23" t="s">
        <v>1402</v>
      </c>
      <c r="F134" s="24" t="s">
        <v>58</v>
      </c>
      <c r="G134" s="25">
        <v>1</v>
      </c>
      <c r="H134" s="26">
        <v>0</v>
      </c>
      <c r="I134" s="26">
        <f>ROUND(ROUND(H134,2)*ROUND(G134,3),2)</f>
        <v>0</v>
      </c>
      <c r="O134">
        <f>(I134*21)/100</f>
        <v>0</v>
      </c>
      <c r="P134" t="s">
        <v>23</v>
      </c>
    </row>
    <row r="135" spans="1:5" ht="38.25">
      <c r="A135" s="27" t="s">
        <v>50</v>
      </c>
      <c r="E135" s="28" t="s">
        <v>1403</v>
      </c>
    </row>
    <row r="136" spans="1:5" ht="12.75">
      <c r="A136" s="29" t="s">
        <v>52</v>
      </c>
      <c r="E136" s="30" t="s">
        <v>47</v>
      </c>
    </row>
    <row r="137" spans="1:5" ht="102">
      <c r="A137" t="s">
        <v>54</v>
      </c>
      <c r="E137" s="28" t="s">
        <v>1404</v>
      </c>
    </row>
    <row r="138" spans="1:16" ht="12.75">
      <c r="A138" s="18" t="s">
        <v>45</v>
      </c>
      <c r="B138" s="22" t="s">
        <v>216</v>
      </c>
      <c r="C138" s="22" t="s">
        <v>1405</v>
      </c>
      <c r="D138" s="18" t="s">
        <v>47</v>
      </c>
      <c r="E138" s="23" t="s">
        <v>1406</v>
      </c>
      <c r="F138" s="24" t="s">
        <v>58</v>
      </c>
      <c r="G138" s="25">
        <v>30</v>
      </c>
      <c r="H138" s="26">
        <v>0</v>
      </c>
      <c r="I138" s="26">
        <f>ROUND(ROUND(H138,2)*ROUND(G138,3),2)</f>
        <v>0</v>
      </c>
      <c r="O138">
        <f>(I138*21)/100</f>
        <v>0</v>
      </c>
      <c r="P138" t="s">
        <v>23</v>
      </c>
    </row>
    <row r="139" spans="1:5" ht="12.75">
      <c r="A139" s="27" t="s">
        <v>50</v>
      </c>
      <c r="E139" s="28" t="s">
        <v>47</v>
      </c>
    </row>
    <row r="140" spans="1:5" ht="12.75">
      <c r="A140" s="29" t="s">
        <v>52</v>
      </c>
      <c r="E140" s="30" t="s">
        <v>598</v>
      </c>
    </row>
    <row r="141" spans="1:5" ht="89.25">
      <c r="A141" t="s">
        <v>54</v>
      </c>
      <c r="E141" s="28" t="s">
        <v>1407</v>
      </c>
    </row>
    <row r="142" spans="1:16" ht="25.5">
      <c r="A142" s="18" t="s">
        <v>45</v>
      </c>
      <c r="B142" s="22" t="s">
        <v>222</v>
      </c>
      <c r="C142" s="22" t="s">
        <v>1408</v>
      </c>
      <c r="D142" s="18" t="s">
        <v>47</v>
      </c>
      <c r="E142" s="23" t="s">
        <v>1409</v>
      </c>
      <c r="F142" s="24" t="s">
        <v>58</v>
      </c>
      <c r="G142" s="25">
        <v>3</v>
      </c>
      <c r="H142" s="26">
        <v>0</v>
      </c>
      <c r="I142" s="26">
        <f>ROUND(ROUND(H142,2)*ROUND(G142,3),2)</f>
        <v>0</v>
      </c>
      <c r="O142">
        <f>(I142*21)/100</f>
        <v>0</v>
      </c>
      <c r="P142" t="s">
        <v>23</v>
      </c>
    </row>
    <row r="143" spans="1:5" ht="25.5">
      <c r="A143" s="27" t="s">
        <v>50</v>
      </c>
      <c r="E143" s="28" t="s">
        <v>1410</v>
      </c>
    </row>
    <row r="144" spans="1:5" ht="12.75">
      <c r="A144" s="29" t="s">
        <v>52</v>
      </c>
      <c r="E144" s="30" t="s">
        <v>47</v>
      </c>
    </row>
    <row r="145" spans="1:5" ht="102">
      <c r="A145" t="s">
        <v>54</v>
      </c>
      <c r="E145" s="28" t="s">
        <v>1404</v>
      </c>
    </row>
    <row r="146" spans="1:16" ht="25.5">
      <c r="A146" s="18" t="s">
        <v>45</v>
      </c>
      <c r="B146" s="22" t="s">
        <v>225</v>
      </c>
      <c r="C146" s="22" t="s">
        <v>1411</v>
      </c>
      <c r="D146" s="18" t="s">
        <v>47</v>
      </c>
      <c r="E146" s="23" t="s">
        <v>1412</v>
      </c>
      <c r="F146" s="24" t="s">
        <v>58</v>
      </c>
      <c r="G146" s="25">
        <v>2</v>
      </c>
      <c r="H146" s="26">
        <v>0</v>
      </c>
      <c r="I146" s="26">
        <f>ROUND(ROUND(H146,2)*ROUND(G146,3),2)</f>
        <v>0</v>
      </c>
      <c r="O146">
        <f>(I146*21)/100</f>
        <v>0</v>
      </c>
      <c r="P146" t="s">
        <v>23</v>
      </c>
    </row>
    <row r="147" spans="1:5" ht="51">
      <c r="A147" s="27" t="s">
        <v>50</v>
      </c>
      <c r="E147" s="28" t="s">
        <v>1413</v>
      </c>
    </row>
    <row r="148" spans="1:5" ht="12.75">
      <c r="A148" s="29" t="s">
        <v>52</v>
      </c>
      <c r="E148" s="30" t="s">
        <v>47</v>
      </c>
    </row>
    <row r="149" spans="1:5" ht="89.25">
      <c r="A149" t="s">
        <v>54</v>
      </c>
      <c r="E149" s="28" t="s">
        <v>1414</v>
      </c>
    </row>
    <row r="150" spans="1:16" ht="12.75">
      <c r="A150" s="18" t="s">
        <v>45</v>
      </c>
      <c r="B150" s="22" t="s">
        <v>231</v>
      </c>
      <c r="C150" s="22" t="s">
        <v>1415</v>
      </c>
      <c r="D150" s="18" t="s">
        <v>1364</v>
      </c>
      <c r="E150" s="23" t="s">
        <v>1416</v>
      </c>
      <c r="F150" s="24" t="s">
        <v>58</v>
      </c>
      <c r="G150" s="25">
        <v>28</v>
      </c>
      <c r="H150" s="26">
        <v>0</v>
      </c>
      <c r="I150" s="26">
        <f>ROUND(ROUND(H150,2)*ROUND(G150,3),2)</f>
        <v>0</v>
      </c>
      <c r="O150">
        <f>(I150*21)/100</f>
        <v>0</v>
      </c>
      <c r="P150" t="s">
        <v>23</v>
      </c>
    </row>
    <row r="151" spans="1:5" ht="38.25">
      <c r="A151" s="27" t="s">
        <v>50</v>
      </c>
      <c r="E151" s="28" t="s">
        <v>1417</v>
      </c>
    </row>
    <row r="152" spans="1:5" ht="12.75">
      <c r="A152" s="29" t="s">
        <v>52</v>
      </c>
      <c r="E152" s="30" t="s">
        <v>47</v>
      </c>
    </row>
    <row r="153" spans="1:5" ht="89.25">
      <c r="A153" t="s">
        <v>54</v>
      </c>
      <c r="E153" s="28" t="s">
        <v>1414</v>
      </c>
    </row>
    <row r="154" spans="1:16" ht="12.75">
      <c r="A154" s="18" t="s">
        <v>45</v>
      </c>
      <c r="B154" s="22" t="s">
        <v>237</v>
      </c>
      <c r="C154" s="22" t="s">
        <v>1415</v>
      </c>
      <c r="D154" s="18" t="s">
        <v>1369</v>
      </c>
      <c r="E154" s="23" t="s">
        <v>1416</v>
      </c>
      <c r="F154" s="24" t="s">
        <v>58</v>
      </c>
      <c r="G154" s="25">
        <v>3</v>
      </c>
      <c r="H154" s="26">
        <v>0</v>
      </c>
      <c r="I154" s="26">
        <f>ROUND(ROUND(H154,2)*ROUND(G154,3),2)</f>
        <v>0</v>
      </c>
      <c r="O154">
        <f>(I154*21)/100</f>
        <v>0</v>
      </c>
      <c r="P154" t="s">
        <v>23</v>
      </c>
    </row>
    <row r="155" spans="1:5" ht="38.25">
      <c r="A155" s="27" t="s">
        <v>50</v>
      </c>
      <c r="E155" s="28" t="s">
        <v>1418</v>
      </c>
    </row>
    <row r="156" spans="1:5" ht="12.75">
      <c r="A156" s="29" t="s">
        <v>52</v>
      </c>
      <c r="E156" s="30" t="s">
        <v>47</v>
      </c>
    </row>
    <row r="157" spans="1:5" ht="89.25">
      <c r="A157" t="s">
        <v>54</v>
      </c>
      <c r="E157" s="28" t="s">
        <v>1414</v>
      </c>
    </row>
    <row r="158" spans="1:16" ht="25.5">
      <c r="A158" s="18" t="s">
        <v>45</v>
      </c>
      <c r="B158" s="22" t="s">
        <v>243</v>
      </c>
      <c r="C158" s="22" t="s">
        <v>1419</v>
      </c>
      <c r="D158" s="18" t="s">
        <v>47</v>
      </c>
      <c r="E158" s="23" t="s">
        <v>1420</v>
      </c>
      <c r="F158" s="24" t="s">
        <v>58</v>
      </c>
      <c r="G158" s="25">
        <v>1</v>
      </c>
      <c r="H158" s="26">
        <v>0</v>
      </c>
      <c r="I158" s="26">
        <f>ROUND(ROUND(H158,2)*ROUND(G158,3),2)</f>
        <v>0</v>
      </c>
      <c r="O158">
        <f>(I158*21)/100</f>
        <v>0</v>
      </c>
      <c r="P158" t="s">
        <v>23</v>
      </c>
    </row>
    <row r="159" spans="1:5" ht="25.5">
      <c r="A159" s="27" t="s">
        <v>50</v>
      </c>
      <c r="E159" s="28" t="s">
        <v>1421</v>
      </c>
    </row>
    <row r="160" spans="1:5" ht="12.75">
      <c r="A160" s="29" t="s">
        <v>52</v>
      </c>
      <c r="E160" s="30" t="s">
        <v>47</v>
      </c>
    </row>
    <row r="161" spans="1:5" ht="102">
      <c r="A161" t="s">
        <v>54</v>
      </c>
      <c r="E161" s="28" t="s">
        <v>1422</v>
      </c>
    </row>
    <row r="162" spans="1:16" ht="12.75">
      <c r="A162" s="18" t="s">
        <v>45</v>
      </c>
      <c r="B162" s="22" t="s">
        <v>248</v>
      </c>
      <c r="C162" s="22" t="s">
        <v>1423</v>
      </c>
      <c r="D162" s="18" t="s">
        <v>47</v>
      </c>
      <c r="E162" s="23" t="s">
        <v>1424</v>
      </c>
      <c r="F162" s="24" t="s">
        <v>58</v>
      </c>
      <c r="G162" s="25">
        <v>8</v>
      </c>
      <c r="H162" s="26">
        <v>0</v>
      </c>
      <c r="I162" s="26">
        <f>ROUND(ROUND(H162,2)*ROUND(G162,3),2)</f>
        <v>0</v>
      </c>
      <c r="O162">
        <f>(I162*21)/100</f>
        <v>0</v>
      </c>
      <c r="P162" t="s">
        <v>23</v>
      </c>
    </row>
    <row r="163" spans="1:5" ht="25.5">
      <c r="A163" s="27" t="s">
        <v>50</v>
      </c>
      <c r="E163" s="28" t="s">
        <v>1425</v>
      </c>
    </row>
    <row r="164" spans="1:5" ht="12.75">
      <c r="A164" s="29" t="s">
        <v>52</v>
      </c>
      <c r="E164" s="30" t="s">
        <v>47</v>
      </c>
    </row>
    <row r="165" spans="1:5" ht="114.75">
      <c r="A165" t="s">
        <v>54</v>
      </c>
      <c r="E165" s="28" t="s">
        <v>1426</v>
      </c>
    </row>
    <row r="166" spans="1:16" ht="25.5">
      <c r="A166" s="18" t="s">
        <v>45</v>
      </c>
      <c r="B166" s="22" t="s">
        <v>253</v>
      </c>
      <c r="C166" s="22" t="s">
        <v>1427</v>
      </c>
      <c r="D166" s="18" t="s">
        <v>47</v>
      </c>
      <c r="E166" s="23" t="s">
        <v>1428</v>
      </c>
      <c r="F166" s="24" t="s">
        <v>58</v>
      </c>
      <c r="G166" s="25">
        <v>8</v>
      </c>
      <c r="H166" s="26">
        <v>0</v>
      </c>
      <c r="I166" s="26">
        <f>ROUND(ROUND(H166,2)*ROUND(G166,3),2)</f>
        <v>0</v>
      </c>
      <c r="O166">
        <f>(I166*21)/100</f>
        <v>0</v>
      </c>
      <c r="P166" t="s">
        <v>23</v>
      </c>
    </row>
    <row r="167" spans="1:5" ht="12.75">
      <c r="A167" s="27" t="s">
        <v>50</v>
      </c>
      <c r="E167" s="28" t="s">
        <v>1429</v>
      </c>
    </row>
    <row r="168" spans="1:5" ht="12.75">
      <c r="A168" s="29" t="s">
        <v>52</v>
      </c>
      <c r="E168" s="30" t="s">
        <v>47</v>
      </c>
    </row>
    <row r="169" spans="1:5" ht="114.75">
      <c r="A169" t="s">
        <v>54</v>
      </c>
      <c r="E169" s="28" t="s">
        <v>1426</v>
      </c>
    </row>
    <row r="170" spans="1:16" ht="12.75">
      <c r="A170" s="18" t="s">
        <v>45</v>
      </c>
      <c r="B170" s="22" t="s">
        <v>258</v>
      </c>
      <c r="C170" s="22" t="s">
        <v>1430</v>
      </c>
      <c r="D170" s="18" t="s">
        <v>47</v>
      </c>
      <c r="E170" s="23" t="s">
        <v>1431</v>
      </c>
      <c r="F170" s="24" t="s">
        <v>58</v>
      </c>
      <c r="G170" s="25">
        <v>11</v>
      </c>
      <c r="H170" s="26">
        <v>0</v>
      </c>
      <c r="I170" s="26">
        <f>ROUND(ROUND(H170,2)*ROUND(G170,3),2)</f>
        <v>0</v>
      </c>
      <c r="O170">
        <f>(I170*21)/100</f>
        <v>0</v>
      </c>
      <c r="P170" t="s">
        <v>23</v>
      </c>
    </row>
    <row r="171" spans="1:5" ht="12.75">
      <c r="A171" s="27" t="s">
        <v>50</v>
      </c>
      <c r="E171" s="28" t="s">
        <v>1429</v>
      </c>
    </row>
    <row r="172" spans="1:5" ht="12.75">
      <c r="A172" s="29" t="s">
        <v>52</v>
      </c>
      <c r="E172" s="30" t="s">
        <v>47</v>
      </c>
    </row>
    <row r="173" spans="1:5" ht="114.75">
      <c r="A173" t="s">
        <v>54</v>
      </c>
      <c r="E173" s="28" t="s">
        <v>1426</v>
      </c>
    </row>
    <row r="174" spans="1:16" ht="12.75">
      <c r="A174" s="18" t="s">
        <v>45</v>
      </c>
      <c r="B174" s="22" t="s">
        <v>263</v>
      </c>
      <c r="C174" s="22" t="s">
        <v>1432</v>
      </c>
      <c r="D174" s="18" t="s">
        <v>47</v>
      </c>
      <c r="E174" s="23" t="s">
        <v>1433</v>
      </c>
      <c r="F174" s="24" t="s">
        <v>58</v>
      </c>
      <c r="G174" s="25">
        <v>6</v>
      </c>
      <c r="H174" s="26">
        <v>0</v>
      </c>
      <c r="I174" s="26">
        <f>ROUND(ROUND(H174,2)*ROUND(G174,3),2)</f>
        <v>0</v>
      </c>
      <c r="O174">
        <f>(I174*21)/100</f>
        <v>0</v>
      </c>
      <c r="P174" t="s">
        <v>23</v>
      </c>
    </row>
    <row r="175" spans="1:5" ht="12.75">
      <c r="A175" s="27" t="s">
        <v>50</v>
      </c>
      <c r="E175" s="28" t="s">
        <v>1434</v>
      </c>
    </row>
    <row r="176" spans="1:5" ht="12.75">
      <c r="A176" s="29" t="s">
        <v>52</v>
      </c>
      <c r="E176" s="30" t="s">
        <v>47</v>
      </c>
    </row>
    <row r="177" spans="1:5" ht="89.25">
      <c r="A177" t="s">
        <v>54</v>
      </c>
      <c r="E177" s="28" t="s">
        <v>1435</v>
      </c>
    </row>
    <row r="178" spans="1:16" ht="25.5">
      <c r="A178" s="18" t="s">
        <v>45</v>
      </c>
      <c r="B178" s="22" t="s">
        <v>268</v>
      </c>
      <c r="C178" s="22" t="s">
        <v>1436</v>
      </c>
      <c r="D178" s="18" t="s">
        <v>47</v>
      </c>
      <c r="E178" s="23" t="s">
        <v>1437</v>
      </c>
      <c r="F178" s="24" t="s">
        <v>58</v>
      </c>
      <c r="G178" s="25">
        <v>1</v>
      </c>
      <c r="H178" s="26">
        <v>0</v>
      </c>
      <c r="I178" s="26">
        <f>ROUND(ROUND(H178,2)*ROUND(G178,3),2)</f>
        <v>0</v>
      </c>
      <c r="O178">
        <f>(I178*21)/100</f>
        <v>0</v>
      </c>
      <c r="P178" t="s">
        <v>23</v>
      </c>
    </row>
    <row r="179" spans="1:5" ht="12.75">
      <c r="A179" s="27" t="s">
        <v>50</v>
      </c>
      <c r="E179" s="28" t="s">
        <v>47</v>
      </c>
    </row>
    <row r="180" spans="1:5" ht="12.75">
      <c r="A180" s="29" t="s">
        <v>52</v>
      </c>
      <c r="E180" s="30" t="s">
        <v>47</v>
      </c>
    </row>
    <row r="181" spans="1:5" ht="114.75">
      <c r="A181" t="s">
        <v>54</v>
      </c>
      <c r="E181" s="28" t="s">
        <v>1438</v>
      </c>
    </row>
    <row r="182" spans="1:16" ht="12.75">
      <c r="A182" s="18" t="s">
        <v>45</v>
      </c>
      <c r="B182" s="22" t="s">
        <v>297</v>
      </c>
      <c r="C182" s="22" t="s">
        <v>1439</v>
      </c>
      <c r="D182" s="18" t="s">
        <v>47</v>
      </c>
      <c r="E182" s="23" t="s">
        <v>1440</v>
      </c>
      <c r="F182" s="24" t="s">
        <v>58</v>
      </c>
      <c r="G182" s="25">
        <v>1</v>
      </c>
      <c r="H182" s="26">
        <v>0</v>
      </c>
      <c r="I182" s="26">
        <f>ROUND(ROUND(H182,2)*ROUND(G182,3),2)</f>
        <v>0</v>
      </c>
      <c r="O182">
        <f>(I182*21)/100</f>
        <v>0</v>
      </c>
      <c r="P182" t="s">
        <v>23</v>
      </c>
    </row>
    <row r="183" spans="1:5" ht="76.5">
      <c r="A183" s="27" t="s">
        <v>50</v>
      </c>
      <c r="E183" s="28" t="s">
        <v>1441</v>
      </c>
    </row>
    <row r="184" spans="1:5" ht="12.75">
      <c r="A184" s="29" t="s">
        <v>52</v>
      </c>
      <c r="E184" s="30" t="s">
        <v>47</v>
      </c>
    </row>
    <row r="185" spans="1:5" ht="12.75">
      <c r="A185" t="s">
        <v>54</v>
      </c>
      <c r="E185" s="28" t="s">
        <v>47</v>
      </c>
    </row>
    <row r="186" spans="1:18" ht="12.75" customHeight="1">
      <c r="A186" s="5" t="s">
        <v>43</v>
      </c>
      <c r="B186" s="5"/>
      <c r="C186" s="32" t="s">
        <v>82</v>
      </c>
      <c r="D186" s="5"/>
      <c r="E186" s="20" t="s">
        <v>593</v>
      </c>
      <c r="F186" s="5"/>
      <c r="G186" s="5"/>
      <c r="H186" s="5"/>
      <c r="I186" s="33">
        <f>0+Q186</f>
        <v>0</v>
      </c>
      <c r="O186">
        <f>0+R186</f>
        <v>0</v>
      </c>
      <c r="Q186">
        <f>0+I187+I191+I195+I199</f>
        <v>0</v>
      </c>
      <c r="R186">
        <f>0+O187+O191+O195+O199</f>
        <v>0</v>
      </c>
    </row>
    <row r="187" spans="1:16" ht="12.75">
      <c r="A187" s="18" t="s">
        <v>45</v>
      </c>
      <c r="B187" s="22" t="s">
        <v>274</v>
      </c>
      <c r="C187" s="22" t="s">
        <v>1442</v>
      </c>
      <c r="D187" s="18" t="s">
        <v>47</v>
      </c>
      <c r="E187" s="23" t="s">
        <v>1443</v>
      </c>
      <c r="F187" s="24" t="s">
        <v>183</v>
      </c>
      <c r="G187" s="25">
        <v>132</v>
      </c>
      <c r="H187" s="26">
        <v>0</v>
      </c>
      <c r="I187" s="26">
        <f>ROUND(ROUND(H187,2)*ROUND(G187,3),2)</f>
        <v>0</v>
      </c>
      <c r="O187">
        <f>(I187*21)/100</f>
        <v>0</v>
      </c>
      <c r="P187" t="s">
        <v>23</v>
      </c>
    </row>
    <row r="188" spans="1:5" ht="12.75">
      <c r="A188" s="27" t="s">
        <v>50</v>
      </c>
      <c r="E188" s="28" t="s">
        <v>1444</v>
      </c>
    </row>
    <row r="189" spans="1:5" ht="12.75">
      <c r="A189" s="29" t="s">
        <v>52</v>
      </c>
      <c r="E189" s="30" t="s">
        <v>1445</v>
      </c>
    </row>
    <row r="190" spans="1:5" ht="242.25">
      <c r="A190" t="s">
        <v>54</v>
      </c>
      <c r="E190" s="28" t="s">
        <v>1446</v>
      </c>
    </row>
    <row r="191" spans="1:16" ht="12.75">
      <c r="A191" s="18" t="s">
        <v>45</v>
      </c>
      <c r="B191" s="22" t="s">
        <v>279</v>
      </c>
      <c r="C191" s="22" t="s">
        <v>1447</v>
      </c>
      <c r="D191" s="18" t="s">
        <v>47</v>
      </c>
      <c r="E191" s="23" t="s">
        <v>1448</v>
      </c>
      <c r="F191" s="24" t="s">
        <v>183</v>
      </c>
      <c r="G191" s="25">
        <v>44</v>
      </c>
      <c r="H191" s="26">
        <v>0</v>
      </c>
      <c r="I191" s="26">
        <f>ROUND(ROUND(H191,2)*ROUND(G191,3),2)</f>
        <v>0</v>
      </c>
      <c r="O191">
        <f>(I191*21)/100</f>
        <v>0</v>
      </c>
      <c r="P191" t="s">
        <v>23</v>
      </c>
    </row>
    <row r="192" spans="1:5" ht="12.75">
      <c r="A192" s="27" t="s">
        <v>50</v>
      </c>
      <c r="E192" s="28" t="s">
        <v>1449</v>
      </c>
    </row>
    <row r="193" spans="1:5" ht="12.75">
      <c r="A193" s="29" t="s">
        <v>52</v>
      </c>
      <c r="E193" s="30" t="s">
        <v>1450</v>
      </c>
    </row>
    <row r="194" spans="1:5" ht="242.25">
      <c r="A194" t="s">
        <v>54</v>
      </c>
      <c r="E194" s="28" t="s">
        <v>1446</v>
      </c>
    </row>
    <row r="195" spans="1:16" ht="12.75">
      <c r="A195" s="18" t="s">
        <v>45</v>
      </c>
      <c r="B195" s="22" t="s">
        <v>285</v>
      </c>
      <c r="C195" s="22" t="s">
        <v>1451</v>
      </c>
      <c r="D195" s="18" t="s">
        <v>47</v>
      </c>
      <c r="E195" s="23" t="s">
        <v>1452</v>
      </c>
      <c r="F195" s="24" t="s">
        <v>183</v>
      </c>
      <c r="G195" s="25">
        <v>24</v>
      </c>
      <c r="H195" s="26">
        <v>0</v>
      </c>
      <c r="I195" s="26">
        <f>ROUND(ROUND(H195,2)*ROUND(G195,3),2)</f>
        <v>0</v>
      </c>
      <c r="O195">
        <f>(I195*21)/100</f>
        <v>0</v>
      </c>
      <c r="P195" t="s">
        <v>23</v>
      </c>
    </row>
    <row r="196" spans="1:5" ht="38.25">
      <c r="A196" s="27" t="s">
        <v>50</v>
      </c>
      <c r="E196" s="28" t="s">
        <v>1453</v>
      </c>
    </row>
    <row r="197" spans="1:5" ht="12.75">
      <c r="A197" s="29" t="s">
        <v>52</v>
      </c>
      <c r="E197" s="30" t="s">
        <v>1454</v>
      </c>
    </row>
    <row r="198" spans="1:5" ht="242.25">
      <c r="A198" t="s">
        <v>54</v>
      </c>
      <c r="E198" s="28" t="s">
        <v>1446</v>
      </c>
    </row>
    <row r="199" spans="1:16" ht="12.75">
      <c r="A199" s="18" t="s">
        <v>45</v>
      </c>
      <c r="B199" s="22" t="s">
        <v>291</v>
      </c>
      <c r="C199" s="22" t="s">
        <v>796</v>
      </c>
      <c r="D199" s="18" t="s">
        <v>47</v>
      </c>
      <c r="E199" s="23" t="s">
        <v>797</v>
      </c>
      <c r="F199" s="24" t="s">
        <v>138</v>
      </c>
      <c r="G199" s="25">
        <v>4</v>
      </c>
      <c r="H199" s="26">
        <v>0</v>
      </c>
      <c r="I199" s="26">
        <f>ROUND(ROUND(H199,2)*ROUND(G199,3),2)</f>
        <v>0</v>
      </c>
      <c r="O199">
        <f>(I199*21)/100</f>
        <v>0</v>
      </c>
      <c r="P199" t="s">
        <v>23</v>
      </c>
    </row>
    <row r="200" spans="1:5" ht="12.75">
      <c r="A200" s="27" t="s">
        <v>50</v>
      </c>
      <c r="E200" s="28" t="s">
        <v>1455</v>
      </c>
    </row>
    <row r="201" spans="1:5" ht="12.75">
      <c r="A201" s="29" t="s">
        <v>52</v>
      </c>
      <c r="E201" s="30" t="s">
        <v>1331</v>
      </c>
    </row>
    <row r="202" spans="1:5" ht="369.75">
      <c r="A202" t="s">
        <v>54</v>
      </c>
      <c r="E202" s="28" t="s">
        <v>442</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0+O8+O13+O54+O59+O64+O69+O134</f>
        <v>0</v>
      </c>
      <c r="P2" t="s">
        <v>22</v>
      </c>
    </row>
    <row r="3" spans="1:16" ht="15" customHeight="1">
      <c r="A3" t="s">
        <v>12</v>
      </c>
      <c r="B3" s="10" t="s">
        <v>14</v>
      </c>
      <c r="C3" s="37" t="s">
        <v>15</v>
      </c>
      <c r="D3" s="34"/>
      <c r="E3" s="11" t="s">
        <v>16</v>
      </c>
      <c r="F3" s="1"/>
      <c r="G3" s="8"/>
      <c r="H3" s="7" t="s">
        <v>1456</v>
      </c>
      <c r="I3" s="31">
        <f>0+I8+I13+I54+I59+I64+I69+I134</f>
        <v>0</v>
      </c>
      <c r="O3" t="s">
        <v>19</v>
      </c>
      <c r="P3" t="s">
        <v>23</v>
      </c>
    </row>
    <row r="4" spans="1:16" ht="15" customHeight="1">
      <c r="A4" t="s">
        <v>17</v>
      </c>
      <c r="B4" s="13" t="s">
        <v>18</v>
      </c>
      <c r="C4" s="38" t="s">
        <v>1456</v>
      </c>
      <c r="D4" s="39"/>
      <c r="E4" s="14" t="s">
        <v>1457</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f>
        <v>0</v>
      </c>
      <c r="R8">
        <f>0+O9</f>
        <v>0</v>
      </c>
    </row>
    <row r="9" spans="1:16" ht="12.75">
      <c r="A9" s="18" t="s">
        <v>45</v>
      </c>
      <c r="B9" s="22" t="s">
        <v>29</v>
      </c>
      <c r="C9" s="22" t="s">
        <v>1307</v>
      </c>
      <c r="D9" s="18" t="s">
        <v>47</v>
      </c>
      <c r="E9" s="23" t="s">
        <v>90</v>
      </c>
      <c r="F9" s="24" t="s">
        <v>138</v>
      </c>
      <c r="G9" s="25">
        <v>32.6</v>
      </c>
      <c r="H9" s="26">
        <v>0</v>
      </c>
      <c r="I9" s="26">
        <f>ROUND(ROUND(H9,2)*ROUND(G9,3),2)</f>
        <v>0</v>
      </c>
      <c r="O9">
        <f>(I9*21)/100</f>
        <v>0</v>
      </c>
      <c r="P9" t="s">
        <v>23</v>
      </c>
    </row>
    <row r="10" spans="1:5" ht="12.75">
      <c r="A10" s="27" t="s">
        <v>50</v>
      </c>
      <c r="E10" s="28" t="s">
        <v>1308</v>
      </c>
    </row>
    <row r="11" spans="1:5" ht="38.25">
      <c r="A11" s="29" t="s">
        <v>52</v>
      </c>
      <c r="E11" s="30" t="s">
        <v>1458</v>
      </c>
    </row>
    <row r="12" spans="1:5" ht="25.5">
      <c r="A12" t="s">
        <v>54</v>
      </c>
      <c r="E12" s="28" t="s">
        <v>94</v>
      </c>
    </row>
    <row r="13" spans="1:18" ht="12.75" customHeight="1">
      <c r="A13" s="5" t="s">
        <v>43</v>
      </c>
      <c r="B13" s="5"/>
      <c r="C13" s="32" t="s">
        <v>29</v>
      </c>
      <c r="D13" s="5"/>
      <c r="E13" s="20" t="s">
        <v>44</v>
      </c>
      <c r="F13" s="5"/>
      <c r="G13" s="5"/>
      <c r="H13" s="5"/>
      <c r="I13" s="33">
        <f>0+Q13</f>
        <v>0</v>
      </c>
      <c r="O13">
        <f>0+R13</f>
        <v>0</v>
      </c>
      <c r="Q13">
        <f>0+I14+I18+I22+I26+I30+I34+I38+I42+I46+I50</f>
        <v>0</v>
      </c>
      <c r="R13">
        <f>0+O14+O18+O22+O26+O30+O34+O38+O42+O46+O50</f>
        <v>0</v>
      </c>
    </row>
    <row r="14" spans="1:16" ht="12.75">
      <c r="A14" s="18" t="s">
        <v>45</v>
      </c>
      <c r="B14" s="22" t="s">
        <v>23</v>
      </c>
      <c r="C14" s="22" t="s">
        <v>1310</v>
      </c>
      <c r="D14" s="18" t="s">
        <v>47</v>
      </c>
      <c r="E14" s="23" t="s">
        <v>1311</v>
      </c>
      <c r="F14" s="24" t="s">
        <v>138</v>
      </c>
      <c r="G14" s="25">
        <v>102.92</v>
      </c>
      <c r="H14" s="26">
        <v>0</v>
      </c>
      <c r="I14" s="26">
        <f>ROUND(ROUND(H14,2)*ROUND(G14,3),2)</f>
        <v>0</v>
      </c>
      <c r="O14">
        <f>(I14*21)/100</f>
        <v>0</v>
      </c>
      <c r="P14" t="s">
        <v>23</v>
      </c>
    </row>
    <row r="15" spans="1:5" ht="12.75">
      <c r="A15" s="27" t="s">
        <v>50</v>
      </c>
      <c r="E15" s="28" t="s">
        <v>1312</v>
      </c>
    </row>
    <row r="16" spans="1:5" ht="63.75">
      <c r="A16" s="29" t="s">
        <v>52</v>
      </c>
      <c r="E16" s="30" t="s">
        <v>1459</v>
      </c>
    </row>
    <row r="17" spans="1:5" ht="306">
      <c r="A17" t="s">
        <v>54</v>
      </c>
      <c r="E17" s="28" t="s">
        <v>230</v>
      </c>
    </row>
    <row r="18" spans="1:16" ht="12.75">
      <c r="A18" s="18" t="s">
        <v>45</v>
      </c>
      <c r="B18" s="22" t="s">
        <v>22</v>
      </c>
      <c r="C18" s="22" t="s">
        <v>269</v>
      </c>
      <c r="D18" s="18" t="s">
        <v>47</v>
      </c>
      <c r="E18" s="23" t="s">
        <v>270</v>
      </c>
      <c r="F18" s="24" t="s">
        <v>138</v>
      </c>
      <c r="G18" s="25">
        <v>10.72</v>
      </c>
      <c r="H18" s="26">
        <v>0</v>
      </c>
      <c r="I18" s="26">
        <f>ROUND(ROUND(H18,2)*ROUND(G18,3),2)</f>
        <v>0</v>
      </c>
      <c r="O18">
        <f>(I18*21)/100</f>
        <v>0</v>
      </c>
      <c r="P18" t="s">
        <v>23</v>
      </c>
    </row>
    <row r="19" spans="1:5" ht="38.25">
      <c r="A19" s="27" t="s">
        <v>50</v>
      </c>
      <c r="E19" s="28" t="s">
        <v>1460</v>
      </c>
    </row>
    <row r="20" spans="1:5" ht="38.25">
      <c r="A20" s="29" t="s">
        <v>52</v>
      </c>
      <c r="E20" s="30" t="s">
        <v>1461</v>
      </c>
    </row>
    <row r="21" spans="1:5" ht="318.75">
      <c r="A21" t="s">
        <v>54</v>
      </c>
      <c r="E21" s="28" t="s">
        <v>273</v>
      </c>
    </row>
    <row r="22" spans="1:16" ht="12.75">
      <c r="A22" s="18" t="s">
        <v>45</v>
      </c>
      <c r="B22" s="22" t="s">
        <v>33</v>
      </c>
      <c r="C22" s="22" t="s">
        <v>1316</v>
      </c>
      <c r="D22" s="18" t="s">
        <v>47</v>
      </c>
      <c r="E22" s="23" t="s">
        <v>1317</v>
      </c>
      <c r="F22" s="24" t="s">
        <v>138</v>
      </c>
      <c r="G22" s="25">
        <v>1.584</v>
      </c>
      <c r="H22" s="26">
        <v>0</v>
      </c>
      <c r="I22" s="26">
        <f>ROUND(ROUND(H22,2)*ROUND(G22,3),2)</f>
        <v>0</v>
      </c>
      <c r="O22">
        <f>(I22*21)/100</f>
        <v>0</v>
      </c>
      <c r="P22" t="s">
        <v>23</v>
      </c>
    </row>
    <row r="23" spans="1:5" ht="12.75">
      <c r="A23" s="27" t="s">
        <v>50</v>
      </c>
      <c r="E23" s="28" t="s">
        <v>1318</v>
      </c>
    </row>
    <row r="24" spans="1:5" ht="12.75">
      <c r="A24" s="29" t="s">
        <v>52</v>
      </c>
      <c r="E24" s="30" t="s">
        <v>1462</v>
      </c>
    </row>
    <row r="25" spans="1:5" ht="318.75">
      <c r="A25" t="s">
        <v>54</v>
      </c>
      <c r="E25" s="28" t="s">
        <v>273</v>
      </c>
    </row>
    <row r="26" spans="1:16" ht="12.75">
      <c r="A26" s="18" t="s">
        <v>45</v>
      </c>
      <c r="B26" s="22" t="s">
        <v>35</v>
      </c>
      <c r="C26" s="22" t="s">
        <v>275</v>
      </c>
      <c r="D26" s="18" t="s">
        <v>47</v>
      </c>
      <c r="E26" s="23" t="s">
        <v>276</v>
      </c>
      <c r="F26" s="24" t="s">
        <v>138</v>
      </c>
      <c r="G26" s="25">
        <v>92.2</v>
      </c>
      <c r="H26" s="26">
        <v>0</v>
      </c>
      <c r="I26" s="26">
        <f>ROUND(ROUND(H26,2)*ROUND(G26,3),2)</f>
        <v>0</v>
      </c>
      <c r="O26">
        <f>(I26*21)/100</f>
        <v>0</v>
      </c>
      <c r="P26" t="s">
        <v>23</v>
      </c>
    </row>
    <row r="27" spans="1:5" ht="12.75">
      <c r="A27" s="27" t="s">
        <v>50</v>
      </c>
      <c r="E27" s="28" t="s">
        <v>1320</v>
      </c>
    </row>
    <row r="28" spans="1:5" ht="38.25">
      <c r="A28" s="29" t="s">
        <v>52</v>
      </c>
      <c r="E28" s="30" t="s">
        <v>1463</v>
      </c>
    </row>
    <row r="29" spans="1:5" ht="318.75">
      <c r="A29" t="s">
        <v>54</v>
      </c>
      <c r="E29" s="28" t="s">
        <v>273</v>
      </c>
    </row>
    <row r="30" spans="1:16" ht="12.75">
      <c r="A30" s="18" t="s">
        <v>45</v>
      </c>
      <c r="B30" s="22" t="s">
        <v>37</v>
      </c>
      <c r="C30" s="22" t="s">
        <v>1322</v>
      </c>
      <c r="D30" s="18" t="s">
        <v>47</v>
      </c>
      <c r="E30" s="23" t="s">
        <v>1323</v>
      </c>
      <c r="F30" s="24" t="s">
        <v>138</v>
      </c>
      <c r="G30" s="25">
        <v>32.6</v>
      </c>
      <c r="H30" s="26">
        <v>0</v>
      </c>
      <c r="I30" s="26">
        <f>ROUND(ROUND(H30,2)*ROUND(G30,3),2)</f>
        <v>0</v>
      </c>
      <c r="O30">
        <f>(I30*21)/100</f>
        <v>0</v>
      </c>
      <c r="P30" t="s">
        <v>23</v>
      </c>
    </row>
    <row r="31" spans="1:5" ht="12.75">
      <c r="A31" s="27" t="s">
        <v>50</v>
      </c>
      <c r="E31" s="28" t="s">
        <v>47</v>
      </c>
    </row>
    <row r="32" spans="1:5" ht="38.25">
      <c r="A32" s="29" t="s">
        <v>52</v>
      </c>
      <c r="E32" s="30" t="s">
        <v>1458</v>
      </c>
    </row>
    <row r="33" spans="1:5" ht="318.75">
      <c r="A33" t="s">
        <v>54</v>
      </c>
      <c r="E33" s="28" t="s">
        <v>273</v>
      </c>
    </row>
    <row r="34" spans="1:16" ht="12.75">
      <c r="A34" s="18" t="s">
        <v>45</v>
      </c>
      <c r="B34" s="22" t="s">
        <v>77</v>
      </c>
      <c r="C34" s="22" t="s">
        <v>1464</v>
      </c>
      <c r="D34" s="18" t="s">
        <v>47</v>
      </c>
      <c r="E34" s="23" t="s">
        <v>1465</v>
      </c>
      <c r="F34" s="24" t="s">
        <v>183</v>
      </c>
      <c r="G34" s="25">
        <v>12</v>
      </c>
      <c r="H34" s="26">
        <v>0</v>
      </c>
      <c r="I34" s="26">
        <f>ROUND(ROUND(H34,2)*ROUND(G34,3),2)</f>
        <v>0</v>
      </c>
      <c r="O34">
        <f>(I34*21)/100</f>
        <v>0</v>
      </c>
      <c r="P34" t="s">
        <v>23</v>
      </c>
    </row>
    <row r="35" spans="1:5" ht="25.5">
      <c r="A35" s="27" t="s">
        <v>50</v>
      </c>
      <c r="E35" s="28" t="s">
        <v>1466</v>
      </c>
    </row>
    <row r="36" spans="1:5" ht="12.75">
      <c r="A36" s="29" t="s">
        <v>52</v>
      </c>
      <c r="E36" s="30" t="s">
        <v>47</v>
      </c>
    </row>
    <row r="37" spans="1:5" ht="25.5">
      <c r="A37" t="s">
        <v>54</v>
      </c>
      <c r="E37" s="28" t="s">
        <v>1467</v>
      </c>
    </row>
    <row r="38" spans="1:16" ht="12.75">
      <c r="A38" s="18" t="s">
        <v>45</v>
      </c>
      <c r="B38" s="22" t="s">
        <v>82</v>
      </c>
      <c r="C38" s="22" t="s">
        <v>286</v>
      </c>
      <c r="D38" s="18" t="s">
        <v>47</v>
      </c>
      <c r="E38" s="23" t="s">
        <v>287</v>
      </c>
      <c r="F38" s="24" t="s">
        <v>138</v>
      </c>
      <c r="G38" s="25">
        <v>32.6</v>
      </c>
      <c r="H38" s="26">
        <v>0</v>
      </c>
      <c r="I38" s="26">
        <f>ROUND(ROUND(H38,2)*ROUND(G38,3),2)</f>
        <v>0</v>
      </c>
      <c r="O38">
        <f>(I38*21)/100</f>
        <v>0</v>
      </c>
      <c r="P38" t="s">
        <v>23</v>
      </c>
    </row>
    <row r="39" spans="1:5" ht="12.75">
      <c r="A39" s="27" t="s">
        <v>50</v>
      </c>
      <c r="E39" s="28" t="s">
        <v>1325</v>
      </c>
    </row>
    <row r="40" spans="1:5" ht="38.25">
      <c r="A40" s="29" t="s">
        <v>52</v>
      </c>
      <c r="E40" s="30" t="s">
        <v>1458</v>
      </c>
    </row>
    <row r="41" spans="1:5" ht="191.25">
      <c r="A41" t="s">
        <v>54</v>
      </c>
      <c r="E41" s="28" t="s">
        <v>290</v>
      </c>
    </row>
    <row r="42" spans="1:16" ht="12.75">
      <c r="A42" s="18" t="s">
        <v>45</v>
      </c>
      <c r="B42" s="22" t="s">
        <v>40</v>
      </c>
      <c r="C42" s="22" t="s">
        <v>1326</v>
      </c>
      <c r="D42" s="18" t="s">
        <v>47</v>
      </c>
      <c r="E42" s="23" t="s">
        <v>1327</v>
      </c>
      <c r="F42" s="24" t="s">
        <v>138</v>
      </c>
      <c r="G42" s="25">
        <v>102.92</v>
      </c>
      <c r="H42" s="26">
        <v>0</v>
      </c>
      <c r="I42" s="26">
        <f>ROUND(ROUND(H42,2)*ROUND(G42,3),2)</f>
        <v>0</v>
      </c>
      <c r="O42">
        <f>(I42*21)/100</f>
        <v>0</v>
      </c>
      <c r="P42" t="s">
        <v>23</v>
      </c>
    </row>
    <row r="43" spans="1:5" ht="38.25">
      <c r="A43" s="27" t="s">
        <v>50</v>
      </c>
      <c r="E43" s="28" t="s">
        <v>1328</v>
      </c>
    </row>
    <row r="44" spans="1:5" ht="63.75">
      <c r="A44" s="29" t="s">
        <v>52</v>
      </c>
      <c r="E44" s="30" t="s">
        <v>1459</v>
      </c>
    </row>
    <row r="45" spans="1:5" ht="229.5">
      <c r="A45" t="s">
        <v>54</v>
      </c>
      <c r="E45" s="28" t="s">
        <v>1329</v>
      </c>
    </row>
    <row r="46" spans="1:16" ht="12.75">
      <c r="A46" s="18" t="s">
        <v>45</v>
      </c>
      <c r="B46" s="22" t="s">
        <v>42</v>
      </c>
      <c r="C46" s="22" t="s">
        <v>740</v>
      </c>
      <c r="D46" s="18" t="s">
        <v>47</v>
      </c>
      <c r="E46" s="23" t="s">
        <v>741</v>
      </c>
      <c r="F46" s="24" t="s">
        <v>138</v>
      </c>
      <c r="G46" s="25">
        <v>0.8</v>
      </c>
      <c r="H46" s="26">
        <v>0</v>
      </c>
      <c r="I46" s="26">
        <f>ROUND(ROUND(H46,2)*ROUND(G46,3),2)</f>
        <v>0</v>
      </c>
      <c r="O46">
        <f>(I46*21)/100</f>
        <v>0</v>
      </c>
      <c r="P46" t="s">
        <v>23</v>
      </c>
    </row>
    <row r="47" spans="1:5" ht="12.75">
      <c r="A47" s="27" t="s">
        <v>50</v>
      </c>
      <c r="E47" s="28" t="s">
        <v>1330</v>
      </c>
    </row>
    <row r="48" spans="1:5" ht="12.75">
      <c r="A48" s="29" t="s">
        <v>52</v>
      </c>
      <c r="E48" s="30" t="s">
        <v>1468</v>
      </c>
    </row>
    <row r="49" spans="1:5" ht="229.5">
      <c r="A49" t="s">
        <v>54</v>
      </c>
      <c r="E49" s="28" t="s">
        <v>744</v>
      </c>
    </row>
    <row r="50" spans="1:16" ht="12.75">
      <c r="A50" s="18" t="s">
        <v>45</v>
      </c>
      <c r="B50" s="22" t="s">
        <v>118</v>
      </c>
      <c r="C50" s="22" t="s">
        <v>301</v>
      </c>
      <c r="D50" s="18" t="s">
        <v>47</v>
      </c>
      <c r="E50" s="23" t="s">
        <v>302</v>
      </c>
      <c r="F50" s="24" t="s">
        <v>138</v>
      </c>
      <c r="G50" s="25">
        <v>30</v>
      </c>
      <c r="H50" s="26">
        <v>0</v>
      </c>
      <c r="I50" s="26">
        <f>ROUND(ROUND(H50,2)*ROUND(G50,3),2)</f>
        <v>0</v>
      </c>
      <c r="O50">
        <f>(I50*21)/100</f>
        <v>0</v>
      </c>
      <c r="P50" t="s">
        <v>23</v>
      </c>
    </row>
    <row r="51" spans="1:5" ht="12.75">
      <c r="A51" s="27" t="s">
        <v>50</v>
      </c>
      <c r="E51" s="28" t="s">
        <v>1332</v>
      </c>
    </row>
    <row r="52" spans="1:5" ht="12.75">
      <c r="A52" s="29" t="s">
        <v>52</v>
      </c>
      <c r="E52" s="30" t="s">
        <v>1469</v>
      </c>
    </row>
    <row r="53" spans="1:5" ht="293.25">
      <c r="A53" t="s">
        <v>54</v>
      </c>
      <c r="E53" s="28" t="s">
        <v>305</v>
      </c>
    </row>
    <row r="54" spans="1:18" ht="12.75" customHeight="1">
      <c r="A54" s="5" t="s">
        <v>43</v>
      </c>
      <c r="B54" s="5"/>
      <c r="C54" s="32" t="s">
        <v>23</v>
      </c>
      <c r="D54" s="5"/>
      <c r="E54" s="20" t="s">
        <v>328</v>
      </c>
      <c r="F54" s="5"/>
      <c r="G54" s="5"/>
      <c r="H54" s="5"/>
      <c r="I54" s="33">
        <f>0+Q54</f>
        <v>0</v>
      </c>
      <c r="O54">
        <f>0+R54</f>
        <v>0</v>
      </c>
      <c r="Q54">
        <f>0+I55</f>
        <v>0</v>
      </c>
      <c r="R54">
        <f>0+O55</f>
        <v>0</v>
      </c>
    </row>
    <row r="55" spans="1:16" ht="12.75">
      <c r="A55" s="18" t="s">
        <v>45</v>
      </c>
      <c r="B55" s="22" t="s">
        <v>121</v>
      </c>
      <c r="C55" s="22" t="s">
        <v>1334</v>
      </c>
      <c r="D55" s="18" t="s">
        <v>47</v>
      </c>
      <c r="E55" s="23" t="s">
        <v>1335</v>
      </c>
      <c r="F55" s="24" t="s">
        <v>138</v>
      </c>
      <c r="G55" s="25">
        <v>1.584</v>
      </c>
      <c r="H55" s="26">
        <v>0</v>
      </c>
      <c r="I55" s="26">
        <f>ROUND(ROUND(H55,2)*ROUND(G55,3),2)</f>
        <v>0</v>
      </c>
      <c r="O55">
        <f>(I55*21)/100</f>
        <v>0</v>
      </c>
      <c r="P55" t="s">
        <v>23</v>
      </c>
    </row>
    <row r="56" spans="1:5" ht="12.75">
      <c r="A56" s="27" t="s">
        <v>50</v>
      </c>
      <c r="E56" s="28" t="s">
        <v>1470</v>
      </c>
    </row>
    <row r="57" spans="1:5" ht="12.75">
      <c r="A57" s="29" t="s">
        <v>52</v>
      </c>
      <c r="E57" s="30" t="s">
        <v>1462</v>
      </c>
    </row>
    <row r="58" spans="1:5" ht="369.75">
      <c r="A58" t="s">
        <v>54</v>
      </c>
      <c r="E58" s="28" t="s">
        <v>376</v>
      </c>
    </row>
    <row r="59" spans="1:18" ht="12.75" customHeight="1">
      <c r="A59" s="5" t="s">
        <v>43</v>
      </c>
      <c r="B59" s="5"/>
      <c r="C59" s="32" t="s">
        <v>33</v>
      </c>
      <c r="D59" s="5"/>
      <c r="E59" s="20" t="s">
        <v>448</v>
      </c>
      <c r="F59" s="5"/>
      <c r="G59" s="5"/>
      <c r="H59" s="5"/>
      <c r="I59" s="33">
        <f>0+Q59</f>
        <v>0</v>
      </c>
      <c r="O59">
        <f>0+R59</f>
        <v>0</v>
      </c>
      <c r="Q59">
        <f>0+I60</f>
        <v>0</v>
      </c>
      <c r="R59">
        <f>0+O60</f>
        <v>0</v>
      </c>
    </row>
    <row r="60" spans="1:16" ht="12.75">
      <c r="A60" s="18" t="s">
        <v>45</v>
      </c>
      <c r="B60" s="22" t="s">
        <v>127</v>
      </c>
      <c r="C60" s="22" t="s">
        <v>461</v>
      </c>
      <c r="D60" s="18" t="s">
        <v>47</v>
      </c>
      <c r="E60" s="23" t="s">
        <v>462</v>
      </c>
      <c r="F60" s="24" t="s">
        <v>138</v>
      </c>
      <c r="G60" s="25">
        <v>0.2</v>
      </c>
      <c r="H60" s="26">
        <v>0</v>
      </c>
      <c r="I60" s="26">
        <f>ROUND(ROUND(H60,2)*ROUND(G60,3),2)</f>
        <v>0</v>
      </c>
      <c r="O60">
        <f>(I60*21)/100</f>
        <v>0</v>
      </c>
      <c r="P60" t="s">
        <v>23</v>
      </c>
    </row>
    <row r="61" spans="1:5" ht="12.75">
      <c r="A61" s="27" t="s">
        <v>50</v>
      </c>
      <c r="E61" s="28" t="s">
        <v>1337</v>
      </c>
    </row>
    <row r="62" spans="1:5" ht="12.75">
      <c r="A62" s="29" t="s">
        <v>52</v>
      </c>
      <c r="E62" s="30" t="s">
        <v>1471</v>
      </c>
    </row>
    <row r="63" spans="1:5" ht="369.75">
      <c r="A63" t="s">
        <v>54</v>
      </c>
      <c r="E63" s="28" t="s">
        <v>442</v>
      </c>
    </row>
    <row r="64" spans="1:18" ht="12.75" customHeight="1">
      <c r="A64" s="5" t="s">
        <v>43</v>
      </c>
      <c r="B64" s="5"/>
      <c r="C64" s="32" t="s">
        <v>35</v>
      </c>
      <c r="D64" s="5"/>
      <c r="E64" s="20" t="s">
        <v>497</v>
      </c>
      <c r="F64" s="5"/>
      <c r="G64" s="5"/>
      <c r="H64" s="5"/>
      <c r="I64" s="33">
        <f>0+Q64</f>
        <v>0</v>
      </c>
      <c r="O64">
        <f>0+R64</f>
        <v>0</v>
      </c>
      <c r="Q64">
        <f>0+I65</f>
        <v>0</v>
      </c>
      <c r="R64">
        <f>0+O65</f>
        <v>0</v>
      </c>
    </row>
    <row r="65" spans="1:16" ht="12.75">
      <c r="A65" s="18" t="s">
        <v>45</v>
      </c>
      <c r="B65" s="22" t="s">
        <v>131</v>
      </c>
      <c r="C65" s="22" t="s">
        <v>1339</v>
      </c>
      <c r="D65" s="18" t="s">
        <v>47</v>
      </c>
      <c r="E65" s="23" t="s">
        <v>1340</v>
      </c>
      <c r="F65" s="24" t="s">
        <v>138</v>
      </c>
      <c r="G65" s="25">
        <v>0.8</v>
      </c>
      <c r="H65" s="26">
        <v>0</v>
      </c>
      <c r="I65" s="26">
        <f>ROUND(ROUND(H65,2)*ROUND(G65,3),2)</f>
        <v>0</v>
      </c>
      <c r="O65">
        <f>(I65*21)/100</f>
        <v>0</v>
      </c>
      <c r="P65" t="s">
        <v>23</v>
      </c>
    </row>
    <row r="66" spans="1:5" ht="12.75">
      <c r="A66" s="27" t="s">
        <v>50</v>
      </c>
      <c r="E66" s="28" t="s">
        <v>1341</v>
      </c>
    </row>
    <row r="67" spans="1:5" ht="12.75">
      <c r="A67" s="29" t="s">
        <v>52</v>
      </c>
      <c r="E67" s="30" t="s">
        <v>1468</v>
      </c>
    </row>
    <row r="68" spans="1:5" ht="127.5">
      <c r="A68" t="s">
        <v>54</v>
      </c>
      <c r="E68" s="28" t="s">
        <v>503</v>
      </c>
    </row>
    <row r="69" spans="1:18" ht="12.75" customHeight="1">
      <c r="A69" s="5" t="s">
        <v>43</v>
      </c>
      <c r="B69" s="5"/>
      <c r="C69" s="32" t="s">
        <v>77</v>
      </c>
      <c r="D69" s="5"/>
      <c r="E69" s="20" t="s">
        <v>581</v>
      </c>
      <c r="F69" s="5"/>
      <c r="G69" s="5"/>
      <c r="H69" s="5"/>
      <c r="I69" s="33">
        <f>0+Q69</f>
        <v>0</v>
      </c>
      <c r="O69">
        <f>0+R69</f>
        <v>0</v>
      </c>
      <c r="Q69">
        <f>0+I70+I74+I78+I82+I86+I90+I94+I98+I102+I106+I110+I114+I118+I122+I126+I130</f>
        <v>0</v>
      </c>
      <c r="R69">
        <f>0+O70+O74+O78+O82+O86+O90+O94+O98+O102+O106+O110+O114+O118+O122+O126+O130</f>
        <v>0</v>
      </c>
    </row>
    <row r="70" spans="1:16" ht="12.75">
      <c r="A70" s="18" t="s">
        <v>45</v>
      </c>
      <c r="B70" s="22" t="s">
        <v>135</v>
      </c>
      <c r="C70" s="22" t="s">
        <v>1353</v>
      </c>
      <c r="D70" s="18" t="s">
        <v>47</v>
      </c>
      <c r="E70" s="23" t="s">
        <v>1354</v>
      </c>
      <c r="F70" s="24" t="s">
        <v>183</v>
      </c>
      <c r="G70" s="25">
        <v>16.5</v>
      </c>
      <c r="H70" s="26">
        <v>0</v>
      </c>
      <c r="I70" s="26">
        <f>ROUND(ROUND(H70,2)*ROUND(G70,3),2)</f>
        <v>0</v>
      </c>
      <c r="O70">
        <f>(I70*21)/100</f>
        <v>0</v>
      </c>
      <c r="P70" t="s">
        <v>23</v>
      </c>
    </row>
    <row r="71" spans="1:5" ht="51">
      <c r="A71" s="27" t="s">
        <v>50</v>
      </c>
      <c r="E71" s="28" t="s">
        <v>1355</v>
      </c>
    </row>
    <row r="72" spans="1:5" ht="12.75">
      <c r="A72" s="29" t="s">
        <v>52</v>
      </c>
      <c r="E72" s="30" t="s">
        <v>1472</v>
      </c>
    </row>
    <row r="73" spans="1:5" ht="102">
      <c r="A73" t="s">
        <v>54</v>
      </c>
      <c r="E73" s="28" t="s">
        <v>1357</v>
      </c>
    </row>
    <row r="74" spans="1:16" ht="12.75">
      <c r="A74" s="18" t="s">
        <v>45</v>
      </c>
      <c r="B74" s="22" t="s">
        <v>142</v>
      </c>
      <c r="C74" s="22" t="s">
        <v>1358</v>
      </c>
      <c r="D74" s="18" t="s">
        <v>47</v>
      </c>
      <c r="E74" s="23" t="s">
        <v>1359</v>
      </c>
      <c r="F74" s="24" t="s">
        <v>183</v>
      </c>
      <c r="G74" s="25">
        <v>360.15</v>
      </c>
      <c r="H74" s="26">
        <v>0</v>
      </c>
      <c r="I74" s="26">
        <f>ROUND(ROUND(H74,2)*ROUND(G74,3),2)</f>
        <v>0</v>
      </c>
      <c r="O74">
        <f>(I74*21)/100</f>
        <v>0</v>
      </c>
      <c r="P74" t="s">
        <v>23</v>
      </c>
    </row>
    <row r="75" spans="1:5" ht="38.25">
      <c r="A75" s="27" t="s">
        <v>50</v>
      </c>
      <c r="E75" s="28" t="s">
        <v>1360</v>
      </c>
    </row>
    <row r="76" spans="1:5" ht="12.75">
      <c r="A76" s="29" t="s">
        <v>52</v>
      </c>
      <c r="E76" s="30" t="s">
        <v>1473</v>
      </c>
    </row>
    <row r="77" spans="1:5" ht="127.5">
      <c r="A77" t="s">
        <v>54</v>
      </c>
      <c r="E77" s="28" t="s">
        <v>1362</v>
      </c>
    </row>
    <row r="78" spans="1:16" ht="12.75">
      <c r="A78" s="18" t="s">
        <v>45</v>
      </c>
      <c r="B78" s="22" t="s">
        <v>145</v>
      </c>
      <c r="C78" s="22" t="s">
        <v>1363</v>
      </c>
      <c r="D78" s="18" t="s">
        <v>1369</v>
      </c>
      <c r="E78" s="23" t="s">
        <v>1365</v>
      </c>
      <c r="F78" s="24" t="s">
        <v>183</v>
      </c>
      <c r="G78" s="25">
        <v>62.7</v>
      </c>
      <c r="H78" s="26">
        <v>0</v>
      </c>
      <c r="I78" s="26">
        <f>ROUND(ROUND(H78,2)*ROUND(G78,3),2)</f>
        <v>0</v>
      </c>
      <c r="O78">
        <f>(I78*21)/100</f>
        <v>0</v>
      </c>
      <c r="P78" t="s">
        <v>23</v>
      </c>
    </row>
    <row r="79" spans="1:5" ht="25.5">
      <c r="A79" s="27" t="s">
        <v>50</v>
      </c>
      <c r="E79" s="28" t="s">
        <v>1370</v>
      </c>
    </row>
    <row r="80" spans="1:5" ht="12.75">
      <c r="A80" s="29" t="s">
        <v>52</v>
      </c>
      <c r="E80" s="30" t="s">
        <v>1474</v>
      </c>
    </row>
    <row r="81" spans="1:5" ht="89.25">
      <c r="A81" t="s">
        <v>54</v>
      </c>
      <c r="E81" s="28" t="s">
        <v>1368</v>
      </c>
    </row>
    <row r="82" spans="1:16" ht="25.5">
      <c r="A82" s="18" t="s">
        <v>45</v>
      </c>
      <c r="B82" s="22" t="s">
        <v>150</v>
      </c>
      <c r="C82" s="22" t="s">
        <v>1372</v>
      </c>
      <c r="D82" s="18" t="s">
        <v>1364</v>
      </c>
      <c r="E82" s="23" t="s">
        <v>1373</v>
      </c>
      <c r="F82" s="24" t="s">
        <v>183</v>
      </c>
      <c r="G82" s="25">
        <v>36.75</v>
      </c>
      <c r="H82" s="26">
        <v>0</v>
      </c>
      <c r="I82" s="26">
        <f>ROUND(ROUND(H82,2)*ROUND(G82,3),2)</f>
        <v>0</v>
      </c>
      <c r="O82">
        <f>(I82*21)/100</f>
        <v>0</v>
      </c>
      <c r="P82" t="s">
        <v>23</v>
      </c>
    </row>
    <row r="83" spans="1:5" ht="25.5">
      <c r="A83" s="27" t="s">
        <v>50</v>
      </c>
      <c r="E83" s="28" t="s">
        <v>1374</v>
      </c>
    </row>
    <row r="84" spans="1:5" ht="12.75">
      <c r="A84" s="29" t="s">
        <v>52</v>
      </c>
      <c r="E84" s="30" t="s">
        <v>1475</v>
      </c>
    </row>
    <row r="85" spans="1:5" ht="89.25">
      <c r="A85" t="s">
        <v>54</v>
      </c>
      <c r="E85" s="28" t="s">
        <v>1368</v>
      </c>
    </row>
    <row r="86" spans="1:16" ht="25.5">
      <c r="A86" s="18" t="s">
        <v>45</v>
      </c>
      <c r="B86" s="22" t="s">
        <v>155</v>
      </c>
      <c r="C86" s="22" t="s">
        <v>1372</v>
      </c>
      <c r="D86" s="18" t="s">
        <v>1369</v>
      </c>
      <c r="E86" s="23" t="s">
        <v>1373</v>
      </c>
      <c r="F86" s="24" t="s">
        <v>183</v>
      </c>
      <c r="G86" s="25">
        <v>318.15</v>
      </c>
      <c r="H86" s="26">
        <v>0</v>
      </c>
      <c r="I86" s="26">
        <f>ROUND(ROUND(H86,2)*ROUND(G86,3),2)</f>
        <v>0</v>
      </c>
      <c r="O86">
        <f>(I86*21)/100</f>
        <v>0</v>
      </c>
      <c r="P86" t="s">
        <v>23</v>
      </c>
    </row>
    <row r="87" spans="1:5" ht="25.5">
      <c r="A87" s="27" t="s">
        <v>50</v>
      </c>
      <c r="E87" s="28" t="s">
        <v>1376</v>
      </c>
    </row>
    <row r="88" spans="1:5" ht="12.75">
      <c r="A88" s="29" t="s">
        <v>52</v>
      </c>
      <c r="E88" s="30" t="s">
        <v>1476</v>
      </c>
    </row>
    <row r="89" spans="1:5" ht="89.25">
      <c r="A89" t="s">
        <v>54</v>
      </c>
      <c r="E89" s="28" t="s">
        <v>1368</v>
      </c>
    </row>
    <row r="90" spans="1:16" ht="25.5">
      <c r="A90" s="18" t="s">
        <v>45</v>
      </c>
      <c r="B90" s="22" t="s">
        <v>160</v>
      </c>
      <c r="C90" s="22" t="s">
        <v>1378</v>
      </c>
      <c r="D90" s="18" t="s">
        <v>47</v>
      </c>
      <c r="E90" s="23" t="s">
        <v>1379</v>
      </c>
      <c r="F90" s="24" t="s">
        <v>183</v>
      </c>
      <c r="G90" s="25">
        <v>5.25</v>
      </c>
      <c r="H90" s="26">
        <v>0</v>
      </c>
      <c r="I90" s="26">
        <f>ROUND(ROUND(H90,2)*ROUND(G90,3),2)</f>
        <v>0</v>
      </c>
      <c r="O90">
        <f>(I90*21)/100</f>
        <v>0</v>
      </c>
      <c r="P90" t="s">
        <v>23</v>
      </c>
    </row>
    <row r="91" spans="1:5" ht="25.5">
      <c r="A91" s="27" t="s">
        <v>50</v>
      </c>
      <c r="E91" s="28" t="s">
        <v>1380</v>
      </c>
    </row>
    <row r="92" spans="1:5" ht="12.75">
      <c r="A92" s="29" t="s">
        <v>52</v>
      </c>
      <c r="E92" s="30" t="s">
        <v>1477</v>
      </c>
    </row>
    <row r="93" spans="1:5" ht="89.25">
      <c r="A93" t="s">
        <v>54</v>
      </c>
      <c r="E93" s="28" t="s">
        <v>1368</v>
      </c>
    </row>
    <row r="94" spans="1:16" ht="25.5">
      <c r="A94" s="18" t="s">
        <v>45</v>
      </c>
      <c r="B94" s="22" t="s">
        <v>166</v>
      </c>
      <c r="C94" s="22" t="s">
        <v>1382</v>
      </c>
      <c r="D94" s="18" t="s">
        <v>47</v>
      </c>
      <c r="E94" s="23" t="s">
        <v>1383</v>
      </c>
      <c r="F94" s="24" t="s">
        <v>58</v>
      </c>
      <c r="G94" s="25">
        <v>22</v>
      </c>
      <c r="H94" s="26">
        <v>0</v>
      </c>
      <c r="I94" s="26">
        <f>ROUND(ROUND(H94,2)*ROUND(G94,3),2)</f>
        <v>0</v>
      </c>
      <c r="O94">
        <f>(I94*21)/100</f>
        <v>0</v>
      </c>
      <c r="P94" t="s">
        <v>23</v>
      </c>
    </row>
    <row r="95" spans="1:5" ht="12.75">
      <c r="A95" s="27" t="s">
        <v>50</v>
      </c>
      <c r="E95" s="28" t="s">
        <v>1384</v>
      </c>
    </row>
    <row r="96" spans="1:5" ht="12.75">
      <c r="A96" s="29" t="s">
        <v>52</v>
      </c>
      <c r="E96" s="30" t="s">
        <v>47</v>
      </c>
    </row>
    <row r="97" spans="1:5" ht="102">
      <c r="A97" t="s">
        <v>54</v>
      </c>
      <c r="E97" s="28" t="s">
        <v>1385</v>
      </c>
    </row>
    <row r="98" spans="1:16" ht="25.5">
      <c r="A98" s="18" t="s">
        <v>45</v>
      </c>
      <c r="B98" s="22" t="s">
        <v>172</v>
      </c>
      <c r="C98" s="22" t="s">
        <v>1386</v>
      </c>
      <c r="D98" s="18" t="s">
        <v>47</v>
      </c>
      <c r="E98" s="23" t="s">
        <v>1387</v>
      </c>
      <c r="F98" s="24" t="s">
        <v>58</v>
      </c>
      <c r="G98" s="25">
        <v>2</v>
      </c>
      <c r="H98" s="26">
        <v>0</v>
      </c>
      <c r="I98" s="26">
        <f>ROUND(ROUND(H98,2)*ROUND(G98,3),2)</f>
        <v>0</v>
      </c>
      <c r="O98">
        <f>(I98*21)/100</f>
        <v>0</v>
      </c>
      <c r="P98" t="s">
        <v>23</v>
      </c>
    </row>
    <row r="99" spans="1:5" ht="12.75">
      <c r="A99" s="27" t="s">
        <v>50</v>
      </c>
      <c r="E99" s="28" t="s">
        <v>1384</v>
      </c>
    </row>
    <row r="100" spans="1:5" ht="12.75">
      <c r="A100" s="29" t="s">
        <v>52</v>
      </c>
      <c r="E100" s="30" t="s">
        <v>47</v>
      </c>
    </row>
    <row r="101" spans="1:5" ht="102">
      <c r="A101" t="s">
        <v>54</v>
      </c>
      <c r="E101" s="28" t="s">
        <v>1385</v>
      </c>
    </row>
    <row r="102" spans="1:16" ht="12.75">
      <c r="A102" s="18" t="s">
        <v>45</v>
      </c>
      <c r="B102" s="22" t="s">
        <v>177</v>
      </c>
      <c r="C102" s="22" t="s">
        <v>1392</v>
      </c>
      <c r="D102" s="18" t="s">
        <v>1364</v>
      </c>
      <c r="E102" s="23" t="s">
        <v>1393</v>
      </c>
      <c r="F102" s="24" t="s">
        <v>58</v>
      </c>
      <c r="G102" s="25">
        <v>9</v>
      </c>
      <c r="H102" s="26">
        <v>0</v>
      </c>
      <c r="I102" s="26">
        <f>ROUND(ROUND(H102,2)*ROUND(G102,3),2)</f>
        <v>0</v>
      </c>
      <c r="O102">
        <f>(I102*21)/100</f>
        <v>0</v>
      </c>
      <c r="P102" t="s">
        <v>23</v>
      </c>
    </row>
    <row r="103" spans="1:5" ht="38.25">
      <c r="A103" s="27" t="s">
        <v>50</v>
      </c>
      <c r="E103" s="28" t="s">
        <v>1394</v>
      </c>
    </row>
    <row r="104" spans="1:5" ht="12.75">
      <c r="A104" s="29" t="s">
        <v>52</v>
      </c>
      <c r="E104" s="30" t="s">
        <v>47</v>
      </c>
    </row>
    <row r="105" spans="1:5" ht="114.75">
      <c r="A105" t="s">
        <v>54</v>
      </c>
      <c r="E105" s="28" t="s">
        <v>1395</v>
      </c>
    </row>
    <row r="106" spans="1:16" ht="12.75">
      <c r="A106" s="18" t="s">
        <v>45</v>
      </c>
      <c r="B106" s="22" t="s">
        <v>180</v>
      </c>
      <c r="C106" s="22" t="s">
        <v>1397</v>
      </c>
      <c r="D106" s="18" t="s">
        <v>1369</v>
      </c>
      <c r="E106" s="23" t="s">
        <v>1398</v>
      </c>
      <c r="F106" s="24" t="s">
        <v>58</v>
      </c>
      <c r="G106" s="25">
        <v>2</v>
      </c>
      <c r="H106" s="26">
        <v>0</v>
      </c>
      <c r="I106" s="26">
        <f>ROUND(ROUND(H106,2)*ROUND(G106,3),2)</f>
        <v>0</v>
      </c>
      <c r="O106">
        <f>(I106*21)/100</f>
        <v>0</v>
      </c>
      <c r="P106" t="s">
        <v>23</v>
      </c>
    </row>
    <row r="107" spans="1:5" ht="25.5">
      <c r="A107" s="27" t="s">
        <v>50</v>
      </c>
      <c r="E107" s="28" t="s">
        <v>1400</v>
      </c>
    </row>
    <row r="108" spans="1:5" ht="12.75">
      <c r="A108" s="29" t="s">
        <v>52</v>
      </c>
      <c r="E108" s="30" t="s">
        <v>47</v>
      </c>
    </row>
    <row r="109" spans="1:5" ht="114.75">
      <c r="A109" t="s">
        <v>54</v>
      </c>
      <c r="E109" s="28" t="s">
        <v>1395</v>
      </c>
    </row>
    <row r="110" spans="1:16" ht="12.75">
      <c r="A110" s="18" t="s">
        <v>45</v>
      </c>
      <c r="B110" s="22" t="s">
        <v>186</v>
      </c>
      <c r="C110" s="22" t="s">
        <v>1405</v>
      </c>
      <c r="D110" s="18" t="s">
        <v>47</v>
      </c>
      <c r="E110" s="23" t="s">
        <v>1406</v>
      </c>
      <c r="F110" s="24" t="s">
        <v>58</v>
      </c>
      <c r="G110" s="25">
        <v>11</v>
      </c>
      <c r="H110" s="26">
        <v>0</v>
      </c>
      <c r="I110" s="26">
        <f>ROUND(ROUND(H110,2)*ROUND(G110,3),2)</f>
        <v>0</v>
      </c>
      <c r="O110">
        <f>(I110*21)/100</f>
        <v>0</v>
      </c>
      <c r="P110" t="s">
        <v>23</v>
      </c>
    </row>
    <row r="111" spans="1:5" ht="12.75">
      <c r="A111" s="27" t="s">
        <v>50</v>
      </c>
      <c r="E111" s="28" t="s">
        <v>47</v>
      </c>
    </row>
    <row r="112" spans="1:5" ht="12.75">
      <c r="A112" s="29" t="s">
        <v>52</v>
      </c>
      <c r="E112" s="30" t="s">
        <v>1478</v>
      </c>
    </row>
    <row r="113" spans="1:5" ht="89.25">
      <c r="A113" t="s">
        <v>54</v>
      </c>
      <c r="E113" s="28" t="s">
        <v>1407</v>
      </c>
    </row>
    <row r="114" spans="1:16" ht="25.5">
      <c r="A114" s="18" t="s">
        <v>45</v>
      </c>
      <c r="B114" s="22" t="s">
        <v>191</v>
      </c>
      <c r="C114" s="22" t="s">
        <v>1411</v>
      </c>
      <c r="D114" s="18" t="s">
        <v>47</v>
      </c>
      <c r="E114" s="23" t="s">
        <v>1412</v>
      </c>
      <c r="F114" s="24" t="s">
        <v>58</v>
      </c>
      <c r="G114" s="25">
        <v>2</v>
      </c>
      <c r="H114" s="26">
        <v>0</v>
      </c>
      <c r="I114" s="26">
        <f>ROUND(ROUND(H114,2)*ROUND(G114,3),2)</f>
        <v>0</v>
      </c>
      <c r="O114">
        <f>(I114*21)/100</f>
        <v>0</v>
      </c>
      <c r="P114" t="s">
        <v>23</v>
      </c>
    </row>
    <row r="115" spans="1:5" ht="51">
      <c r="A115" s="27" t="s">
        <v>50</v>
      </c>
      <c r="E115" s="28" t="s">
        <v>1413</v>
      </c>
    </row>
    <row r="116" spans="1:5" ht="12.75">
      <c r="A116" s="29" t="s">
        <v>52</v>
      </c>
      <c r="E116" s="30" t="s">
        <v>47</v>
      </c>
    </row>
    <row r="117" spans="1:5" ht="89.25">
      <c r="A117" t="s">
        <v>54</v>
      </c>
      <c r="E117" s="28" t="s">
        <v>1414</v>
      </c>
    </row>
    <row r="118" spans="1:16" ht="12.75">
      <c r="A118" s="18" t="s">
        <v>45</v>
      </c>
      <c r="B118" s="22" t="s">
        <v>196</v>
      </c>
      <c r="C118" s="22" t="s">
        <v>1415</v>
      </c>
      <c r="D118" s="18" t="s">
        <v>1364</v>
      </c>
      <c r="E118" s="23" t="s">
        <v>1416</v>
      </c>
      <c r="F118" s="24" t="s">
        <v>58</v>
      </c>
      <c r="G118" s="25">
        <v>9</v>
      </c>
      <c r="H118" s="26">
        <v>0</v>
      </c>
      <c r="I118" s="26">
        <f>ROUND(ROUND(H118,2)*ROUND(G118,3),2)</f>
        <v>0</v>
      </c>
      <c r="O118">
        <f>(I118*21)/100</f>
        <v>0</v>
      </c>
      <c r="P118" t="s">
        <v>23</v>
      </c>
    </row>
    <row r="119" spans="1:5" ht="38.25">
      <c r="A119" s="27" t="s">
        <v>50</v>
      </c>
      <c r="E119" s="28" t="s">
        <v>1417</v>
      </c>
    </row>
    <row r="120" spans="1:5" ht="12.75">
      <c r="A120" s="29" t="s">
        <v>52</v>
      </c>
      <c r="E120" s="30" t="s">
        <v>47</v>
      </c>
    </row>
    <row r="121" spans="1:5" ht="89.25">
      <c r="A121" t="s">
        <v>54</v>
      </c>
      <c r="E121" s="28" t="s">
        <v>1414</v>
      </c>
    </row>
    <row r="122" spans="1:16" ht="25.5">
      <c r="A122" s="18" t="s">
        <v>45</v>
      </c>
      <c r="B122" s="22" t="s">
        <v>201</v>
      </c>
      <c r="C122" s="22" t="s">
        <v>1419</v>
      </c>
      <c r="D122" s="18" t="s">
        <v>47</v>
      </c>
      <c r="E122" s="23" t="s">
        <v>1420</v>
      </c>
      <c r="F122" s="24" t="s">
        <v>58</v>
      </c>
      <c r="G122" s="25">
        <v>1</v>
      </c>
      <c r="H122" s="26">
        <v>0</v>
      </c>
      <c r="I122" s="26">
        <f>ROUND(ROUND(H122,2)*ROUND(G122,3),2)</f>
        <v>0</v>
      </c>
      <c r="O122">
        <f>(I122*21)/100</f>
        <v>0</v>
      </c>
      <c r="P122" t="s">
        <v>23</v>
      </c>
    </row>
    <row r="123" spans="1:5" ht="25.5">
      <c r="A123" s="27" t="s">
        <v>50</v>
      </c>
      <c r="E123" s="28" t="s">
        <v>1421</v>
      </c>
    </row>
    <row r="124" spans="1:5" ht="12.75">
      <c r="A124" s="29" t="s">
        <v>52</v>
      </c>
      <c r="E124" s="30" t="s">
        <v>47</v>
      </c>
    </row>
    <row r="125" spans="1:5" ht="102">
      <c r="A125" t="s">
        <v>54</v>
      </c>
      <c r="E125" s="28" t="s">
        <v>1422</v>
      </c>
    </row>
    <row r="126" spans="1:16" ht="12.75">
      <c r="A126" s="18" t="s">
        <v>45</v>
      </c>
      <c r="B126" s="22" t="s">
        <v>204</v>
      </c>
      <c r="C126" s="22" t="s">
        <v>1432</v>
      </c>
      <c r="D126" s="18" t="s">
        <v>47</v>
      </c>
      <c r="E126" s="23" t="s">
        <v>1433</v>
      </c>
      <c r="F126" s="24" t="s">
        <v>58</v>
      </c>
      <c r="G126" s="25">
        <v>3</v>
      </c>
      <c r="H126" s="26">
        <v>0</v>
      </c>
      <c r="I126" s="26">
        <f>ROUND(ROUND(H126,2)*ROUND(G126,3),2)</f>
        <v>0</v>
      </c>
      <c r="O126">
        <f>(I126*21)/100</f>
        <v>0</v>
      </c>
      <c r="P126" t="s">
        <v>23</v>
      </c>
    </row>
    <row r="127" spans="1:5" ht="12.75">
      <c r="A127" s="27" t="s">
        <v>50</v>
      </c>
      <c r="E127" s="28" t="s">
        <v>1434</v>
      </c>
    </row>
    <row r="128" spans="1:5" ht="12.75">
      <c r="A128" s="29" t="s">
        <v>52</v>
      </c>
      <c r="E128" s="30" t="s">
        <v>47</v>
      </c>
    </row>
    <row r="129" spans="1:5" ht="89.25">
      <c r="A129" t="s">
        <v>54</v>
      </c>
      <c r="E129" s="28" t="s">
        <v>1435</v>
      </c>
    </row>
    <row r="130" spans="1:16" ht="25.5">
      <c r="A130" s="18" t="s">
        <v>45</v>
      </c>
      <c r="B130" s="22" t="s">
        <v>207</v>
      </c>
      <c r="C130" s="22" t="s">
        <v>1436</v>
      </c>
      <c r="D130" s="18" t="s">
        <v>47</v>
      </c>
      <c r="E130" s="23" t="s">
        <v>1437</v>
      </c>
      <c r="F130" s="24" t="s">
        <v>58</v>
      </c>
      <c r="G130" s="25">
        <v>1</v>
      </c>
      <c r="H130" s="26">
        <v>0</v>
      </c>
      <c r="I130" s="26">
        <f>ROUND(ROUND(H130,2)*ROUND(G130,3),2)</f>
        <v>0</v>
      </c>
      <c r="O130">
        <f>(I130*21)/100</f>
        <v>0</v>
      </c>
      <c r="P130" t="s">
        <v>23</v>
      </c>
    </row>
    <row r="131" spans="1:5" ht="12.75">
      <c r="A131" s="27" t="s">
        <v>50</v>
      </c>
      <c r="E131" s="28" t="s">
        <v>47</v>
      </c>
    </row>
    <row r="132" spans="1:5" ht="12.75">
      <c r="A132" s="29" t="s">
        <v>52</v>
      </c>
      <c r="E132" s="30" t="s">
        <v>47</v>
      </c>
    </row>
    <row r="133" spans="1:5" ht="114.75">
      <c r="A133" t="s">
        <v>54</v>
      </c>
      <c r="E133" s="28" t="s">
        <v>1438</v>
      </c>
    </row>
    <row r="134" spans="1:18" ht="12.75" customHeight="1">
      <c r="A134" s="5" t="s">
        <v>43</v>
      </c>
      <c r="B134" s="5"/>
      <c r="C134" s="32" t="s">
        <v>82</v>
      </c>
      <c r="D134" s="5"/>
      <c r="E134" s="20" t="s">
        <v>593</v>
      </c>
      <c r="F134" s="5"/>
      <c r="G134" s="5"/>
      <c r="H134" s="5"/>
      <c r="I134" s="33">
        <f>0+Q134</f>
        <v>0</v>
      </c>
      <c r="O134">
        <f>0+R134</f>
        <v>0</v>
      </c>
      <c r="Q134">
        <f>0+I135+I139+I143+I147</f>
        <v>0</v>
      </c>
      <c r="R134">
        <f>0+O135+O139+O143+O147</f>
        <v>0</v>
      </c>
    </row>
    <row r="135" spans="1:16" ht="12.75">
      <c r="A135" s="18" t="s">
        <v>45</v>
      </c>
      <c r="B135" s="22" t="s">
        <v>210</v>
      </c>
      <c r="C135" s="22" t="s">
        <v>1442</v>
      </c>
      <c r="D135" s="18" t="s">
        <v>47</v>
      </c>
      <c r="E135" s="23" t="s">
        <v>1443</v>
      </c>
      <c r="F135" s="24" t="s">
        <v>183</v>
      </c>
      <c r="G135" s="25">
        <v>48.4</v>
      </c>
      <c r="H135" s="26">
        <v>0</v>
      </c>
      <c r="I135" s="26">
        <f>ROUND(ROUND(H135,2)*ROUND(G135,3),2)</f>
        <v>0</v>
      </c>
      <c r="O135">
        <f>(I135*21)/100</f>
        <v>0</v>
      </c>
      <c r="P135" t="s">
        <v>23</v>
      </c>
    </row>
    <row r="136" spans="1:5" ht="12.75">
      <c r="A136" s="27" t="s">
        <v>50</v>
      </c>
      <c r="E136" s="28" t="s">
        <v>1444</v>
      </c>
    </row>
    <row r="137" spans="1:5" ht="12.75">
      <c r="A137" s="29" t="s">
        <v>52</v>
      </c>
      <c r="E137" s="30" t="s">
        <v>1479</v>
      </c>
    </row>
    <row r="138" spans="1:5" ht="242.25">
      <c r="A138" t="s">
        <v>54</v>
      </c>
      <c r="E138" s="28" t="s">
        <v>1446</v>
      </c>
    </row>
    <row r="139" spans="1:16" ht="12.75">
      <c r="A139" s="18" t="s">
        <v>45</v>
      </c>
      <c r="B139" s="22" t="s">
        <v>216</v>
      </c>
      <c r="C139" s="22" t="s">
        <v>1447</v>
      </c>
      <c r="D139" s="18" t="s">
        <v>47</v>
      </c>
      <c r="E139" s="23" t="s">
        <v>1448</v>
      </c>
      <c r="F139" s="24" t="s">
        <v>183</v>
      </c>
      <c r="G139" s="25">
        <v>8.8</v>
      </c>
      <c r="H139" s="26">
        <v>0</v>
      </c>
      <c r="I139" s="26">
        <f>ROUND(ROUND(H139,2)*ROUND(G139,3),2)</f>
        <v>0</v>
      </c>
      <c r="O139">
        <f>(I139*21)/100</f>
        <v>0</v>
      </c>
      <c r="P139" t="s">
        <v>23</v>
      </c>
    </row>
    <row r="140" spans="1:5" ht="12.75">
      <c r="A140" s="27" t="s">
        <v>50</v>
      </c>
      <c r="E140" s="28" t="s">
        <v>1449</v>
      </c>
    </row>
    <row r="141" spans="1:5" ht="12.75">
      <c r="A141" s="29" t="s">
        <v>52</v>
      </c>
      <c r="E141" s="30" t="s">
        <v>1480</v>
      </c>
    </row>
    <row r="142" spans="1:5" ht="242.25">
      <c r="A142" t="s">
        <v>54</v>
      </c>
      <c r="E142" s="28" t="s">
        <v>1446</v>
      </c>
    </row>
    <row r="143" spans="1:16" ht="12.75">
      <c r="A143" s="18" t="s">
        <v>45</v>
      </c>
      <c r="B143" s="22" t="s">
        <v>222</v>
      </c>
      <c r="C143" s="22" t="s">
        <v>1451</v>
      </c>
      <c r="D143" s="18" t="s">
        <v>47</v>
      </c>
      <c r="E143" s="23" t="s">
        <v>1452</v>
      </c>
      <c r="F143" s="24" t="s">
        <v>183</v>
      </c>
      <c r="G143" s="25">
        <v>8.8</v>
      </c>
      <c r="H143" s="26">
        <v>0</v>
      </c>
      <c r="I143" s="26">
        <f>ROUND(ROUND(H143,2)*ROUND(G143,3),2)</f>
        <v>0</v>
      </c>
      <c r="O143">
        <f>(I143*21)/100</f>
        <v>0</v>
      </c>
      <c r="P143" t="s">
        <v>23</v>
      </c>
    </row>
    <row r="144" spans="1:5" ht="38.25">
      <c r="A144" s="27" t="s">
        <v>50</v>
      </c>
      <c r="E144" s="28" t="s">
        <v>1453</v>
      </c>
    </row>
    <row r="145" spans="1:5" ht="12.75">
      <c r="A145" s="29" t="s">
        <v>52</v>
      </c>
      <c r="E145" s="30" t="s">
        <v>1481</v>
      </c>
    </row>
    <row r="146" spans="1:5" ht="242.25">
      <c r="A146" t="s">
        <v>54</v>
      </c>
      <c r="E146" s="28" t="s">
        <v>1446</v>
      </c>
    </row>
    <row r="147" spans="1:16" ht="12.75">
      <c r="A147" s="18" t="s">
        <v>45</v>
      </c>
      <c r="B147" s="22" t="s">
        <v>225</v>
      </c>
      <c r="C147" s="22" t="s">
        <v>796</v>
      </c>
      <c r="D147" s="18" t="s">
        <v>47</v>
      </c>
      <c r="E147" s="23" t="s">
        <v>797</v>
      </c>
      <c r="F147" s="24" t="s">
        <v>138</v>
      </c>
      <c r="G147" s="25">
        <v>0.8</v>
      </c>
      <c r="H147" s="26">
        <v>0</v>
      </c>
      <c r="I147" s="26">
        <f>ROUND(ROUND(H147,2)*ROUND(G147,3),2)</f>
        <v>0</v>
      </c>
      <c r="O147">
        <f>(I147*21)/100</f>
        <v>0</v>
      </c>
      <c r="P147" t="s">
        <v>23</v>
      </c>
    </row>
    <row r="148" spans="1:5" ht="12.75">
      <c r="A148" s="27" t="s">
        <v>50</v>
      </c>
      <c r="E148" s="28" t="s">
        <v>1455</v>
      </c>
    </row>
    <row r="149" spans="1:5" ht="12.75">
      <c r="A149" s="29" t="s">
        <v>52</v>
      </c>
      <c r="E149" s="30" t="s">
        <v>1468</v>
      </c>
    </row>
    <row r="150" spans="1:5" ht="369.75">
      <c r="A150" t="s">
        <v>54</v>
      </c>
      <c r="E150" s="28" t="s">
        <v>442</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0+O8+O17</f>
        <v>0</v>
      </c>
      <c r="P2" t="s">
        <v>22</v>
      </c>
    </row>
    <row r="3" spans="1:16" ht="15" customHeight="1">
      <c r="A3" t="s">
        <v>12</v>
      </c>
      <c r="B3" s="10" t="s">
        <v>14</v>
      </c>
      <c r="C3" s="37" t="s">
        <v>15</v>
      </c>
      <c r="D3" s="34"/>
      <c r="E3" s="11" t="s">
        <v>16</v>
      </c>
      <c r="F3" s="1"/>
      <c r="G3" s="8"/>
      <c r="H3" s="7" t="s">
        <v>1482</v>
      </c>
      <c r="I3" s="31">
        <f>0+I8+I17</f>
        <v>0</v>
      </c>
      <c r="O3" t="s">
        <v>19</v>
      </c>
      <c r="P3" t="s">
        <v>23</v>
      </c>
    </row>
    <row r="4" spans="1:16" ht="15" customHeight="1">
      <c r="A4" t="s">
        <v>17</v>
      </c>
      <c r="B4" s="13" t="s">
        <v>18</v>
      </c>
      <c r="C4" s="38" t="s">
        <v>1482</v>
      </c>
      <c r="D4" s="39"/>
      <c r="E4" s="14" t="s">
        <v>1483</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0+I9+I13</f>
        <v>0</v>
      </c>
      <c r="R8">
        <f>0+O9+O13</f>
        <v>0</v>
      </c>
    </row>
    <row r="9" spans="1:16" ht="12.75">
      <c r="A9" s="18" t="s">
        <v>45</v>
      </c>
      <c r="B9" s="22" t="s">
        <v>29</v>
      </c>
      <c r="C9" s="22" t="s">
        <v>1484</v>
      </c>
      <c r="D9" s="18" t="s">
        <v>47</v>
      </c>
      <c r="E9" s="23" t="s">
        <v>1485</v>
      </c>
      <c r="F9" s="24" t="s">
        <v>1118</v>
      </c>
      <c r="G9" s="25">
        <v>1</v>
      </c>
      <c r="H9" s="26">
        <v>0</v>
      </c>
      <c r="I9" s="26">
        <f>ROUND(ROUND(H9,2)*ROUND(G9,3),2)</f>
        <v>0</v>
      </c>
      <c r="O9">
        <f>(I9*21)/100</f>
        <v>0</v>
      </c>
      <c r="P9" t="s">
        <v>23</v>
      </c>
    </row>
    <row r="10" spans="1:5" ht="25.5">
      <c r="A10" s="27" t="s">
        <v>50</v>
      </c>
      <c r="E10" s="28" t="s">
        <v>1486</v>
      </c>
    </row>
    <row r="11" spans="1:5" ht="12.75">
      <c r="A11" s="29" t="s">
        <v>52</v>
      </c>
      <c r="E11" s="30" t="s">
        <v>47</v>
      </c>
    </row>
    <row r="12" spans="1:5" ht="12.75">
      <c r="A12" t="s">
        <v>54</v>
      </c>
      <c r="E12" s="28" t="s">
        <v>1487</v>
      </c>
    </row>
    <row r="13" spans="1:16" ht="12.75">
      <c r="A13" s="18" t="s">
        <v>45</v>
      </c>
      <c r="B13" s="22" t="s">
        <v>23</v>
      </c>
      <c r="C13" s="22" t="s">
        <v>88</v>
      </c>
      <c r="D13" s="18" t="s">
        <v>89</v>
      </c>
      <c r="E13" s="23" t="s">
        <v>90</v>
      </c>
      <c r="F13" s="24" t="s">
        <v>91</v>
      </c>
      <c r="G13" s="25">
        <v>6.3</v>
      </c>
      <c r="H13" s="26">
        <v>0</v>
      </c>
      <c r="I13" s="26">
        <f>ROUND(ROUND(H13,2)*ROUND(G13,3),2)</f>
        <v>0</v>
      </c>
      <c r="O13">
        <f>(I13*21)/100</f>
        <v>0</v>
      </c>
      <c r="P13" t="s">
        <v>23</v>
      </c>
    </row>
    <row r="14" spans="1:5" ht="12.75">
      <c r="A14" s="27" t="s">
        <v>50</v>
      </c>
      <c r="E14" s="28" t="s">
        <v>733</v>
      </c>
    </row>
    <row r="15" spans="1:5" ht="12.75">
      <c r="A15" s="29" t="s">
        <v>52</v>
      </c>
      <c r="E15" s="30" t="s">
        <v>1488</v>
      </c>
    </row>
    <row r="16" spans="1:5" ht="25.5">
      <c r="A16" t="s">
        <v>54</v>
      </c>
      <c r="E16" s="28" t="s">
        <v>94</v>
      </c>
    </row>
    <row r="17" spans="1:18" ht="12.75" customHeight="1">
      <c r="A17" s="5" t="s">
        <v>43</v>
      </c>
      <c r="B17" s="5"/>
      <c r="C17" s="32" t="s">
        <v>29</v>
      </c>
      <c r="D17" s="5"/>
      <c r="E17" s="20" t="s">
        <v>44</v>
      </c>
      <c r="F17" s="5"/>
      <c r="G17" s="5"/>
      <c r="H17" s="5"/>
      <c r="I17" s="33">
        <f>0+Q17</f>
        <v>0</v>
      </c>
      <c r="O17">
        <f>0+R17</f>
        <v>0</v>
      </c>
      <c r="Q17">
        <f>0+I18+I22+I26+I30+I34+I38+I42+I46</f>
        <v>0</v>
      </c>
      <c r="R17">
        <f>0+O18+O22+O26+O30+O34+O38+O42+O46</f>
        <v>0</v>
      </c>
    </row>
    <row r="18" spans="1:16" ht="12.75">
      <c r="A18" s="18" t="s">
        <v>45</v>
      </c>
      <c r="B18" s="22" t="s">
        <v>22</v>
      </c>
      <c r="C18" s="22" t="s">
        <v>269</v>
      </c>
      <c r="D18" s="18" t="s">
        <v>47</v>
      </c>
      <c r="E18" s="23" t="s">
        <v>270</v>
      </c>
      <c r="F18" s="24" t="s">
        <v>138</v>
      </c>
      <c r="G18" s="25">
        <v>7</v>
      </c>
      <c r="H18" s="26">
        <v>0</v>
      </c>
      <c r="I18" s="26">
        <f>ROUND(ROUND(H18,2)*ROUND(G18,3),2)</f>
        <v>0</v>
      </c>
      <c r="O18">
        <f>(I18*21)/100</f>
        <v>0</v>
      </c>
      <c r="P18" t="s">
        <v>23</v>
      </c>
    </row>
    <row r="19" spans="1:5" ht="25.5">
      <c r="A19" s="27" t="s">
        <v>50</v>
      </c>
      <c r="E19" s="28" t="s">
        <v>1489</v>
      </c>
    </row>
    <row r="20" spans="1:5" ht="12.75">
      <c r="A20" s="29" t="s">
        <v>52</v>
      </c>
      <c r="E20" s="30" t="s">
        <v>1490</v>
      </c>
    </row>
    <row r="21" spans="1:5" ht="318.75">
      <c r="A21" t="s">
        <v>54</v>
      </c>
      <c r="E21" s="28" t="s">
        <v>273</v>
      </c>
    </row>
    <row r="22" spans="1:16" ht="12.75">
      <c r="A22" s="18" t="s">
        <v>45</v>
      </c>
      <c r="B22" s="22" t="s">
        <v>33</v>
      </c>
      <c r="C22" s="22" t="s">
        <v>286</v>
      </c>
      <c r="D22" s="18" t="s">
        <v>47</v>
      </c>
      <c r="E22" s="23" t="s">
        <v>287</v>
      </c>
      <c r="F22" s="24" t="s">
        <v>138</v>
      </c>
      <c r="G22" s="25">
        <v>3.5</v>
      </c>
      <c r="H22" s="26">
        <v>0</v>
      </c>
      <c r="I22" s="26">
        <f>ROUND(ROUND(H22,2)*ROUND(G22,3),2)</f>
        <v>0</v>
      </c>
      <c r="O22">
        <f>(I22*21)/100</f>
        <v>0</v>
      </c>
      <c r="P22" t="s">
        <v>23</v>
      </c>
    </row>
    <row r="23" spans="1:5" ht="12.75">
      <c r="A23" s="27" t="s">
        <v>50</v>
      </c>
      <c r="E23" s="28" t="s">
        <v>1491</v>
      </c>
    </row>
    <row r="24" spans="1:5" ht="12.75">
      <c r="A24" s="29" t="s">
        <v>52</v>
      </c>
      <c r="E24" s="30" t="s">
        <v>1492</v>
      </c>
    </row>
    <row r="25" spans="1:5" ht="191.25">
      <c r="A25" t="s">
        <v>54</v>
      </c>
      <c r="E25" s="28" t="s">
        <v>290</v>
      </c>
    </row>
    <row r="26" spans="1:16" ht="12.75">
      <c r="A26" s="18" t="s">
        <v>45</v>
      </c>
      <c r="B26" s="22" t="s">
        <v>35</v>
      </c>
      <c r="C26" s="22" t="s">
        <v>1493</v>
      </c>
      <c r="D26" s="18" t="s">
        <v>47</v>
      </c>
      <c r="E26" s="23" t="s">
        <v>1494</v>
      </c>
      <c r="F26" s="24" t="s">
        <v>49</v>
      </c>
      <c r="G26" s="25">
        <v>7</v>
      </c>
      <c r="H26" s="26">
        <v>0</v>
      </c>
      <c r="I26" s="26">
        <f>ROUND(ROUND(H26,2)*ROUND(G26,3),2)</f>
        <v>0</v>
      </c>
      <c r="O26">
        <f>(I26*21)/100</f>
        <v>0</v>
      </c>
      <c r="P26" t="s">
        <v>23</v>
      </c>
    </row>
    <row r="27" spans="1:5" ht="12.75">
      <c r="A27" s="27" t="s">
        <v>50</v>
      </c>
      <c r="E27" s="28" t="s">
        <v>1495</v>
      </c>
    </row>
    <row r="28" spans="1:5" ht="12.75">
      <c r="A28" s="29" t="s">
        <v>52</v>
      </c>
      <c r="E28" s="30" t="s">
        <v>1496</v>
      </c>
    </row>
    <row r="29" spans="1:5" ht="51">
      <c r="A29" t="s">
        <v>54</v>
      </c>
      <c r="E29" s="28" t="s">
        <v>1497</v>
      </c>
    </row>
    <row r="30" spans="1:16" ht="12.75">
      <c r="A30" s="18" t="s">
        <v>45</v>
      </c>
      <c r="B30" s="22" t="s">
        <v>37</v>
      </c>
      <c r="C30" s="22" t="s">
        <v>1498</v>
      </c>
      <c r="D30" s="18" t="s">
        <v>47</v>
      </c>
      <c r="E30" s="23" t="s">
        <v>1499</v>
      </c>
      <c r="F30" s="24" t="s">
        <v>49</v>
      </c>
      <c r="G30" s="25">
        <v>7</v>
      </c>
      <c r="H30" s="26">
        <v>0</v>
      </c>
      <c r="I30" s="26">
        <f>ROUND(ROUND(H30,2)*ROUND(G30,3),2)</f>
        <v>0</v>
      </c>
      <c r="O30">
        <f>(I30*21)/100</f>
        <v>0</v>
      </c>
      <c r="P30" t="s">
        <v>23</v>
      </c>
    </row>
    <row r="31" spans="1:5" ht="12.75">
      <c r="A31" s="27" t="s">
        <v>50</v>
      </c>
      <c r="E31" s="28" t="s">
        <v>1500</v>
      </c>
    </row>
    <row r="32" spans="1:5" ht="12.75">
      <c r="A32" s="29" t="s">
        <v>52</v>
      </c>
      <c r="E32" s="30" t="s">
        <v>1501</v>
      </c>
    </row>
    <row r="33" spans="1:5" ht="25.5">
      <c r="A33" t="s">
        <v>54</v>
      </c>
      <c r="E33" s="28" t="s">
        <v>1502</v>
      </c>
    </row>
    <row r="34" spans="1:16" ht="12.75">
      <c r="A34" s="18" t="s">
        <v>45</v>
      </c>
      <c r="B34" s="22" t="s">
        <v>77</v>
      </c>
      <c r="C34" s="22" t="s">
        <v>1503</v>
      </c>
      <c r="D34" s="18" t="s">
        <v>47</v>
      </c>
      <c r="E34" s="23" t="s">
        <v>1504</v>
      </c>
      <c r="F34" s="24" t="s">
        <v>58</v>
      </c>
      <c r="G34" s="25">
        <v>7</v>
      </c>
      <c r="H34" s="26">
        <v>0</v>
      </c>
      <c r="I34" s="26">
        <f>ROUND(ROUND(H34,2)*ROUND(G34,3),2)</f>
        <v>0</v>
      </c>
      <c r="O34">
        <f>(I34*21)/100</f>
        <v>0</v>
      </c>
      <c r="P34" t="s">
        <v>23</v>
      </c>
    </row>
    <row r="35" spans="1:5" ht="12.75">
      <c r="A35" s="27" t="s">
        <v>50</v>
      </c>
      <c r="E35" s="28" t="s">
        <v>47</v>
      </c>
    </row>
    <row r="36" spans="1:5" ht="12.75">
      <c r="A36" s="29" t="s">
        <v>52</v>
      </c>
      <c r="E36" s="30" t="s">
        <v>1490</v>
      </c>
    </row>
    <row r="37" spans="1:5" ht="38.25">
      <c r="A37" t="s">
        <v>54</v>
      </c>
      <c r="E37" s="28" t="s">
        <v>1505</v>
      </c>
    </row>
    <row r="38" spans="1:16" ht="25.5">
      <c r="A38" s="18" t="s">
        <v>45</v>
      </c>
      <c r="B38" s="22" t="s">
        <v>82</v>
      </c>
      <c r="C38" s="22" t="s">
        <v>1506</v>
      </c>
      <c r="D38" s="18" t="s">
        <v>47</v>
      </c>
      <c r="E38" s="23" t="s">
        <v>1507</v>
      </c>
      <c r="F38" s="24" t="s">
        <v>58</v>
      </c>
      <c r="G38" s="25">
        <v>7</v>
      </c>
      <c r="H38" s="26">
        <v>0</v>
      </c>
      <c r="I38" s="26">
        <f>ROUND(ROUND(H38,2)*ROUND(G38,3),2)</f>
        <v>0</v>
      </c>
      <c r="O38">
        <f>(I38*21)/100</f>
        <v>0</v>
      </c>
      <c r="P38" t="s">
        <v>23</v>
      </c>
    </row>
    <row r="39" spans="1:5" ht="38.25">
      <c r="A39" s="27" t="s">
        <v>50</v>
      </c>
      <c r="E39" s="28" t="s">
        <v>1508</v>
      </c>
    </row>
    <row r="40" spans="1:5" ht="12.75">
      <c r="A40" s="29" t="s">
        <v>52</v>
      </c>
      <c r="E40" s="30" t="s">
        <v>1490</v>
      </c>
    </row>
    <row r="41" spans="1:5" ht="114.75">
      <c r="A41" t="s">
        <v>54</v>
      </c>
      <c r="E41" s="28" t="s">
        <v>1509</v>
      </c>
    </row>
    <row r="42" spans="1:16" ht="12.75">
      <c r="A42" s="18" t="s">
        <v>45</v>
      </c>
      <c r="B42" s="22" t="s">
        <v>40</v>
      </c>
      <c r="C42" s="22" t="s">
        <v>1510</v>
      </c>
      <c r="D42" s="18" t="s">
        <v>47</v>
      </c>
      <c r="E42" s="23" t="s">
        <v>1511</v>
      </c>
      <c r="F42" s="24" t="s">
        <v>138</v>
      </c>
      <c r="G42" s="25">
        <v>2</v>
      </c>
      <c r="H42" s="26">
        <v>0</v>
      </c>
      <c r="I42" s="26">
        <f>ROUND(ROUND(H42,2)*ROUND(G42,3),2)</f>
        <v>0</v>
      </c>
      <c r="O42">
        <f>(I42*21)/100</f>
        <v>0</v>
      </c>
      <c r="P42" t="s">
        <v>23</v>
      </c>
    </row>
    <row r="43" spans="1:5" ht="12.75">
      <c r="A43" s="27" t="s">
        <v>50</v>
      </c>
      <c r="E43" s="28" t="s">
        <v>1512</v>
      </c>
    </row>
    <row r="44" spans="1:5" ht="12.75">
      <c r="A44" s="29" t="s">
        <v>52</v>
      </c>
      <c r="E44" s="30" t="s">
        <v>115</v>
      </c>
    </row>
    <row r="45" spans="1:5" ht="38.25">
      <c r="A45" t="s">
        <v>54</v>
      </c>
      <c r="E45" s="28" t="s">
        <v>1513</v>
      </c>
    </row>
    <row r="46" spans="1:16" ht="12.75">
      <c r="A46" s="18" t="s">
        <v>45</v>
      </c>
      <c r="B46" s="22" t="s">
        <v>42</v>
      </c>
      <c r="C46" s="22" t="s">
        <v>1514</v>
      </c>
      <c r="D46" s="18" t="s">
        <v>393</v>
      </c>
      <c r="E46" s="23" t="s">
        <v>1515</v>
      </c>
      <c r="F46" s="24" t="s">
        <v>49</v>
      </c>
      <c r="G46" s="25">
        <v>7</v>
      </c>
      <c r="H46" s="26">
        <v>0</v>
      </c>
      <c r="I46" s="26">
        <f>ROUND(ROUND(H46,2)*ROUND(G46,3),2)</f>
        <v>0</v>
      </c>
      <c r="O46">
        <f>(I46*21)/100</f>
        <v>0</v>
      </c>
      <c r="P46" t="s">
        <v>23</v>
      </c>
    </row>
    <row r="47" spans="1:5" ht="25.5">
      <c r="A47" s="27" t="s">
        <v>50</v>
      </c>
      <c r="E47" s="28" t="s">
        <v>1516</v>
      </c>
    </row>
    <row r="48" spans="1:5" ht="12.75">
      <c r="A48" s="29" t="s">
        <v>52</v>
      </c>
      <c r="E48" s="30" t="s">
        <v>47</v>
      </c>
    </row>
    <row r="49" spans="1:5" ht="12.75">
      <c r="A49" t="s">
        <v>54</v>
      </c>
      <c r="E49" s="28" t="s">
        <v>47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37" t="s">
        <v>15</v>
      </c>
      <c r="D3" s="34"/>
      <c r="E3" s="11" t="s">
        <v>16</v>
      </c>
      <c r="F3" s="1"/>
      <c r="G3" s="8"/>
      <c r="H3" s="7" t="s">
        <v>1519</v>
      </c>
      <c r="I3" s="31">
        <f>0+I9</f>
        <v>0</v>
      </c>
      <c r="O3" t="s">
        <v>19</v>
      </c>
      <c r="P3" t="s">
        <v>23</v>
      </c>
    </row>
    <row r="4" spans="1:16" ht="15" customHeight="1">
      <c r="A4" t="s">
        <v>17</v>
      </c>
      <c r="B4" s="10" t="s">
        <v>875</v>
      </c>
      <c r="C4" s="37" t="s">
        <v>1517</v>
      </c>
      <c r="D4" s="34"/>
      <c r="E4" s="11" t="s">
        <v>1518</v>
      </c>
      <c r="F4" s="1"/>
      <c r="G4" s="1"/>
      <c r="H4" s="9"/>
      <c r="I4" s="9"/>
      <c r="O4" t="s">
        <v>20</v>
      </c>
      <c r="P4" t="s">
        <v>23</v>
      </c>
    </row>
    <row r="5" spans="1:16" ht="12.75" customHeight="1">
      <c r="A5" t="s">
        <v>878</v>
      </c>
      <c r="B5" s="13" t="s">
        <v>18</v>
      </c>
      <c r="C5" s="38" t="s">
        <v>1519</v>
      </c>
      <c r="D5" s="39"/>
      <c r="E5" s="14" t="s">
        <v>1520</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0+I10+I14+I18+I22+I26+I30+I34+I38+I42+I46</f>
        <v>0</v>
      </c>
      <c r="R9">
        <f>0+O10+O14+O18+O22+O26+O30+O34+O38+O42+O46</f>
        <v>0</v>
      </c>
    </row>
    <row r="10" spans="1:16" ht="12.75">
      <c r="A10" s="18" t="s">
        <v>45</v>
      </c>
      <c r="B10" s="22" t="s">
        <v>29</v>
      </c>
      <c r="C10" s="22" t="s">
        <v>1521</v>
      </c>
      <c r="D10" s="18" t="s">
        <v>47</v>
      </c>
      <c r="E10" s="23" t="s">
        <v>1522</v>
      </c>
      <c r="F10" s="24" t="s">
        <v>1118</v>
      </c>
      <c r="G10" s="25">
        <v>1</v>
      </c>
      <c r="H10" s="26">
        <v>0</v>
      </c>
      <c r="I10" s="26">
        <f>ROUND(ROUND(H10,2)*ROUND(G10,3),2)</f>
        <v>0</v>
      </c>
      <c r="O10">
        <f>(I10*21)/100</f>
        <v>0</v>
      </c>
      <c r="P10" t="s">
        <v>23</v>
      </c>
    </row>
    <row r="11" spans="1:5" ht="12.75">
      <c r="A11" s="27" t="s">
        <v>50</v>
      </c>
      <c r="E11" s="28" t="s">
        <v>47</v>
      </c>
    </row>
    <row r="12" spans="1:5" ht="12.75">
      <c r="A12" s="29" t="s">
        <v>52</v>
      </c>
      <c r="E12" s="30" t="s">
        <v>47</v>
      </c>
    </row>
    <row r="13" spans="1:5" ht="12.75">
      <c r="A13" t="s">
        <v>54</v>
      </c>
      <c r="E13" s="28" t="s">
        <v>1523</v>
      </c>
    </row>
    <row r="14" spans="1:16" ht="12.75">
      <c r="A14" s="18" t="s">
        <v>45</v>
      </c>
      <c r="B14" s="22" t="s">
        <v>23</v>
      </c>
      <c r="C14" s="22" t="s">
        <v>1524</v>
      </c>
      <c r="D14" s="18" t="s">
        <v>47</v>
      </c>
      <c r="E14" s="23" t="s">
        <v>1525</v>
      </c>
      <c r="F14" s="24" t="s">
        <v>1118</v>
      </c>
      <c r="G14" s="25">
        <v>1</v>
      </c>
      <c r="H14" s="26">
        <v>0</v>
      </c>
      <c r="I14" s="26">
        <f>ROUND(ROUND(H14,2)*ROUND(G14,3),2)</f>
        <v>0</v>
      </c>
      <c r="O14">
        <f>(I14*21)/100</f>
        <v>0</v>
      </c>
      <c r="P14" t="s">
        <v>23</v>
      </c>
    </row>
    <row r="15" spans="1:5" ht="12.75">
      <c r="A15" s="27" t="s">
        <v>50</v>
      </c>
      <c r="E15" s="28" t="s">
        <v>47</v>
      </c>
    </row>
    <row r="16" spans="1:5" ht="12.75">
      <c r="A16" s="29" t="s">
        <v>52</v>
      </c>
      <c r="E16" s="30" t="s">
        <v>47</v>
      </c>
    </row>
    <row r="17" spans="1:5" ht="12.75">
      <c r="A17" t="s">
        <v>54</v>
      </c>
      <c r="E17" s="28" t="s">
        <v>1526</v>
      </c>
    </row>
    <row r="18" spans="1:16" ht="12.75">
      <c r="A18" s="18" t="s">
        <v>45</v>
      </c>
      <c r="B18" s="22" t="s">
        <v>22</v>
      </c>
      <c r="C18" s="22" t="s">
        <v>1527</v>
      </c>
      <c r="D18" s="18" t="s">
        <v>47</v>
      </c>
      <c r="E18" s="23" t="s">
        <v>1528</v>
      </c>
      <c r="F18" s="24" t="s">
        <v>1118</v>
      </c>
      <c r="G18" s="25">
        <v>1</v>
      </c>
      <c r="H18" s="26">
        <v>0</v>
      </c>
      <c r="I18" s="26">
        <f>ROUND(ROUND(H18,2)*ROUND(G18,3),2)</f>
        <v>0</v>
      </c>
      <c r="O18">
        <f>(I18*21)/100</f>
        <v>0</v>
      </c>
      <c r="P18" t="s">
        <v>23</v>
      </c>
    </row>
    <row r="19" spans="1:5" ht="12.75">
      <c r="A19" s="27" t="s">
        <v>50</v>
      </c>
      <c r="E19" s="28" t="s">
        <v>1529</v>
      </c>
    </row>
    <row r="20" spans="1:5" ht="12.75">
      <c r="A20" s="29" t="s">
        <v>52</v>
      </c>
      <c r="E20" s="30" t="s">
        <v>47</v>
      </c>
    </row>
    <row r="21" spans="1:5" ht="12.75">
      <c r="A21" t="s">
        <v>54</v>
      </c>
      <c r="E21" s="28" t="s">
        <v>1526</v>
      </c>
    </row>
    <row r="22" spans="1:16" ht="12.75">
      <c r="A22" s="18" t="s">
        <v>45</v>
      </c>
      <c r="B22" s="22" t="s">
        <v>33</v>
      </c>
      <c r="C22" s="22" t="s">
        <v>1530</v>
      </c>
      <c r="D22" s="18" t="s">
        <v>47</v>
      </c>
      <c r="E22" s="23" t="s">
        <v>1531</v>
      </c>
      <c r="F22" s="24" t="s">
        <v>1532</v>
      </c>
      <c r="G22" s="25">
        <v>1</v>
      </c>
      <c r="H22" s="26">
        <v>0</v>
      </c>
      <c r="I22" s="26">
        <f>ROUND(ROUND(H22,2)*ROUND(G22,3),2)</f>
        <v>0</v>
      </c>
      <c r="O22">
        <f>(I22*21)/100</f>
        <v>0</v>
      </c>
      <c r="P22" t="s">
        <v>23</v>
      </c>
    </row>
    <row r="23" spans="1:5" ht="12.75">
      <c r="A23" s="27" t="s">
        <v>50</v>
      </c>
      <c r="E23" s="28" t="s">
        <v>1533</v>
      </c>
    </row>
    <row r="24" spans="1:5" ht="12.75">
      <c r="A24" s="29" t="s">
        <v>52</v>
      </c>
      <c r="E24" s="30" t="s">
        <v>47</v>
      </c>
    </row>
    <row r="25" spans="1:5" ht="12.75">
      <c r="A25" t="s">
        <v>54</v>
      </c>
      <c r="E25" s="28" t="s">
        <v>1526</v>
      </c>
    </row>
    <row r="26" spans="1:16" ht="12.75">
      <c r="A26" s="18" t="s">
        <v>45</v>
      </c>
      <c r="B26" s="22" t="s">
        <v>35</v>
      </c>
      <c r="C26" s="22" t="s">
        <v>1534</v>
      </c>
      <c r="D26" s="18" t="s">
        <v>47</v>
      </c>
      <c r="E26" s="23" t="s">
        <v>1535</v>
      </c>
      <c r="F26" s="24" t="s">
        <v>1118</v>
      </c>
      <c r="G26" s="25">
        <v>1</v>
      </c>
      <c r="H26" s="26">
        <v>0</v>
      </c>
      <c r="I26" s="26">
        <f>ROUND(ROUND(H26,2)*ROUND(G26,3),2)</f>
        <v>0</v>
      </c>
      <c r="O26">
        <f>(I26*21)/100</f>
        <v>0</v>
      </c>
      <c r="P26" t="s">
        <v>23</v>
      </c>
    </row>
    <row r="27" spans="1:5" ht="12.75">
      <c r="A27" s="27" t="s">
        <v>50</v>
      </c>
      <c r="E27" s="28" t="s">
        <v>1536</v>
      </c>
    </row>
    <row r="28" spans="1:5" ht="12.75">
      <c r="A28" s="29" t="s">
        <v>52</v>
      </c>
      <c r="E28" s="30" t="s">
        <v>47</v>
      </c>
    </row>
    <row r="29" spans="1:5" ht="12.75">
      <c r="A29" t="s">
        <v>54</v>
      </c>
      <c r="E29" s="28" t="s">
        <v>1526</v>
      </c>
    </row>
    <row r="30" spans="1:16" ht="12.75">
      <c r="A30" s="18" t="s">
        <v>45</v>
      </c>
      <c r="B30" s="22" t="s">
        <v>37</v>
      </c>
      <c r="C30" s="22" t="s">
        <v>1537</v>
      </c>
      <c r="D30" s="18" t="s">
        <v>47</v>
      </c>
      <c r="E30" s="23" t="s">
        <v>1538</v>
      </c>
      <c r="F30" s="24" t="s">
        <v>1118</v>
      </c>
      <c r="G30" s="25">
        <v>1</v>
      </c>
      <c r="H30" s="26">
        <v>0</v>
      </c>
      <c r="I30" s="26">
        <f>ROUND(ROUND(H30,2)*ROUND(G30,3),2)</f>
        <v>0</v>
      </c>
      <c r="O30">
        <f>(I30*21)/100</f>
        <v>0</v>
      </c>
      <c r="P30" t="s">
        <v>23</v>
      </c>
    </row>
    <row r="31" spans="1:5" ht="12.75">
      <c r="A31" s="27" t="s">
        <v>50</v>
      </c>
      <c r="E31" s="28" t="s">
        <v>47</v>
      </c>
    </row>
    <row r="32" spans="1:5" ht="12.75">
      <c r="A32" s="29" t="s">
        <v>52</v>
      </c>
      <c r="E32" s="30" t="s">
        <v>47</v>
      </c>
    </row>
    <row r="33" spans="1:5" ht="12.75">
      <c r="A33" t="s">
        <v>54</v>
      </c>
      <c r="E33" s="28" t="s">
        <v>1526</v>
      </c>
    </row>
    <row r="34" spans="1:16" ht="12.75">
      <c r="A34" s="18" t="s">
        <v>45</v>
      </c>
      <c r="B34" s="22" t="s">
        <v>77</v>
      </c>
      <c r="C34" s="22" t="s">
        <v>1539</v>
      </c>
      <c r="D34" s="18" t="s">
        <v>47</v>
      </c>
      <c r="E34" s="23" t="s">
        <v>1540</v>
      </c>
      <c r="F34" s="24" t="s">
        <v>1118</v>
      </c>
      <c r="G34" s="25">
        <v>1</v>
      </c>
      <c r="H34" s="26">
        <v>0</v>
      </c>
      <c r="I34" s="26">
        <f>ROUND(ROUND(H34,2)*ROUND(G34,3),2)</f>
        <v>0</v>
      </c>
      <c r="O34">
        <f>(I34*21)/100</f>
        <v>0</v>
      </c>
      <c r="P34" t="s">
        <v>23</v>
      </c>
    </row>
    <row r="35" spans="1:5" ht="12.75">
      <c r="A35" s="27" t="s">
        <v>50</v>
      </c>
      <c r="E35" s="28" t="s">
        <v>47</v>
      </c>
    </row>
    <row r="36" spans="1:5" ht="12.75">
      <c r="A36" s="29" t="s">
        <v>52</v>
      </c>
      <c r="E36" s="30" t="s">
        <v>47</v>
      </c>
    </row>
    <row r="37" spans="1:5" ht="12.75">
      <c r="A37" t="s">
        <v>54</v>
      </c>
      <c r="E37" s="28" t="s">
        <v>1526</v>
      </c>
    </row>
    <row r="38" spans="1:16" ht="12.75">
      <c r="A38" s="18" t="s">
        <v>45</v>
      </c>
      <c r="B38" s="22" t="s">
        <v>82</v>
      </c>
      <c r="C38" s="22" t="s">
        <v>1541</v>
      </c>
      <c r="D38" s="18" t="s">
        <v>47</v>
      </c>
      <c r="E38" s="23" t="s">
        <v>1542</v>
      </c>
      <c r="F38" s="24" t="s">
        <v>1532</v>
      </c>
      <c r="G38" s="25">
        <v>1</v>
      </c>
      <c r="H38" s="26">
        <v>0</v>
      </c>
      <c r="I38" s="26">
        <f>ROUND(ROUND(H38,2)*ROUND(G38,3),2)</f>
        <v>0</v>
      </c>
      <c r="O38">
        <f>(I38*21)/100</f>
        <v>0</v>
      </c>
      <c r="P38" t="s">
        <v>23</v>
      </c>
    </row>
    <row r="39" spans="1:5" ht="12.75">
      <c r="A39" s="27" t="s">
        <v>50</v>
      </c>
      <c r="E39" s="28" t="s">
        <v>47</v>
      </c>
    </row>
    <row r="40" spans="1:5" ht="12.75">
      <c r="A40" s="29" t="s">
        <v>52</v>
      </c>
      <c r="E40" s="30" t="s">
        <v>47</v>
      </c>
    </row>
    <row r="41" spans="1:5" ht="76.5">
      <c r="A41" t="s">
        <v>54</v>
      </c>
      <c r="E41" s="28" t="s">
        <v>1543</v>
      </c>
    </row>
    <row r="42" spans="1:16" ht="12.75">
      <c r="A42" s="18" t="s">
        <v>45</v>
      </c>
      <c r="B42" s="22" t="s">
        <v>40</v>
      </c>
      <c r="C42" s="22" t="s">
        <v>1544</v>
      </c>
      <c r="D42" s="18" t="s">
        <v>47</v>
      </c>
      <c r="E42" s="23" t="s">
        <v>1545</v>
      </c>
      <c r="F42" s="24" t="s">
        <v>1118</v>
      </c>
      <c r="G42" s="25">
        <v>1</v>
      </c>
      <c r="H42" s="26">
        <v>0</v>
      </c>
      <c r="I42" s="26">
        <f>ROUND(ROUND(H42,2)*ROUND(G42,3),2)</f>
        <v>0</v>
      </c>
      <c r="O42">
        <f>(I42*21)/100</f>
        <v>0</v>
      </c>
      <c r="P42" t="s">
        <v>23</v>
      </c>
    </row>
    <row r="43" spans="1:5" ht="12.75">
      <c r="A43" s="27" t="s">
        <v>50</v>
      </c>
      <c r="E43" s="28" t="s">
        <v>47</v>
      </c>
    </row>
    <row r="44" spans="1:5" ht="12.75">
      <c r="A44" s="29" t="s">
        <v>52</v>
      </c>
      <c r="E44" s="30" t="s">
        <v>47</v>
      </c>
    </row>
    <row r="45" spans="1:5" ht="63.75">
      <c r="A45" t="s">
        <v>54</v>
      </c>
      <c r="E45" s="28" t="s">
        <v>1546</v>
      </c>
    </row>
    <row r="46" spans="1:16" ht="12.75">
      <c r="A46" s="18" t="s">
        <v>45</v>
      </c>
      <c r="B46" s="22" t="s">
        <v>42</v>
      </c>
      <c r="C46" s="22" t="s">
        <v>1547</v>
      </c>
      <c r="D46" s="18" t="s">
        <v>47</v>
      </c>
      <c r="E46" s="23" t="s">
        <v>1548</v>
      </c>
      <c r="F46" s="24" t="s">
        <v>1118</v>
      </c>
      <c r="G46" s="25">
        <v>1</v>
      </c>
      <c r="H46" s="26">
        <v>0</v>
      </c>
      <c r="I46" s="26">
        <f>ROUND(ROUND(H46,2)*ROUND(G46,3),2)</f>
        <v>0</v>
      </c>
      <c r="O46">
        <f>(I46*21)/100</f>
        <v>0</v>
      </c>
      <c r="P46" t="s">
        <v>23</v>
      </c>
    </row>
    <row r="47" spans="1:5" ht="25.5">
      <c r="A47" s="27" t="s">
        <v>50</v>
      </c>
      <c r="E47" s="28" t="s">
        <v>1549</v>
      </c>
    </row>
    <row r="48" spans="1:5" ht="12.75">
      <c r="A48" s="29" t="s">
        <v>52</v>
      </c>
      <c r="E48" s="30" t="s">
        <v>47</v>
      </c>
    </row>
    <row r="49" spans="1:5" ht="12.75">
      <c r="A49" t="s">
        <v>54</v>
      </c>
      <c r="E49" s="28" t="s">
        <v>1550</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37" t="s">
        <v>15</v>
      </c>
      <c r="D3" s="34"/>
      <c r="E3" s="11" t="s">
        <v>16</v>
      </c>
      <c r="F3" s="1"/>
      <c r="G3" s="8"/>
      <c r="H3" s="7" t="s">
        <v>1551</v>
      </c>
      <c r="I3" s="31">
        <f>0+I9</f>
        <v>0</v>
      </c>
      <c r="O3" t="s">
        <v>19</v>
      </c>
      <c r="P3" t="s">
        <v>23</v>
      </c>
    </row>
    <row r="4" spans="1:16" ht="15" customHeight="1">
      <c r="A4" t="s">
        <v>17</v>
      </c>
      <c r="B4" s="10" t="s">
        <v>875</v>
      </c>
      <c r="C4" s="37" t="s">
        <v>1517</v>
      </c>
      <c r="D4" s="34"/>
      <c r="E4" s="11" t="s">
        <v>1518</v>
      </c>
      <c r="F4" s="1"/>
      <c r="G4" s="1"/>
      <c r="H4" s="9"/>
      <c r="I4" s="9"/>
      <c r="O4" t="s">
        <v>20</v>
      </c>
      <c r="P4" t="s">
        <v>23</v>
      </c>
    </row>
    <row r="5" spans="1:16" ht="12.75" customHeight="1">
      <c r="A5" t="s">
        <v>878</v>
      </c>
      <c r="B5" s="13" t="s">
        <v>18</v>
      </c>
      <c r="C5" s="38" t="s">
        <v>1551</v>
      </c>
      <c r="D5" s="39"/>
      <c r="E5" s="14" t="s">
        <v>1552</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f>
        <v>0</v>
      </c>
      <c r="R9">
        <f>0+O10+O14+O18+O22</f>
        <v>0</v>
      </c>
    </row>
    <row r="10" spans="1:16" ht="12.75">
      <c r="A10" s="18" t="s">
        <v>45</v>
      </c>
      <c r="B10" s="22" t="s">
        <v>29</v>
      </c>
      <c r="C10" s="22" t="s">
        <v>1530</v>
      </c>
      <c r="D10" s="18" t="s">
        <v>47</v>
      </c>
      <c r="E10" s="23" t="s">
        <v>1531</v>
      </c>
      <c r="F10" s="24" t="s">
        <v>1532</v>
      </c>
      <c r="G10" s="25">
        <v>2</v>
      </c>
      <c r="H10" s="26">
        <v>0</v>
      </c>
      <c r="I10" s="26">
        <f>ROUND(ROUND(H10,2)*ROUND(G10,3),2)</f>
        <v>0</v>
      </c>
      <c r="O10">
        <f>(I10*21)/100</f>
        <v>0</v>
      </c>
      <c r="P10" t="s">
        <v>23</v>
      </c>
    </row>
    <row r="11" spans="1:5" ht="12.75">
      <c r="A11" s="27" t="s">
        <v>50</v>
      </c>
      <c r="E11" s="28" t="s">
        <v>1533</v>
      </c>
    </row>
    <row r="12" spans="1:5" ht="12.75">
      <c r="A12" s="29" t="s">
        <v>52</v>
      </c>
      <c r="E12" s="30" t="s">
        <v>47</v>
      </c>
    </row>
    <row r="13" spans="1:5" ht="12.75">
      <c r="A13" t="s">
        <v>54</v>
      </c>
      <c r="E13" s="28" t="s">
        <v>1526</v>
      </c>
    </row>
    <row r="14" spans="1:16" ht="12.75">
      <c r="A14" s="18" t="s">
        <v>45</v>
      </c>
      <c r="B14" s="22" t="s">
        <v>23</v>
      </c>
      <c r="C14" s="22" t="s">
        <v>1534</v>
      </c>
      <c r="D14" s="18" t="s">
        <v>47</v>
      </c>
      <c r="E14" s="23" t="s">
        <v>1535</v>
      </c>
      <c r="F14" s="24" t="s">
        <v>1118</v>
      </c>
      <c r="G14" s="25">
        <v>1</v>
      </c>
      <c r="H14" s="26">
        <v>0</v>
      </c>
      <c r="I14" s="26">
        <f>ROUND(ROUND(H14,2)*ROUND(G14,3),2)</f>
        <v>0</v>
      </c>
      <c r="O14">
        <f>(I14*21)/100</f>
        <v>0</v>
      </c>
      <c r="P14" t="s">
        <v>23</v>
      </c>
    </row>
    <row r="15" spans="1:5" ht="12.75">
      <c r="A15" s="27" t="s">
        <v>50</v>
      </c>
      <c r="E15" s="28" t="s">
        <v>1536</v>
      </c>
    </row>
    <row r="16" spans="1:5" ht="12.75">
      <c r="A16" s="29" t="s">
        <v>52</v>
      </c>
      <c r="E16" s="30" t="s">
        <v>47</v>
      </c>
    </row>
    <row r="17" spans="1:5" ht="12.75">
      <c r="A17" t="s">
        <v>54</v>
      </c>
      <c r="E17" s="28" t="s">
        <v>1526</v>
      </c>
    </row>
    <row r="18" spans="1:16" ht="12.75">
      <c r="A18" s="18" t="s">
        <v>45</v>
      </c>
      <c r="B18" s="22" t="s">
        <v>22</v>
      </c>
      <c r="C18" s="22" t="s">
        <v>1553</v>
      </c>
      <c r="D18" s="18" t="s">
        <v>47</v>
      </c>
      <c r="E18" s="23" t="s">
        <v>1554</v>
      </c>
      <c r="F18" s="24" t="s">
        <v>58</v>
      </c>
      <c r="G18" s="25">
        <v>1</v>
      </c>
      <c r="H18" s="26">
        <v>0</v>
      </c>
      <c r="I18" s="26">
        <f>ROUND(ROUND(H18,2)*ROUND(G18,3),2)</f>
        <v>0</v>
      </c>
      <c r="O18">
        <f>(I18*21)/100</f>
        <v>0</v>
      </c>
      <c r="P18" t="s">
        <v>23</v>
      </c>
    </row>
    <row r="19" spans="1:5" ht="25.5">
      <c r="A19" s="27" t="s">
        <v>50</v>
      </c>
      <c r="E19" s="28" t="s">
        <v>1555</v>
      </c>
    </row>
    <row r="20" spans="1:5" ht="12.75">
      <c r="A20" s="29" t="s">
        <v>52</v>
      </c>
      <c r="E20" s="30" t="s">
        <v>47</v>
      </c>
    </row>
    <row r="21" spans="1:5" ht="89.25">
      <c r="A21" t="s">
        <v>54</v>
      </c>
      <c r="E21" s="28" t="s">
        <v>1556</v>
      </c>
    </row>
    <row r="22" spans="1:16" ht="12.75">
      <c r="A22" s="18" t="s">
        <v>45</v>
      </c>
      <c r="B22" s="22" t="s">
        <v>33</v>
      </c>
      <c r="C22" s="22" t="s">
        <v>1557</v>
      </c>
      <c r="D22" s="18" t="s">
        <v>47</v>
      </c>
      <c r="E22" s="23" t="s">
        <v>1558</v>
      </c>
      <c r="F22" s="24" t="s">
        <v>1118</v>
      </c>
      <c r="G22" s="25">
        <v>1</v>
      </c>
      <c r="H22" s="26">
        <v>0</v>
      </c>
      <c r="I22" s="26">
        <f>ROUND(ROUND(H22,2)*ROUND(G22,3),2)</f>
        <v>0</v>
      </c>
      <c r="O22">
        <f>(I22*21)/100</f>
        <v>0</v>
      </c>
      <c r="P22" t="s">
        <v>23</v>
      </c>
    </row>
    <row r="23" spans="1:5" ht="12.75">
      <c r="A23" s="27" t="s">
        <v>50</v>
      </c>
      <c r="E23" s="28" t="s">
        <v>47</v>
      </c>
    </row>
    <row r="24" spans="1:5" ht="12.75">
      <c r="A24" s="29" t="s">
        <v>52</v>
      </c>
      <c r="E24" s="30" t="s">
        <v>47</v>
      </c>
    </row>
    <row r="25" spans="1:5" ht="25.5">
      <c r="A25" t="s">
        <v>54</v>
      </c>
      <c r="E25" s="28" t="s">
        <v>1559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f>
        <v>0</v>
      </c>
      <c r="P2" t="s">
        <v>22</v>
      </c>
    </row>
    <row r="3" spans="1:16" ht="15" customHeight="1">
      <c r="A3" t="s">
        <v>12</v>
      </c>
      <c r="B3" s="10" t="s">
        <v>14</v>
      </c>
      <c r="C3" s="37" t="s">
        <v>15</v>
      </c>
      <c r="D3" s="34"/>
      <c r="E3" s="11" t="s">
        <v>16</v>
      </c>
      <c r="F3" s="1"/>
      <c r="G3" s="8"/>
      <c r="H3" s="7" t="s">
        <v>24</v>
      </c>
      <c r="I3" s="31">
        <f>0+I8</f>
        <v>0</v>
      </c>
      <c r="O3" t="s">
        <v>19</v>
      </c>
      <c r="P3" t="s">
        <v>23</v>
      </c>
    </row>
    <row r="4" spans="1:16" ht="15" customHeight="1">
      <c r="A4" t="s">
        <v>17</v>
      </c>
      <c r="B4" s="13" t="s">
        <v>18</v>
      </c>
      <c r="C4" s="38" t="s">
        <v>24</v>
      </c>
      <c r="D4" s="39"/>
      <c r="E4" s="14" t="s">
        <v>25</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29</v>
      </c>
      <c r="D8" s="15"/>
      <c r="E8" s="20" t="s">
        <v>44</v>
      </c>
      <c r="F8" s="15"/>
      <c r="G8" s="15"/>
      <c r="H8" s="15"/>
      <c r="I8" s="21">
        <f>0+Q8</f>
        <v>0</v>
      </c>
      <c r="O8">
        <f>0+R8</f>
        <v>0</v>
      </c>
      <c r="Q8">
        <f>0+I9+I13+I17+I21+I25+I29+I33+I37</f>
        <v>0</v>
      </c>
      <c r="R8">
        <f>0+O9+O13+O17+O21+O25+O29+O33+O37</f>
        <v>0</v>
      </c>
    </row>
    <row r="9" spans="1:16" ht="12.75">
      <c r="A9" s="18" t="s">
        <v>45</v>
      </c>
      <c r="B9" s="22" t="s">
        <v>29</v>
      </c>
      <c r="C9" s="22" t="s">
        <v>46</v>
      </c>
      <c r="D9" s="18" t="s">
        <v>47</v>
      </c>
      <c r="E9" s="23" t="s">
        <v>48</v>
      </c>
      <c r="F9" s="24" t="s">
        <v>49</v>
      </c>
      <c r="G9" s="25">
        <v>254</v>
      </c>
      <c r="H9" s="26">
        <v>0</v>
      </c>
      <c r="I9" s="26">
        <f>ROUND(ROUND(H9,2)*ROUND(G9,3),2)</f>
        <v>0</v>
      </c>
      <c r="O9">
        <f>(I9*21)/100</f>
        <v>0</v>
      </c>
      <c r="P9" t="s">
        <v>23</v>
      </c>
    </row>
    <row r="10" spans="1:5" ht="25.5">
      <c r="A10" s="27" t="s">
        <v>50</v>
      </c>
      <c r="E10" s="28" t="s">
        <v>51</v>
      </c>
    </row>
    <row r="11" spans="1:5" ht="51">
      <c r="A11" s="29" t="s">
        <v>52</v>
      </c>
      <c r="E11" s="30" t="s">
        <v>53</v>
      </c>
    </row>
    <row r="12" spans="1:5" ht="38.25">
      <c r="A12" t="s">
        <v>54</v>
      </c>
      <c r="E12" s="28" t="s">
        <v>55</v>
      </c>
    </row>
    <row r="13" spans="1:16" ht="12.75">
      <c r="A13" s="18" t="s">
        <v>45</v>
      </c>
      <c r="B13" s="22" t="s">
        <v>23</v>
      </c>
      <c r="C13" s="22" t="s">
        <v>56</v>
      </c>
      <c r="D13" s="18" t="s">
        <v>47</v>
      </c>
      <c r="E13" s="23" t="s">
        <v>57</v>
      </c>
      <c r="F13" s="24" t="s">
        <v>58</v>
      </c>
      <c r="G13" s="25">
        <v>3</v>
      </c>
      <c r="H13" s="26">
        <v>0</v>
      </c>
      <c r="I13" s="26">
        <f>ROUND(ROUND(H13,2)*ROUND(G13,3),2)</f>
        <v>0</v>
      </c>
      <c r="O13">
        <f>(I13*21)/100</f>
        <v>0</v>
      </c>
      <c r="P13" t="s">
        <v>23</v>
      </c>
    </row>
    <row r="14" spans="1:5" ht="38.25">
      <c r="A14" s="27" t="s">
        <v>50</v>
      </c>
      <c r="E14" s="28" t="s">
        <v>59</v>
      </c>
    </row>
    <row r="15" spans="1:5" ht="12.75">
      <c r="A15" s="29" t="s">
        <v>52</v>
      </c>
      <c r="E15" s="30" t="s">
        <v>60</v>
      </c>
    </row>
    <row r="16" spans="1:5" ht="76.5">
      <c r="A16" t="s">
        <v>54</v>
      </c>
      <c r="E16" s="28" t="s">
        <v>61</v>
      </c>
    </row>
    <row r="17" spans="1:16" ht="12.75">
      <c r="A17" s="18" t="s">
        <v>45</v>
      </c>
      <c r="B17" s="22" t="s">
        <v>22</v>
      </c>
      <c r="C17" s="22" t="s">
        <v>62</v>
      </c>
      <c r="D17" s="18" t="s">
        <v>47</v>
      </c>
      <c r="E17" s="23" t="s">
        <v>63</v>
      </c>
      <c r="F17" s="24" t="s">
        <v>58</v>
      </c>
      <c r="G17" s="25">
        <v>1</v>
      </c>
      <c r="H17" s="26">
        <v>0</v>
      </c>
      <c r="I17" s="26">
        <f>ROUND(ROUND(H17,2)*ROUND(G17,3),2)</f>
        <v>0</v>
      </c>
      <c r="O17">
        <f>(I17*21)/100</f>
        <v>0</v>
      </c>
      <c r="P17" t="s">
        <v>23</v>
      </c>
    </row>
    <row r="18" spans="1:5" ht="38.25">
      <c r="A18" s="27" t="s">
        <v>50</v>
      </c>
      <c r="E18" s="28" t="s">
        <v>64</v>
      </c>
    </row>
    <row r="19" spans="1:5" ht="12.75">
      <c r="A19" s="29" t="s">
        <v>52</v>
      </c>
      <c r="E19" s="30" t="s">
        <v>65</v>
      </c>
    </row>
    <row r="20" spans="1:5" ht="76.5">
      <c r="A20" t="s">
        <v>54</v>
      </c>
      <c r="E20" s="28" t="s">
        <v>61</v>
      </c>
    </row>
    <row r="21" spans="1:16" ht="12.75">
      <c r="A21" s="18" t="s">
        <v>45</v>
      </c>
      <c r="B21" s="22" t="s">
        <v>33</v>
      </c>
      <c r="C21" s="22" t="s">
        <v>66</v>
      </c>
      <c r="D21" s="18" t="s">
        <v>47</v>
      </c>
      <c r="E21" s="23" t="s">
        <v>67</v>
      </c>
      <c r="F21" s="24" t="s">
        <v>58</v>
      </c>
      <c r="G21" s="25">
        <v>1</v>
      </c>
      <c r="H21" s="26">
        <v>0</v>
      </c>
      <c r="I21" s="26">
        <f>ROUND(ROUND(H21,2)*ROUND(G21,3),2)</f>
        <v>0</v>
      </c>
      <c r="O21">
        <f>(I21*21)/100</f>
        <v>0</v>
      </c>
      <c r="P21" t="s">
        <v>23</v>
      </c>
    </row>
    <row r="22" spans="1:5" ht="38.25">
      <c r="A22" s="27" t="s">
        <v>50</v>
      </c>
      <c r="E22" s="28" t="s">
        <v>68</v>
      </c>
    </row>
    <row r="23" spans="1:5" ht="12.75">
      <c r="A23" s="29" t="s">
        <v>52</v>
      </c>
      <c r="E23" s="30" t="s">
        <v>69</v>
      </c>
    </row>
    <row r="24" spans="1:5" ht="76.5">
      <c r="A24" t="s">
        <v>54</v>
      </c>
      <c r="E24" s="28" t="s">
        <v>61</v>
      </c>
    </row>
    <row r="25" spans="1:16" ht="12.75">
      <c r="A25" s="18" t="s">
        <v>45</v>
      </c>
      <c r="B25" s="22" t="s">
        <v>35</v>
      </c>
      <c r="C25" s="22" t="s">
        <v>70</v>
      </c>
      <c r="D25" s="18" t="s">
        <v>47</v>
      </c>
      <c r="E25" s="23" t="s">
        <v>71</v>
      </c>
      <c r="F25" s="24" t="s">
        <v>58</v>
      </c>
      <c r="G25" s="25">
        <v>4</v>
      </c>
      <c r="H25" s="26">
        <v>0</v>
      </c>
      <c r="I25" s="26">
        <f>ROUND(ROUND(H25,2)*ROUND(G25,3),2)</f>
        <v>0</v>
      </c>
      <c r="O25">
        <f>(I25*21)/100</f>
        <v>0</v>
      </c>
      <c r="P25" t="s">
        <v>23</v>
      </c>
    </row>
    <row r="26" spans="1:5" ht="12.75">
      <c r="A26" s="27" t="s">
        <v>50</v>
      </c>
      <c r="E26" s="28" t="s">
        <v>47</v>
      </c>
    </row>
    <row r="27" spans="1:5" ht="12.75">
      <c r="A27" s="29" t="s">
        <v>52</v>
      </c>
      <c r="E27" s="30" t="s">
        <v>72</v>
      </c>
    </row>
    <row r="28" spans="1:5" ht="114.75">
      <c r="A28" t="s">
        <v>54</v>
      </c>
      <c r="E28" s="28" t="s">
        <v>73</v>
      </c>
    </row>
    <row r="29" spans="1:16" ht="12.75">
      <c r="A29" s="18" t="s">
        <v>45</v>
      </c>
      <c r="B29" s="22" t="s">
        <v>37</v>
      </c>
      <c r="C29" s="22" t="s">
        <v>74</v>
      </c>
      <c r="D29" s="18" t="s">
        <v>47</v>
      </c>
      <c r="E29" s="23" t="s">
        <v>75</v>
      </c>
      <c r="F29" s="24" t="s">
        <v>58</v>
      </c>
      <c r="G29" s="25">
        <v>1</v>
      </c>
      <c r="H29" s="26">
        <v>0</v>
      </c>
      <c r="I29" s="26">
        <f>ROUND(ROUND(H29,2)*ROUND(G29,3),2)</f>
        <v>0</v>
      </c>
      <c r="O29">
        <f>(I29*21)/100</f>
        <v>0</v>
      </c>
      <c r="P29" t="s">
        <v>23</v>
      </c>
    </row>
    <row r="30" spans="1:5" ht="12.75">
      <c r="A30" s="27" t="s">
        <v>50</v>
      </c>
      <c r="E30" s="28" t="s">
        <v>47</v>
      </c>
    </row>
    <row r="31" spans="1:5" ht="12.75">
      <c r="A31" s="29" t="s">
        <v>52</v>
      </c>
      <c r="E31" s="30" t="s">
        <v>76</v>
      </c>
    </row>
    <row r="32" spans="1:5" ht="114.75">
      <c r="A32" t="s">
        <v>54</v>
      </c>
      <c r="E32" s="28" t="s">
        <v>73</v>
      </c>
    </row>
    <row r="33" spans="1:16" ht="12.75">
      <c r="A33" s="18" t="s">
        <v>45</v>
      </c>
      <c r="B33" s="22" t="s">
        <v>77</v>
      </c>
      <c r="C33" s="22" t="s">
        <v>78</v>
      </c>
      <c r="D33" s="18" t="s">
        <v>47</v>
      </c>
      <c r="E33" s="23" t="s">
        <v>79</v>
      </c>
      <c r="F33" s="24" t="s">
        <v>58</v>
      </c>
      <c r="G33" s="25">
        <v>4</v>
      </c>
      <c r="H33" s="26">
        <v>0</v>
      </c>
      <c r="I33" s="26">
        <f>ROUND(ROUND(H33,2)*ROUND(G33,3),2)</f>
        <v>0</v>
      </c>
      <c r="O33">
        <f>(I33*21)/100</f>
        <v>0</v>
      </c>
      <c r="P33" t="s">
        <v>23</v>
      </c>
    </row>
    <row r="34" spans="1:5" ht="12.75">
      <c r="A34" s="27" t="s">
        <v>50</v>
      </c>
      <c r="E34" s="28" t="s">
        <v>47</v>
      </c>
    </row>
    <row r="35" spans="1:5" ht="12.75">
      <c r="A35" s="29" t="s">
        <v>52</v>
      </c>
      <c r="E35" s="30" t="s">
        <v>80</v>
      </c>
    </row>
    <row r="36" spans="1:5" ht="76.5">
      <c r="A36" t="s">
        <v>54</v>
      </c>
      <c r="E36" s="28" t="s">
        <v>81</v>
      </c>
    </row>
    <row r="37" spans="1:16" ht="12.75">
      <c r="A37" s="18" t="s">
        <v>45</v>
      </c>
      <c r="B37" s="22" t="s">
        <v>82</v>
      </c>
      <c r="C37" s="22" t="s">
        <v>83</v>
      </c>
      <c r="D37" s="18" t="s">
        <v>47</v>
      </c>
      <c r="E37" s="23" t="s">
        <v>84</v>
      </c>
      <c r="F37" s="24" t="s">
        <v>58</v>
      </c>
      <c r="G37" s="25">
        <v>1</v>
      </c>
      <c r="H37" s="26">
        <v>0</v>
      </c>
      <c r="I37" s="26">
        <f>ROUND(ROUND(H37,2)*ROUND(G37,3),2)</f>
        <v>0</v>
      </c>
      <c r="O37">
        <f>(I37*21)/100</f>
        <v>0</v>
      </c>
      <c r="P37" t="s">
        <v>23</v>
      </c>
    </row>
    <row r="38" spans="1:5" ht="12.75">
      <c r="A38" s="27" t="s">
        <v>50</v>
      </c>
      <c r="E38" s="28" t="s">
        <v>47</v>
      </c>
    </row>
    <row r="39" spans="1:5" ht="12.75">
      <c r="A39" s="29" t="s">
        <v>52</v>
      </c>
      <c r="E39" s="30" t="s">
        <v>76</v>
      </c>
    </row>
    <row r="40" spans="1:5" ht="76.5">
      <c r="A40" t="s">
        <v>54</v>
      </c>
      <c r="E40" s="28" t="s">
        <v>81</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37" t="s">
        <v>15</v>
      </c>
      <c r="D3" s="34"/>
      <c r="E3" s="11" t="s">
        <v>16</v>
      </c>
      <c r="F3" s="1"/>
      <c r="G3" s="8"/>
      <c r="H3" s="7" t="s">
        <v>1560</v>
      </c>
      <c r="I3" s="31">
        <f>0+I9</f>
        <v>0</v>
      </c>
      <c r="O3" t="s">
        <v>19</v>
      </c>
      <c r="P3" t="s">
        <v>23</v>
      </c>
    </row>
    <row r="4" spans="1:16" ht="15" customHeight="1">
      <c r="A4" t="s">
        <v>17</v>
      </c>
      <c r="B4" s="10" t="s">
        <v>875</v>
      </c>
      <c r="C4" s="37" t="s">
        <v>1517</v>
      </c>
      <c r="D4" s="34"/>
      <c r="E4" s="11" t="s">
        <v>1518</v>
      </c>
      <c r="F4" s="1"/>
      <c r="G4" s="1"/>
      <c r="H4" s="9"/>
      <c r="I4" s="9"/>
      <c r="O4" t="s">
        <v>20</v>
      </c>
      <c r="P4" t="s">
        <v>23</v>
      </c>
    </row>
    <row r="5" spans="1:16" ht="12.75" customHeight="1">
      <c r="A5" t="s">
        <v>878</v>
      </c>
      <c r="B5" s="13" t="s">
        <v>18</v>
      </c>
      <c r="C5" s="38" t="s">
        <v>1560</v>
      </c>
      <c r="D5" s="39"/>
      <c r="E5" s="14" t="s">
        <v>1561</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0+I10+I14+I18+I22+I26+I30+I34+I38+I42+I46</f>
        <v>0</v>
      </c>
      <c r="R9">
        <f>0+O10+O14+O18+O22+O26+O30+O34+O38+O42+O46</f>
        <v>0</v>
      </c>
    </row>
    <row r="10" spans="1:16" ht="12.75">
      <c r="A10" s="18" t="s">
        <v>45</v>
      </c>
      <c r="B10" s="22" t="s">
        <v>29</v>
      </c>
      <c r="C10" s="22" t="s">
        <v>1521</v>
      </c>
      <c r="D10" s="18" t="s">
        <v>47</v>
      </c>
      <c r="E10" s="23" t="s">
        <v>1522</v>
      </c>
      <c r="F10" s="24" t="s">
        <v>1118</v>
      </c>
      <c r="G10" s="25">
        <v>1</v>
      </c>
      <c r="H10" s="26">
        <v>0</v>
      </c>
      <c r="I10" s="26">
        <f>ROUND(ROUND(H10,2)*ROUND(G10,3),2)</f>
        <v>0</v>
      </c>
      <c r="O10">
        <f>(I10*21)/100</f>
        <v>0</v>
      </c>
      <c r="P10" t="s">
        <v>23</v>
      </c>
    </row>
    <row r="11" spans="1:5" ht="12.75">
      <c r="A11" s="27" t="s">
        <v>50</v>
      </c>
      <c r="E11" s="28" t="s">
        <v>47</v>
      </c>
    </row>
    <row r="12" spans="1:5" ht="12.75">
      <c r="A12" s="29" t="s">
        <v>52</v>
      </c>
      <c r="E12" s="30" t="s">
        <v>47</v>
      </c>
    </row>
    <row r="13" spans="1:5" ht="12.75">
      <c r="A13" t="s">
        <v>54</v>
      </c>
      <c r="E13" s="28" t="s">
        <v>1523</v>
      </c>
    </row>
    <row r="14" spans="1:16" ht="12.75">
      <c r="A14" s="18" t="s">
        <v>45</v>
      </c>
      <c r="B14" s="22" t="s">
        <v>23</v>
      </c>
      <c r="C14" s="22" t="s">
        <v>1524</v>
      </c>
      <c r="D14" s="18" t="s">
        <v>47</v>
      </c>
      <c r="E14" s="23" t="s">
        <v>1525</v>
      </c>
      <c r="F14" s="24" t="s">
        <v>1118</v>
      </c>
      <c r="G14" s="25">
        <v>1</v>
      </c>
      <c r="H14" s="26">
        <v>0</v>
      </c>
      <c r="I14" s="26">
        <f>ROUND(ROUND(H14,2)*ROUND(G14,3),2)</f>
        <v>0</v>
      </c>
      <c r="O14">
        <f>(I14*21)/100</f>
        <v>0</v>
      </c>
      <c r="P14" t="s">
        <v>23</v>
      </c>
    </row>
    <row r="15" spans="1:5" ht="12.75">
      <c r="A15" s="27" t="s">
        <v>50</v>
      </c>
      <c r="E15" s="28" t="s">
        <v>47</v>
      </c>
    </row>
    <row r="16" spans="1:5" ht="12.75">
      <c r="A16" s="29" t="s">
        <v>52</v>
      </c>
      <c r="E16" s="30" t="s">
        <v>47</v>
      </c>
    </row>
    <row r="17" spans="1:5" ht="12.75">
      <c r="A17" t="s">
        <v>54</v>
      </c>
      <c r="E17" s="28" t="s">
        <v>1526</v>
      </c>
    </row>
    <row r="18" spans="1:16" ht="12.75">
      <c r="A18" s="18" t="s">
        <v>45</v>
      </c>
      <c r="B18" s="22" t="s">
        <v>22</v>
      </c>
      <c r="C18" s="22" t="s">
        <v>1527</v>
      </c>
      <c r="D18" s="18" t="s">
        <v>47</v>
      </c>
      <c r="E18" s="23" t="s">
        <v>1528</v>
      </c>
      <c r="F18" s="24" t="s">
        <v>1118</v>
      </c>
      <c r="G18" s="25">
        <v>1</v>
      </c>
      <c r="H18" s="26">
        <v>0</v>
      </c>
      <c r="I18" s="26">
        <f>ROUND(ROUND(H18,2)*ROUND(G18,3),2)</f>
        <v>0</v>
      </c>
      <c r="O18">
        <f>(I18*21)/100</f>
        <v>0</v>
      </c>
      <c r="P18" t="s">
        <v>23</v>
      </c>
    </row>
    <row r="19" spans="1:5" ht="12.75">
      <c r="A19" s="27" t="s">
        <v>50</v>
      </c>
      <c r="E19" s="28" t="s">
        <v>1529</v>
      </c>
    </row>
    <row r="20" spans="1:5" ht="12.75">
      <c r="A20" s="29" t="s">
        <v>52</v>
      </c>
      <c r="E20" s="30" t="s">
        <v>47</v>
      </c>
    </row>
    <row r="21" spans="1:5" ht="12.75">
      <c r="A21" t="s">
        <v>54</v>
      </c>
      <c r="E21" s="28" t="s">
        <v>1526</v>
      </c>
    </row>
    <row r="22" spans="1:16" ht="12.75">
      <c r="A22" s="18" t="s">
        <v>45</v>
      </c>
      <c r="B22" s="22" t="s">
        <v>33</v>
      </c>
      <c r="C22" s="22" t="s">
        <v>1530</v>
      </c>
      <c r="D22" s="18" t="s">
        <v>47</v>
      </c>
      <c r="E22" s="23" t="s">
        <v>1531</v>
      </c>
      <c r="F22" s="24" t="s">
        <v>1532</v>
      </c>
      <c r="G22" s="25">
        <v>3</v>
      </c>
      <c r="H22" s="26">
        <v>0</v>
      </c>
      <c r="I22" s="26">
        <f>ROUND(ROUND(H22,2)*ROUND(G22,3),2)</f>
        <v>0</v>
      </c>
      <c r="O22">
        <f>(I22*21)/100</f>
        <v>0</v>
      </c>
      <c r="P22" t="s">
        <v>23</v>
      </c>
    </row>
    <row r="23" spans="1:5" ht="12.75">
      <c r="A23" s="27" t="s">
        <v>50</v>
      </c>
      <c r="E23" s="28" t="s">
        <v>1533</v>
      </c>
    </row>
    <row r="24" spans="1:5" ht="12.75">
      <c r="A24" s="29" t="s">
        <v>52</v>
      </c>
      <c r="E24" s="30" t="s">
        <v>47</v>
      </c>
    </row>
    <row r="25" spans="1:5" ht="12.75">
      <c r="A25" t="s">
        <v>54</v>
      </c>
      <c r="E25" s="28" t="s">
        <v>1526</v>
      </c>
    </row>
    <row r="26" spans="1:16" ht="12.75">
      <c r="A26" s="18" t="s">
        <v>45</v>
      </c>
      <c r="B26" s="22" t="s">
        <v>35</v>
      </c>
      <c r="C26" s="22" t="s">
        <v>1534</v>
      </c>
      <c r="D26" s="18" t="s">
        <v>47</v>
      </c>
      <c r="E26" s="23" t="s">
        <v>1535</v>
      </c>
      <c r="F26" s="24" t="s">
        <v>1118</v>
      </c>
      <c r="G26" s="25">
        <v>1</v>
      </c>
      <c r="H26" s="26">
        <v>0</v>
      </c>
      <c r="I26" s="26">
        <f>ROUND(ROUND(H26,2)*ROUND(G26,3),2)</f>
        <v>0</v>
      </c>
      <c r="O26">
        <f>(I26*21)/100</f>
        <v>0</v>
      </c>
      <c r="P26" t="s">
        <v>23</v>
      </c>
    </row>
    <row r="27" spans="1:5" ht="12.75">
      <c r="A27" s="27" t="s">
        <v>50</v>
      </c>
      <c r="E27" s="28" t="s">
        <v>1536</v>
      </c>
    </row>
    <row r="28" spans="1:5" ht="12.75">
      <c r="A28" s="29" t="s">
        <v>52</v>
      </c>
      <c r="E28" s="30" t="s">
        <v>47</v>
      </c>
    </row>
    <row r="29" spans="1:5" ht="12.75">
      <c r="A29" t="s">
        <v>54</v>
      </c>
      <c r="E29" s="28" t="s">
        <v>1526</v>
      </c>
    </row>
    <row r="30" spans="1:16" ht="12.75">
      <c r="A30" s="18" t="s">
        <v>45</v>
      </c>
      <c r="B30" s="22" t="s">
        <v>37</v>
      </c>
      <c r="C30" s="22" t="s">
        <v>1537</v>
      </c>
      <c r="D30" s="18" t="s">
        <v>47</v>
      </c>
      <c r="E30" s="23" t="s">
        <v>1538</v>
      </c>
      <c r="F30" s="24" t="s">
        <v>1118</v>
      </c>
      <c r="G30" s="25">
        <v>1</v>
      </c>
      <c r="H30" s="26">
        <v>0</v>
      </c>
      <c r="I30" s="26">
        <f>ROUND(ROUND(H30,2)*ROUND(G30,3),2)</f>
        <v>0</v>
      </c>
      <c r="O30">
        <f>(I30*21)/100</f>
        <v>0</v>
      </c>
      <c r="P30" t="s">
        <v>23</v>
      </c>
    </row>
    <row r="31" spans="1:5" ht="12.75">
      <c r="A31" s="27" t="s">
        <v>50</v>
      </c>
      <c r="E31" s="28" t="s">
        <v>47</v>
      </c>
    </row>
    <row r="32" spans="1:5" ht="12.75">
      <c r="A32" s="29" t="s">
        <v>52</v>
      </c>
      <c r="E32" s="30" t="s">
        <v>47</v>
      </c>
    </row>
    <row r="33" spans="1:5" ht="12.75">
      <c r="A33" t="s">
        <v>54</v>
      </c>
      <c r="E33" s="28" t="s">
        <v>1526</v>
      </c>
    </row>
    <row r="34" spans="1:16" ht="12.75">
      <c r="A34" s="18" t="s">
        <v>45</v>
      </c>
      <c r="B34" s="22" t="s">
        <v>77</v>
      </c>
      <c r="C34" s="22" t="s">
        <v>1539</v>
      </c>
      <c r="D34" s="18" t="s">
        <v>47</v>
      </c>
      <c r="E34" s="23" t="s">
        <v>1540</v>
      </c>
      <c r="F34" s="24" t="s">
        <v>1118</v>
      </c>
      <c r="G34" s="25">
        <v>1</v>
      </c>
      <c r="H34" s="26">
        <v>0</v>
      </c>
      <c r="I34" s="26">
        <f>ROUND(ROUND(H34,2)*ROUND(G34,3),2)</f>
        <v>0</v>
      </c>
      <c r="O34">
        <f>(I34*21)/100</f>
        <v>0</v>
      </c>
      <c r="P34" t="s">
        <v>23</v>
      </c>
    </row>
    <row r="35" spans="1:5" ht="12.75">
      <c r="A35" s="27" t="s">
        <v>50</v>
      </c>
      <c r="E35" s="28" t="s">
        <v>47</v>
      </c>
    </row>
    <row r="36" spans="1:5" ht="12.75">
      <c r="A36" s="29" t="s">
        <v>52</v>
      </c>
      <c r="E36" s="30" t="s">
        <v>47</v>
      </c>
    </row>
    <row r="37" spans="1:5" ht="12.75">
      <c r="A37" t="s">
        <v>54</v>
      </c>
      <c r="E37" s="28" t="s">
        <v>1526</v>
      </c>
    </row>
    <row r="38" spans="1:16" ht="12.75">
      <c r="A38" s="18" t="s">
        <v>45</v>
      </c>
      <c r="B38" s="22" t="s">
        <v>82</v>
      </c>
      <c r="C38" s="22" t="s">
        <v>1541</v>
      </c>
      <c r="D38" s="18" t="s">
        <v>47</v>
      </c>
      <c r="E38" s="23" t="s">
        <v>1542</v>
      </c>
      <c r="F38" s="24" t="s">
        <v>1532</v>
      </c>
      <c r="G38" s="25">
        <v>1</v>
      </c>
      <c r="H38" s="26">
        <v>0</v>
      </c>
      <c r="I38" s="26">
        <f>ROUND(ROUND(H38,2)*ROUND(G38,3),2)</f>
        <v>0</v>
      </c>
      <c r="O38">
        <f>(I38*21)/100</f>
        <v>0</v>
      </c>
      <c r="P38" t="s">
        <v>23</v>
      </c>
    </row>
    <row r="39" spans="1:5" ht="12.75">
      <c r="A39" s="27" t="s">
        <v>50</v>
      </c>
      <c r="E39" s="28" t="s">
        <v>47</v>
      </c>
    </row>
    <row r="40" spans="1:5" ht="12.75">
      <c r="A40" s="29" t="s">
        <v>52</v>
      </c>
      <c r="E40" s="30" t="s">
        <v>47</v>
      </c>
    </row>
    <row r="41" spans="1:5" ht="76.5">
      <c r="A41" t="s">
        <v>54</v>
      </c>
      <c r="E41" s="28" t="s">
        <v>1543</v>
      </c>
    </row>
    <row r="42" spans="1:16" ht="12.75">
      <c r="A42" s="18" t="s">
        <v>45</v>
      </c>
      <c r="B42" s="22" t="s">
        <v>40</v>
      </c>
      <c r="C42" s="22" t="s">
        <v>1544</v>
      </c>
      <c r="D42" s="18" t="s">
        <v>47</v>
      </c>
      <c r="E42" s="23" t="s">
        <v>1545</v>
      </c>
      <c r="F42" s="24" t="s">
        <v>1118</v>
      </c>
      <c r="G42" s="25">
        <v>1</v>
      </c>
      <c r="H42" s="26">
        <v>0</v>
      </c>
      <c r="I42" s="26">
        <f>ROUND(ROUND(H42,2)*ROUND(G42,3),2)</f>
        <v>0</v>
      </c>
      <c r="O42">
        <f>(I42*21)/100</f>
        <v>0</v>
      </c>
      <c r="P42" t="s">
        <v>23</v>
      </c>
    </row>
    <row r="43" spans="1:5" ht="12.75">
      <c r="A43" s="27" t="s">
        <v>50</v>
      </c>
      <c r="E43" s="28" t="s">
        <v>47</v>
      </c>
    </row>
    <row r="44" spans="1:5" ht="12.75">
      <c r="A44" s="29" t="s">
        <v>52</v>
      </c>
      <c r="E44" s="30" t="s">
        <v>47</v>
      </c>
    </row>
    <row r="45" spans="1:5" ht="63.75">
      <c r="A45" t="s">
        <v>54</v>
      </c>
      <c r="E45" s="28" t="s">
        <v>1546</v>
      </c>
    </row>
    <row r="46" spans="1:16" ht="12.75">
      <c r="A46" s="18" t="s">
        <v>45</v>
      </c>
      <c r="B46" s="22" t="s">
        <v>42</v>
      </c>
      <c r="C46" s="22" t="s">
        <v>1547</v>
      </c>
      <c r="D46" s="18" t="s">
        <v>47</v>
      </c>
      <c r="E46" s="23" t="s">
        <v>1548</v>
      </c>
      <c r="F46" s="24" t="s">
        <v>1118</v>
      </c>
      <c r="G46" s="25">
        <v>1</v>
      </c>
      <c r="H46" s="26">
        <v>0</v>
      </c>
      <c r="I46" s="26">
        <f>ROUND(ROUND(H46,2)*ROUND(G46,3),2)</f>
        <v>0</v>
      </c>
      <c r="O46">
        <f>(I46*21)/100</f>
        <v>0</v>
      </c>
      <c r="P46" t="s">
        <v>23</v>
      </c>
    </row>
    <row r="47" spans="1:5" ht="25.5">
      <c r="A47" s="27" t="s">
        <v>50</v>
      </c>
      <c r="E47" s="28" t="s">
        <v>1549</v>
      </c>
    </row>
    <row r="48" spans="1:5" ht="12.75">
      <c r="A48" s="29" t="s">
        <v>52</v>
      </c>
      <c r="E48" s="30" t="s">
        <v>47</v>
      </c>
    </row>
    <row r="49" spans="1:5" ht="12.75">
      <c r="A49" t="s">
        <v>54</v>
      </c>
      <c r="E49" s="28" t="s">
        <v>1550</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37" t="s">
        <v>15</v>
      </c>
      <c r="D3" s="34"/>
      <c r="E3" s="11" t="s">
        <v>16</v>
      </c>
      <c r="F3" s="1"/>
      <c r="G3" s="8"/>
      <c r="H3" s="7" t="s">
        <v>1562</v>
      </c>
      <c r="I3" s="31">
        <f>0+I9</f>
        <v>0</v>
      </c>
      <c r="O3" t="s">
        <v>19</v>
      </c>
      <c r="P3" t="s">
        <v>23</v>
      </c>
    </row>
    <row r="4" spans="1:16" ht="15" customHeight="1">
      <c r="A4" t="s">
        <v>17</v>
      </c>
      <c r="B4" s="10" t="s">
        <v>875</v>
      </c>
      <c r="C4" s="37" t="s">
        <v>1517</v>
      </c>
      <c r="D4" s="34"/>
      <c r="E4" s="11" t="s">
        <v>1518</v>
      </c>
      <c r="F4" s="1"/>
      <c r="G4" s="1"/>
      <c r="H4" s="9"/>
      <c r="I4" s="9"/>
      <c r="O4" t="s">
        <v>20</v>
      </c>
      <c r="P4" t="s">
        <v>23</v>
      </c>
    </row>
    <row r="5" spans="1:16" ht="12.75" customHeight="1">
      <c r="A5" t="s">
        <v>878</v>
      </c>
      <c r="B5" s="13" t="s">
        <v>18</v>
      </c>
      <c r="C5" s="38" t="s">
        <v>1562</v>
      </c>
      <c r="D5" s="39"/>
      <c r="E5" s="14" t="s">
        <v>1563</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f>
        <v>0</v>
      </c>
      <c r="R9">
        <f>0+O10+O14+O18+O22</f>
        <v>0</v>
      </c>
    </row>
    <row r="10" spans="1:16" ht="12.75">
      <c r="A10" s="18" t="s">
        <v>45</v>
      </c>
      <c r="B10" s="22" t="s">
        <v>29</v>
      </c>
      <c r="C10" s="22" t="s">
        <v>1530</v>
      </c>
      <c r="D10" s="18" t="s">
        <v>47</v>
      </c>
      <c r="E10" s="23" t="s">
        <v>1531</v>
      </c>
      <c r="F10" s="24" t="s">
        <v>1532</v>
      </c>
      <c r="G10" s="25">
        <v>6</v>
      </c>
      <c r="H10" s="26">
        <v>0</v>
      </c>
      <c r="I10" s="26">
        <f>ROUND(ROUND(H10,2)*ROUND(G10,3),2)</f>
        <v>0</v>
      </c>
      <c r="O10">
        <f>(I10*21)/100</f>
        <v>0</v>
      </c>
      <c r="P10" t="s">
        <v>23</v>
      </c>
    </row>
    <row r="11" spans="1:5" ht="12.75">
      <c r="A11" s="27" t="s">
        <v>50</v>
      </c>
      <c r="E11" s="28" t="s">
        <v>1533</v>
      </c>
    </row>
    <row r="12" spans="1:5" ht="12.75">
      <c r="A12" s="29" t="s">
        <v>52</v>
      </c>
      <c r="E12" s="30" t="s">
        <v>47</v>
      </c>
    </row>
    <row r="13" spans="1:5" ht="12.75">
      <c r="A13" t="s">
        <v>54</v>
      </c>
      <c r="E13" s="28" t="s">
        <v>1526</v>
      </c>
    </row>
    <row r="14" spans="1:16" ht="12.75">
      <c r="A14" s="18" t="s">
        <v>45</v>
      </c>
      <c r="B14" s="22" t="s">
        <v>23</v>
      </c>
      <c r="C14" s="22" t="s">
        <v>1534</v>
      </c>
      <c r="D14" s="18" t="s">
        <v>47</v>
      </c>
      <c r="E14" s="23" t="s">
        <v>1535</v>
      </c>
      <c r="F14" s="24" t="s">
        <v>1118</v>
      </c>
      <c r="G14" s="25">
        <v>1</v>
      </c>
      <c r="H14" s="26">
        <v>0</v>
      </c>
      <c r="I14" s="26">
        <f>ROUND(ROUND(H14,2)*ROUND(G14,3),2)</f>
        <v>0</v>
      </c>
      <c r="O14">
        <f>(I14*21)/100</f>
        <v>0</v>
      </c>
      <c r="P14" t="s">
        <v>23</v>
      </c>
    </row>
    <row r="15" spans="1:5" ht="12.75">
      <c r="A15" s="27" t="s">
        <v>50</v>
      </c>
      <c r="E15" s="28" t="s">
        <v>1536</v>
      </c>
    </row>
    <row r="16" spans="1:5" ht="12.75">
      <c r="A16" s="29" t="s">
        <v>52</v>
      </c>
      <c r="E16" s="30" t="s">
        <v>47</v>
      </c>
    </row>
    <row r="17" spans="1:5" ht="12.75">
      <c r="A17" t="s">
        <v>54</v>
      </c>
      <c r="E17" s="28" t="s">
        <v>1526</v>
      </c>
    </row>
    <row r="18" spans="1:16" ht="12.75">
      <c r="A18" s="18" t="s">
        <v>45</v>
      </c>
      <c r="B18" s="22" t="s">
        <v>22</v>
      </c>
      <c r="C18" s="22" t="s">
        <v>1553</v>
      </c>
      <c r="D18" s="18" t="s">
        <v>47</v>
      </c>
      <c r="E18" s="23" t="s">
        <v>1554</v>
      </c>
      <c r="F18" s="24" t="s">
        <v>58</v>
      </c>
      <c r="G18" s="25">
        <v>1</v>
      </c>
      <c r="H18" s="26">
        <v>0</v>
      </c>
      <c r="I18" s="26">
        <f>ROUND(ROUND(H18,2)*ROUND(G18,3),2)</f>
        <v>0</v>
      </c>
      <c r="O18">
        <f>(I18*21)/100</f>
        <v>0</v>
      </c>
      <c r="P18" t="s">
        <v>23</v>
      </c>
    </row>
    <row r="19" spans="1:5" ht="25.5">
      <c r="A19" s="27" t="s">
        <v>50</v>
      </c>
      <c r="E19" s="28" t="s">
        <v>1555</v>
      </c>
    </row>
    <row r="20" spans="1:5" ht="12.75">
      <c r="A20" s="29" t="s">
        <v>52</v>
      </c>
      <c r="E20" s="30" t="s">
        <v>47</v>
      </c>
    </row>
    <row r="21" spans="1:5" ht="89.25">
      <c r="A21" t="s">
        <v>54</v>
      </c>
      <c r="E21" s="28" t="s">
        <v>1556</v>
      </c>
    </row>
    <row r="22" spans="1:16" ht="12.75">
      <c r="A22" s="18" t="s">
        <v>45</v>
      </c>
      <c r="B22" s="22" t="s">
        <v>33</v>
      </c>
      <c r="C22" s="22" t="s">
        <v>1557</v>
      </c>
      <c r="D22" s="18" t="s">
        <v>47</v>
      </c>
      <c r="E22" s="23" t="s">
        <v>1558</v>
      </c>
      <c r="F22" s="24" t="s">
        <v>1118</v>
      </c>
      <c r="G22" s="25">
        <v>1</v>
      </c>
      <c r="H22" s="26">
        <v>0</v>
      </c>
      <c r="I22" s="26">
        <f>ROUND(ROUND(H22,2)*ROUND(G22,3),2)</f>
        <v>0</v>
      </c>
      <c r="O22">
        <f>(I22*21)/100</f>
        <v>0</v>
      </c>
      <c r="P22" t="s">
        <v>23</v>
      </c>
    </row>
    <row r="23" spans="1:5" ht="12.75">
      <c r="A23" s="27" t="s">
        <v>50</v>
      </c>
      <c r="E23" s="28" t="s">
        <v>47</v>
      </c>
    </row>
    <row r="24" spans="1:5" ht="12.75">
      <c r="A24" s="29" t="s">
        <v>52</v>
      </c>
      <c r="E24" s="30" t="s">
        <v>47</v>
      </c>
    </row>
    <row r="25" spans="1:5" ht="25.5">
      <c r="A25" t="s">
        <v>54</v>
      </c>
      <c r="E25" s="28" t="s">
        <v>1559</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6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f>
        <v>0</v>
      </c>
      <c r="P2" t="s">
        <v>22</v>
      </c>
    </row>
    <row r="3" spans="1:16" ht="15" customHeight="1">
      <c r="A3" t="s">
        <v>12</v>
      </c>
      <c r="B3" s="10" t="s">
        <v>14</v>
      </c>
      <c r="C3" s="37" t="s">
        <v>15</v>
      </c>
      <c r="D3" s="34"/>
      <c r="E3" s="11" t="s">
        <v>16</v>
      </c>
      <c r="F3" s="1"/>
      <c r="G3" s="8"/>
      <c r="H3" s="7" t="s">
        <v>1564</v>
      </c>
      <c r="I3" s="31">
        <f>0+I9</f>
        <v>0</v>
      </c>
      <c r="O3" t="s">
        <v>19</v>
      </c>
      <c r="P3" t="s">
        <v>23</v>
      </c>
    </row>
    <row r="4" spans="1:16" ht="15" customHeight="1">
      <c r="A4" t="s">
        <v>17</v>
      </c>
      <c r="B4" s="10" t="s">
        <v>875</v>
      </c>
      <c r="C4" s="37" t="s">
        <v>1517</v>
      </c>
      <c r="D4" s="34"/>
      <c r="E4" s="11" t="s">
        <v>1518</v>
      </c>
      <c r="F4" s="1"/>
      <c r="G4" s="1"/>
      <c r="H4" s="9"/>
      <c r="I4" s="9"/>
      <c r="O4" t="s">
        <v>20</v>
      </c>
      <c r="P4" t="s">
        <v>23</v>
      </c>
    </row>
    <row r="5" spans="1:16" ht="12.75" customHeight="1">
      <c r="A5" t="s">
        <v>878</v>
      </c>
      <c r="B5" s="13" t="s">
        <v>18</v>
      </c>
      <c r="C5" s="38" t="s">
        <v>1564</v>
      </c>
      <c r="D5" s="39"/>
      <c r="E5" s="14" t="s">
        <v>1565</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0+I10+I14+I18+I22+I26+I30+I34+I38+I42+I46+I50+I54+I58+I62+I66</f>
        <v>0</v>
      </c>
      <c r="R9">
        <f>0+O10+O14+O18+O22+O26+O30+O34+O38+O42+O46+O50+O54+O58+O62+O66</f>
        <v>0</v>
      </c>
    </row>
    <row r="10" spans="1:16" ht="12.75">
      <c r="A10" s="18" t="s">
        <v>45</v>
      </c>
      <c r="B10" s="22" t="s">
        <v>29</v>
      </c>
      <c r="C10" s="22" t="s">
        <v>1521</v>
      </c>
      <c r="D10" s="18" t="s">
        <v>47</v>
      </c>
      <c r="E10" s="23" t="s">
        <v>1522</v>
      </c>
      <c r="F10" s="24" t="s">
        <v>1118</v>
      </c>
      <c r="G10" s="25">
        <v>1</v>
      </c>
      <c r="H10" s="26">
        <v>0</v>
      </c>
      <c r="I10" s="26">
        <f>ROUND(ROUND(H10,2)*ROUND(G10,3),2)</f>
        <v>0</v>
      </c>
      <c r="O10">
        <f>(I10*21)/100</f>
        <v>0</v>
      </c>
      <c r="P10" t="s">
        <v>23</v>
      </c>
    </row>
    <row r="11" spans="1:5" ht="12.75">
      <c r="A11" s="27" t="s">
        <v>50</v>
      </c>
      <c r="E11" s="28" t="s">
        <v>47</v>
      </c>
    </row>
    <row r="12" spans="1:5" ht="12.75">
      <c r="A12" s="29" t="s">
        <v>52</v>
      </c>
      <c r="E12" s="30" t="s">
        <v>47</v>
      </c>
    </row>
    <row r="13" spans="1:5" ht="12.75">
      <c r="A13" t="s">
        <v>54</v>
      </c>
      <c r="E13" s="28" t="s">
        <v>1523</v>
      </c>
    </row>
    <row r="14" spans="1:16" ht="12.75">
      <c r="A14" s="18" t="s">
        <v>45</v>
      </c>
      <c r="B14" s="22" t="s">
        <v>23</v>
      </c>
      <c r="C14" s="22" t="s">
        <v>1524</v>
      </c>
      <c r="D14" s="18" t="s">
        <v>47</v>
      </c>
      <c r="E14" s="23" t="s">
        <v>1525</v>
      </c>
      <c r="F14" s="24" t="s">
        <v>1118</v>
      </c>
      <c r="G14" s="25">
        <v>1</v>
      </c>
      <c r="H14" s="26">
        <v>0</v>
      </c>
      <c r="I14" s="26">
        <f>ROUND(ROUND(H14,2)*ROUND(G14,3),2)</f>
        <v>0</v>
      </c>
      <c r="O14">
        <f>(I14*21)/100</f>
        <v>0</v>
      </c>
      <c r="P14" t="s">
        <v>23</v>
      </c>
    </row>
    <row r="15" spans="1:5" ht="12.75">
      <c r="A15" s="27" t="s">
        <v>50</v>
      </c>
      <c r="E15" s="28" t="s">
        <v>47</v>
      </c>
    </row>
    <row r="16" spans="1:5" ht="12.75">
      <c r="A16" s="29" t="s">
        <v>52</v>
      </c>
      <c r="E16" s="30" t="s">
        <v>47</v>
      </c>
    </row>
    <row r="17" spans="1:5" ht="12.75">
      <c r="A17" t="s">
        <v>54</v>
      </c>
      <c r="E17" s="28" t="s">
        <v>1526</v>
      </c>
    </row>
    <row r="18" spans="1:16" ht="12.75">
      <c r="A18" s="18" t="s">
        <v>45</v>
      </c>
      <c r="B18" s="22" t="s">
        <v>22</v>
      </c>
      <c r="C18" s="22" t="s">
        <v>1527</v>
      </c>
      <c r="D18" s="18" t="s">
        <v>47</v>
      </c>
      <c r="E18" s="23" t="s">
        <v>1528</v>
      </c>
      <c r="F18" s="24" t="s">
        <v>1118</v>
      </c>
      <c r="G18" s="25">
        <v>1</v>
      </c>
      <c r="H18" s="26">
        <v>0</v>
      </c>
      <c r="I18" s="26">
        <f>ROUND(ROUND(H18,2)*ROUND(G18,3),2)</f>
        <v>0</v>
      </c>
      <c r="O18">
        <f>(I18*21)/100</f>
        <v>0</v>
      </c>
      <c r="P18" t="s">
        <v>23</v>
      </c>
    </row>
    <row r="19" spans="1:5" ht="25.5">
      <c r="A19" s="27" t="s">
        <v>50</v>
      </c>
      <c r="E19" s="28" t="s">
        <v>1566</v>
      </c>
    </row>
    <row r="20" spans="1:5" ht="12.75">
      <c r="A20" s="29" t="s">
        <v>52</v>
      </c>
      <c r="E20" s="30" t="s">
        <v>47</v>
      </c>
    </row>
    <row r="21" spans="1:5" ht="12.75">
      <c r="A21" t="s">
        <v>54</v>
      </c>
      <c r="E21" s="28" t="s">
        <v>1526</v>
      </c>
    </row>
    <row r="22" spans="1:16" ht="12.75">
      <c r="A22" s="18" t="s">
        <v>45</v>
      </c>
      <c r="B22" s="22" t="s">
        <v>33</v>
      </c>
      <c r="C22" s="22" t="s">
        <v>1530</v>
      </c>
      <c r="D22" s="18" t="s">
        <v>47</v>
      </c>
      <c r="E22" s="23" t="s">
        <v>1531</v>
      </c>
      <c r="F22" s="24" t="s">
        <v>1532</v>
      </c>
      <c r="G22" s="25">
        <v>20</v>
      </c>
      <c r="H22" s="26">
        <v>0</v>
      </c>
      <c r="I22" s="26">
        <f>ROUND(ROUND(H22,2)*ROUND(G22,3),2)</f>
        <v>0</v>
      </c>
      <c r="O22">
        <f>(I22*21)/100</f>
        <v>0</v>
      </c>
      <c r="P22" t="s">
        <v>23</v>
      </c>
    </row>
    <row r="23" spans="1:5" ht="12.75">
      <c r="A23" s="27" t="s">
        <v>50</v>
      </c>
      <c r="E23" s="28" t="s">
        <v>1533</v>
      </c>
    </row>
    <row r="24" spans="1:5" ht="12.75">
      <c r="A24" s="29" t="s">
        <v>52</v>
      </c>
      <c r="E24" s="30" t="s">
        <v>47</v>
      </c>
    </row>
    <row r="25" spans="1:5" ht="12.75">
      <c r="A25" t="s">
        <v>54</v>
      </c>
      <c r="E25" s="28" t="s">
        <v>1526</v>
      </c>
    </row>
    <row r="26" spans="1:16" ht="12.75">
      <c r="A26" s="18" t="s">
        <v>45</v>
      </c>
      <c r="B26" s="22" t="s">
        <v>35</v>
      </c>
      <c r="C26" s="22" t="s">
        <v>1534</v>
      </c>
      <c r="D26" s="18" t="s">
        <v>47</v>
      </c>
      <c r="E26" s="23" t="s">
        <v>1535</v>
      </c>
      <c r="F26" s="24" t="s">
        <v>1118</v>
      </c>
      <c r="G26" s="25">
        <v>1</v>
      </c>
      <c r="H26" s="26">
        <v>0</v>
      </c>
      <c r="I26" s="26">
        <f>ROUND(ROUND(H26,2)*ROUND(G26,3),2)</f>
        <v>0</v>
      </c>
      <c r="O26">
        <f>(I26*21)/100</f>
        <v>0</v>
      </c>
      <c r="P26" t="s">
        <v>23</v>
      </c>
    </row>
    <row r="27" spans="1:5" ht="12.75">
      <c r="A27" s="27" t="s">
        <v>50</v>
      </c>
      <c r="E27" s="28" t="s">
        <v>1536</v>
      </c>
    </row>
    <row r="28" spans="1:5" ht="12.75">
      <c r="A28" s="29" t="s">
        <v>52</v>
      </c>
      <c r="E28" s="30" t="s">
        <v>47</v>
      </c>
    </row>
    <row r="29" spans="1:5" ht="12.75">
      <c r="A29" t="s">
        <v>54</v>
      </c>
      <c r="E29" s="28" t="s">
        <v>1526</v>
      </c>
    </row>
    <row r="30" spans="1:16" ht="12.75">
      <c r="A30" s="18" t="s">
        <v>45</v>
      </c>
      <c r="B30" s="22" t="s">
        <v>37</v>
      </c>
      <c r="C30" s="22" t="s">
        <v>1537</v>
      </c>
      <c r="D30" s="18" t="s">
        <v>47</v>
      </c>
      <c r="E30" s="23" t="s">
        <v>1538</v>
      </c>
      <c r="F30" s="24" t="s">
        <v>1118</v>
      </c>
      <c r="G30" s="25">
        <v>1</v>
      </c>
      <c r="H30" s="26">
        <v>0</v>
      </c>
      <c r="I30" s="26">
        <f>ROUND(ROUND(H30,2)*ROUND(G30,3),2)</f>
        <v>0</v>
      </c>
      <c r="O30">
        <f>(I30*21)/100</f>
        <v>0</v>
      </c>
      <c r="P30" t="s">
        <v>23</v>
      </c>
    </row>
    <row r="31" spans="1:5" ht="12.75">
      <c r="A31" s="27" t="s">
        <v>50</v>
      </c>
      <c r="E31" s="28" t="s">
        <v>1567</v>
      </c>
    </row>
    <row r="32" spans="1:5" ht="12.75">
      <c r="A32" s="29" t="s">
        <v>52</v>
      </c>
      <c r="E32" s="30" t="s">
        <v>47</v>
      </c>
    </row>
    <row r="33" spans="1:5" ht="12.75">
      <c r="A33" t="s">
        <v>54</v>
      </c>
      <c r="E33" s="28" t="s">
        <v>1526</v>
      </c>
    </row>
    <row r="34" spans="1:16" ht="12.75">
      <c r="A34" s="18" t="s">
        <v>45</v>
      </c>
      <c r="B34" s="22" t="s">
        <v>77</v>
      </c>
      <c r="C34" s="22" t="s">
        <v>1539</v>
      </c>
      <c r="D34" s="18" t="s">
        <v>47</v>
      </c>
      <c r="E34" s="23" t="s">
        <v>1540</v>
      </c>
      <c r="F34" s="24" t="s">
        <v>1118</v>
      </c>
      <c r="G34" s="25">
        <v>1</v>
      </c>
      <c r="H34" s="26">
        <v>0</v>
      </c>
      <c r="I34" s="26">
        <f>ROUND(ROUND(H34,2)*ROUND(G34,3),2)</f>
        <v>0</v>
      </c>
      <c r="O34">
        <f>(I34*21)/100</f>
        <v>0</v>
      </c>
      <c r="P34" t="s">
        <v>23</v>
      </c>
    </row>
    <row r="35" spans="1:5" ht="12.75">
      <c r="A35" s="27" t="s">
        <v>50</v>
      </c>
      <c r="E35" s="28" t="s">
        <v>1568</v>
      </c>
    </row>
    <row r="36" spans="1:5" ht="12.75">
      <c r="A36" s="29" t="s">
        <v>52</v>
      </c>
      <c r="E36" s="30" t="s">
        <v>47</v>
      </c>
    </row>
    <row r="37" spans="1:5" ht="12.75">
      <c r="A37" t="s">
        <v>54</v>
      </c>
      <c r="E37" s="28" t="s">
        <v>1526</v>
      </c>
    </row>
    <row r="38" spans="1:16" ht="12.75">
      <c r="A38" s="18" t="s">
        <v>45</v>
      </c>
      <c r="B38" s="22" t="s">
        <v>82</v>
      </c>
      <c r="C38" s="22" t="s">
        <v>1541</v>
      </c>
      <c r="D38" s="18" t="s">
        <v>47</v>
      </c>
      <c r="E38" s="23" t="s">
        <v>1542</v>
      </c>
      <c r="F38" s="24" t="s">
        <v>1532</v>
      </c>
      <c r="G38" s="25">
        <v>1</v>
      </c>
      <c r="H38" s="26">
        <v>0</v>
      </c>
      <c r="I38" s="26">
        <f>ROUND(ROUND(H38,2)*ROUND(G38,3),2)</f>
        <v>0</v>
      </c>
      <c r="O38">
        <f>(I38*21)/100</f>
        <v>0</v>
      </c>
      <c r="P38" t="s">
        <v>23</v>
      </c>
    </row>
    <row r="39" spans="1:5" ht="12.75">
      <c r="A39" s="27" t="s">
        <v>50</v>
      </c>
      <c r="E39" s="28" t="s">
        <v>47</v>
      </c>
    </row>
    <row r="40" spans="1:5" ht="12.75">
      <c r="A40" s="29" t="s">
        <v>52</v>
      </c>
      <c r="E40" s="30" t="s">
        <v>47</v>
      </c>
    </row>
    <row r="41" spans="1:5" ht="76.5">
      <c r="A41" t="s">
        <v>54</v>
      </c>
      <c r="E41" s="28" t="s">
        <v>1543</v>
      </c>
    </row>
    <row r="42" spans="1:16" ht="12.75">
      <c r="A42" s="18" t="s">
        <v>45</v>
      </c>
      <c r="B42" s="22" t="s">
        <v>40</v>
      </c>
      <c r="C42" s="22" t="s">
        <v>1544</v>
      </c>
      <c r="D42" s="18" t="s">
        <v>47</v>
      </c>
      <c r="E42" s="23" t="s">
        <v>1545</v>
      </c>
      <c r="F42" s="24" t="s">
        <v>1118</v>
      </c>
      <c r="G42" s="25">
        <v>1</v>
      </c>
      <c r="H42" s="26">
        <v>0</v>
      </c>
      <c r="I42" s="26">
        <f>ROUND(ROUND(H42,2)*ROUND(G42,3),2)</f>
        <v>0</v>
      </c>
      <c r="O42">
        <f>(I42*21)/100</f>
        <v>0</v>
      </c>
      <c r="P42" t="s">
        <v>23</v>
      </c>
    </row>
    <row r="43" spans="1:5" ht="12.75">
      <c r="A43" s="27" t="s">
        <v>50</v>
      </c>
      <c r="E43" s="28" t="s">
        <v>47</v>
      </c>
    </row>
    <row r="44" spans="1:5" ht="12.75">
      <c r="A44" s="29" t="s">
        <v>52</v>
      </c>
      <c r="E44" s="30" t="s">
        <v>47</v>
      </c>
    </row>
    <row r="45" spans="1:5" ht="63.75">
      <c r="A45" t="s">
        <v>54</v>
      </c>
      <c r="E45" s="28" t="s">
        <v>1546</v>
      </c>
    </row>
    <row r="46" spans="1:16" ht="12.75">
      <c r="A46" s="18" t="s">
        <v>45</v>
      </c>
      <c r="B46" s="22" t="s">
        <v>42</v>
      </c>
      <c r="C46" s="22" t="s">
        <v>1569</v>
      </c>
      <c r="D46" s="18" t="s">
        <v>47</v>
      </c>
      <c r="E46" s="23" t="s">
        <v>1570</v>
      </c>
      <c r="F46" s="24" t="s">
        <v>1118</v>
      </c>
      <c r="G46" s="25">
        <v>1</v>
      </c>
      <c r="H46" s="26">
        <v>0</v>
      </c>
      <c r="I46" s="26">
        <f>ROUND(ROUND(H46,2)*ROUND(G46,3),2)</f>
        <v>0</v>
      </c>
      <c r="O46">
        <f>(I46*21)/100</f>
        <v>0</v>
      </c>
      <c r="P46" t="s">
        <v>23</v>
      </c>
    </row>
    <row r="47" spans="1:5" ht="12.75">
      <c r="A47" s="27" t="s">
        <v>50</v>
      </c>
      <c r="E47" s="28" t="s">
        <v>47</v>
      </c>
    </row>
    <row r="48" spans="1:5" ht="12.75">
      <c r="A48" s="29" t="s">
        <v>52</v>
      </c>
      <c r="E48" s="30" t="s">
        <v>47</v>
      </c>
    </row>
    <row r="49" spans="1:5" ht="12.75">
      <c r="A49" t="s">
        <v>54</v>
      </c>
      <c r="E49" s="28" t="s">
        <v>1526</v>
      </c>
    </row>
    <row r="50" spans="1:16" ht="12.75">
      <c r="A50" s="18" t="s">
        <v>45</v>
      </c>
      <c r="B50" s="22" t="s">
        <v>118</v>
      </c>
      <c r="C50" s="22" t="s">
        <v>1571</v>
      </c>
      <c r="D50" s="18" t="s">
        <v>47</v>
      </c>
      <c r="E50" s="23" t="s">
        <v>1572</v>
      </c>
      <c r="F50" s="24" t="s">
        <v>1118</v>
      </c>
      <c r="G50" s="25">
        <v>1</v>
      </c>
      <c r="H50" s="26">
        <v>0</v>
      </c>
      <c r="I50" s="26">
        <f>ROUND(ROUND(H50,2)*ROUND(G50,3),2)</f>
        <v>0</v>
      </c>
      <c r="O50">
        <f>(I50*21)/100</f>
        <v>0</v>
      </c>
      <c r="P50" t="s">
        <v>23</v>
      </c>
    </row>
    <row r="51" spans="1:5" ht="12.75">
      <c r="A51" s="27" t="s">
        <v>50</v>
      </c>
      <c r="E51" s="28" t="s">
        <v>1573</v>
      </c>
    </row>
    <row r="52" spans="1:5" ht="12.75">
      <c r="A52" s="29" t="s">
        <v>52</v>
      </c>
      <c r="E52" s="30" t="s">
        <v>47</v>
      </c>
    </row>
    <row r="53" spans="1:5" ht="12.75">
      <c r="A53" t="s">
        <v>54</v>
      </c>
      <c r="E53" s="28" t="s">
        <v>1574</v>
      </c>
    </row>
    <row r="54" spans="1:16" ht="12.75">
      <c r="A54" s="18" t="s">
        <v>45</v>
      </c>
      <c r="B54" s="22" t="s">
        <v>121</v>
      </c>
      <c r="C54" s="22" t="s">
        <v>1553</v>
      </c>
      <c r="D54" s="18" t="s">
        <v>47</v>
      </c>
      <c r="E54" s="23" t="s">
        <v>1554</v>
      </c>
      <c r="F54" s="24" t="s">
        <v>58</v>
      </c>
      <c r="G54" s="25">
        <v>2</v>
      </c>
      <c r="H54" s="26">
        <v>0</v>
      </c>
      <c r="I54" s="26">
        <f>ROUND(ROUND(H54,2)*ROUND(G54,3),2)</f>
        <v>0</v>
      </c>
      <c r="O54">
        <f>(I54*21)/100</f>
        <v>0</v>
      </c>
      <c r="P54" t="s">
        <v>23</v>
      </c>
    </row>
    <row r="55" spans="1:5" ht="25.5">
      <c r="A55" s="27" t="s">
        <v>50</v>
      </c>
      <c r="E55" s="28" t="s">
        <v>1555</v>
      </c>
    </row>
    <row r="56" spans="1:5" ht="12.75">
      <c r="A56" s="29" t="s">
        <v>52</v>
      </c>
      <c r="E56" s="30" t="s">
        <v>47</v>
      </c>
    </row>
    <row r="57" spans="1:5" ht="89.25">
      <c r="A57" t="s">
        <v>54</v>
      </c>
      <c r="E57" s="28" t="s">
        <v>1556</v>
      </c>
    </row>
    <row r="58" spans="1:16" ht="12.75">
      <c r="A58" s="18" t="s">
        <v>45</v>
      </c>
      <c r="B58" s="22" t="s">
        <v>127</v>
      </c>
      <c r="C58" s="22" t="s">
        <v>1557</v>
      </c>
      <c r="D58" s="18" t="s">
        <v>47</v>
      </c>
      <c r="E58" s="23" t="s">
        <v>1558</v>
      </c>
      <c r="F58" s="24" t="s">
        <v>1118</v>
      </c>
      <c r="G58" s="25">
        <v>1</v>
      </c>
      <c r="H58" s="26">
        <v>0</v>
      </c>
      <c r="I58" s="26">
        <f>ROUND(ROUND(H58,2)*ROUND(G58,3),2)</f>
        <v>0</v>
      </c>
      <c r="O58">
        <f>(I58*21)/100</f>
        <v>0</v>
      </c>
      <c r="P58" t="s">
        <v>23</v>
      </c>
    </row>
    <row r="59" spans="1:5" ht="12.75">
      <c r="A59" s="27" t="s">
        <v>50</v>
      </c>
      <c r="E59" s="28" t="s">
        <v>47</v>
      </c>
    </row>
    <row r="60" spans="1:5" ht="12.75">
      <c r="A60" s="29" t="s">
        <v>52</v>
      </c>
      <c r="E60" s="30" t="s">
        <v>47</v>
      </c>
    </row>
    <row r="61" spans="1:5" ht="25.5">
      <c r="A61" t="s">
        <v>54</v>
      </c>
      <c r="E61" s="28" t="s">
        <v>1559</v>
      </c>
    </row>
    <row r="62" spans="1:16" ht="12.75">
      <c r="A62" s="18" t="s">
        <v>45</v>
      </c>
      <c r="B62" s="22" t="s">
        <v>131</v>
      </c>
      <c r="C62" s="22" t="s">
        <v>1575</v>
      </c>
      <c r="D62" s="18" t="s">
        <v>47</v>
      </c>
      <c r="E62" s="23" t="s">
        <v>1576</v>
      </c>
      <c r="F62" s="24" t="s">
        <v>1118</v>
      </c>
      <c r="G62" s="25">
        <v>1</v>
      </c>
      <c r="H62" s="26">
        <v>0</v>
      </c>
      <c r="I62" s="26">
        <f>ROUND(ROUND(H62,2)*ROUND(G62,3),2)</f>
        <v>0</v>
      </c>
      <c r="O62">
        <f>(I62*21)/100</f>
        <v>0</v>
      </c>
      <c r="P62" t="s">
        <v>23</v>
      </c>
    </row>
    <row r="63" spans="1:5" ht="38.25">
      <c r="A63" s="27" t="s">
        <v>50</v>
      </c>
      <c r="E63" s="28" t="s">
        <v>1577</v>
      </c>
    </row>
    <row r="64" spans="1:5" ht="12.75">
      <c r="A64" s="29" t="s">
        <v>52</v>
      </c>
      <c r="E64" s="30" t="s">
        <v>47</v>
      </c>
    </row>
    <row r="65" spans="1:5" ht="25.5">
      <c r="A65" t="s">
        <v>54</v>
      </c>
      <c r="E65" s="28" t="s">
        <v>1559</v>
      </c>
    </row>
    <row r="66" spans="1:16" ht="12.75">
      <c r="A66" s="18" t="s">
        <v>45</v>
      </c>
      <c r="B66" s="22" t="s">
        <v>135</v>
      </c>
      <c r="C66" s="22" t="s">
        <v>1547</v>
      </c>
      <c r="D66" s="18" t="s">
        <v>47</v>
      </c>
      <c r="E66" s="23" t="s">
        <v>1548</v>
      </c>
      <c r="F66" s="24" t="s">
        <v>1118</v>
      </c>
      <c r="G66" s="25">
        <v>1</v>
      </c>
      <c r="H66" s="26">
        <v>0</v>
      </c>
      <c r="I66" s="26">
        <f>ROUND(ROUND(H66,2)*ROUND(G66,3),2)</f>
        <v>0</v>
      </c>
      <c r="O66">
        <f>(I66*21)/100</f>
        <v>0</v>
      </c>
      <c r="P66" t="s">
        <v>23</v>
      </c>
    </row>
    <row r="67" spans="1:5" ht="38.25">
      <c r="A67" s="27" t="s">
        <v>50</v>
      </c>
      <c r="E67" s="28" t="s">
        <v>1578</v>
      </c>
    </row>
    <row r="68" spans="1:5" ht="12.75">
      <c r="A68" s="29" t="s">
        <v>52</v>
      </c>
      <c r="E68" s="30" t="s">
        <v>47</v>
      </c>
    </row>
    <row r="69" spans="1:5" ht="12.75">
      <c r="A69" t="s">
        <v>54</v>
      </c>
      <c r="E69" s="28" t="s">
        <v>1550</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537"/>
  <sheetViews>
    <sheetView tabSelected="1" zoomScalePageLayoutView="0" workbookViewId="0" topLeftCell="A1">
      <pane ySplit="7" topLeftCell="A101" activePane="bottomLeft" state="frozen"/>
      <selection pane="topLeft" activeCell="A1" sqref="A1"/>
      <selection pane="bottomLeft" activeCell="O103" sqref="O103"/>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0+O8+O37+O218+O275+O312+O349+O406+O415+O424+O449</f>
        <v>0</v>
      </c>
      <c r="P2" t="s">
        <v>22</v>
      </c>
    </row>
    <row r="3" spans="1:16" ht="15" customHeight="1">
      <c r="A3" t="s">
        <v>12</v>
      </c>
      <c r="B3" s="10" t="s">
        <v>14</v>
      </c>
      <c r="C3" s="37" t="s">
        <v>15</v>
      </c>
      <c r="D3" s="34"/>
      <c r="E3" s="11" t="s">
        <v>16</v>
      </c>
      <c r="F3" s="1"/>
      <c r="G3" s="8"/>
      <c r="H3" s="7" t="s">
        <v>85</v>
      </c>
      <c r="I3" s="31">
        <f>0+I8+I37+I218+I275+I312+I349+I406+I415+I424+I449</f>
        <v>0</v>
      </c>
      <c r="O3" t="s">
        <v>19</v>
      </c>
      <c r="P3" t="s">
        <v>23</v>
      </c>
    </row>
    <row r="4" spans="1:16" ht="15" customHeight="1">
      <c r="A4" t="s">
        <v>17</v>
      </c>
      <c r="B4" s="13" t="s">
        <v>18</v>
      </c>
      <c r="C4" s="38" t="s">
        <v>85</v>
      </c>
      <c r="D4" s="39"/>
      <c r="E4" s="14" t="s">
        <v>86</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0+I9+I13+I17+I21+I25+I29+I33</f>
        <v>0</v>
      </c>
      <c r="R8">
        <f>0+O9+O13+O17+O21+O25+O29+O33</f>
        <v>0</v>
      </c>
    </row>
    <row r="9" spans="1:16" ht="12.75">
      <c r="A9" s="18" t="s">
        <v>45</v>
      </c>
      <c r="B9" s="22" t="s">
        <v>29</v>
      </c>
      <c r="C9" s="22" t="s">
        <v>88</v>
      </c>
      <c r="D9" s="18" t="s">
        <v>89</v>
      </c>
      <c r="E9" s="23" t="s">
        <v>90</v>
      </c>
      <c r="F9" s="24" t="s">
        <v>91</v>
      </c>
      <c r="G9" s="25">
        <v>13654.647</v>
      </c>
      <c r="H9" s="26">
        <v>0</v>
      </c>
      <c r="I9" s="26">
        <f>ROUND(ROUND(H9,2)*ROUND(G9,3),2)</f>
        <v>0</v>
      </c>
      <c r="O9">
        <f>(I9*21)/100</f>
        <v>0</v>
      </c>
      <c r="P9" t="s">
        <v>23</v>
      </c>
    </row>
    <row r="10" spans="1:5" ht="51">
      <c r="A10" s="27" t="s">
        <v>50</v>
      </c>
      <c r="E10" s="28" t="s">
        <v>92</v>
      </c>
    </row>
    <row r="11" spans="1:5" ht="76.5">
      <c r="A11" s="29" t="s">
        <v>52</v>
      </c>
      <c r="E11" s="30" t="s">
        <v>93</v>
      </c>
    </row>
    <row r="12" spans="1:5" ht="25.5">
      <c r="A12" t="s">
        <v>54</v>
      </c>
      <c r="E12" s="28" t="s">
        <v>94</v>
      </c>
    </row>
    <row r="13" spans="1:16" ht="12.75">
      <c r="A13" s="18" t="s">
        <v>45</v>
      </c>
      <c r="B13" s="22" t="s">
        <v>23</v>
      </c>
      <c r="C13" s="22" t="s">
        <v>88</v>
      </c>
      <c r="D13" s="18" t="s">
        <v>95</v>
      </c>
      <c r="E13" s="23" t="s">
        <v>90</v>
      </c>
      <c r="F13" s="24" t="s">
        <v>91</v>
      </c>
      <c r="G13" s="25">
        <v>18.04</v>
      </c>
      <c r="H13" s="26">
        <v>0</v>
      </c>
      <c r="I13" s="26">
        <f>ROUND(ROUND(H13,2)*ROUND(G13,3),2)</f>
        <v>0</v>
      </c>
      <c r="O13">
        <f>(I13*21)/100</f>
        <v>0</v>
      </c>
      <c r="P13" t="s">
        <v>23</v>
      </c>
    </row>
    <row r="14" spans="1:5" ht="51">
      <c r="A14" s="27" t="s">
        <v>50</v>
      </c>
      <c r="E14" s="28" t="s">
        <v>96</v>
      </c>
    </row>
    <row r="15" spans="1:5" ht="102">
      <c r="A15" s="29" t="s">
        <v>52</v>
      </c>
      <c r="E15" s="30" t="s">
        <v>97</v>
      </c>
    </row>
    <row r="16" spans="1:5" ht="25.5">
      <c r="A16" t="s">
        <v>54</v>
      </c>
      <c r="E16" s="28" t="s">
        <v>94</v>
      </c>
    </row>
    <row r="17" spans="1:16" ht="12.75">
      <c r="A17" s="18" t="s">
        <v>45</v>
      </c>
      <c r="B17" s="22" t="s">
        <v>22</v>
      </c>
      <c r="C17" s="22" t="s">
        <v>88</v>
      </c>
      <c r="D17" s="18" t="s">
        <v>98</v>
      </c>
      <c r="E17" s="23" t="s">
        <v>90</v>
      </c>
      <c r="F17" s="24" t="s">
        <v>91</v>
      </c>
      <c r="G17" s="25">
        <v>118.5</v>
      </c>
      <c r="H17" s="26">
        <v>0</v>
      </c>
      <c r="I17" s="26">
        <f>ROUND(ROUND(H17,2)*ROUND(G17,3),2)</f>
        <v>0</v>
      </c>
      <c r="O17">
        <f>(I17*21)/100</f>
        <v>0</v>
      </c>
      <c r="P17" t="s">
        <v>23</v>
      </c>
    </row>
    <row r="18" spans="1:5" ht="12.75">
      <c r="A18" s="27" t="s">
        <v>50</v>
      </c>
      <c r="E18" s="28" t="s">
        <v>99</v>
      </c>
    </row>
    <row r="19" spans="1:5" ht="51">
      <c r="A19" s="29" t="s">
        <v>52</v>
      </c>
      <c r="E19" s="30" t="s">
        <v>100</v>
      </c>
    </row>
    <row r="20" spans="1:5" ht="25.5">
      <c r="A20" t="s">
        <v>54</v>
      </c>
      <c r="E20" s="28" t="s">
        <v>94</v>
      </c>
    </row>
    <row r="21" spans="1:16" ht="12.75">
      <c r="A21" s="18" t="s">
        <v>45</v>
      </c>
      <c r="B21" s="22" t="s">
        <v>33</v>
      </c>
      <c r="C21" s="22" t="s">
        <v>88</v>
      </c>
      <c r="D21" s="18" t="s">
        <v>101</v>
      </c>
      <c r="E21" s="23" t="s">
        <v>90</v>
      </c>
      <c r="F21" s="24" t="s">
        <v>91</v>
      </c>
      <c r="G21" s="25">
        <v>73.601</v>
      </c>
      <c r="H21" s="26">
        <v>0</v>
      </c>
      <c r="I21" s="26">
        <f>ROUND(ROUND(H21,2)*ROUND(G21,3),2)</f>
        <v>0</v>
      </c>
      <c r="O21">
        <f>(I21*21)/100</f>
        <v>0</v>
      </c>
      <c r="P21" t="s">
        <v>23</v>
      </c>
    </row>
    <row r="22" spans="1:5" ht="51">
      <c r="A22" s="27" t="s">
        <v>50</v>
      </c>
      <c r="E22" s="28" t="s">
        <v>102</v>
      </c>
    </row>
    <row r="23" spans="1:5" ht="76.5">
      <c r="A23" s="29" t="s">
        <v>52</v>
      </c>
      <c r="E23" s="30" t="s">
        <v>103</v>
      </c>
    </row>
    <row r="24" spans="1:5" ht="25.5">
      <c r="A24" t="s">
        <v>54</v>
      </c>
      <c r="E24" s="28" t="s">
        <v>94</v>
      </c>
    </row>
    <row r="25" spans="1:16" ht="12.75">
      <c r="A25" s="18" t="s">
        <v>45</v>
      </c>
      <c r="B25" s="22" t="s">
        <v>35</v>
      </c>
      <c r="C25" s="22" t="s">
        <v>88</v>
      </c>
      <c r="D25" s="18" t="s">
        <v>104</v>
      </c>
      <c r="E25" s="23" t="s">
        <v>90</v>
      </c>
      <c r="F25" s="24" t="s">
        <v>91</v>
      </c>
      <c r="G25" s="25">
        <v>1505.427</v>
      </c>
      <c r="H25" s="26">
        <v>0</v>
      </c>
      <c r="I25" s="26">
        <f>ROUND(ROUND(H25,2)*ROUND(G25,3),2)</f>
        <v>0</v>
      </c>
      <c r="O25">
        <f>(I25*21)/100</f>
        <v>0</v>
      </c>
      <c r="P25" t="s">
        <v>23</v>
      </c>
    </row>
    <row r="26" spans="1:5" ht="12.75">
      <c r="A26" s="27" t="s">
        <v>50</v>
      </c>
      <c r="E26" s="28" t="s">
        <v>105</v>
      </c>
    </row>
    <row r="27" spans="1:5" ht="12.75">
      <c r="A27" s="29" t="s">
        <v>52</v>
      </c>
      <c r="E27" s="30" t="s">
        <v>106</v>
      </c>
    </row>
    <row r="28" spans="1:5" ht="25.5">
      <c r="A28" t="s">
        <v>54</v>
      </c>
      <c r="E28" s="28" t="s">
        <v>94</v>
      </c>
    </row>
    <row r="29" spans="1:16" ht="12.75">
      <c r="A29" s="18" t="s">
        <v>45</v>
      </c>
      <c r="B29" s="22" t="s">
        <v>37</v>
      </c>
      <c r="C29" s="22" t="s">
        <v>88</v>
      </c>
      <c r="D29" s="18" t="s">
        <v>107</v>
      </c>
      <c r="E29" s="23" t="s">
        <v>90</v>
      </c>
      <c r="F29" s="24" t="s">
        <v>91</v>
      </c>
      <c r="G29" s="25">
        <v>565.422</v>
      </c>
      <c r="H29" s="26">
        <v>0</v>
      </c>
      <c r="I29" s="26">
        <f>ROUND(ROUND(H29,2)*ROUND(G29,3),2)</f>
        <v>0</v>
      </c>
      <c r="O29">
        <f>(I29*21)/100</f>
        <v>0</v>
      </c>
      <c r="P29" t="s">
        <v>23</v>
      </c>
    </row>
    <row r="30" spans="1:5" ht="12.75">
      <c r="A30" s="27" t="s">
        <v>50</v>
      </c>
      <c r="E30" s="28" t="s">
        <v>108</v>
      </c>
    </row>
    <row r="31" spans="1:5" ht="38.25">
      <c r="A31" s="29" t="s">
        <v>52</v>
      </c>
      <c r="E31" s="30" t="s">
        <v>109</v>
      </c>
    </row>
    <row r="32" spans="1:5" ht="25.5">
      <c r="A32" t="s">
        <v>54</v>
      </c>
      <c r="E32" s="28" t="s">
        <v>94</v>
      </c>
    </row>
    <row r="33" spans="1:16" ht="12.75">
      <c r="A33" s="18" t="s">
        <v>45</v>
      </c>
      <c r="B33" s="22" t="s">
        <v>77</v>
      </c>
      <c r="C33" s="22" t="s">
        <v>88</v>
      </c>
      <c r="D33" s="18" t="s">
        <v>110</v>
      </c>
      <c r="E33" s="23" t="s">
        <v>90</v>
      </c>
      <c r="F33" s="24" t="s">
        <v>91</v>
      </c>
      <c r="G33" s="25">
        <v>0.898</v>
      </c>
      <c r="H33" s="26">
        <v>0</v>
      </c>
      <c r="I33" s="26">
        <f>ROUND(ROUND(H33,2)*ROUND(G33,3),2)</f>
        <v>0</v>
      </c>
      <c r="O33">
        <f>(I33*21)/100</f>
        <v>0</v>
      </c>
      <c r="P33" t="s">
        <v>23</v>
      </c>
    </row>
    <row r="34" spans="1:5" ht="12.75">
      <c r="A34" s="27" t="s">
        <v>50</v>
      </c>
      <c r="E34" s="28" t="s">
        <v>111</v>
      </c>
    </row>
    <row r="35" spans="1:5" ht="12.75">
      <c r="A35" s="29" t="s">
        <v>52</v>
      </c>
      <c r="E35" s="30" t="s">
        <v>112</v>
      </c>
    </row>
    <row r="36" spans="1:5" ht="25.5">
      <c r="A36" t="s">
        <v>54</v>
      </c>
      <c r="E36" s="28" t="s">
        <v>94</v>
      </c>
    </row>
    <row r="37" spans="1:18" ht="12.75" customHeight="1">
      <c r="A37" s="5" t="s">
        <v>43</v>
      </c>
      <c r="B37" s="5"/>
      <c r="C37" s="32" t="s">
        <v>29</v>
      </c>
      <c r="D37" s="5"/>
      <c r="E37" s="20" t="s">
        <v>44</v>
      </c>
      <c r="F37" s="5"/>
      <c r="G37" s="5"/>
      <c r="H37" s="5"/>
      <c r="I37" s="33">
        <f>0+Q37</f>
        <v>0</v>
      </c>
      <c r="O37">
        <f>0+R37</f>
        <v>0</v>
      </c>
      <c r="Q37">
        <f>0+I38+I42+I46+I50+I54+I58+I62+I66+I70+I74+I78+I82+I86+I90+I94+I98+I102+I106+I110+I114+I118+I122+I126+I130+I134+I138+I142+I146+I150+I154+I158+I162+I166+I170+I174+I178+I182+I186+I190+I194+I198+I202+I206+I210+I214</f>
        <v>0</v>
      </c>
      <c r="R37">
        <f>0+O38+O42+O46+O50+O54+O58+O62+O66+O70+O74+O78+O82+O86+O90+O94+O98+O102+O106+O110+O114+O118+O122+O126+O130+O134+O138+O142+O146+O150+O154+O158+O162+O166+O170+O174+O178+O182+O186+O190+O194+O198+O202+O206+O210+O214</f>
        <v>0</v>
      </c>
    </row>
    <row r="38" spans="1:16" ht="12.75">
      <c r="A38" s="18" t="s">
        <v>45</v>
      </c>
      <c r="B38" s="22" t="s">
        <v>82</v>
      </c>
      <c r="C38" s="22" t="s">
        <v>46</v>
      </c>
      <c r="D38" s="18" t="s">
        <v>47</v>
      </c>
      <c r="E38" s="23" t="s">
        <v>48</v>
      </c>
      <c r="F38" s="24" t="s">
        <v>49</v>
      </c>
      <c r="G38" s="25">
        <v>35</v>
      </c>
      <c r="H38" s="26">
        <v>0</v>
      </c>
      <c r="I38" s="26">
        <f>ROUND(ROUND(H38,2)*ROUND(G38,3),2)</f>
        <v>0</v>
      </c>
      <c r="O38">
        <f>(I38*21)/100</f>
        <v>0</v>
      </c>
      <c r="P38" t="s">
        <v>23</v>
      </c>
    </row>
    <row r="39" spans="1:5" ht="12.75">
      <c r="A39" s="27" t="s">
        <v>50</v>
      </c>
      <c r="E39" s="28" t="s">
        <v>47</v>
      </c>
    </row>
    <row r="40" spans="1:5" ht="12.75">
      <c r="A40" s="29" t="s">
        <v>52</v>
      </c>
      <c r="E40" s="30" t="s">
        <v>113</v>
      </c>
    </row>
    <row r="41" spans="1:5" ht="38.25">
      <c r="A41" t="s">
        <v>54</v>
      </c>
      <c r="E41" s="28" t="s">
        <v>55</v>
      </c>
    </row>
    <row r="42" spans="1:16" ht="12.75">
      <c r="A42" s="18" t="s">
        <v>45</v>
      </c>
      <c r="B42" s="22" t="s">
        <v>40</v>
      </c>
      <c r="C42" s="22" t="s">
        <v>56</v>
      </c>
      <c r="D42" s="18" t="s">
        <v>47</v>
      </c>
      <c r="E42" s="23" t="s">
        <v>57</v>
      </c>
      <c r="F42" s="24" t="s">
        <v>58</v>
      </c>
      <c r="G42" s="25">
        <v>2</v>
      </c>
      <c r="H42" s="26">
        <v>0</v>
      </c>
      <c r="I42" s="26">
        <f>ROUND(ROUND(H42,2)*ROUND(G42,3),2)</f>
        <v>0</v>
      </c>
      <c r="O42">
        <f>(I42*21)/100</f>
        <v>0</v>
      </c>
      <c r="P42" t="s">
        <v>23</v>
      </c>
    </row>
    <row r="43" spans="1:5" ht="12.75">
      <c r="A43" s="27" t="s">
        <v>50</v>
      </c>
      <c r="E43" s="28" t="s">
        <v>114</v>
      </c>
    </row>
    <row r="44" spans="1:5" ht="12.75">
      <c r="A44" s="29" t="s">
        <v>52</v>
      </c>
      <c r="E44" s="30" t="s">
        <v>115</v>
      </c>
    </row>
    <row r="45" spans="1:5" ht="76.5">
      <c r="A45" t="s">
        <v>54</v>
      </c>
      <c r="E45" s="28" t="s">
        <v>61</v>
      </c>
    </row>
    <row r="46" spans="1:16" ht="12.75">
      <c r="A46" s="18" t="s">
        <v>45</v>
      </c>
      <c r="B46" s="22" t="s">
        <v>42</v>
      </c>
      <c r="C46" s="22" t="s">
        <v>70</v>
      </c>
      <c r="D46" s="18" t="s">
        <v>47</v>
      </c>
      <c r="E46" s="23" t="s">
        <v>71</v>
      </c>
      <c r="F46" s="24" t="s">
        <v>58</v>
      </c>
      <c r="G46" s="25">
        <v>1</v>
      </c>
      <c r="H46" s="26">
        <v>0</v>
      </c>
      <c r="I46" s="26">
        <f>ROUND(ROUND(H46,2)*ROUND(G46,3),2)</f>
        <v>0</v>
      </c>
      <c r="O46">
        <f>(I46*21)/100</f>
        <v>0</v>
      </c>
      <c r="P46" t="s">
        <v>23</v>
      </c>
    </row>
    <row r="47" spans="1:5" ht="25.5">
      <c r="A47" s="27" t="s">
        <v>50</v>
      </c>
      <c r="E47" s="28" t="s">
        <v>116</v>
      </c>
    </row>
    <row r="48" spans="1:5" ht="12.75">
      <c r="A48" s="29" t="s">
        <v>52</v>
      </c>
      <c r="E48" s="30" t="s">
        <v>117</v>
      </c>
    </row>
    <row r="49" spans="1:5" ht="114.75">
      <c r="A49" t="s">
        <v>54</v>
      </c>
      <c r="E49" s="28" t="s">
        <v>73</v>
      </c>
    </row>
    <row r="50" spans="1:16" ht="12.75">
      <c r="A50" s="18" t="s">
        <v>45</v>
      </c>
      <c r="B50" s="22" t="s">
        <v>118</v>
      </c>
      <c r="C50" s="22" t="s">
        <v>70</v>
      </c>
      <c r="D50" s="18" t="s">
        <v>89</v>
      </c>
      <c r="E50" s="23" t="s">
        <v>71</v>
      </c>
      <c r="F50" s="24" t="s">
        <v>58</v>
      </c>
      <c r="G50" s="25">
        <v>11</v>
      </c>
      <c r="H50" s="26">
        <v>0</v>
      </c>
      <c r="I50" s="26">
        <f>ROUND(ROUND(H50,2)*ROUND(G50,3),2)</f>
        <v>0</v>
      </c>
      <c r="O50">
        <f>(I50*21)/100</f>
        <v>0</v>
      </c>
      <c r="P50" t="s">
        <v>23</v>
      </c>
    </row>
    <row r="51" spans="1:5" ht="25.5">
      <c r="A51" s="27" t="s">
        <v>50</v>
      </c>
      <c r="E51" s="28" t="s">
        <v>119</v>
      </c>
    </row>
    <row r="52" spans="1:5" ht="12.75">
      <c r="A52" s="29" t="s">
        <v>52</v>
      </c>
      <c r="E52" s="30" t="s">
        <v>120</v>
      </c>
    </row>
    <row r="53" spans="1:5" ht="114.75">
      <c r="A53" t="s">
        <v>54</v>
      </c>
      <c r="E53" s="28" t="s">
        <v>73</v>
      </c>
    </row>
    <row r="54" spans="1:16" ht="12.75">
      <c r="A54" s="18" t="s">
        <v>45</v>
      </c>
      <c r="B54" s="22" t="s">
        <v>121</v>
      </c>
      <c r="C54" s="22" t="s">
        <v>122</v>
      </c>
      <c r="D54" s="18" t="s">
        <v>47</v>
      </c>
      <c r="E54" s="23" t="s">
        <v>123</v>
      </c>
      <c r="F54" s="24" t="s">
        <v>58</v>
      </c>
      <c r="G54" s="25">
        <v>40</v>
      </c>
      <c r="H54" s="26">
        <v>0</v>
      </c>
      <c r="I54" s="26">
        <f>ROUND(ROUND(H54,2)*ROUND(G54,3),2)</f>
        <v>0</v>
      </c>
      <c r="O54">
        <f>(I54*21)/100</f>
        <v>0</v>
      </c>
      <c r="P54" t="s">
        <v>23</v>
      </c>
    </row>
    <row r="55" spans="1:5" ht="12.75">
      <c r="A55" s="27" t="s">
        <v>50</v>
      </c>
      <c r="E55" s="28" t="s">
        <v>124</v>
      </c>
    </row>
    <row r="56" spans="1:5" ht="12.75">
      <c r="A56" s="29" t="s">
        <v>52</v>
      </c>
      <c r="E56" s="30" t="s">
        <v>125</v>
      </c>
    </row>
    <row r="57" spans="1:5" ht="89.25">
      <c r="A57" t="s">
        <v>54</v>
      </c>
      <c r="E57" s="28" t="s">
        <v>126</v>
      </c>
    </row>
    <row r="58" spans="1:16" ht="12.75">
      <c r="A58" s="18" t="s">
        <v>45</v>
      </c>
      <c r="B58" s="22" t="s">
        <v>127</v>
      </c>
      <c r="C58" s="22" t="s">
        <v>128</v>
      </c>
      <c r="D58" s="18" t="s">
        <v>47</v>
      </c>
      <c r="E58" s="23" t="s">
        <v>129</v>
      </c>
      <c r="F58" s="24" t="s">
        <v>58</v>
      </c>
      <c r="G58" s="25">
        <v>20</v>
      </c>
      <c r="H58" s="26">
        <v>0</v>
      </c>
      <c r="I58" s="26">
        <f>ROUND(ROUND(H58,2)*ROUND(G58,3),2)</f>
        <v>0</v>
      </c>
      <c r="O58">
        <f>(I58*21)/100</f>
        <v>0</v>
      </c>
      <c r="P58" t="s">
        <v>23</v>
      </c>
    </row>
    <row r="59" spans="1:5" ht="12.75">
      <c r="A59" s="27" t="s">
        <v>50</v>
      </c>
      <c r="E59" s="28" t="s">
        <v>124</v>
      </c>
    </row>
    <row r="60" spans="1:5" ht="12.75">
      <c r="A60" s="29" t="s">
        <v>52</v>
      </c>
      <c r="E60" s="30" t="s">
        <v>130</v>
      </c>
    </row>
    <row r="61" spans="1:5" ht="89.25">
      <c r="A61" t="s">
        <v>54</v>
      </c>
      <c r="E61" s="28" t="s">
        <v>126</v>
      </c>
    </row>
    <row r="62" spans="1:16" ht="12.75">
      <c r="A62" s="18" t="s">
        <v>45</v>
      </c>
      <c r="B62" s="22" t="s">
        <v>131</v>
      </c>
      <c r="C62" s="22" t="s">
        <v>132</v>
      </c>
      <c r="D62" s="18" t="s">
        <v>47</v>
      </c>
      <c r="E62" s="23" t="s">
        <v>133</v>
      </c>
      <c r="F62" s="24" t="s">
        <v>58</v>
      </c>
      <c r="G62" s="25">
        <v>3</v>
      </c>
      <c r="H62" s="26">
        <v>0</v>
      </c>
      <c r="I62" s="26">
        <f>ROUND(ROUND(H62,2)*ROUND(G62,3),2)</f>
        <v>0</v>
      </c>
      <c r="O62">
        <f>(I62*21)/100</f>
        <v>0</v>
      </c>
      <c r="P62" t="s">
        <v>23</v>
      </c>
    </row>
    <row r="63" spans="1:5" ht="12.75">
      <c r="A63" s="27" t="s">
        <v>50</v>
      </c>
      <c r="E63" s="28" t="s">
        <v>124</v>
      </c>
    </row>
    <row r="64" spans="1:5" ht="12.75">
      <c r="A64" s="29" t="s">
        <v>52</v>
      </c>
      <c r="E64" s="30" t="s">
        <v>134</v>
      </c>
    </row>
    <row r="65" spans="1:5" ht="89.25">
      <c r="A65" t="s">
        <v>54</v>
      </c>
      <c r="E65" s="28" t="s">
        <v>126</v>
      </c>
    </row>
    <row r="66" spans="1:16" ht="12.75">
      <c r="A66" s="18" t="s">
        <v>45</v>
      </c>
      <c r="B66" s="22" t="s">
        <v>135</v>
      </c>
      <c r="C66" s="22" t="s">
        <v>136</v>
      </c>
      <c r="D66" s="18" t="s">
        <v>89</v>
      </c>
      <c r="E66" s="23" t="s">
        <v>137</v>
      </c>
      <c r="F66" s="24" t="s">
        <v>138</v>
      </c>
      <c r="G66" s="25">
        <v>187.44</v>
      </c>
      <c r="H66" s="26">
        <v>0</v>
      </c>
      <c r="I66" s="26">
        <f>ROUND(ROUND(H66,2)*ROUND(G66,3),2)</f>
        <v>0</v>
      </c>
      <c r="O66">
        <f>(I66*21)/100</f>
        <v>0</v>
      </c>
      <c r="P66" t="s">
        <v>23</v>
      </c>
    </row>
    <row r="67" spans="1:5" ht="63.75">
      <c r="A67" s="27" t="s">
        <v>50</v>
      </c>
      <c r="E67" s="28" t="s">
        <v>139</v>
      </c>
    </row>
    <row r="68" spans="1:5" ht="12.75">
      <c r="A68" s="29" t="s">
        <v>52</v>
      </c>
      <c r="E68" s="30" t="s">
        <v>140</v>
      </c>
    </row>
    <row r="69" spans="1:5" ht="63.75">
      <c r="A69" t="s">
        <v>54</v>
      </c>
      <c r="E69" s="28" t="s">
        <v>141</v>
      </c>
    </row>
    <row r="70" spans="1:16" ht="12.75">
      <c r="A70" s="18" t="s">
        <v>45</v>
      </c>
      <c r="B70" s="22" t="s">
        <v>142</v>
      </c>
      <c r="C70" s="22" t="s">
        <v>136</v>
      </c>
      <c r="D70" s="18" t="s">
        <v>95</v>
      </c>
      <c r="E70" s="23" t="s">
        <v>137</v>
      </c>
      <c r="F70" s="24" t="s">
        <v>138</v>
      </c>
      <c r="G70" s="25">
        <v>0.408</v>
      </c>
      <c r="H70" s="26">
        <v>0</v>
      </c>
      <c r="I70" s="26">
        <f>ROUND(ROUND(H70,2)*ROUND(G70,3),2)</f>
        <v>0</v>
      </c>
      <c r="O70">
        <f>(I70*21)/100</f>
        <v>0</v>
      </c>
      <c r="P70" t="s">
        <v>23</v>
      </c>
    </row>
    <row r="71" spans="1:5" ht="51">
      <c r="A71" s="27" t="s">
        <v>50</v>
      </c>
      <c r="E71" s="28" t="s">
        <v>143</v>
      </c>
    </row>
    <row r="72" spans="1:5" ht="12.75">
      <c r="A72" s="29" t="s">
        <v>52</v>
      </c>
      <c r="E72" s="30" t="s">
        <v>144</v>
      </c>
    </row>
    <row r="73" spans="1:5" ht="63.75">
      <c r="A73" t="s">
        <v>54</v>
      </c>
      <c r="E73" s="28" t="s">
        <v>141</v>
      </c>
    </row>
    <row r="74" spans="1:16" ht="12.75">
      <c r="A74" s="18" t="s">
        <v>45</v>
      </c>
      <c r="B74" s="22" t="s">
        <v>145</v>
      </c>
      <c r="C74" s="22" t="s">
        <v>146</v>
      </c>
      <c r="D74" s="18" t="s">
        <v>47</v>
      </c>
      <c r="E74" s="23" t="s">
        <v>147</v>
      </c>
      <c r="F74" s="24" t="s">
        <v>138</v>
      </c>
      <c r="G74" s="25">
        <v>69.57</v>
      </c>
      <c r="H74" s="26">
        <v>0</v>
      </c>
      <c r="I74" s="26">
        <f>ROUND(ROUND(H74,2)*ROUND(G74,3),2)</f>
        <v>0</v>
      </c>
      <c r="O74">
        <f>(I74*21)/100</f>
        <v>0</v>
      </c>
      <c r="P74" t="s">
        <v>23</v>
      </c>
    </row>
    <row r="75" spans="1:5" ht="76.5">
      <c r="A75" s="27" t="s">
        <v>50</v>
      </c>
      <c r="E75" s="28" t="s">
        <v>148</v>
      </c>
    </row>
    <row r="76" spans="1:5" ht="12.75">
      <c r="A76" s="29" t="s">
        <v>52</v>
      </c>
      <c r="E76" s="30" t="s">
        <v>149</v>
      </c>
    </row>
    <row r="77" spans="1:5" ht="63.75">
      <c r="A77" t="s">
        <v>54</v>
      </c>
      <c r="E77" s="28" t="s">
        <v>141</v>
      </c>
    </row>
    <row r="78" spans="1:16" ht="12.75">
      <c r="A78" s="18" t="s">
        <v>45</v>
      </c>
      <c r="B78" s="22" t="s">
        <v>150</v>
      </c>
      <c r="C78" s="22" t="s">
        <v>151</v>
      </c>
      <c r="D78" s="18" t="s">
        <v>47</v>
      </c>
      <c r="E78" s="23" t="s">
        <v>152</v>
      </c>
      <c r="F78" s="24" t="s">
        <v>138</v>
      </c>
      <c r="G78" s="25">
        <v>1.215</v>
      </c>
      <c r="H78" s="26">
        <v>0</v>
      </c>
      <c r="I78" s="26">
        <f>ROUND(ROUND(H78,2)*ROUND(G78,3),2)</f>
        <v>0</v>
      </c>
      <c r="O78">
        <f>(I78*21)/100</f>
        <v>0</v>
      </c>
      <c r="P78" t="s">
        <v>23</v>
      </c>
    </row>
    <row r="79" spans="1:5" ht="51">
      <c r="A79" s="27" t="s">
        <v>50</v>
      </c>
      <c r="E79" s="28" t="s">
        <v>153</v>
      </c>
    </row>
    <row r="80" spans="1:5" ht="12.75">
      <c r="A80" s="29" t="s">
        <v>52</v>
      </c>
      <c r="E80" s="30" t="s">
        <v>154</v>
      </c>
    </row>
    <row r="81" spans="1:5" ht="63.75">
      <c r="A81" t="s">
        <v>54</v>
      </c>
      <c r="E81" s="28" t="s">
        <v>141</v>
      </c>
    </row>
    <row r="82" spans="1:16" ht="12.75">
      <c r="A82" s="18" t="s">
        <v>45</v>
      </c>
      <c r="B82" s="22" t="s">
        <v>155</v>
      </c>
      <c r="C82" s="22" t="s">
        <v>156</v>
      </c>
      <c r="D82" s="18" t="s">
        <v>47</v>
      </c>
      <c r="E82" s="23" t="s">
        <v>157</v>
      </c>
      <c r="F82" s="24" t="s">
        <v>138</v>
      </c>
      <c r="G82" s="25">
        <v>3.9</v>
      </c>
      <c r="H82" s="26">
        <v>0</v>
      </c>
      <c r="I82" s="26">
        <f>ROUND(ROUND(H82,2)*ROUND(G82,3),2)</f>
        <v>0</v>
      </c>
      <c r="O82">
        <f>(I82*21)/100</f>
        <v>0</v>
      </c>
      <c r="P82" t="s">
        <v>23</v>
      </c>
    </row>
    <row r="83" spans="1:5" ht="51">
      <c r="A83" s="27" t="s">
        <v>50</v>
      </c>
      <c r="E83" s="28" t="s">
        <v>158</v>
      </c>
    </row>
    <row r="84" spans="1:5" ht="12.75">
      <c r="A84" s="29" t="s">
        <v>52</v>
      </c>
      <c r="E84" s="30" t="s">
        <v>159</v>
      </c>
    </row>
    <row r="85" spans="1:5" ht="63.75">
      <c r="A85" t="s">
        <v>54</v>
      </c>
      <c r="E85" s="28" t="s">
        <v>141</v>
      </c>
    </row>
    <row r="86" spans="1:16" ht="12.75">
      <c r="A86" s="18" t="s">
        <v>45</v>
      </c>
      <c r="B86" s="22" t="s">
        <v>160</v>
      </c>
      <c r="C86" s="22" t="s">
        <v>161</v>
      </c>
      <c r="D86" s="18" t="s">
        <v>47</v>
      </c>
      <c r="E86" s="23" t="s">
        <v>162</v>
      </c>
      <c r="F86" s="24" t="s">
        <v>49</v>
      </c>
      <c r="G86" s="25">
        <v>4.83</v>
      </c>
      <c r="H86" s="26">
        <v>0</v>
      </c>
      <c r="I86" s="26">
        <f>ROUND(ROUND(H86,2)*ROUND(G86,3),2)</f>
        <v>0</v>
      </c>
      <c r="O86">
        <f>(I86*21)/100</f>
        <v>0</v>
      </c>
      <c r="P86" t="s">
        <v>23</v>
      </c>
    </row>
    <row r="87" spans="1:5" ht="38.25">
      <c r="A87" s="27" t="s">
        <v>50</v>
      </c>
      <c r="E87" s="28" t="s">
        <v>163</v>
      </c>
    </row>
    <row r="88" spans="1:5" ht="12.75">
      <c r="A88" s="29" t="s">
        <v>52</v>
      </c>
      <c r="E88" s="30" t="s">
        <v>164</v>
      </c>
    </row>
    <row r="89" spans="1:5" ht="63.75">
      <c r="A89" t="s">
        <v>54</v>
      </c>
      <c r="E89" s="28" t="s">
        <v>165</v>
      </c>
    </row>
    <row r="90" spans="1:16" ht="25.5">
      <c r="A90" s="18" t="s">
        <v>45</v>
      </c>
      <c r="B90" s="22" t="s">
        <v>166</v>
      </c>
      <c r="C90" s="22" t="s">
        <v>167</v>
      </c>
      <c r="D90" s="18" t="s">
        <v>47</v>
      </c>
      <c r="E90" s="23" t="s">
        <v>168</v>
      </c>
      <c r="F90" s="24" t="s">
        <v>138</v>
      </c>
      <c r="G90" s="25">
        <v>22.8</v>
      </c>
      <c r="H90" s="26">
        <v>0</v>
      </c>
      <c r="I90" s="26">
        <f>ROUND(ROUND(H90,2)*ROUND(G90,3),2)</f>
        <v>0</v>
      </c>
      <c r="O90">
        <f>(I90*21)/100</f>
        <v>0</v>
      </c>
      <c r="P90" t="s">
        <v>23</v>
      </c>
    </row>
    <row r="91" spans="1:5" ht="63.75">
      <c r="A91" s="27" t="s">
        <v>50</v>
      </c>
      <c r="E91" s="28" t="s">
        <v>169</v>
      </c>
    </row>
    <row r="92" spans="1:5" ht="38.25">
      <c r="A92" s="29" t="s">
        <v>52</v>
      </c>
      <c r="E92" s="30" t="s">
        <v>170</v>
      </c>
    </row>
    <row r="93" spans="1:5" ht="63.75">
      <c r="A93" t="s">
        <v>54</v>
      </c>
      <c r="E93" s="28" t="s">
        <v>171</v>
      </c>
    </row>
    <row r="94" spans="1:16" ht="25.5">
      <c r="A94" s="18" t="s">
        <v>45</v>
      </c>
      <c r="B94" s="22" t="s">
        <v>172</v>
      </c>
      <c r="C94" s="22" t="s">
        <v>173</v>
      </c>
      <c r="D94" s="18" t="s">
        <v>89</v>
      </c>
      <c r="E94" s="23" t="s">
        <v>174</v>
      </c>
      <c r="F94" s="24" t="s">
        <v>138</v>
      </c>
      <c r="G94" s="25">
        <v>771.33</v>
      </c>
      <c r="H94" s="26">
        <v>0</v>
      </c>
      <c r="I94" s="26">
        <f>ROUND(ROUND(H94,2)*ROUND(G94,3),2)</f>
        <v>0</v>
      </c>
      <c r="O94">
        <f>(I94*21)/100</f>
        <v>0</v>
      </c>
      <c r="P94" t="s">
        <v>23</v>
      </c>
    </row>
    <row r="95" spans="1:5" ht="89.25">
      <c r="A95" s="27" t="s">
        <v>50</v>
      </c>
      <c r="E95" s="28" t="s">
        <v>175</v>
      </c>
    </row>
    <row r="96" spans="1:5" ht="38.25">
      <c r="A96" s="29" t="s">
        <v>52</v>
      </c>
      <c r="E96" s="30" t="s">
        <v>176</v>
      </c>
    </row>
    <row r="97" spans="1:5" ht="63.75">
      <c r="A97" t="s">
        <v>54</v>
      </c>
      <c r="E97" s="28" t="s">
        <v>141</v>
      </c>
    </row>
    <row r="98" spans="1:16" ht="25.5">
      <c r="A98" s="18" t="s">
        <v>45</v>
      </c>
      <c r="B98" s="22" t="s">
        <v>177</v>
      </c>
      <c r="C98" s="22" t="s">
        <v>173</v>
      </c>
      <c r="D98" s="18" t="s">
        <v>95</v>
      </c>
      <c r="E98" s="23" t="s">
        <v>174</v>
      </c>
      <c r="F98" s="24" t="s">
        <v>138</v>
      </c>
      <c r="G98" s="25">
        <v>21</v>
      </c>
      <c r="H98" s="26">
        <v>0</v>
      </c>
      <c r="I98" s="26">
        <f>ROUND(ROUND(H98,2)*ROUND(G98,3),2)</f>
        <v>0</v>
      </c>
      <c r="O98">
        <f>(I98*21)/100</f>
        <v>0</v>
      </c>
      <c r="P98" t="s">
        <v>23</v>
      </c>
    </row>
    <row r="99" spans="1:5" ht="51">
      <c r="A99" s="27" t="s">
        <v>50</v>
      </c>
      <c r="E99" s="28" t="s">
        <v>178</v>
      </c>
    </row>
    <row r="100" spans="1:5" ht="12.75">
      <c r="A100" s="29" t="s">
        <v>52</v>
      </c>
      <c r="E100" s="30" t="s">
        <v>179</v>
      </c>
    </row>
    <row r="101" spans="1:5" ht="63.75">
      <c r="A101" t="s">
        <v>54</v>
      </c>
      <c r="E101" s="28" t="s">
        <v>141</v>
      </c>
    </row>
    <row r="102" spans="1:16" ht="12.75">
      <c r="A102" s="18" t="s">
        <v>45</v>
      </c>
      <c r="B102" s="22" t="s">
        <v>180</v>
      </c>
      <c r="C102" s="22" t="s">
        <v>181</v>
      </c>
      <c r="D102" s="18" t="s">
        <v>47</v>
      </c>
      <c r="E102" s="23" t="s">
        <v>182</v>
      </c>
      <c r="F102" s="24" t="s">
        <v>183</v>
      </c>
      <c r="G102" s="25">
        <v>4</v>
      </c>
      <c r="H102" s="26">
        <v>0</v>
      </c>
      <c r="I102" s="26">
        <f>ROUND(ROUND(H102,2)*ROUND(G102,3),2)</f>
        <v>0</v>
      </c>
      <c r="O102">
        <f>(I102*21)/100</f>
        <v>0</v>
      </c>
      <c r="P102" t="s">
        <v>27</v>
      </c>
    </row>
    <row r="103" spans="1:5" ht="38.25">
      <c r="A103" s="27" t="s">
        <v>50</v>
      </c>
      <c r="E103" s="28" t="s">
        <v>184</v>
      </c>
    </row>
    <row r="104" spans="1:5" ht="12.75">
      <c r="A104" s="29" t="s">
        <v>52</v>
      </c>
      <c r="E104" s="30" t="s">
        <v>185</v>
      </c>
    </row>
    <row r="105" spans="1:5" ht="63.75">
      <c r="A105" t="s">
        <v>54</v>
      </c>
      <c r="E105" s="28" t="s">
        <v>141</v>
      </c>
    </row>
    <row r="106" spans="1:16" ht="12.75">
      <c r="A106" s="18" t="s">
        <v>45</v>
      </c>
      <c r="B106" s="22" t="s">
        <v>186</v>
      </c>
      <c r="C106" s="22" t="s">
        <v>187</v>
      </c>
      <c r="D106" s="18" t="s">
        <v>47</v>
      </c>
      <c r="E106" s="23" t="s">
        <v>188</v>
      </c>
      <c r="F106" s="24" t="s">
        <v>183</v>
      </c>
      <c r="G106" s="25">
        <v>16.3</v>
      </c>
      <c r="H106" s="26">
        <v>0</v>
      </c>
      <c r="I106" s="26">
        <f>ROUND(ROUND(H106,2)*ROUND(G106,3),2)</f>
        <v>0</v>
      </c>
      <c r="O106">
        <f>(I106*21)/100</f>
        <v>0</v>
      </c>
      <c r="P106" t="s">
        <v>23</v>
      </c>
    </row>
    <row r="107" spans="1:5" ht="63.75">
      <c r="A107" s="27" t="s">
        <v>50</v>
      </c>
      <c r="E107" s="28" t="s">
        <v>189</v>
      </c>
    </row>
    <row r="108" spans="1:5" ht="12.75">
      <c r="A108" s="29" t="s">
        <v>52</v>
      </c>
      <c r="E108" s="30" t="s">
        <v>190</v>
      </c>
    </row>
    <row r="109" spans="1:5" ht="63.75">
      <c r="A109" t="s">
        <v>54</v>
      </c>
      <c r="E109" s="28" t="s">
        <v>141</v>
      </c>
    </row>
    <row r="110" spans="1:16" ht="12.75">
      <c r="A110" s="18" t="s">
        <v>45</v>
      </c>
      <c r="B110" s="22" t="s">
        <v>191</v>
      </c>
      <c r="C110" s="22" t="s">
        <v>192</v>
      </c>
      <c r="D110" s="18" t="s">
        <v>47</v>
      </c>
      <c r="E110" s="23" t="s">
        <v>193</v>
      </c>
      <c r="F110" s="24" t="s">
        <v>183</v>
      </c>
      <c r="G110" s="25">
        <v>14</v>
      </c>
      <c r="H110" s="26">
        <v>0</v>
      </c>
      <c r="I110" s="26">
        <f>ROUND(ROUND(H110,2)*ROUND(G110,3),2)</f>
        <v>0</v>
      </c>
      <c r="O110">
        <f>(I110*21)/100</f>
        <v>0</v>
      </c>
      <c r="P110" t="s">
        <v>27</v>
      </c>
    </row>
    <row r="111" spans="1:5" ht="38.25">
      <c r="A111" s="27" t="s">
        <v>50</v>
      </c>
      <c r="E111" s="28" t="s">
        <v>194</v>
      </c>
    </row>
    <row r="112" spans="1:5" ht="12.75">
      <c r="A112" s="29" t="s">
        <v>52</v>
      </c>
      <c r="E112" s="30" t="s">
        <v>195</v>
      </c>
    </row>
    <row r="113" spans="1:5" ht="63.75">
      <c r="A113" t="s">
        <v>54</v>
      </c>
      <c r="E113" s="28" t="s">
        <v>141</v>
      </c>
    </row>
    <row r="114" spans="1:16" ht="12.75">
      <c r="A114" s="18" t="s">
        <v>45</v>
      </c>
      <c r="B114" s="22" t="s">
        <v>196</v>
      </c>
      <c r="C114" s="22" t="s">
        <v>197</v>
      </c>
      <c r="D114" s="18" t="s">
        <v>89</v>
      </c>
      <c r="E114" s="23" t="s">
        <v>198</v>
      </c>
      <c r="F114" s="24" t="s">
        <v>138</v>
      </c>
      <c r="G114" s="25">
        <v>82.156</v>
      </c>
      <c r="H114" s="26">
        <v>0</v>
      </c>
      <c r="I114" s="26">
        <f>ROUND(ROUND(H114,2)*ROUND(G114,3),2)</f>
        <v>0</v>
      </c>
      <c r="O114">
        <f>(I114*21)/100</f>
        <v>0</v>
      </c>
      <c r="P114" t="s">
        <v>23</v>
      </c>
    </row>
    <row r="115" spans="1:5" ht="63.75">
      <c r="A115" s="27" t="s">
        <v>50</v>
      </c>
      <c r="E115" s="28" t="s">
        <v>199</v>
      </c>
    </row>
    <row r="116" spans="1:5" ht="51">
      <c r="A116" s="29" t="s">
        <v>52</v>
      </c>
      <c r="E116" s="30" t="s">
        <v>200</v>
      </c>
    </row>
    <row r="117" spans="1:5" ht="63.75">
      <c r="A117" t="s">
        <v>54</v>
      </c>
      <c r="E117" s="28" t="s">
        <v>141</v>
      </c>
    </row>
    <row r="118" spans="1:16" ht="12.75">
      <c r="A118" s="18" t="s">
        <v>45</v>
      </c>
      <c r="B118" s="22" t="s">
        <v>201</v>
      </c>
      <c r="C118" s="22" t="s">
        <v>197</v>
      </c>
      <c r="D118" s="18" t="s">
        <v>95</v>
      </c>
      <c r="E118" s="23" t="s">
        <v>198</v>
      </c>
      <c r="F118" s="24" t="s">
        <v>138</v>
      </c>
      <c r="G118" s="25">
        <v>500.33</v>
      </c>
      <c r="H118" s="26">
        <v>0</v>
      </c>
      <c r="I118" s="26">
        <f>ROUND(ROUND(H118,2)*ROUND(G118,3),2)</f>
        <v>0</v>
      </c>
      <c r="O118">
        <f>(I118*21)/100</f>
        <v>0</v>
      </c>
      <c r="P118" t="s">
        <v>23</v>
      </c>
    </row>
    <row r="119" spans="1:5" ht="63.75">
      <c r="A119" s="27" t="s">
        <v>50</v>
      </c>
      <c r="E119" s="28" t="s">
        <v>202</v>
      </c>
    </row>
    <row r="120" spans="1:5" ht="12.75">
      <c r="A120" s="29" t="s">
        <v>52</v>
      </c>
      <c r="E120" s="30" t="s">
        <v>203</v>
      </c>
    </row>
    <row r="121" spans="1:5" ht="63.75">
      <c r="A121" t="s">
        <v>54</v>
      </c>
      <c r="E121" s="28" t="s">
        <v>141</v>
      </c>
    </row>
    <row r="122" spans="1:16" ht="12.75">
      <c r="A122" s="18" t="s">
        <v>45</v>
      </c>
      <c r="B122" s="22" t="s">
        <v>204</v>
      </c>
      <c r="C122" s="22" t="s">
        <v>197</v>
      </c>
      <c r="D122" s="18" t="s">
        <v>98</v>
      </c>
      <c r="E122" s="23" t="s">
        <v>198</v>
      </c>
      <c r="F122" s="24" t="s">
        <v>138</v>
      </c>
      <c r="G122" s="25">
        <v>268.95</v>
      </c>
      <c r="H122" s="26">
        <v>0</v>
      </c>
      <c r="I122" s="26">
        <f>ROUND(ROUND(H122,2)*ROUND(G122,3),2)</f>
        <v>0</v>
      </c>
      <c r="O122">
        <f>(I122*21)/100</f>
        <v>0</v>
      </c>
      <c r="P122" t="s">
        <v>23</v>
      </c>
    </row>
    <row r="123" spans="1:5" ht="38.25">
      <c r="A123" s="27" t="s">
        <v>50</v>
      </c>
      <c r="E123" s="28" t="s">
        <v>205</v>
      </c>
    </row>
    <row r="124" spans="1:5" ht="12.75">
      <c r="A124" s="29" t="s">
        <v>52</v>
      </c>
      <c r="E124" s="30" t="s">
        <v>206</v>
      </c>
    </row>
    <row r="125" spans="1:5" ht="63.75">
      <c r="A125" t="s">
        <v>54</v>
      </c>
      <c r="E125" s="28" t="s">
        <v>141</v>
      </c>
    </row>
    <row r="126" spans="1:16" ht="12.75">
      <c r="A126" s="18" t="s">
        <v>45</v>
      </c>
      <c r="B126" s="22" t="s">
        <v>207</v>
      </c>
      <c r="C126" s="22" t="s">
        <v>197</v>
      </c>
      <c r="D126" s="18" t="s">
        <v>101</v>
      </c>
      <c r="E126" s="23" t="s">
        <v>198</v>
      </c>
      <c r="F126" s="24" t="s">
        <v>138</v>
      </c>
      <c r="G126" s="25">
        <v>149.26</v>
      </c>
      <c r="H126" s="26">
        <v>0</v>
      </c>
      <c r="I126" s="26">
        <f>ROUND(ROUND(H126,2)*ROUND(G126,3),2)</f>
        <v>0</v>
      </c>
      <c r="O126">
        <f>(I126*21)/100</f>
        <v>0</v>
      </c>
      <c r="P126" t="s">
        <v>23</v>
      </c>
    </row>
    <row r="127" spans="1:5" ht="63.75">
      <c r="A127" s="27" t="s">
        <v>50</v>
      </c>
      <c r="E127" s="28" t="s">
        <v>208</v>
      </c>
    </row>
    <row r="128" spans="1:5" ht="12.75">
      <c r="A128" s="29" t="s">
        <v>52</v>
      </c>
      <c r="E128" s="30" t="s">
        <v>209</v>
      </c>
    </row>
    <row r="129" spans="1:5" ht="63.75">
      <c r="A129" t="s">
        <v>54</v>
      </c>
      <c r="E129" s="28" t="s">
        <v>141</v>
      </c>
    </row>
    <row r="130" spans="1:16" ht="12.75">
      <c r="A130" s="18" t="s">
        <v>45</v>
      </c>
      <c r="B130" s="22" t="s">
        <v>210</v>
      </c>
      <c r="C130" s="22" t="s">
        <v>211</v>
      </c>
      <c r="D130" s="18" t="s">
        <v>47</v>
      </c>
      <c r="E130" s="23" t="s">
        <v>212</v>
      </c>
      <c r="F130" s="24" t="s">
        <v>138</v>
      </c>
      <c r="G130" s="25">
        <v>387.8</v>
      </c>
      <c r="H130" s="26">
        <v>0</v>
      </c>
      <c r="I130" s="26">
        <f>ROUND(ROUND(H130,2)*ROUND(G130,3),2)</f>
        <v>0</v>
      </c>
      <c r="O130">
        <f>(I130*21)/100</f>
        <v>0</v>
      </c>
      <c r="P130" t="s">
        <v>23</v>
      </c>
    </row>
    <row r="131" spans="1:5" ht="25.5">
      <c r="A131" s="27" t="s">
        <v>50</v>
      </c>
      <c r="E131" s="28" t="s">
        <v>213</v>
      </c>
    </row>
    <row r="132" spans="1:5" ht="12.75">
      <c r="A132" s="29" t="s">
        <v>52</v>
      </c>
      <c r="E132" s="30" t="s">
        <v>214</v>
      </c>
    </row>
    <row r="133" spans="1:5" ht="38.25">
      <c r="A133" t="s">
        <v>54</v>
      </c>
      <c r="E133" s="28" t="s">
        <v>215</v>
      </c>
    </row>
    <row r="134" spans="1:16" ht="12.75">
      <c r="A134" s="18" t="s">
        <v>45</v>
      </c>
      <c r="B134" s="22" t="s">
        <v>216</v>
      </c>
      <c r="C134" s="22" t="s">
        <v>217</v>
      </c>
      <c r="D134" s="18" t="s">
        <v>89</v>
      </c>
      <c r="E134" s="23" t="s">
        <v>218</v>
      </c>
      <c r="F134" s="24" t="s">
        <v>138</v>
      </c>
      <c r="G134" s="25">
        <v>5889</v>
      </c>
      <c r="H134" s="26">
        <v>0</v>
      </c>
      <c r="I134" s="26">
        <f>ROUND(ROUND(H134,2)*ROUND(G134,3),2)</f>
        <v>0</v>
      </c>
      <c r="O134">
        <f>(I134*21)/100</f>
        <v>0</v>
      </c>
      <c r="P134" t="s">
        <v>23</v>
      </c>
    </row>
    <row r="135" spans="1:5" ht="51">
      <c r="A135" s="27" t="s">
        <v>50</v>
      </c>
      <c r="E135" s="28" t="s">
        <v>219</v>
      </c>
    </row>
    <row r="136" spans="1:5" ht="12.75">
      <c r="A136" s="29" t="s">
        <v>52</v>
      </c>
      <c r="E136" s="30" t="s">
        <v>220</v>
      </c>
    </row>
    <row r="137" spans="1:5" ht="369.75">
      <c r="A137" t="s">
        <v>54</v>
      </c>
      <c r="E137" s="28" t="s">
        <v>221</v>
      </c>
    </row>
    <row r="138" spans="1:16" ht="12.75">
      <c r="A138" s="18" t="s">
        <v>45</v>
      </c>
      <c r="B138" s="22" t="s">
        <v>222</v>
      </c>
      <c r="C138" s="22" t="s">
        <v>217</v>
      </c>
      <c r="D138" s="18" t="s">
        <v>95</v>
      </c>
      <c r="E138" s="23" t="s">
        <v>218</v>
      </c>
      <c r="F138" s="24" t="s">
        <v>138</v>
      </c>
      <c r="G138" s="25">
        <v>1162</v>
      </c>
      <c r="H138" s="26">
        <v>0</v>
      </c>
      <c r="I138" s="26">
        <f>ROUND(ROUND(H138,2)*ROUND(G138,3),2)</f>
        <v>0</v>
      </c>
      <c r="O138">
        <f>(I138*21)/100</f>
        <v>0</v>
      </c>
      <c r="P138" t="s">
        <v>23</v>
      </c>
    </row>
    <row r="139" spans="1:5" ht="51">
      <c r="A139" s="27" t="s">
        <v>50</v>
      </c>
      <c r="E139" s="28" t="s">
        <v>223</v>
      </c>
    </row>
    <row r="140" spans="1:5" ht="12.75">
      <c r="A140" s="29" t="s">
        <v>52</v>
      </c>
      <c r="E140" s="30" t="s">
        <v>224</v>
      </c>
    </row>
    <row r="141" spans="1:5" ht="369.75">
      <c r="A141" t="s">
        <v>54</v>
      </c>
      <c r="E141" s="28" t="s">
        <v>221</v>
      </c>
    </row>
    <row r="142" spans="1:16" ht="12.75">
      <c r="A142" s="18" t="s">
        <v>45</v>
      </c>
      <c r="B142" s="22" t="s">
        <v>225</v>
      </c>
      <c r="C142" s="22" t="s">
        <v>226</v>
      </c>
      <c r="D142" s="18" t="s">
        <v>47</v>
      </c>
      <c r="E142" s="23" t="s">
        <v>227</v>
      </c>
      <c r="F142" s="24" t="s">
        <v>138</v>
      </c>
      <c r="G142" s="25">
        <v>268.935</v>
      </c>
      <c r="H142" s="26">
        <v>0</v>
      </c>
      <c r="I142" s="26">
        <f>ROUND(ROUND(H142,2)*ROUND(G142,3),2)</f>
        <v>0</v>
      </c>
      <c r="O142">
        <f>(I142*21)/100</f>
        <v>0</v>
      </c>
      <c r="P142" t="s">
        <v>23</v>
      </c>
    </row>
    <row r="143" spans="1:5" ht="12.75">
      <c r="A143" s="27" t="s">
        <v>50</v>
      </c>
      <c r="E143" s="28" t="s">
        <v>228</v>
      </c>
    </row>
    <row r="144" spans="1:5" ht="12.75">
      <c r="A144" s="29" t="s">
        <v>52</v>
      </c>
      <c r="E144" s="30" t="s">
        <v>229</v>
      </c>
    </row>
    <row r="145" spans="1:5" ht="306">
      <c r="A145" t="s">
        <v>54</v>
      </c>
      <c r="E145" s="28" t="s">
        <v>230</v>
      </c>
    </row>
    <row r="146" spans="1:16" ht="12.75">
      <c r="A146" s="18" t="s">
        <v>45</v>
      </c>
      <c r="B146" s="22" t="s">
        <v>231</v>
      </c>
      <c r="C146" s="22" t="s">
        <v>232</v>
      </c>
      <c r="D146" s="18" t="s">
        <v>47</v>
      </c>
      <c r="E146" s="23" t="s">
        <v>233</v>
      </c>
      <c r="F146" s="24" t="s">
        <v>138</v>
      </c>
      <c r="G146" s="25">
        <v>745.3</v>
      </c>
      <c r="H146" s="26">
        <v>0</v>
      </c>
      <c r="I146" s="26">
        <f>ROUND(ROUND(H146,2)*ROUND(G146,3),2)</f>
        <v>0</v>
      </c>
      <c r="O146">
        <f>(I146*21)/100</f>
        <v>0</v>
      </c>
      <c r="P146" t="s">
        <v>23</v>
      </c>
    </row>
    <row r="147" spans="1:5" ht="12.75">
      <c r="A147" s="27" t="s">
        <v>50</v>
      </c>
      <c r="E147" s="28" t="s">
        <v>234</v>
      </c>
    </row>
    <row r="148" spans="1:5" ht="12.75">
      <c r="A148" s="29" t="s">
        <v>52</v>
      </c>
      <c r="E148" s="30" t="s">
        <v>235</v>
      </c>
    </row>
    <row r="149" spans="1:5" ht="12.75">
      <c r="A149" t="s">
        <v>54</v>
      </c>
      <c r="E149" s="28" t="s">
        <v>236</v>
      </c>
    </row>
    <row r="150" spans="1:16" ht="12.75">
      <c r="A150" s="18" t="s">
        <v>45</v>
      </c>
      <c r="B150" s="22" t="s">
        <v>237</v>
      </c>
      <c r="C150" s="22" t="s">
        <v>238</v>
      </c>
      <c r="D150" s="18" t="s">
        <v>47</v>
      </c>
      <c r="E150" s="23" t="s">
        <v>239</v>
      </c>
      <c r="F150" s="24" t="s">
        <v>138</v>
      </c>
      <c r="G150" s="25">
        <v>163.72</v>
      </c>
      <c r="H150" s="26">
        <v>0</v>
      </c>
      <c r="I150" s="26">
        <f>ROUND(ROUND(H150,2)*ROUND(G150,3),2)</f>
        <v>0</v>
      </c>
      <c r="O150">
        <f>(I150*21)/100</f>
        <v>0</v>
      </c>
      <c r="P150" t="s">
        <v>23</v>
      </c>
    </row>
    <row r="151" spans="1:5" ht="51">
      <c r="A151" s="27" t="s">
        <v>50</v>
      </c>
      <c r="E151" s="28" t="s">
        <v>240</v>
      </c>
    </row>
    <row r="152" spans="1:5" ht="12.75">
      <c r="A152" s="29" t="s">
        <v>52</v>
      </c>
      <c r="E152" s="30" t="s">
        <v>241</v>
      </c>
    </row>
    <row r="153" spans="1:5" ht="63.75">
      <c r="A153" t="s">
        <v>54</v>
      </c>
      <c r="E153" s="28" t="s">
        <v>242</v>
      </c>
    </row>
    <row r="154" spans="1:16" ht="12.75">
      <c r="A154" s="18" t="s">
        <v>45</v>
      </c>
      <c r="B154" s="22" t="s">
        <v>243</v>
      </c>
      <c r="C154" s="22" t="s">
        <v>244</v>
      </c>
      <c r="D154" s="18" t="s">
        <v>47</v>
      </c>
      <c r="E154" s="23" t="s">
        <v>245</v>
      </c>
      <c r="F154" s="24" t="s">
        <v>183</v>
      </c>
      <c r="G154" s="25">
        <v>680.7</v>
      </c>
      <c r="H154" s="26">
        <v>0</v>
      </c>
      <c r="I154" s="26">
        <f>ROUND(ROUND(H154,2)*ROUND(G154,3),2)</f>
        <v>0</v>
      </c>
      <c r="O154">
        <f>(I154*21)/100</f>
        <v>0</v>
      </c>
      <c r="P154" t="s">
        <v>23</v>
      </c>
    </row>
    <row r="155" spans="1:5" ht="51">
      <c r="A155" s="27" t="s">
        <v>50</v>
      </c>
      <c r="E155" s="28" t="s">
        <v>246</v>
      </c>
    </row>
    <row r="156" spans="1:5" ht="51">
      <c r="A156" s="29" t="s">
        <v>52</v>
      </c>
      <c r="E156" s="30" t="s">
        <v>247</v>
      </c>
    </row>
    <row r="157" spans="1:5" ht="63.75">
      <c r="A157" t="s">
        <v>54</v>
      </c>
      <c r="E157" s="28" t="s">
        <v>242</v>
      </c>
    </row>
    <row r="158" spans="1:16" ht="12.75">
      <c r="A158" s="18" t="s">
        <v>45</v>
      </c>
      <c r="B158" s="22" t="s">
        <v>248</v>
      </c>
      <c r="C158" s="22" t="s">
        <v>249</v>
      </c>
      <c r="D158" s="18" t="s">
        <v>47</v>
      </c>
      <c r="E158" s="23" t="s">
        <v>250</v>
      </c>
      <c r="F158" s="24" t="s">
        <v>183</v>
      </c>
      <c r="G158" s="25">
        <v>105</v>
      </c>
      <c r="H158" s="26">
        <v>0</v>
      </c>
      <c r="I158" s="26">
        <f>ROUND(ROUND(H158,2)*ROUND(G158,3),2)</f>
        <v>0</v>
      </c>
      <c r="O158">
        <f>(I158*21)/100</f>
        <v>0</v>
      </c>
      <c r="P158" t="s">
        <v>23</v>
      </c>
    </row>
    <row r="159" spans="1:5" ht="38.25">
      <c r="A159" s="27" t="s">
        <v>50</v>
      </c>
      <c r="E159" s="28" t="s">
        <v>251</v>
      </c>
    </row>
    <row r="160" spans="1:5" ht="12.75">
      <c r="A160" s="29" t="s">
        <v>52</v>
      </c>
      <c r="E160" s="30" t="s">
        <v>252</v>
      </c>
    </row>
    <row r="161" spans="1:5" ht="63.75">
      <c r="A161" t="s">
        <v>54</v>
      </c>
      <c r="E161" s="28" t="s">
        <v>242</v>
      </c>
    </row>
    <row r="162" spans="1:16" ht="12.75">
      <c r="A162" s="18" t="s">
        <v>45</v>
      </c>
      <c r="B162" s="22" t="s">
        <v>253</v>
      </c>
      <c r="C162" s="22" t="s">
        <v>254</v>
      </c>
      <c r="D162" s="18" t="s">
        <v>47</v>
      </c>
      <c r="E162" s="23" t="s">
        <v>255</v>
      </c>
      <c r="F162" s="24" t="s">
        <v>183</v>
      </c>
      <c r="G162" s="25">
        <v>60</v>
      </c>
      <c r="H162" s="26">
        <v>0</v>
      </c>
      <c r="I162" s="26">
        <f>ROUND(ROUND(H162,2)*ROUND(G162,3),2)</f>
        <v>0</v>
      </c>
      <c r="O162">
        <f>(I162*21)/100</f>
        <v>0</v>
      </c>
      <c r="P162" t="s">
        <v>23</v>
      </c>
    </row>
    <row r="163" spans="1:5" ht="25.5">
      <c r="A163" s="27" t="s">
        <v>50</v>
      </c>
      <c r="E163" s="28" t="s">
        <v>256</v>
      </c>
    </row>
    <row r="164" spans="1:5" ht="12.75">
      <c r="A164" s="29" t="s">
        <v>52</v>
      </c>
      <c r="E164" s="30" t="s">
        <v>257</v>
      </c>
    </row>
    <row r="165" spans="1:5" ht="63.75">
      <c r="A165" t="s">
        <v>54</v>
      </c>
      <c r="E165" s="28" t="s">
        <v>242</v>
      </c>
    </row>
    <row r="166" spans="1:16" ht="12.75">
      <c r="A166" s="18" t="s">
        <v>45</v>
      </c>
      <c r="B166" s="22" t="s">
        <v>258</v>
      </c>
      <c r="C166" s="22" t="s">
        <v>259</v>
      </c>
      <c r="D166" s="18" t="s">
        <v>47</v>
      </c>
      <c r="E166" s="23" t="s">
        <v>260</v>
      </c>
      <c r="F166" s="24" t="s">
        <v>183</v>
      </c>
      <c r="G166" s="25">
        <v>9</v>
      </c>
      <c r="H166" s="26">
        <v>0</v>
      </c>
      <c r="I166" s="26">
        <f>ROUND(ROUND(H166,2)*ROUND(G166,3),2)</f>
        <v>0</v>
      </c>
      <c r="O166">
        <f>(I166*21)/100</f>
        <v>0</v>
      </c>
      <c r="P166" t="s">
        <v>23</v>
      </c>
    </row>
    <row r="167" spans="1:5" ht="25.5">
      <c r="A167" s="27" t="s">
        <v>50</v>
      </c>
      <c r="E167" s="28" t="s">
        <v>261</v>
      </c>
    </row>
    <row r="168" spans="1:5" ht="12.75">
      <c r="A168" s="29" t="s">
        <v>52</v>
      </c>
      <c r="E168" s="30" t="s">
        <v>262</v>
      </c>
    </row>
    <row r="169" spans="1:5" ht="63.75">
      <c r="A169" t="s">
        <v>54</v>
      </c>
      <c r="E169" s="28" t="s">
        <v>242</v>
      </c>
    </row>
    <row r="170" spans="1:16" ht="12.75">
      <c r="A170" s="18" t="s">
        <v>45</v>
      </c>
      <c r="B170" s="22" t="s">
        <v>263</v>
      </c>
      <c r="C170" s="22" t="s">
        <v>264</v>
      </c>
      <c r="D170" s="18" t="s">
        <v>47</v>
      </c>
      <c r="E170" s="23" t="s">
        <v>265</v>
      </c>
      <c r="F170" s="24" t="s">
        <v>183</v>
      </c>
      <c r="G170" s="25">
        <v>12</v>
      </c>
      <c r="H170" s="26">
        <v>0</v>
      </c>
      <c r="I170" s="26">
        <f>ROUND(ROUND(H170,2)*ROUND(G170,3),2)</f>
        <v>0</v>
      </c>
      <c r="O170">
        <f>(I170*21)/100</f>
        <v>0</v>
      </c>
      <c r="P170" t="s">
        <v>23</v>
      </c>
    </row>
    <row r="171" spans="1:5" ht="25.5">
      <c r="A171" s="27" t="s">
        <v>50</v>
      </c>
      <c r="E171" s="28" t="s">
        <v>266</v>
      </c>
    </row>
    <row r="172" spans="1:5" ht="12.75">
      <c r="A172" s="29" t="s">
        <v>52</v>
      </c>
      <c r="E172" s="30" t="s">
        <v>267</v>
      </c>
    </row>
    <row r="173" spans="1:5" ht="63.75">
      <c r="A173" t="s">
        <v>54</v>
      </c>
      <c r="E173" s="28" t="s">
        <v>242</v>
      </c>
    </row>
    <row r="174" spans="1:16" ht="12.75">
      <c r="A174" s="18" t="s">
        <v>45</v>
      </c>
      <c r="B174" s="22" t="s">
        <v>268</v>
      </c>
      <c r="C174" s="22" t="s">
        <v>269</v>
      </c>
      <c r="D174" s="18" t="s">
        <v>47</v>
      </c>
      <c r="E174" s="23" t="s">
        <v>270</v>
      </c>
      <c r="F174" s="24" t="s">
        <v>138</v>
      </c>
      <c r="G174" s="25">
        <v>189.8</v>
      </c>
      <c r="H174" s="26">
        <v>0</v>
      </c>
      <c r="I174" s="26">
        <f>ROUND(ROUND(H174,2)*ROUND(G174,3),2)</f>
        <v>0</v>
      </c>
      <c r="O174">
        <f>(I174*21)/100</f>
        <v>0</v>
      </c>
      <c r="P174" t="s">
        <v>23</v>
      </c>
    </row>
    <row r="175" spans="1:5" ht="63.75">
      <c r="A175" s="27" t="s">
        <v>50</v>
      </c>
      <c r="E175" s="28" t="s">
        <v>271</v>
      </c>
    </row>
    <row r="176" spans="1:5" ht="12.75">
      <c r="A176" s="29" t="s">
        <v>52</v>
      </c>
      <c r="E176" s="30" t="s">
        <v>272</v>
      </c>
    </row>
    <row r="177" spans="1:5" ht="318.75">
      <c r="A177" t="s">
        <v>54</v>
      </c>
      <c r="E177" s="28" t="s">
        <v>273</v>
      </c>
    </row>
    <row r="178" spans="1:16" ht="12.75">
      <c r="A178" s="18" t="s">
        <v>45</v>
      </c>
      <c r="B178" s="22" t="s">
        <v>274</v>
      </c>
      <c r="C178" s="22" t="s">
        <v>275</v>
      </c>
      <c r="D178" s="18" t="s">
        <v>47</v>
      </c>
      <c r="E178" s="23" t="s">
        <v>276</v>
      </c>
      <c r="F178" s="24" t="s">
        <v>138</v>
      </c>
      <c r="G178" s="25">
        <v>97</v>
      </c>
      <c r="H178" s="26">
        <v>0</v>
      </c>
      <c r="I178" s="26">
        <f>ROUND(ROUND(H178,2)*ROUND(G178,3),2)</f>
        <v>0</v>
      </c>
      <c r="O178">
        <f>(I178*21)/100</f>
        <v>0</v>
      </c>
      <c r="P178" t="s">
        <v>23</v>
      </c>
    </row>
    <row r="179" spans="1:5" ht="38.25">
      <c r="A179" s="27" t="s">
        <v>50</v>
      </c>
      <c r="E179" s="28" t="s">
        <v>277</v>
      </c>
    </row>
    <row r="180" spans="1:5" ht="12.75">
      <c r="A180" s="29" t="s">
        <v>52</v>
      </c>
      <c r="E180" s="30" t="s">
        <v>278</v>
      </c>
    </row>
    <row r="181" spans="1:5" ht="318.75">
      <c r="A181" t="s">
        <v>54</v>
      </c>
      <c r="E181" s="28" t="s">
        <v>273</v>
      </c>
    </row>
    <row r="182" spans="1:16" ht="12.75">
      <c r="A182" s="18" t="s">
        <v>45</v>
      </c>
      <c r="B182" s="22" t="s">
        <v>279</v>
      </c>
      <c r="C182" s="22" t="s">
        <v>280</v>
      </c>
      <c r="D182" s="18" t="s">
        <v>47</v>
      </c>
      <c r="E182" s="23" t="s">
        <v>281</v>
      </c>
      <c r="F182" s="24" t="s">
        <v>138</v>
      </c>
      <c r="G182" s="25">
        <v>268.935</v>
      </c>
      <c r="H182" s="26">
        <v>0</v>
      </c>
      <c r="I182" s="26">
        <f>ROUND(ROUND(H182,2)*ROUND(G182,3),2)</f>
        <v>0</v>
      </c>
      <c r="O182">
        <f>(I182*21)/100</f>
        <v>0</v>
      </c>
      <c r="P182" t="s">
        <v>23</v>
      </c>
    </row>
    <row r="183" spans="1:5" ht="25.5">
      <c r="A183" s="27" t="s">
        <v>50</v>
      </c>
      <c r="E183" s="28" t="s">
        <v>282</v>
      </c>
    </row>
    <row r="184" spans="1:5" ht="12.75">
      <c r="A184" s="29" t="s">
        <v>52</v>
      </c>
      <c r="E184" s="30" t="s">
        <v>283</v>
      </c>
    </row>
    <row r="185" spans="1:5" ht="267.75">
      <c r="A185" t="s">
        <v>54</v>
      </c>
      <c r="E185" s="28" t="s">
        <v>284</v>
      </c>
    </row>
    <row r="186" spans="1:16" ht="12.75">
      <c r="A186" s="18" t="s">
        <v>45</v>
      </c>
      <c r="B186" s="22" t="s">
        <v>285</v>
      </c>
      <c r="C186" s="22" t="s">
        <v>286</v>
      </c>
      <c r="D186" s="18" t="s">
        <v>47</v>
      </c>
      <c r="E186" s="23" t="s">
        <v>287</v>
      </c>
      <c r="F186" s="24" t="s">
        <v>138</v>
      </c>
      <c r="G186" s="25">
        <v>7337.8</v>
      </c>
      <c r="H186" s="26">
        <v>0</v>
      </c>
      <c r="I186" s="26">
        <f>ROUND(ROUND(H186,2)*ROUND(G186,3),2)</f>
        <v>0</v>
      </c>
      <c r="O186">
        <f>(I186*21)/100</f>
        <v>0</v>
      </c>
      <c r="P186" t="s">
        <v>23</v>
      </c>
    </row>
    <row r="187" spans="1:5" ht="25.5">
      <c r="A187" s="27" t="s">
        <v>50</v>
      </c>
      <c r="E187" s="28" t="s">
        <v>288</v>
      </c>
    </row>
    <row r="188" spans="1:5" ht="12.75">
      <c r="A188" s="29" t="s">
        <v>52</v>
      </c>
      <c r="E188" s="30" t="s">
        <v>289</v>
      </c>
    </row>
    <row r="189" spans="1:5" ht="191.25">
      <c r="A189" t="s">
        <v>54</v>
      </c>
      <c r="E189" s="28" t="s">
        <v>290</v>
      </c>
    </row>
    <row r="190" spans="1:16" ht="12.75">
      <c r="A190" s="18" t="s">
        <v>45</v>
      </c>
      <c r="B190" s="22" t="s">
        <v>291</v>
      </c>
      <c r="C190" s="22" t="s">
        <v>292</v>
      </c>
      <c r="D190" s="18" t="s">
        <v>89</v>
      </c>
      <c r="E190" s="23" t="s">
        <v>293</v>
      </c>
      <c r="F190" s="24" t="s">
        <v>138</v>
      </c>
      <c r="G190" s="25">
        <v>251.9</v>
      </c>
      <c r="H190" s="26">
        <v>0</v>
      </c>
      <c r="I190" s="26">
        <f>ROUND(ROUND(H190,2)*ROUND(G190,3),2)</f>
        <v>0</v>
      </c>
      <c r="O190">
        <f>(I190*21)/100</f>
        <v>0</v>
      </c>
      <c r="P190" t="s">
        <v>23</v>
      </c>
    </row>
    <row r="191" spans="1:5" ht="76.5">
      <c r="A191" s="27" t="s">
        <v>50</v>
      </c>
      <c r="E191" s="28" t="s">
        <v>294</v>
      </c>
    </row>
    <row r="192" spans="1:5" ht="12.75">
      <c r="A192" s="29" t="s">
        <v>52</v>
      </c>
      <c r="E192" s="30" t="s">
        <v>295</v>
      </c>
    </row>
    <row r="193" spans="1:5" ht="280.5">
      <c r="A193" t="s">
        <v>54</v>
      </c>
      <c r="E193" s="28" t="s">
        <v>296</v>
      </c>
    </row>
    <row r="194" spans="1:16" ht="12.75">
      <c r="A194" s="18" t="s">
        <v>45</v>
      </c>
      <c r="B194" s="22" t="s">
        <v>297</v>
      </c>
      <c r="C194" s="22" t="s">
        <v>292</v>
      </c>
      <c r="D194" s="18" t="s">
        <v>95</v>
      </c>
      <c r="E194" s="23" t="s">
        <v>293</v>
      </c>
      <c r="F194" s="24" t="s">
        <v>138</v>
      </c>
      <c r="G194" s="25">
        <v>938.4</v>
      </c>
      <c r="H194" s="26">
        <v>0</v>
      </c>
      <c r="I194" s="26">
        <f>ROUND(ROUND(H194,2)*ROUND(G194,3),2)</f>
        <v>0</v>
      </c>
      <c r="O194">
        <f>(I194*21)/100</f>
        <v>0</v>
      </c>
      <c r="P194" t="s">
        <v>23</v>
      </c>
    </row>
    <row r="195" spans="1:5" ht="51">
      <c r="A195" s="27" t="s">
        <v>50</v>
      </c>
      <c r="E195" s="28" t="s">
        <v>298</v>
      </c>
    </row>
    <row r="196" spans="1:5" ht="12.75">
      <c r="A196" s="29" t="s">
        <v>52</v>
      </c>
      <c r="E196" s="30" t="s">
        <v>299</v>
      </c>
    </row>
    <row r="197" spans="1:5" ht="280.5">
      <c r="A197" t="s">
        <v>54</v>
      </c>
      <c r="E197" s="28" t="s">
        <v>296</v>
      </c>
    </row>
    <row r="198" spans="1:16" ht="12.75">
      <c r="A198" s="18" t="s">
        <v>45</v>
      </c>
      <c r="B198" s="22" t="s">
        <v>300</v>
      </c>
      <c r="C198" s="22" t="s">
        <v>301</v>
      </c>
      <c r="D198" s="18" t="s">
        <v>47</v>
      </c>
      <c r="E198" s="23" t="s">
        <v>302</v>
      </c>
      <c r="F198" s="24" t="s">
        <v>138</v>
      </c>
      <c r="G198" s="25">
        <v>275.9</v>
      </c>
      <c r="H198" s="26">
        <v>0</v>
      </c>
      <c r="I198" s="26">
        <f>ROUND(ROUND(H198,2)*ROUND(G198,3),2)</f>
        <v>0</v>
      </c>
      <c r="O198">
        <f>(I198*21)/100</f>
        <v>0</v>
      </c>
      <c r="P198" t="s">
        <v>23</v>
      </c>
    </row>
    <row r="199" spans="1:5" ht="25.5">
      <c r="A199" s="27" t="s">
        <v>50</v>
      </c>
      <c r="E199" s="28" t="s">
        <v>303</v>
      </c>
    </row>
    <row r="200" spans="1:5" ht="12.75">
      <c r="A200" s="29" t="s">
        <v>52</v>
      </c>
      <c r="E200" s="30" t="s">
        <v>304</v>
      </c>
    </row>
    <row r="201" spans="1:5" ht="293.25">
      <c r="A201" t="s">
        <v>54</v>
      </c>
      <c r="E201" s="28" t="s">
        <v>305</v>
      </c>
    </row>
    <row r="202" spans="1:16" ht="12.75">
      <c r="A202" s="18" t="s">
        <v>45</v>
      </c>
      <c r="B202" s="22" t="s">
        <v>306</v>
      </c>
      <c r="C202" s="22" t="s">
        <v>307</v>
      </c>
      <c r="D202" s="18" t="s">
        <v>47</v>
      </c>
      <c r="E202" s="23" t="s">
        <v>308</v>
      </c>
      <c r="F202" s="24" t="s">
        <v>49</v>
      </c>
      <c r="G202" s="25">
        <v>711.9</v>
      </c>
      <c r="H202" s="26">
        <v>0</v>
      </c>
      <c r="I202" s="26">
        <f>ROUND(ROUND(H202,2)*ROUND(G202,3),2)</f>
        <v>0</v>
      </c>
      <c r="O202">
        <f>(I202*21)/100</f>
        <v>0</v>
      </c>
      <c r="P202" t="s">
        <v>23</v>
      </c>
    </row>
    <row r="203" spans="1:5" ht="25.5">
      <c r="A203" s="27" t="s">
        <v>50</v>
      </c>
      <c r="E203" s="28" t="s">
        <v>309</v>
      </c>
    </row>
    <row r="204" spans="1:5" ht="12.75">
      <c r="A204" s="29" t="s">
        <v>52</v>
      </c>
      <c r="E204" s="30" t="s">
        <v>310</v>
      </c>
    </row>
    <row r="205" spans="1:5" ht="38.25">
      <c r="A205" t="s">
        <v>54</v>
      </c>
      <c r="E205" s="28" t="s">
        <v>311</v>
      </c>
    </row>
    <row r="206" spans="1:16" ht="12.75">
      <c r="A206" s="18" t="s">
        <v>45</v>
      </c>
      <c r="B206" s="22" t="s">
        <v>312</v>
      </c>
      <c r="C206" s="22" t="s">
        <v>313</v>
      </c>
      <c r="D206" s="18" t="s">
        <v>47</v>
      </c>
      <c r="E206" s="23" t="s">
        <v>314</v>
      </c>
      <c r="F206" s="24" t="s">
        <v>49</v>
      </c>
      <c r="G206" s="25">
        <v>57.8</v>
      </c>
      <c r="H206" s="26">
        <v>0</v>
      </c>
      <c r="I206" s="26">
        <f>ROUND(ROUND(H206,2)*ROUND(G206,3),2)</f>
        <v>0</v>
      </c>
      <c r="O206">
        <f>(I206*21)/100</f>
        <v>0</v>
      </c>
      <c r="P206" t="s">
        <v>23</v>
      </c>
    </row>
    <row r="207" spans="1:5" ht="25.5">
      <c r="A207" s="27" t="s">
        <v>50</v>
      </c>
      <c r="E207" s="28" t="s">
        <v>309</v>
      </c>
    </row>
    <row r="208" spans="1:5" ht="12.75">
      <c r="A208" s="29" t="s">
        <v>52</v>
      </c>
      <c r="E208" s="30" t="s">
        <v>315</v>
      </c>
    </row>
    <row r="209" spans="1:5" ht="38.25">
      <c r="A209" t="s">
        <v>54</v>
      </c>
      <c r="E209" s="28" t="s">
        <v>316</v>
      </c>
    </row>
    <row r="210" spans="1:16" ht="12.75">
      <c r="A210" s="18" t="s">
        <v>45</v>
      </c>
      <c r="B210" s="22" t="s">
        <v>317</v>
      </c>
      <c r="C210" s="22" t="s">
        <v>318</v>
      </c>
      <c r="D210" s="18" t="s">
        <v>47</v>
      </c>
      <c r="E210" s="23" t="s">
        <v>319</v>
      </c>
      <c r="F210" s="24" t="s">
        <v>49</v>
      </c>
      <c r="G210" s="25">
        <v>41</v>
      </c>
      <c r="H210" s="26">
        <v>0</v>
      </c>
      <c r="I210" s="26">
        <f>ROUND(ROUND(H210,2)*ROUND(G210,3),2)</f>
        <v>0</v>
      </c>
      <c r="O210">
        <f>(I210*21)/100</f>
        <v>0</v>
      </c>
      <c r="P210" t="s">
        <v>23</v>
      </c>
    </row>
    <row r="211" spans="1:5" ht="25.5">
      <c r="A211" s="27" t="s">
        <v>50</v>
      </c>
      <c r="E211" s="28" t="s">
        <v>320</v>
      </c>
    </row>
    <row r="212" spans="1:5" ht="12.75">
      <c r="A212" s="29" t="s">
        <v>52</v>
      </c>
      <c r="E212" s="30" t="s">
        <v>321</v>
      </c>
    </row>
    <row r="213" spans="1:5" ht="38.25">
      <c r="A213" t="s">
        <v>54</v>
      </c>
      <c r="E213" s="28" t="s">
        <v>316</v>
      </c>
    </row>
    <row r="214" spans="1:16" ht="12.75">
      <c r="A214" s="18" t="s">
        <v>45</v>
      </c>
      <c r="B214" s="22" t="s">
        <v>322</v>
      </c>
      <c r="C214" s="22" t="s">
        <v>323</v>
      </c>
      <c r="D214" s="18" t="s">
        <v>47</v>
      </c>
      <c r="E214" s="23" t="s">
        <v>324</v>
      </c>
      <c r="F214" s="24" t="s">
        <v>49</v>
      </c>
      <c r="G214" s="25">
        <v>1766.7</v>
      </c>
      <c r="H214" s="26">
        <v>0</v>
      </c>
      <c r="I214" s="26">
        <f>ROUND(ROUND(H214,2)*ROUND(G214,3),2)</f>
        <v>0</v>
      </c>
      <c r="O214">
        <f>(I214*21)/100</f>
        <v>0</v>
      </c>
      <c r="P214" t="s">
        <v>23</v>
      </c>
    </row>
    <row r="215" spans="1:5" ht="12.75">
      <c r="A215" s="27" t="s">
        <v>50</v>
      </c>
      <c r="E215" s="28" t="s">
        <v>325</v>
      </c>
    </row>
    <row r="216" spans="1:5" ht="12.75">
      <c r="A216" s="29" t="s">
        <v>52</v>
      </c>
      <c r="E216" s="30" t="s">
        <v>326</v>
      </c>
    </row>
    <row r="217" spans="1:5" ht="25.5">
      <c r="A217" t="s">
        <v>54</v>
      </c>
      <c r="E217" s="28" t="s">
        <v>327</v>
      </c>
    </row>
    <row r="218" spans="1:18" ht="12.75" customHeight="1">
      <c r="A218" s="5" t="s">
        <v>43</v>
      </c>
      <c r="B218" s="5"/>
      <c r="C218" s="32" t="s">
        <v>23</v>
      </c>
      <c r="D218" s="5"/>
      <c r="E218" s="20" t="s">
        <v>328</v>
      </c>
      <c r="F218" s="5"/>
      <c r="G218" s="5"/>
      <c r="H218" s="5"/>
      <c r="I218" s="33">
        <f>0+Q218</f>
        <v>0</v>
      </c>
      <c r="O218">
        <f>0+R218</f>
        <v>0</v>
      </c>
      <c r="Q218">
        <f>0+I219+I223+I227+I231+I235+I239+I243+I247+I251+I255+I259+I263+I267+I271</f>
        <v>0</v>
      </c>
      <c r="R218">
        <f>0+O219+O223+O227+O231+O235+O239+O243+O247+O251+O255+O259+O263+O267+O271</f>
        <v>0</v>
      </c>
    </row>
    <row r="219" spans="1:16" ht="12.75">
      <c r="A219" s="18" t="s">
        <v>45</v>
      </c>
      <c r="B219" s="22" t="s">
        <v>329</v>
      </c>
      <c r="C219" s="22" t="s">
        <v>330</v>
      </c>
      <c r="D219" s="18" t="s">
        <v>89</v>
      </c>
      <c r="E219" s="23" t="s">
        <v>331</v>
      </c>
      <c r="F219" s="24" t="s">
        <v>183</v>
      </c>
      <c r="G219" s="25">
        <v>543.9</v>
      </c>
      <c r="H219" s="26">
        <v>0</v>
      </c>
      <c r="I219" s="26">
        <f>ROUND(ROUND(H219,2)*ROUND(G219,3),2)</f>
        <v>0</v>
      </c>
      <c r="O219">
        <f>(I219*21)/100</f>
        <v>0</v>
      </c>
      <c r="P219" t="s">
        <v>23</v>
      </c>
    </row>
    <row r="220" spans="1:5" ht="89.25">
      <c r="A220" s="27" t="s">
        <v>50</v>
      </c>
      <c r="E220" s="28" t="s">
        <v>332</v>
      </c>
    </row>
    <row r="221" spans="1:5" ht="12.75">
      <c r="A221" s="29" t="s">
        <v>52</v>
      </c>
      <c r="E221" s="30" t="s">
        <v>333</v>
      </c>
    </row>
    <row r="222" spans="1:5" ht="165.75">
      <c r="A222" t="s">
        <v>54</v>
      </c>
      <c r="E222" s="28" t="s">
        <v>334</v>
      </c>
    </row>
    <row r="223" spans="1:16" ht="12.75">
      <c r="A223" s="18" t="s">
        <v>45</v>
      </c>
      <c r="B223" s="22" t="s">
        <v>335</v>
      </c>
      <c r="C223" s="22" t="s">
        <v>330</v>
      </c>
      <c r="D223" s="18" t="s">
        <v>95</v>
      </c>
      <c r="E223" s="23" t="s">
        <v>331</v>
      </c>
      <c r="F223" s="24" t="s">
        <v>183</v>
      </c>
      <c r="G223" s="25">
        <v>105</v>
      </c>
      <c r="H223" s="26">
        <v>0</v>
      </c>
      <c r="I223" s="26">
        <f>ROUND(ROUND(H223,2)*ROUND(G223,3),2)</f>
        <v>0</v>
      </c>
      <c r="O223">
        <f>(I223*21)/100</f>
        <v>0</v>
      </c>
      <c r="P223" t="s">
        <v>23</v>
      </c>
    </row>
    <row r="224" spans="1:5" ht="25.5">
      <c r="A224" s="27" t="s">
        <v>50</v>
      </c>
      <c r="E224" s="28" t="s">
        <v>336</v>
      </c>
    </row>
    <row r="225" spans="1:5" ht="12.75">
      <c r="A225" s="29" t="s">
        <v>52</v>
      </c>
      <c r="E225" s="30" t="s">
        <v>337</v>
      </c>
    </row>
    <row r="226" spans="1:5" ht="165.75">
      <c r="A226" t="s">
        <v>54</v>
      </c>
      <c r="E226" s="28" t="s">
        <v>334</v>
      </c>
    </row>
    <row r="227" spans="1:16" ht="12.75">
      <c r="A227" s="18" t="s">
        <v>45</v>
      </c>
      <c r="B227" s="22" t="s">
        <v>338</v>
      </c>
      <c r="C227" s="22" t="s">
        <v>339</v>
      </c>
      <c r="D227" s="18" t="s">
        <v>47</v>
      </c>
      <c r="E227" s="23" t="s">
        <v>340</v>
      </c>
      <c r="F227" s="24" t="s">
        <v>183</v>
      </c>
      <c r="G227" s="25">
        <v>19.2</v>
      </c>
      <c r="H227" s="26">
        <v>0</v>
      </c>
      <c r="I227" s="26">
        <f>ROUND(ROUND(H227,2)*ROUND(G227,3),2)</f>
        <v>0</v>
      </c>
      <c r="O227">
        <f>(I227*21)/100</f>
        <v>0</v>
      </c>
      <c r="P227" t="s">
        <v>23</v>
      </c>
    </row>
    <row r="228" spans="1:5" ht="25.5">
      <c r="A228" s="27" t="s">
        <v>50</v>
      </c>
      <c r="E228" s="28" t="s">
        <v>341</v>
      </c>
    </row>
    <row r="229" spans="1:5" ht="12.75">
      <c r="A229" s="29" t="s">
        <v>52</v>
      </c>
      <c r="E229" s="30" t="s">
        <v>342</v>
      </c>
    </row>
    <row r="230" spans="1:5" ht="165.75">
      <c r="A230" t="s">
        <v>54</v>
      </c>
      <c r="E230" s="28" t="s">
        <v>334</v>
      </c>
    </row>
    <row r="231" spans="1:16" ht="12.75">
      <c r="A231" s="18" t="s">
        <v>45</v>
      </c>
      <c r="B231" s="22" t="s">
        <v>343</v>
      </c>
      <c r="C231" s="22" t="s">
        <v>344</v>
      </c>
      <c r="D231" s="18" t="s">
        <v>47</v>
      </c>
      <c r="E231" s="23" t="s">
        <v>345</v>
      </c>
      <c r="F231" s="24" t="s">
        <v>49</v>
      </c>
      <c r="G231" s="25">
        <v>815.85</v>
      </c>
      <c r="H231" s="26">
        <v>0</v>
      </c>
      <c r="I231" s="26">
        <f>ROUND(ROUND(H231,2)*ROUND(G231,3),2)</f>
        <v>0</v>
      </c>
      <c r="O231">
        <f>(I231*21)/100</f>
        <v>0</v>
      </c>
      <c r="P231" t="s">
        <v>23</v>
      </c>
    </row>
    <row r="232" spans="1:5" ht="12.75">
      <c r="A232" s="27" t="s">
        <v>50</v>
      </c>
      <c r="E232" s="28" t="s">
        <v>346</v>
      </c>
    </row>
    <row r="233" spans="1:5" ht="12.75">
      <c r="A233" s="29" t="s">
        <v>52</v>
      </c>
      <c r="E233" s="30" t="s">
        <v>347</v>
      </c>
    </row>
    <row r="234" spans="1:5" ht="51">
      <c r="A234" t="s">
        <v>54</v>
      </c>
      <c r="E234" s="28" t="s">
        <v>348</v>
      </c>
    </row>
    <row r="235" spans="1:16" ht="12.75">
      <c r="A235" s="18" t="s">
        <v>45</v>
      </c>
      <c r="B235" s="22" t="s">
        <v>349</v>
      </c>
      <c r="C235" s="22" t="s">
        <v>350</v>
      </c>
      <c r="D235" s="18" t="s">
        <v>47</v>
      </c>
      <c r="E235" s="23" t="s">
        <v>351</v>
      </c>
      <c r="F235" s="24" t="s">
        <v>138</v>
      </c>
      <c r="G235" s="25">
        <v>6163</v>
      </c>
      <c r="H235" s="26">
        <v>0</v>
      </c>
      <c r="I235" s="26">
        <f>ROUND(ROUND(H235,2)*ROUND(G235,3),2)</f>
        <v>0</v>
      </c>
      <c r="O235">
        <f>(I235*21)/100</f>
        <v>0</v>
      </c>
      <c r="P235" t="s">
        <v>23</v>
      </c>
    </row>
    <row r="236" spans="1:5" ht="63.75">
      <c r="A236" s="27" t="s">
        <v>50</v>
      </c>
      <c r="E236" s="28" t="s">
        <v>352</v>
      </c>
    </row>
    <row r="237" spans="1:5" ht="12.75">
      <c r="A237" s="29" t="s">
        <v>52</v>
      </c>
      <c r="E237" s="30" t="s">
        <v>353</v>
      </c>
    </row>
    <row r="238" spans="1:5" ht="38.25">
      <c r="A238" t="s">
        <v>54</v>
      </c>
      <c r="E238" s="28" t="s">
        <v>354</v>
      </c>
    </row>
    <row r="239" spans="1:16" ht="12.75">
      <c r="A239" s="18" t="s">
        <v>45</v>
      </c>
      <c r="B239" s="22" t="s">
        <v>355</v>
      </c>
      <c r="C239" s="22" t="s">
        <v>356</v>
      </c>
      <c r="D239" s="18" t="s">
        <v>47</v>
      </c>
      <c r="E239" s="23" t="s">
        <v>357</v>
      </c>
      <c r="F239" s="24" t="s">
        <v>49</v>
      </c>
      <c r="G239" s="25">
        <v>12326</v>
      </c>
      <c r="H239" s="26">
        <v>0</v>
      </c>
      <c r="I239" s="26">
        <f>ROUND(ROUND(H239,2)*ROUND(G239,3),2)</f>
        <v>0</v>
      </c>
      <c r="O239">
        <f>(I239*21)/100</f>
        <v>0</v>
      </c>
      <c r="P239" t="s">
        <v>23</v>
      </c>
    </row>
    <row r="240" spans="1:5" ht="51">
      <c r="A240" s="27" t="s">
        <v>50</v>
      </c>
      <c r="E240" s="28" t="s">
        <v>358</v>
      </c>
    </row>
    <row r="241" spans="1:5" ht="12.75">
      <c r="A241" s="29" t="s">
        <v>52</v>
      </c>
      <c r="E241" s="30" t="s">
        <v>359</v>
      </c>
    </row>
    <row r="242" spans="1:5" ht="102">
      <c r="A242" t="s">
        <v>54</v>
      </c>
      <c r="E242" s="28" t="s">
        <v>360</v>
      </c>
    </row>
    <row r="243" spans="1:16" ht="12.75">
      <c r="A243" s="18" t="s">
        <v>45</v>
      </c>
      <c r="B243" s="22" t="s">
        <v>361</v>
      </c>
      <c r="C243" s="22" t="s">
        <v>362</v>
      </c>
      <c r="D243" s="18" t="s">
        <v>47</v>
      </c>
      <c r="E243" s="23" t="s">
        <v>363</v>
      </c>
      <c r="F243" s="24" t="s">
        <v>49</v>
      </c>
      <c r="G243" s="25">
        <v>392.202</v>
      </c>
      <c r="H243" s="26">
        <v>0</v>
      </c>
      <c r="I243" s="26">
        <f>ROUND(ROUND(H243,2)*ROUND(G243,3),2)</f>
        <v>0</v>
      </c>
      <c r="O243">
        <f>(I243*21)/100</f>
        <v>0</v>
      </c>
      <c r="P243" t="s">
        <v>23</v>
      </c>
    </row>
    <row r="244" spans="1:5" ht="12.75">
      <c r="A244" s="27" t="s">
        <v>50</v>
      </c>
      <c r="E244" s="28" t="s">
        <v>364</v>
      </c>
    </row>
    <row r="245" spans="1:5" ht="12.75">
      <c r="A245" s="29" t="s">
        <v>52</v>
      </c>
      <c r="E245" s="30" t="s">
        <v>365</v>
      </c>
    </row>
    <row r="246" spans="1:5" ht="102">
      <c r="A246" t="s">
        <v>54</v>
      </c>
      <c r="E246" s="28" t="s">
        <v>360</v>
      </c>
    </row>
    <row r="247" spans="1:16" ht="12.75">
      <c r="A247" s="18" t="s">
        <v>45</v>
      </c>
      <c r="B247" s="22" t="s">
        <v>366</v>
      </c>
      <c r="C247" s="22" t="s">
        <v>367</v>
      </c>
      <c r="D247" s="18" t="s">
        <v>47</v>
      </c>
      <c r="E247" s="23" t="s">
        <v>368</v>
      </c>
      <c r="F247" s="24" t="s">
        <v>49</v>
      </c>
      <c r="G247" s="25">
        <v>131.4</v>
      </c>
      <c r="H247" s="26">
        <v>0</v>
      </c>
      <c r="I247" s="26">
        <f>ROUND(ROUND(H247,2)*ROUND(G247,3),2)</f>
        <v>0</v>
      </c>
      <c r="O247">
        <f>(I247*21)/100</f>
        <v>0</v>
      </c>
      <c r="P247" t="s">
        <v>23</v>
      </c>
    </row>
    <row r="248" spans="1:5" ht="12.75">
      <c r="A248" s="27" t="s">
        <v>50</v>
      </c>
      <c r="E248" s="28" t="s">
        <v>369</v>
      </c>
    </row>
    <row r="249" spans="1:5" ht="12.75">
      <c r="A249" s="29" t="s">
        <v>52</v>
      </c>
      <c r="E249" s="30" t="s">
        <v>370</v>
      </c>
    </row>
    <row r="250" spans="1:5" ht="102">
      <c r="A250" t="s">
        <v>54</v>
      </c>
      <c r="E250" s="28" t="s">
        <v>360</v>
      </c>
    </row>
    <row r="251" spans="1:16" ht="12.75">
      <c r="A251" s="18" t="s">
        <v>45</v>
      </c>
      <c r="B251" s="22" t="s">
        <v>371</v>
      </c>
      <c r="C251" s="22" t="s">
        <v>372</v>
      </c>
      <c r="D251" s="18" t="s">
        <v>89</v>
      </c>
      <c r="E251" s="23" t="s">
        <v>373</v>
      </c>
      <c r="F251" s="24" t="s">
        <v>138</v>
      </c>
      <c r="G251" s="25">
        <v>4.8</v>
      </c>
      <c r="H251" s="26">
        <v>0</v>
      </c>
      <c r="I251" s="26">
        <f>ROUND(ROUND(H251,2)*ROUND(G251,3),2)</f>
        <v>0</v>
      </c>
      <c r="O251">
        <f>(I251*21)/100</f>
        <v>0</v>
      </c>
      <c r="P251" t="s">
        <v>23</v>
      </c>
    </row>
    <row r="252" spans="1:5" ht="25.5">
      <c r="A252" s="27" t="s">
        <v>50</v>
      </c>
      <c r="E252" s="28" t="s">
        <v>374</v>
      </c>
    </row>
    <row r="253" spans="1:5" ht="12.75">
      <c r="A253" s="29" t="s">
        <v>52</v>
      </c>
      <c r="E253" s="30" t="s">
        <v>375</v>
      </c>
    </row>
    <row r="254" spans="1:5" ht="369.75">
      <c r="A254" t="s">
        <v>54</v>
      </c>
      <c r="E254" s="28" t="s">
        <v>376</v>
      </c>
    </row>
    <row r="255" spans="1:16" ht="12.75">
      <c r="A255" s="18" t="s">
        <v>45</v>
      </c>
      <c r="B255" s="22" t="s">
        <v>377</v>
      </c>
      <c r="C255" s="22" t="s">
        <v>372</v>
      </c>
      <c r="D255" s="18" t="s">
        <v>95</v>
      </c>
      <c r="E255" s="23" t="s">
        <v>373</v>
      </c>
      <c r="F255" s="24" t="s">
        <v>138</v>
      </c>
      <c r="G255" s="25">
        <v>1.38</v>
      </c>
      <c r="H255" s="26">
        <v>0</v>
      </c>
      <c r="I255" s="26">
        <f>ROUND(ROUND(H255,2)*ROUND(G255,3),2)</f>
        <v>0</v>
      </c>
      <c r="O255">
        <f>(I255*21)/100</f>
        <v>0</v>
      </c>
      <c r="P255" t="s">
        <v>23</v>
      </c>
    </row>
    <row r="256" spans="1:5" ht="25.5">
      <c r="A256" s="27" t="s">
        <v>50</v>
      </c>
      <c r="E256" s="28" t="s">
        <v>378</v>
      </c>
    </row>
    <row r="257" spans="1:5" ht="12.75">
      <c r="A257" s="29" t="s">
        <v>52</v>
      </c>
      <c r="E257" s="30" t="s">
        <v>379</v>
      </c>
    </row>
    <row r="258" spans="1:5" ht="369.75">
      <c r="A258" t="s">
        <v>54</v>
      </c>
      <c r="E258" s="28" t="s">
        <v>376</v>
      </c>
    </row>
    <row r="259" spans="1:16" ht="12.75">
      <c r="A259" s="18" t="s">
        <v>45</v>
      </c>
      <c r="B259" s="22" t="s">
        <v>380</v>
      </c>
      <c r="C259" s="22" t="s">
        <v>381</v>
      </c>
      <c r="D259" s="18" t="s">
        <v>47</v>
      </c>
      <c r="E259" s="23" t="s">
        <v>382</v>
      </c>
      <c r="F259" s="24" t="s">
        <v>91</v>
      </c>
      <c r="G259" s="25">
        <v>0.618</v>
      </c>
      <c r="H259" s="26">
        <v>0</v>
      </c>
      <c r="I259" s="26">
        <f>ROUND(ROUND(H259,2)*ROUND(G259,3),2)</f>
        <v>0</v>
      </c>
      <c r="O259">
        <f>(I259*21)/100</f>
        <v>0</v>
      </c>
      <c r="P259" t="s">
        <v>23</v>
      </c>
    </row>
    <row r="260" spans="1:5" ht="12.75">
      <c r="A260" s="27" t="s">
        <v>50</v>
      </c>
      <c r="E260" s="28" t="s">
        <v>383</v>
      </c>
    </row>
    <row r="261" spans="1:5" ht="38.25">
      <c r="A261" s="29" t="s">
        <v>52</v>
      </c>
      <c r="E261" s="30" t="s">
        <v>384</v>
      </c>
    </row>
    <row r="262" spans="1:5" ht="267.75">
      <c r="A262" t="s">
        <v>54</v>
      </c>
      <c r="E262" s="28" t="s">
        <v>385</v>
      </c>
    </row>
    <row r="263" spans="1:16" ht="12.75">
      <c r="A263" s="18" t="s">
        <v>45</v>
      </c>
      <c r="B263" s="22" t="s">
        <v>386</v>
      </c>
      <c r="C263" s="22" t="s">
        <v>387</v>
      </c>
      <c r="D263" s="18" t="s">
        <v>47</v>
      </c>
      <c r="E263" s="23" t="s">
        <v>388</v>
      </c>
      <c r="F263" s="24" t="s">
        <v>91</v>
      </c>
      <c r="G263" s="25">
        <v>0.031</v>
      </c>
      <c r="H263" s="26">
        <v>0</v>
      </c>
      <c r="I263" s="26">
        <f>ROUND(ROUND(H263,2)*ROUND(G263,3),2)</f>
        <v>0</v>
      </c>
      <c r="O263">
        <f>(I263*21)/100</f>
        <v>0</v>
      </c>
      <c r="P263" t="s">
        <v>23</v>
      </c>
    </row>
    <row r="264" spans="1:5" ht="25.5">
      <c r="A264" s="27" t="s">
        <v>50</v>
      </c>
      <c r="E264" s="28" t="s">
        <v>389</v>
      </c>
    </row>
    <row r="265" spans="1:5" ht="12.75">
      <c r="A265" s="29" t="s">
        <v>52</v>
      </c>
      <c r="E265" s="30" t="s">
        <v>390</v>
      </c>
    </row>
    <row r="266" spans="1:5" ht="267.75">
      <c r="A266" t="s">
        <v>54</v>
      </c>
      <c r="E266" s="28" t="s">
        <v>385</v>
      </c>
    </row>
    <row r="267" spans="1:16" ht="12.75">
      <c r="A267" s="18" t="s">
        <v>45</v>
      </c>
      <c r="B267" s="22" t="s">
        <v>391</v>
      </c>
      <c r="C267" s="22" t="s">
        <v>392</v>
      </c>
      <c r="D267" s="18" t="s">
        <v>393</v>
      </c>
      <c r="E267" s="23" t="s">
        <v>394</v>
      </c>
      <c r="F267" s="24" t="s">
        <v>49</v>
      </c>
      <c r="G267" s="25">
        <v>440.34</v>
      </c>
      <c r="H267" s="26">
        <v>0</v>
      </c>
      <c r="I267" s="26">
        <f>ROUND(ROUND(H267,2)*ROUND(G267,3),2)</f>
        <v>0</v>
      </c>
      <c r="O267">
        <f>(I267*21)/100</f>
        <v>0</v>
      </c>
      <c r="P267" t="s">
        <v>23</v>
      </c>
    </row>
    <row r="268" spans="1:5" ht="76.5">
      <c r="A268" s="27" t="s">
        <v>50</v>
      </c>
      <c r="E268" s="28" t="s">
        <v>395</v>
      </c>
    </row>
    <row r="269" spans="1:5" ht="12.75">
      <c r="A269" s="29" t="s">
        <v>52</v>
      </c>
      <c r="E269" s="30" t="s">
        <v>396</v>
      </c>
    </row>
    <row r="270" spans="1:5" ht="102">
      <c r="A270" t="s">
        <v>54</v>
      </c>
      <c r="E270" s="28" t="s">
        <v>397</v>
      </c>
    </row>
    <row r="271" spans="1:16" ht="12.75">
      <c r="A271" s="18" t="s">
        <v>45</v>
      </c>
      <c r="B271" s="22" t="s">
        <v>398</v>
      </c>
      <c r="C271" s="22" t="s">
        <v>399</v>
      </c>
      <c r="D271" s="18" t="s">
        <v>47</v>
      </c>
      <c r="E271" s="23" t="s">
        <v>400</v>
      </c>
      <c r="F271" s="24" t="s">
        <v>49</v>
      </c>
      <c r="G271" s="25">
        <v>440.34</v>
      </c>
      <c r="H271" s="26">
        <v>0</v>
      </c>
      <c r="I271" s="26">
        <f>ROUND(ROUND(H271,2)*ROUND(G271,3),2)</f>
        <v>0</v>
      </c>
      <c r="O271">
        <f>(I271*21)/100</f>
        <v>0</v>
      </c>
      <c r="P271" t="s">
        <v>23</v>
      </c>
    </row>
    <row r="272" spans="1:5" ht="38.25">
      <c r="A272" s="27" t="s">
        <v>50</v>
      </c>
      <c r="E272" s="28" t="s">
        <v>401</v>
      </c>
    </row>
    <row r="273" spans="1:5" ht="12.75">
      <c r="A273" s="29" t="s">
        <v>52</v>
      </c>
      <c r="E273" s="30" t="s">
        <v>396</v>
      </c>
    </row>
    <row r="274" spans="1:5" ht="102">
      <c r="A274" t="s">
        <v>54</v>
      </c>
      <c r="E274" s="28" t="s">
        <v>402</v>
      </c>
    </row>
    <row r="275" spans="1:18" ht="12.75" customHeight="1">
      <c r="A275" s="5" t="s">
        <v>43</v>
      </c>
      <c r="B275" s="5"/>
      <c r="C275" s="32" t="s">
        <v>22</v>
      </c>
      <c r="D275" s="5"/>
      <c r="E275" s="20" t="s">
        <v>403</v>
      </c>
      <c r="F275" s="5"/>
      <c r="G275" s="5"/>
      <c r="H275" s="5"/>
      <c r="I275" s="33">
        <f>0+Q275</f>
        <v>0</v>
      </c>
      <c r="O275">
        <f>0+R275</f>
        <v>0</v>
      </c>
      <c r="Q275">
        <f>0+I276+I280+I284+I288+I292+I296+I300+I304+I308</f>
        <v>0</v>
      </c>
      <c r="R275">
        <f>0+O276+O280+O284+O288+O292+O296+O300+O304+O308</f>
        <v>0</v>
      </c>
    </row>
    <row r="276" spans="1:16" ht="12.75">
      <c r="A276" s="18" t="s">
        <v>45</v>
      </c>
      <c r="B276" s="22" t="s">
        <v>404</v>
      </c>
      <c r="C276" s="22" t="s">
        <v>405</v>
      </c>
      <c r="D276" s="18" t="s">
        <v>393</v>
      </c>
      <c r="E276" s="23" t="s">
        <v>406</v>
      </c>
      <c r="F276" s="24" t="s">
        <v>58</v>
      </c>
      <c r="G276" s="25">
        <v>8</v>
      </c>
      <c r="H276" s="26">
        <v>0</v>
      </c>
      <c r="I276" s="26">
        <f>ROUND(ROUND(H276,2)*ROUND(G276,3),2)</f>
        <v>0</v>
      </c>
      <c r="O276">
        <f>(I276*21)/100</f>
        <v>0</v>
      </c>
      <c r="P276" t="s">
        <v>23</v>
      </c>
    </row>
    <row r="277" spans="1:5" ht="25.5">
      <c r="A277" s="27" t="s">
        <v>50</v>
      </c>
      <c r="E277" s="28" t="s">
        <v>407</v>
      </c>
    </row>
    <row r="278" spans="1:5" ht="12.75">
      <c r="A278" s="29" t="s">
        <v>52</v>
      </c>
      <c r="E278" s="30" t="s">
        <v>408</v>
      </c>
    </row>
    <row r="279" spans="1:5" ht="229.5">
      <c r="A279" t="s">
        <v>54</v>
      </c>
      <c r="E279" s="28" t="s">
        <v>409</v>
      </c>
    </row>
    <row r="280" spans="1:16" ht="12.75">
      <c r="A280" s="18" t="s">
        <v>45</v>
      </c>
      <c r="B280" s="22" t="s">
        <v>410</v>
      </c>
      <c r="C280" s="22" t="s">
        <v>411</v>
      </c>
      <c r="D280" s="18" t="s">
        <v>393</v>
      </c>
      <c r="E280" s="23" t="s">
        <v>406</v>
      </c>
      <c r="F280" s="24" t="s">
        <v>58</v>
      </c>
      <c r="G280" s="25">
        <v>18</v>
      </c>
      <c r="H280" s="26">
        <v>0</v>
      </c>
      <c r="I280" s="26">
        <f>ROUND(ROUND(H280,2)*ROUND(G280,3),2)</f>
        <v>0</v>
      </c>
      <c r="O280">
        <f>(I280*21)/100</f>
        <v>0</v>
      </c>
      <c r="P280" t="s">
        <v>23</v>
      </c>
    </row>
    <row r="281" spans="1:5" ht="25.5">
      <c r="A281" s="27" t="s">
        <v>50</v>
      </c>
      <c r="E281" s="28" t="s">
        <v>412</v>
      </c>
    </row>
    <row r="282" spans="1:5" ht="12.75">
      <c r="A282" s="29" t="s">
        <v>52</v>
      </c>
      <c r="E282" s="30" t="s">
        <v>413</v>
      </c>
    </row>
    <row r="283" spans="1:5" ht="229.5">
      <c r="A283" t="s">
        <v>54</v>
      </c>
      <c r="E283" s="28" t="s">
        <v>409</v>
      </c>
    </row>
    <row r="284" spans="1:16" ht="12.75">
      <c r="A284" s="18" t="s">
        <v>45</v>
      </c>
      <c r="B284" s="22" t="s">
        <v>414</v>
      </c>
      <c r="C284" s="22" t="s">
        <v>415</v>
      </c>
      <c r="D284" s="18" t="s">
        <v>47</v>
      </c>
      <c r="E284" s="23" t="s">
        <v>416</v>
      </c>
      <c r="F284" s="24" t="s">
        <v>138</v>
      </c>
      <c r="G284" s="25">
        <v>0.8</v>
      </c>
      <c r="H284" s="26">
        <v>0</v>
      </c>
      <c r="I284" s="26">
        <f>ROUND(ROUND(H284,2)*ROUND(G284,3),2)</f>
        <v>0</v>
      </c>
      <c r="O284">
        <f>(I284*21)/100</f>
        <v>0</v>
      </c>
      <c r="P284" t="s">
        <v>23</v>
      </c>
    </row>
    <row r="285" spans="1:5" ht="25.5">
      <c r="A285" s="27" t="s">
        <v>50</v>
      </c>
      <c r="E285" s="28" t="s">
        <v>417</v>
      </c>
    </row>
    <row r="286" spans="1:5" ht="12.75">
      <c r="A286" s="29" t="s">
        <v>52</v>
      </c>
      <c r="E286" s="30" t="s">
        <v>418</v>
      </c>
    </row>
    <row r="287" spans="1:5" ht="382.5">
      <c r="A287" t="s">
        <v>54</v>
      </c>
      <c r="E287" s="28" t="s">
        <v>419</v>
      </c>
    </row>
    <row r="288" spans="1:16" ht="12.75">
      <c r="A288" s="18" t="s">
        <v>45</v>
      </c>
      <c r="B288" s="22" t="s">
        <v>420</v>
      </c>
      <c r="C288" s="22" t="s">
        <v>421</v>
      </c>
      <c r="D288" s="18" t="s">
        <v>89</v>
      </c>
      <c r="E288" s="23" t="s">
        <v>422</v>
      </c>
      <c r="F288" s="24" t="s">
        <v>91</v>
      </c>
      <c r="G288" s="25">
        <v>0.16</v>
      </c>
      <c r="H288" s="26">
        <v>0</v>
      </c>
      <c r="I288" s="26">
        <f>ROUND(ROUND(H288,2)*ROUND(G288,3),2)</f>
        <v>0</v>
      </c>
      <c r="O288">
        <f>(I288*21)/100</f>
        <v>0</v>
      </c>
      <c r="P288" t="s">
        <v>23</v>
      </c>
    </row>
    <row r="289" spans="1:5" ht="12.75">
      <c r="A289" s="27" t="s">
        <v>50</v>
      </c>
      <c r="E289" s="28" t="s">
        <v>47</v>
      </c>
    </row>
    <row r="290" spans="1:5" ht="12.75">
      <c r="A290" s="29" t="s">
        <v>52</v>
      </c>
      <c r="E290" s="30" t="s">
        <v>423</v>
      </c>
    </row>
    <row r="291" spans="1:5" ht="242.25">
      <c r="A291" t="s">
        <v>54</v>
      </c>
      <c r="E291" s="28" t="s">
        <v>424</v>
      </c>
    </row>
    <row r="292" spans="1:16" ht="12.75">
      <c r="A292" s="18" t="s">
        <v>45</v>
      </c>
      <c r="B292" s="22" t="s">
        <v>425</v>
      </c>
      <c r="C292" s="22" t="s">
        <v>421</v>
      </c>
      <c r="D292" s="18" t="s">
        <v>95</v>
      </c>
      <c r="E292" s="23" t="s">
        <v>422</v>
      </c>
      <c r="F292" s="24" t="s">
        <v>91</v>
      </c>
      <c r="G292" s="25">
        <v>0.062</v>
      </c>
      <c r="H292" s="26">
        <v>0</v>
      </c>
      <c r="I292" s="26">
        <f>ROUND(ROUND(H292,2)*ROUND(G292,3),2)</f>
        <v>0</v>
      </c>
      <c r="O292">
        <f>(I292*21)/100</f>
        <v>0</v>
      </c>
      <c r="P292" t="s">
        <v>23</v>
      </c>
    </row>
    <row r="293" spans="1:5" ht="12.75">
      <c r="A293" s="27" t="s">
        <v>50</v>
      </c>
      <c r="E293" s="28" t="s">
        <v>426</v>
      </c>
    </row>
    <row r="294" spans="1:5" ht="12.75">
      <c r="A294" s="29" t="s">
        <v>52</v>
      </c>
      <c r="E294" s="30" t="s">
        <v>427</v>
      </c>
    </row>
    <row r="295" spans="1:5" ht="242.25">
      <c r="A295" t="s">
        <v>54</v>
      </c>
      <c r="E295" s="28" t="s">
        <v>424</v>
      </c>
    </row>
    <row r="296" spans="1:16" ht="12.75">
      <c r="A296" s="18" t="s">
        <v>45</v>
      </c>
      <c r="B296" s="22" t="s">
        <v>428</v>
      </c>
      <c r="C296" s="22" t="s">
        <v>421</v>
      </c>
      <c r="D296" s="18" t="s">
        <v>98</v>
      </c>
      <c r="E296" s="23" t="s">
        <v>422</v>
      </c>
      <c r="F296" s="24" t="s">
        <v>91</v>
      </c>
      <c r="G296" s="25">
        <v>0.071</v>
      </c>
      <c r="H296" s="26">
        <v>0</v>
      </c>
      <c r="I296" s="26">
        <f>ROUND(ROUND(H296,2)*ROUND(G296,3),2)</f>
        <v>0</v>
      </c>
      <c r="O296">
        <f>(I296*21)/100</f>
        <v>0</v>
      </c>
      <c r="P296" t="s">
        <v>23</v>
      </c>
    </row>
    <row r="297" spans="1:5" ht="25.5">
      <c r="A297" s="27" t="s">
        <v>50</v>
      </c>
      <c r="E297" s="28" t="s">
        <v>429</v>
      </c>
    </row>
    <row r="298" spans="1:5" ht="38.25">
      <c r="A298" s="29" t="s">
        <v>52</v>
      </c>
      <c r="E298" s="30" t="s">
        <v>430</v>
      </c>
    </row>
    <row r="299" spans="1:5" ht="242.25">
      <c r="A299" t="s">
        <v>54</v>
      </c>
      <c r="E299" s="28" t="s">
        <v>424</v>
      </c>
    </row>
    <row r="300" spans="1:16" ht="12.75">
      <c r="A300" s="18" t="s">
        <v>45</v>
      </c>
      <c r="B300" s="22" t="s">
        <v>431</v>
      </c>
      <c r="C300" s="22" t="s">
        <v>432</v>
      </c>
      <c r="D300" s="18" t="s">
        <v>47</v>
      </c>
      <c r="E300" s="23" t="s">
        <v>433</v>
      </c>
      <c r="F300" s="24" t="s">
        <v>138</v>
      </c>
      <c r="G300" s="25">
        <v>0.92</v>
      </c>
      <c r="H300" s="26">
        <v>0</v>
      </c>
      <c r="I300" s="26">
        <f>ROUND(ROUND(H300,2)*ROUND(G300,3),2)</f>
        <v>0</v>
      </c>
      <c r="O300">
        <f>(I300*21)/100</f>
        <v>0</v>
      </c>
      <c r="P300" t="s">
        <v>23</v>
      </c>
    </row>
    <row r="301" spans="1:5" ht="25.5">
      <c r="A301" s="27" t="s">
        <v>50</v>
      </c>
      <c r="E301" s="28" t="s">
        <v>434</v>
      </c>
    </row>
    <row r="302" spans="1:5" ht="12.75">
      <c r="A302" s="29" t="s">
        <v>52</v>
      </c>
      <c r="E302" s="30" t="s">
        <v>435</v>
      </c>
    </row>
    <row r="303" spans="1:5" ht="25.5">
      <c r="A303" t="s">
        <v>54</v>
      </c>
      <c r="E303" s="28" t="s">
        <v>436</v>
      </c>
    </row>
    <row r="304" spans="1:16" ht="12.75">
      <c r="A304" s="18" t="s">
        <v>45</v>
      </c>
      <c r="B304" s="22" t="s">
        <v>437</v>
      </c>
      <c r="C304" s="22" t="s">
        <v>438</v>
      </c>
      <c r="D304" s="18" t="s">
        <v>47</v>
      </c>
      <c r="E304" s="23" t="s">
        <v>439</v>
      </c>
      <c r="F304" s="24" t="s">
        <v>138</v>
      </c>
      <c r="G304" s="25">
        <v>6.9</v>
      </c>
      <c r="H304" s="26">
        <v>0</v>
      </c>
      <c r="I304" s="26">
        <f>ROUND(ROUND(H304,2)*ROUND(G304,3),2)</f>
        <v>0</v>
      </c>
      <c r="O304">
        <f>(I304*21)/100</f>
        <v>0</v>
      </c>
      <c r="P304" t="s">
        <v>23</v>
      </c>
    </row>
    <row r="305" spans="1:5" ht="76.5">
      <c r="A305" s="27" t="s">
        <v>50</v>
      </c>
      <c r="E305" s="28" t="s">
        <v>440</v>
      </c>
    </row>
    <row r="306" spans="1:5" ht="12.75">
      <c r="A306" s="29" t="s">
        <v>52</v>
      </c>
      <c r="E306" s="30" t="s">
        <v>441</v>
      </c>
    </row>
    <row r="307" spans="1:5" ht="369.75">
      <c r="A307" t="s">
        <v>54</v>
      </c>
      <c r="E307" s="28" t="s">
        <v>442</v>
      </c>
    </row>
    <row r="308" spans="1:16" ht="12.75">
      <c r="A308" s="18" t="s">
        <v>45</v>
      </c>
      <c r="B308" s="22" t="s">
        <v>443</v>
      </c>
      <c r="C308" s="22" t="s">
        <v>444</v>
      </c>
      <c r="D308" s="18" t="s">
        <v>47</v>
      </c>
      <c r="E308" s="23" t="s">
        <v>445</v>
      </c>
      <c r="F308" s="24" t="s">
        <v>91</v>
      </c>
      <c r="G308" s="25">
        <v>0.69</v>
      </c>
      <c r="H308" s="26">
        <v>0</v>
      </c>
      <c r="I308" s="26">
        <f>ROUND(ROUND(H308,2)*ROUND(G308,3),2)</f>
        <v>0</v>
      </c>
      <c r="O308">
        <f>(I308*21)/100</f>
        <v>0</v>
      </c>
      <c r="P308" t="s">
        <v>23</v>
      </c>
    </row>
    <row r="309" spans="1:5" ht="12.75">
      <c r="A309" s="27" t="s">
        <v>50</v>
      </c>
      <c r="E309" s="28" t="s">
        <v>446</v>
      </c>
    </row>
    <row r="310" spans="1:5" ht="12.75">
      <c r="A310" s="29" t="s">
        <v>52</v>
      </c>
      <c r="E310" s="30" t="s">
        <v>447</v>
      </c>
    </row>
    <row r="311" spans="1:5" ht="267.75">
      <c r="A311" t="s">
        <v>54</v>
      </c>
      <c r="E311" s="28" t="s">
        <v>385</v>
      </c>
    </row>
    <row r="312" spans="1:18" ht="12.75" customHeight="1">
      <c r="A312" s="5" t="s">
        <v>43</v>
      </c>
      <c r="B312" s="5"/>
      <c r="C312" s="32" t="s">
        <v>33</v>
      </c>
      <c r="D312" s="5"/>
      <c r="E312" s="20" t="s">
        <v>448</v>
      </c>
      <c r="F312" s="5"/>
      <c r="G312" s="5"/>
      <c r="H312" s="5"/>
      <c r="I312" s="33">
        <f>0+Q312</f>
        <v>0</v>
      </c>
      <c r="O312">
        <f>0+R312</f>
        <v>0</v>
      </c>
      <c r="Q312">
        <f>0+I313+I317+I321+I325+I329+I333+I337+I341+I345</f>
        <v>0</v>
      </c>
      <c r="R312">
        <f>0+O313+O317+O321+O325+O329+O333+O337+O341+O345</f>
        <v>0</v>
      </c>
    </row>
    <row r="313" spans="1:16" ht="12.75">
      <c r="A313" s="18" t="s">
        <v>45</v>
      </c>
      <c r="B313" s="22" t="s">
        <v>449</v>
      </c>
      <c r="C313" s="22" t="s">
        <v>450</v>
      </c>
      <c r="D313" s="18" t="s">
        <v>47</v>
      </c>
      <c r="E313" s="23" t="s">
        <v>451</v>
      </c>
      <c r="F313" s="24" t="s">
        <v>138</v>
      </c>
      <c r="G313" s="25">
        <v>11.52</v>
      </c>
      <c r="H313" s="26">
        <v>0</v>
      </c>
      <c r="I313" s="26">
        <f>ROUND(ROUND(H313,2)*ROUND(G313,3),2)</f>
        <v>0</v>
      </c>
      <c r="O313">
        <f>(I313*21)/100</f>
        <v>0</v>
      </c>
      <c r="P313" t="s">
        <v>23</v>
      </c>
    </row>
    <row r="314" spans="1:5" ht="51">
      <c r="A314" s="27" t="s">
        <v>50</v>
      </c>
      <c r="E314" s="28" t="s">
        <v>452</v>
      </c>
    </row>
    <row r="315" spans="1:5" ht="12.75">
      <c r="A315" s="29" t="s">
        <v>52</v>
      </c>
      <c r="E315" s="30" t="s">
        <v>453</v>
      </c>
    </row>
    <row r="316" spans="1:5" ht="25.5">
      <c r="A316" t="s">
        <v>54</v>
      </c>
      <c r="E316" s="28" t="s">
        <v>454</v>
      </c>
    </row>
    <row r="317" spans="1:16" ht="12.75">
      <c r="A317" s="18" t="s">
        <v>45</v>
      </c>
      <c r="B317" s="22" t="s">
        <v>455</v>
      </c>
      <c r="C317" s="22" t="s">
        <v>456</v>
      </c>
      <c r="D317" s="18" t="s">
        <v>47</v>
      </c>
      <c r="E317" s="23" t="s">
        <v>457</v>
      </c>
      <c r="F317" s="24" t="s">
        <v>138</v>
      </c>
      <c r="G317" s="25">
        <v>3</v>
      </c>
      <c r="H317" s="26">
        <v>0</v>
      </c>
      <c r="I317" s="26">
        <f>ROUND(ROUND(H317,2)*ROUND(G317,3),2)</f>
        <v>0</v>
      </c>
      <c r="O317">
        <f>(I317*21)/100</f>
        <v>0</v>
      </c>
      <c r="P317" t="s">
        <v>23</v>
      </c>
    </row>
    <row r="318" spans="1:5" ht="12.75">
      <c r="A318" s="27" t="s">
        <v>50</v>
      </c>
      <c r="E318" s="28" t="s">
        <v>458</v>
      </c>
    </row>
    <row r="319" spans="1:5" ht="12.75">
      <c r="A319" s="29" t="s">
        <v>52</v>
      </c>
      <c r="E319" s="30" t="s">
        <v>459</v>
      </c>
    </row>
    <row r="320" spans="1:5" ht="369.75">
      <c r="A320" t="s">
        <v>54</v>
      </c>
      <c r="E320" s="28" t="s">
        <v>442</v>
      </c>
    </row>
    <row r="321" spans="1:16" ht="12.75">
      <c r="A321" s="18" t="s">
        <v>45</v>
      </c>
      <c r="B321" s="22" t="s">
        <v>460</v>
      </c>
      <c r="C321" s="22" t="s">
        <v>461</v>
      </c>
      <c r="D321" s="18" t="s">
        <v>47</v>
      </c>
      <c r="E321" s="23" t="s">
        <v>462</v>
      </c>
      <c r="F321" s="24" t="s">
        <v>138</v>
      </c>
      <c r="G321" s="25">
        <v>3.55</v>
      </c>
      <c r="H321" s="26">
        <v>0</v>
      </c>
      <c r="I321" s="26">
        <f>ROUND(ROUND(H321,2)*ROUND(G321,3),2)</f>
        <v>0</v>
      </c>
      <c r="O321">
        <f>(I321*21)/100</f>
        <v>0</v>
      </c>
      <c r="P321" t="s">
        <v>23</v>
      </c>
    </row>
    <row r="322" spans="1:5" ht="38.25">
      <c r="A322" s="27" t="s">
        <v>50</v>
      </c>
      <c r="E322" s="28" t="s">
        <v>463</v>
      </c>
    </row>
    <row r="323" spans="1:5" ht="38.25">
      <c r="A323" s="29" t="s">
        <v>52</v>
      </c>
      <c r="E323" s="30" t="s">
        <v>464</v>
      </c>
    </row>
    <row r="324" spans="1:5" ht="369.75">
      <c r="A324" t="s">
        <v>54</v>
      </c>
      <c r="E324" s="28" t="s">
        <v>442</v>
      </c>
    </row>
    <row r="325" spans="1:16" ht="12.75">
      <c r="A325" s="18" t="s">
        <v>45</v>
      </c>
      <c r="B325" s="22" t="s">
        <v>465</v>
      </c>
      <c r="C325" s="22" t="s">
        <v>466</v>
      </c>
      <c r="D325" s="18" t="s">
        <v>47</v>
      </c>
      <c r="E325" s="23" t="s">
        <v>467</v>
      </c>
      <c r="F325" s="24" t="s">
        <v>138</v>
      </c>
      <c r="G325" s="25">
        <v>13.86</v>
      </c>
      <c r="H325" s="26">
        <v>0</v>
      </c>
      <c r="I325" s="26">
        <f>ROUND(ROUND(H325,2)*ROUND(G325,3),2)</f>
        <v>0</v>
      </c>
      <c r="O325">
        <f>(I325*21)/100</f>
        <v>0</v>
      </c>
      <c r="P325" t="s">
        <v>23</v>
      </c>
    </row>
    <row r="326" spans="1:5" ht="38.25">
      <c r="A326" s="27" t="s">
        <v>50</v>
      </c>
      <c r="E326" s="28" t="s">
        <v>468</v>
      </c>
    </row>
    <row r="327" spans="1:5" ht="38.25">
      <c r="A327" s="29" t="s">
        <v>52</v>
      </c>
      <c r="E327" s="30" t="s">
        <v>469</v>
      </c>
    </row>
    <row r="328" spans="1:5" ht="369.75">
      <c r="A328" t="s">
        <v>54</v>
      </c>
      <c r="E328" s="28" t="s">
        <v>442</v>
      </c>
    </row>
    <row r="329" spans="1:16" ht="12.75">
      <c r="A329" s="18" t="s">
        <v>45</v>
      </c>
      <c r="B329" s="22" t="s">
        <v>470</v>
      </c>
      <c r="C329" s="22" t="s">
        <v>471</v>
      </c>
      <c r="D329" s="18" t="s">
        <v>47</v>
      </c>
      <c r="E329" s="23" t="s">
        <v>472</v>
      </c>
      <c r="F329" s="24" t="s">
        <v>138</v>
      </c>
      <c r="G329" s="25">
        <v>1.17</v>
      </c>
      <c r="H329" s="26">
        <v>0</v>
      </c>
      <c r="I329" s="26">
        <f>ROUND(ROUND(H329,2)*ROUND(G329,3),2)</f>
        <v>0</v>
      </c>
      <c r="O329">
        <f>(I329*21)/100</f>
        <v>0</v>
      </c>
      <c r="P329" t="s">
        <v>23</v>
      </c>
    </row>
    <row r="330" spans="1:5" ht="38.25">
      <c r="A330" s="27" t="s">
        <v>50</v>
      </c>
      <c r="E330" s="28" t="s">
        <v>473</v>
      </c>
    </row>
    <row r="331" spans="1:5" ht="12.75">
      <c r="A331" s="29" t="s">
        <v>52</v>
      </c>
      <c r="E331" s="30" t="s">
        <v>474</v>
      </c>
    </row>
    <row r="332" spans="1:5" ht="369.75">
      <c r="A332" t="s">
        <v>54</v>
      </c>
      <c r="E332" s="28" t="s">
        <v>442</v>
      </c>
    </row>
    <row r="333" spans="1:16" ht="12.75">
      <c r="A333" s="18" t="s">
        <v>45</v>
      </c>
      <c r="B333" s="22" t="s">
        <v>475</v>
      </c>
      <c r="C333" s="22" t="s">
        <v>476</v>
      </c>
      <c r="D333" s="18" t="s">
        <v>47</v>
      </c>
      <c r="E333" s="23" t="s">
        <v>477</v>
      </c>
      <c r="F333" s="24" t="s">
        <v>91</v>
      </c>
      <c r="G333" s="25">
        <v>0.117</v>
      </c>
      <c r="H333" s="26">
        <v>0</v>
      </c>
      <c r="I333" s="26">
        <f>ROUND(ROUND(H333,2)*ROUND(G333,3),2)</f>
        <v>0</v>
      </c>
      <c r="O333">
        <f>(I333*21)/100</f>
        <v>0</v>
      </c>
      <c r="P333" t="s">
        <v>23</v>
      </c>
    </row>
    <row r="334" spans="1:5" ht="12.75">
      <c r="A334" s="27" t="s">
        <v>50</v>
      </c>
      <c r="E334" s="28" t="s">
        <v>478</v>
      </c>
    </row>
    <row r="335" spans="1:5" ht="12.75">
      <c r="A335" s="29" t="s">
        <v>52</v>
      </c>
      <c r="E335" s="30" t="s">
        <v>479</v>
      </c>
    </row>
    <row r="336" spans="1:5" ht="191.25">
      <c r="A336" t="s">
        <v>54</v>
      </c>
      <c r="E336" s="28" t="s">
        <v>480</v>
      </c>
    </row>
    <row r="337" spans="1:16" ht="12.75">
      <c r="A337" s="18" t="s">
        <v>45</v>
      </c>
      <c r="B337" s="22" t="s">
        <v>481</v>
      </c>
      <c r="C337" s="22" t="s">
        <v>482</v>
      </c>
      <c r="D337" s="18" t="s">
        <v>47</v>
      </c>
      <c r="E337" s="23" t="s">
        <v>483</v>
      </c>
      <c r="F337" s="24" t="s">
        <v>138</v>
      </c>
      <c r="G337" s="25">
        <v>117.26</v>
      </c>
      <c r="H337" s="26">
        <v>0</v>
      </c>
      <c r="I337" s="26">
        <f>ROUND(ROUND(H337,2)*ROUND(G337,3),2)</f>
        <v>0</v>
      </c>
      <c r="O337">
        <f>(I337*21)/100</f>
        <v>0</v>
      </c>
      <c r="P337" t="s">
        <v>23</v>
      </c>
    </row>
    <row r="338" spans="1:5" ht="12.75">
      <c r="A338" s="27" t="s">
        <v>50</v>
      </c>
      <c r="E338" s="28" t="s">
        <v>484</v>
      </c>
    </row>
    <row r="339" spans="1:5" ht="12.75">
      <c r="A339" s="29" t="s">
        <v>52</v>
      </c>
      <c r="E339" s="30" t="s">
        <v>485</v>
      </c>
    </row>
    <row r="340" spans="1:5" ht="38.25">
      <c r="A340" t="s">
        <v>54</v>
      </c>
      <c r="E340" s="28" t="s">
        <v>354</v>
      </c>
    </row>
    <row r="341" spans="1:16" ht="12.75">
      <c r="A341" s="18" t="s">
        <v>45</v>
      </c>
      <c r="B341" s="22" t="s">
        <v>486</v>
      </c>
      <c r="C341" s="22" t="s">
        <v>487</v>
      </c>
      <c r="D341" s="18" t="s">
        <v>47</v>
      </c>
      <c r="E341" s="23" t="s">
        <v>488</v>
      </c>
      <c r="F341" s="24" t="s">
        <v>138</v>
      </c>
      <c r="G341" s="25">
        <v>12.86</v>
      </c>
      <c r="H341" s="26">
        <v>0</v>
      </c>
      <c r="I341" s="26">
        <f>ROUND(ROUND(H341,2)*ROUND(G341,3),2)</f>
        <v>0</v>
      </c>
      <c r="O341">
        <f>(I341*21)/100</f>
        <v>0</v>
      </c>
      <c r="P341" t="s">
        <v>23</v>
      </c>
    </row>
    <row r="342" spans="1:5" ht="38.25">
      <c r="A342" s="27" t="s">
        <v>50</v>
      </c>
      <c r="E342" s="28" t="s">
        <v>489</v>
      </c>
    </row>
    <row r="343" spans="1:5" ht="38.25">
      <c r="A343" s="29" t="s">
        <v>52</v>
      </c>
      <c r="E343" s="30" t="s">
        <v>490</v>
      </c>
    </row>
    <row r="344" spans="1:5" ht="38.25">
      <c r="A344" t="s">
        <v>54</v>
      </c>
      <c r="E344" s="28" t="s">
        <v>354</v>
      </c>
    </row>
    <row r="345" spans="1:16" ht="12.75">
      <c r="A345" s="18" t="s">
        <v>45</v>
      </c>
      <c r="B345" s="22" t="s">
        <v>491</v>
      </c>
      <c r="C345" s="22" t="s">
        <v>492</v>
      </c>
      <c r="D345" s="18" t="s">
        <v>47</v>
      </c>
      <c r="E345" s="23" t="s">
        <v>493</v>
      </c>
      <c r="F345" s="24" t="s">
        <v>138</v>
      </c>
      <c r="G345" s="25">
        <v>5.4</v>
      </c>
      <c r="H345" s="26">
        <v>0</v>
      </c>
      <c r="I345" s="26">
        <f>ROUND(ROUND(H345,2)*ROUND(G345,3),2)</f>
        <v>0</v>
      </c>
      <c r="O345">
        <f>(I345*21)/100</f>
        <v>0</v>
      </c>
      <c r="P345" t="s">
        <v>23</v>
      </c>
    </row>
    <row r="346" spans="1:5" ht="38.25">
      <c r="A346" s="27" t="s">
        <v>50</v>
      </c>
      <c r="E346" s="28" t="s">
        <v>494</v>
      </c>
    </row>
    <row r="347" spans="1:5" ht="12.75">
      <c r="A347" s="29" t="s">
        <v>52</v>
      </c>
      <c r="E347" s="30" t="s">
        <v>495</v>
      </c>
    </row>
    <row r="348" spans="1:5" ht="357">
      <c r="A348" t="s">
        <v>54</v>
      </c>
      <c r="E348" s="28" t="s">
        <v>496</v>
      </c>
    </row>
    <row r="349" spans="1:18" ht="12.75" customHeight="1">
      <c r="A349" s="5" t="s">
        <v>43</v>
      </c>
      <c r="B349" s="5"/>
      <c r="C349" s="32" t="s">
        <v>35</v>
      </c>
      <c r="D349" s="5"/>
      <c r="E349" s="20" t="s">
        <v>497</v>
      </c>
      <c r="F349" s="5"/>
      <c r="G349" s="5"/>
      <c r="H349" s="5"/>
      <c r="I349" s="33">
        <f>0+Q349</f>
        <v>0</v>
      </c>
      <c r="O349">
        <f>0+R349</f>
        <v>0</v>
      </c>
      <c r="Q349">
        <f>0+I350+I354+I358+I362+I366+I370+I374+I378+I382+I386+I390+I394+I398+I402</f>
        <v>0</v>
      </c>
      <c r="R349">
        <f>0+O350+O354+O358+O362+O366+O370+O374+O378+O382+O386+O390+O394+O398+O402</f>
        <v>0</v>
      </c>
    </row>
    <row r="350" spans="1:16" ht="12.75">
      <c r="A350" s="18" t="s">
        <v>45</v>
      </c>
      <c r="B350" s="22" t="s">
        <v>498</v>
      </c>
      <c r="C350" s="22" t="s">
        <v>499</v>
      </c>
      <c r="D350" s="18" t="s">
        <v>47</v>
      </c>
      <c r="E350" s="23" t="s">
        <v>500</v>
      </c>
      <c r="F350" s="24" t="s">
        <v>138</v>
      </c>
      <c r="G350" s="25">
        <v>453.765</v>
      </c>
      <c r="H350" s="26">
        <v>0</v>
      </c>
      <c r="I350" s="26">
        <f>ROUND(ROUND(H350,2)*ROUND(G350,3),2)</f>
        <v>0</v>
      </c>
      <c r="O350">
        <f>(I350*21)/100</f>
        <v>0</v>
      </c>
      <c r="P350" t="s">
        <v>23</v>
      </c>
    </row>
    <row r="351" spans="1:5" ht="25.5">
      <c r="A351" s="27" t="s">
        <v>50</v>
      </c>
      <c r="E351" s="28" t="s">
        <v>501</v>
      </c>
    </row>
    <row r="352" spans="1:5" ht="12.75">
      <c r="A352" s="29" t="s">
        <v>52</v>
      </c>
      <c r="E352" s="30" t="s">
        <v>502</v>
      </c>
    </row>
    <row r="353" spans="1:5" ht="127.5">
      <c r="A353" t="s">
        <v>54</v>
      </c>
      <c r="E353" s="28" t="s">
        <v>503</v>
      </c>
    </row>
    <row r="354" spans="1:16" ht="12.75">
      <c r="A354" s="18" t="s">
        <v>45</v>
      </c>
      <c r="B354" s="22" t="s">
        <v>504</v>
      </c>
      <c r="C354" s="22" t="s">
        <v>505</v>
      </c>
      <c r="D354" s="18" t="s">
        <v>89</v>
      </c>
      <c r="E354" s="23" t="s">
        <v>506</v>
      </c>
      <c r="F354" s="24" t="s">
        <v>138</v>
      </c>
      <c r="G354" s="25">
        <v>715.02</v>
      </c>
      <c r="H354" s="26">
        <v>0</v>
      </c>
      <c r="I354" s="26">
        <f>ROUND(ROUND(H354,2)*ROUND(G354,3),2)</f>
        <v>0</v>
      </c>
      <c r="O354">
        <f>(I354*21)/100</f>
        <v>0</v>
      </c>
      <c r="P354" t="s">
        <v>23</v>
      </c>
    </row>
    <row r="355" spans="1:5" ht="25.5">
      <c r="A355" s="27" t="s">
        <v>50</v>
      </c>
      <c r="E355" s="28" t="s">
        <v>507</v>
      </c>
    </row>
    <row r="356" spans="1:5" ht="12.75">
      <c r="A356" s="29" t="s">
        <v>52</v>
      </c>
      <c r="E356" s="30" t="s">
        <v>508</v>
      </c>
    </row>
    <row r="357" spans="1:5" ht="51">
      <c r="A357" t="s">
        <v>54</v>
      </c>
      <c r="E357" s="28" t="s">
        <v>509</v>
      </c>
    </row>
    <row r="358" spans="1:16" ht="12.75">
      <c r="A358" s="18" t="s">
        <v>45</v>
      </c>
      <c r="B358" s="22" t="s">
        <v>510</v>
      </c>
      <c r="C358" s="22" t="s">
        <v>505</v>
      </c>
      <c r="D358" s="18" t="s">
        <v>95</v>
      </c>
      <c r="E358" s="23" t="s">
        <v>506</v>
      </c>
      <c r="F358" s="24" t="s">
        <v>138</v>
      </c>
      <c r="G358" s="25">
        <v>24</v>
      </c>
      <c r="H358" s="26">
        <v>0</v>
      </c>
      <c r="I358" s="26">
        <f>ROUND(ROUND(H358,2)*ROUND(G358,3),2)</f>
        <v>0</v>
      </c>
      <c r="O358">
        <f>(I358*21)/100</f>
        <v>0</v>
      </c>
      <c r="P358" t="s">
        <v>23</v>
      </c>
    </row>
    <row r="359" spans="1:5" ht="12.75">
      <c r="A359" s="27" t="s">
        <v>50</v>
      </c>
      <c r="E359" s="28" t="s">
        <v>511</v>
      </c>
    </row>
    <row r="360" spans="1:5" ht="12.75">
      <c r="A360" s="29" t="s">
        <v>52</v>
      </c>
      <c r="E360" s="30" t="s">
        <v>512</v>
      </c>
    </row>
    <row r="361" spans="1:5" ht="51">
      <c r="A361" t="s">
        <v>54</v>
      </c>
      <c r="E361" s="28" t="s">
        <v>509</v>
      </c>
    </row>
    <row r="362" spans="1:16" ht="12.75">
      <c r="A362" s="18" t="s">
        <v>45</v>
      </c>
      <c r="B362" s="22" t="s">
        <v>513</v>
      </c>
      <c r="C362" s="22" t="s">
        <v>514</v>
      </c>
      <c r="D362" s="18" t="s">
        <v>47</v>
      </c>
      <c r="E362" s="23" t="s">
        <v>515</v>
      </c>
      <c r="F362" s="24" t="s">
        <v>138</v>
      </c>
      <c r="G362" s="25">
        <v>14.085</v>
      </c>
      <c r="H362" s="26">
        <v>0</v>
      </c>
      <c r="I362" s="26">
        <f>ROUND(ROUND(H362,2)*ROUND(G362,3),2)</f>
        <v>0</v>
      </c>
      <c r="O362">
        <f>(I362*21)/100</f>
        <v>0</v>
      </c>
      <c r="P362" t="s">
        <v>23</v>
      </c>
    </row>
    <row r="363" spans="1:5" ht="51">
      <c r="A363" s="27" t="s">
        <v>50</v>
      </c>
      <c r="E363" s="28" t="s">
        <v>516</v>
      </c>
    </row>
    <row r="364" spans="1:5" ht="12.75">
      <c r="A364" s="29" t="s">
        <v>52</v>
      </c>
      <c r="E364" s="30" t="s">
        <v>517</v>
      </c>
    </row>
    <row r="365" spans="1:5" ht="102">
      <c r="A365" t="s">
        <v>54</v>
      </c>
      <c r="E365" s="28" t="s">
        <v>518</v>
      </c>
    </row>
    <row r="366" spans="1:16" ht="12.75">
      <c r="A366" s="18" t="s">
        <v>45</v>
      </c>
      <c r="B366" s="22" t="s">
        <v>519</v>
      </c>
      <c r="C366" s="22" t="s">
        <v>520</v>
      </c>
      <c r="D366" s="18" t="s">
        <v>89</v>
      </c>
      <c r="E366" s="23" t="s">
        <v>521</v>
      </c>
      <c r="F366" s="24" t="s">
        <v>49</v>
      </c>
      <c r="G366" s="25">
        <v>3175.7</v>
      </c>
      <c r="H366" s="26">
        <v>0</v>
      </c>
      <c r="I366" s="26">
        <f>ROUND(ROUND(H366,2)*ROUND(G366,3),2)</f>
        <v>0</v>
      </c>
      <c r="O366">
        <f>(I366*21)/100</f>
        <v>0</v>
      </c>
      <c r="P366" t="s">
        <v>23</v>
      </c>
    </row>
    <row r="367" spans="1:5" ht="76.5">
      <c r="A367" s="27" t="s">
        <v>50</v>
      </c>
      <c r="E367" s="28" t="s">
        <v>522</v>
      </c>
    </row>
    <row r="368" spans="1:5" ht="12.75">
      <c r="A368" s="29" t="s">
        <v>52</v>
      </c>
      <c r="E368" s="30" t="s">
        <v>523</v>
      </c>
    </row>
    <row r="369" spans="1:5" ht="76.5">
      <c r="A369" t="s">
        <v>54</v>
      </c>
      <c r="E369" s="28" t="s">
        <v>524</v>
      </c>
    </row>
    <row r="370" spans="1:16" ht="12.75">
      <c r="A370" s="18" t="s">
        <v>45</v>
      </c>
      <c r="B370" s="22" t="s">
        <v>525</v>
      </c>
      <c r="C370" s="22" t="s">
        <v>520</v>
      </c>
      <c r="D370" s="18" t="s">
        <v>95</v>
      </c>
      <c r="E370" s="23" t="s">
        <v>521</v>
      </c>
      <c r="F370" s="24" t="s">
        <v>49</v>
      </c>
      <c r="G370" s="25">
        <v>1792.9</v>
      </c>
      <c r="H370" s="26">
        <v>0</v>
      </c>
      <c r="I370" s="26">
        <f>ROUND(ROUND(H370,2)*ROUND(G370,3),2)</f>
        <v>0</v>
      </c>
      <c r="O370">
        <f>(I370*21)/100</f>
        <v>0</v>
      </c>
      <c r="P370" t="s">
        <v>23</v>
      </c>
    </row>
    <row r="371" spans="1:5" ht="102">
      <c r="A371" s="27" t="s">
        <v>50</v>
      </c>
      <c r="E371" s="28" t="s">
        <v>526</v>
      </c>
    </row>
    <row r="372" spans="1:5" ht="12.75">
      <c r="A372" s="29" t="s">
        <v>52</v>
      </c>
      <c r="E372" s="30" t="s">
        <v>527</v>
      </c>
    </row>
    <row r="373" spans="1:5" ht="76.5">
      <c r="A373" t="s">
        <v>54</v>
      </c>
      <c r="E373" s="28" t="s">
        <v>524</v>
      </c>
    </row>
    <row r="374" spans="1:16" ht="12.75">
      <c r="A374" s="18" t="s">
        <v>45</v>
      </c>
      <c r="B374" s="22" t="s">
        <v>528</v>
      </c>
      <c r="C374" s="22" t="s">
        <v>529</v>
      </c>
      <c r="D374" s="18" t="s">
        <v>47</v>
      </c>
      <c r="E374" s="23" t="s">
        <v>530</v>
      </c>
      <c r="F374" s="24" t="s">
        <v>49</v>
      </c>
      <c r="G374" s="25">
        <v>536.6</v>
      </c>
      <c r="H374" s="26">
        <v>0</v>
      </c>
      <c r="I374" s="26">
        <f>ROUND(ROUND(H374,2)*ROUND(G374,3),2)</f>
        <v>0</v>
      </c>
      <c r="O374">
        <f>(I374*21)/100</f>
        <v>0</v>
      </c>
      <c r="P374" t="s">
        <v>23</v>
      </c>
    </row>
    <row r="375" spans="1:5" ht="51">
      <c r="A375" s="27" t="s">
        <v>50</v>
      </c>
      <c r="E375" s="28" t="s">
        <v>531</v>
      </c>
    </row>
    <row r="376" spans="1:5" ht="12.75">
      <c r="A376" s="29" t="s">
        <v>52</v>
      </c>
      <c r="E376" s="30" t="s">
        <v>532</v>
      </c>
    </row>
    <row r="377" spans="1:5" ht="102">
      <c r="A377" t="s">
        <v>54</v>
      </c>
      <c r="E377" s="28" t="s">
        <v>518</v>
      </c>
    </row>
    <row r="378" spans="1:16" ht="12.75">
      <c r="A378" s="18" t="s">
        <v>45</v>
      </c>
      <c r="B378" s="22" t="s">
        <v>533</v>
      </c>
      <c r="C378" s="22" t="s">
        <v>534</v>
      </c>
      <c r="D378" s="18" t="s">
        <v>47</v>
      </c>
      <c r="E378" s="23" t="s">
        <v>535</v>
      </c>
      <c r="F378" s="24" t="s">
        <v>49</v>
      </c>
      <c r="G378" s="25">
        <v>8081.5</v>
      </c>
      <c r="H378" s="26">
        <v>0</v>
      </c>
      <c r="I378" s="26">
        <f>ROUND(ROUND(H378,2)*ROUND(G378,3),2)</f>
        <v>0</v>
      </c>
      <c r="O378">
        <f>(I378*21)/100</f>
        <v>0</v>
      </c>
      <c r="P378" t="s">
        <v>23</v>
      </c>
    </row>
    <row r="379" spans="1:5" ht="12.75">
      <c r="A379" s="27" t="s">
        <v>50</v>
      </c>
      <c r="E379" s="28" t="s">
        <v>536</v>
      </c>
    </row>
    <row r="380" spans="1:5" ht="12.75">
      <c r="A380" s="29" t="s">
        <v>52</v>
      </c>
      <c r="E380" s="30" t="s">
        <v>537</v>
      </c>
    </row>
    <row r="381" spans="1:5" ht="51">
      <c r="A381" t="s">
        <v>54</v>
      </c>
      <c r="E381" s="28" t="s">
        <v>538</v>
      </c>
    </row>
    <row r="382" spans="1:16" ht="12.75">
      <c r="A382" s="18" t="s">
        <v>45</v>
      </c>
      <c r="B382" s="22" t="s">
        <v>539</v>
      </c>
      <c r="C382" s="22" t="s">
        <v>540</v>
      </c>
      <c r="D382" s="18" t="s">
        <v>47</v>
      </c>
      <c r="E382" s="23" t="s">
        <v>541</v>
      </c>
      <c r="F382" s="24" t="s">
        <v>49</v>
      </c>
      <c r="G382" s="25">
        <v>8168</v>
      </c>
      <c r="H382" s="26">
        <v>0</v>
      </c>
      <c r="I382" s="26">
        <f>ROUND(ROUND(H382,2)*ROUND(G382,3),2)</f>
        <v>0</v>
      </c>
      <c r="O382">
        <f>(I382*21)/100</f>
        <v>0</v>
      </c>
      <c r="P382" t="s">
        <v>23</v>
      </c>
    </row>
    <row r="383" spans="1:5" ht="12.75">
      <c r="A383" s="27" t="s">
        <v>50</v>
      </c>
      <c r="E383" s="28" t="s">
        <v>542</v>
      </c>
    </row>
    <row r="384" spans="1:5" ht="12.75">
      <c r="A384" s="29" t="s">
        <v>52</v>
      </c>
      <c r="E384" s="30" t="s">
        <v>543</v>
      </c>
    </row>
    <row r="385" spans="1:5" ht="51">
      <c r="A385" t="s">
        <v>54</v>
      </c>
      <c r="E385" s="28" t="s">
        <v>538</v>
      </c>
    </row>
    <row r="386" spans="1:16" ht="12.75">
      <c r="A386" s="18" t="s">
        <v>45</v>
      </c>
      <c r="B386" s="22" t="s">
        <v>544</v>
      </c>
      <c r="C386" s="22" t="s">
        <v>545</v>
      </c>
      <c r="D386" s="18" t="s">
        <v>47</v>
      </c>
      <c r="E386" s="23" t="s">
        <v>546</v>
      </c>
      <c r="F386" s="24" t="s">
        <v>49</v>
      </c>
      <c r="G386" s="25">
        <v>8168</v>
      </c>
      <c r="H386" s="26">
        <v>0</v>
      </c>
      <c r="I386" s="26">
        <f>ROUND(ROUND(H386,2)*ROUND(G386,3),2)</f>
        <v>0</v>
      </c>
      <c r="O386">
        <f>(I386*21)/100</f>
        <v>0</v>
      </c>
      <c r="P386" t="s">
        <v>23</v>
      </c>
    </row>
    <row r="387" spans="1:5" ht="25.5">
      <c r="A387" s="27" t="s">
        <v>50</v>
      </c>
      <c r="E387" s="28" t="s">
        <v>547</v>
      </c>
    </row>
    <row r="388" spans="1:5" ht="12.75">
      <c r="A388" s="29" t="s">
        <v>52</v>
      </c>
      <c r="E388" s="30" t="s">
        <v>548</v>
      </c>
    </row>
    <row r="389" spans="1:5" ht="140.25">
      <c r="A389" t="s">
        <v>54</v>
      </c>
      <c r="E389" s="28" t="s">
        <v>549</v>
      </c>
    </row>
    <row r="390" spans="1:16" ht="12.75">
      <c r="A390" s="18" t="s">
        <v>45</v>
      </c>
      <c r="B390" s="22" t="s">
        <v>550</v>
      </c>
      <c r="C390" s="22" t="s">
        <v>551</v>
      </c>
      <c r="D390" s="18" t="s">
        <v>47</v>
      </c>
      <c r="E390" s="23" t="s">
        <v>552</v>
      </c>
      <c r="F390" s="24" t="s">
        <v>49</v>
      </c>
      <c r="G390" s="25">
        <v>8081.5</v>
      </c>
      <c r="H390" s="26">
        <v>0</v>
      </c>
      <c r="I390" s="26">
        <f>ROUND(ROUND(H390,2)*ROUND(G390,3),2)</f>
        <v>0</v>
      </c>
      <c r="O390">
        <f>(I390*21)/100</f>
        <v>0</v>
      </c>
      <c r="P390" t="s">
        <v>23</v>
      </c>
    </row>
    <row r="391" spans="1:5" ht="25.5">
      <c r="A391" s="27" t="s">
        <v>50</v>
      </c>
      <c r="E391" s="28" t="s">
        <v>547</v>
      </c>
    </row>
    <row r="392" spans="1:5" ht="12.75">
      <c r="A392" s="29" t="s">
        <v>52</v>
      </c>
      <c r="E392" s="30" t="s">
        <v>553</v>
      </c>
    </row>
    <row r="393" spans="1:5" ht="140.25">
      <c r="A393" t="s">
        <v>54</v>
      </c>
      <c r="E393" s="28" t="s">
        <v>549</v>
      </c>
    </row>
    <row r="394" spans="1:16" ht="12.75">
      <c r="A394" s="18" t="s">
        <v>45</v>
      </c>
      <c r="B394" s="22" t="s">
        <v>554</v>
      </c>
      <c r="C394" s="22" t="s">
        <v>555</v>
      </c>
      <c r="D394" s="18" t="s">
        <v>393</v>
      </c>
      <c r="E394" s="23" t="s">
        <v>556</v>
      </c>
      <c r="F394" s="24" t="s">
        <v>49</v>
      </c>
      <c r="G394" s="25">
        <v>7.8</v>
      </c>
      <c r="H394" s="26">
        <v>0</v>
      </c>
      <c r="I394" s="26">
        <f>ROUND(ROUND(H394,2)*ROUND(G394,3),2)</f>
        <v>0</v>
      </c>
      <c r="O394">
        <f>(I394*21)/100</f>
        <v>0</v>
      </c>
      <c r="P394" t="s">
        <v>23</v>
      </c>
    </row>
    <row r="395" spans="1:5" ht="25.5">
      <c r="A395" s="27" t="s">
        <v>50</v>
      </c>
      <c r="E395" s="28" t="s">
        <v>557</v>
      </c>
    </row>
    <row r="396" spans="1:5" ht="12.75">
      <c r="A396" s="29" t="s">
        <v>52</v>
      </c>
      <c r="E396" s="30" t="s">
        <v>558</v>
      </c>
    </row>
    <row r="397" spans="1:5" ht="140.25">
      <c r="A397" t="s">
        <v>54</v>
      </c>
      <c r="E397" s="28" t="s">
        <v>549</v>
      </c>
    </row>
    <row r="398" spans="1:16" ht="12.75">
      <c r="A398" s="18" t="s">
        <v>45</v>
      </c>
      <c r="B398" s="22" t="s">
        <v>559</v>
      </c>
      <c r="C398" s="22" t="s">
        <v>560</v>
      </c>
      <c r="D398" s="18" t="s">
        <v>47</v>
      </c>
      <c r="E398" s="23" t="s">
        <v>561</v>
      </c>
      <c r="F398" s="24" t="s">
        <v>49</v>
      </c>
      <c r="G398" s="25">
        <v>63</v>
      </c>
      <c r="H398" s="26">
        <v>0</v>
      </c>
      <c r="I398" s="26">
        <f>ROUND(ROUND(H398,2)*ROUND(G398,3),2)</f>
        <v>0</v>
      </c>
      <c r="O398">
        <f>(I398*21)/100</f>
        <v>0</v>
      </c>
      <c r="P398" t="s">
        <v>23</v>
      </c>
    </row>
    <row r="399" spans="1:5" ht="76.5">
      <c r="A399" s="27" t="s">
        <v>50</v>
      </c>
      <c r="E399" s="28" t="s">
        <v>562</v>
      </c>
    </row>
    <row r="400" spans="1:5" ht="38.25">
      <c r="A400" s="29" t="s">
        <v>52</v>
      </c>
      <c r="E400" s="30" t="s">
        <v>563</v>
      </c>
    </row>
    <row r="401" spans="1:5" ht="165.75">
      <c r="A401" t="s">
        <v>54</v>
      </c>
      <c r="E401" s="28" t="s">
        <v>564</v>
      </c>
    </row>
    <row r="402" spans="1:16" ht="12.75">
      <c r="A402" s="18" t="s">
        <v>45</v>
      </c>
      <c r="B402" s="22" t="s">
        <v>565</v>
      </c>
      <c r="C402" s="22" t="s">
        <v>566</v>
      </c>
      <c r="D402" s="18" t="s">
        <v>47</v>
      </c>
      <c r="E402" s="23" t="s">
        <v>567</v>
      </c>
      <c r="F402" s="24" t="s">
        <v>49</v>
      </c>
      <c r="G402" s="25">
        <v>12</v>
      </c>
      <c r="H402" s="26">
        <v>0</v>
      </c>
      <c r="I402" s="26">
        <f>ROUND(ROUND(H402,2)*ROUND(G402,3),2)</f>
        <v>0</v>
      </c>
      <c r="O402">
        <f>(I402*21)/100</f>
        <v>0</v>
      </c>
      <c r="P402" t="s">
        <v>23</v>
      </c>
    </row>
    <row r="403" spans="1:5" ht="12.75">
      <c r="A403" s="27" t="s">
        <v>50</v>
      </c>
      <c r="E403" s="28" t="s">
        <v>568</v>
      </c>
    </row>
    <row r="404" spans="1:5" ht="12.75">
      <c r="A404" s="29" t="s">
        <v>52</v>
      </c>
      <c r="E404" s="30" t="s">
        <v>267</v>
      </c>
    </row>
    <row r="405" spans="1:5" ht="165.75">
      <c r="A405" t="s">
        <v>54</v>
      </c>
      <c r="E405" s="28" t="s">
        <v>564</v>
      </c>
    </row>
    <row r="406" spans="1:18" ht="12.75" customHeight="1">
      <c r="A406" s="5" t="s">
        <v>43</v>
      </c>
      <c r="B406" s="5"/>
      <c r="C406" s="32" t="s">
        <v>37</v>
      </c>
      <c r="D406" s="5"/>
      <c r="E406" s="20" t="s">
        <v>569</v>
      </c>
      <c r="F406" s="5"/>
      <c r="G406" s="5"/>
      <c r="H406" s="5"/>
      <c r="I406" s="33">
        <f>0+Q406</f>
        <v>0</v>
      </c>
      <c r="O406">
        <f>0+R406</f>
        <v>0</v>
      </c>
      <c r="Q406">
        <f>0+I407+I411</f>
        <v>0</v>
      </c>
      <c r="R406">
        <f>0+O407+O411</f>
        <v>0</v>
      </c>
    </row>
    <row r="407" spans="1:16" ht="12.75">
      <c r="A407" s="18" t="s">
        <v>45</v>
      </c>
      <c r="B407" s="22" t="s">
        <v>570</v>
      </c>
      <c r="C407" s="22" t="s">
        <v>571</v>
      </c>
      <c r="D407" s="18" t="s">
        <v>47</v>
      </c>
      <c r="E407" s="23" t="s">
        <v>572</v>
      </c>
      <c r="F407" s="24" t="s">
        <v>49</v>
      </c>
      <c r="G407" s="25">
        <v>10</v>
      </c>
      <c r="H407" s="26">
        <v>0</v>
      </c>
      <c r="I407" s="26">
        <f>ROUND(ROUND(H407,2)*ROUND(G407,3),2)</f>
        <v>0</v>
      </c>
      <c r="O407">
        <f>(I407*21)/100</f>
        <v>0</v>
      </c>
      <c r="P407" t="s">
        <v>23</v>
      </c>
    </row>
    <row r="408" spans="1:5" ht="38.25">
      <c r="A408" s="27" t="s">
        <v>50</v>
      </c>
      <c r="E408" s="28" t="s">
        <v>573</v>
      </c>
    </row>
    <row r="409" spans="1:5" ht="12.75">
      <c r="A409" s="29" t="s">
        <v>52</v>
      </c>
      <c r="E409" s="30" t="s">
        <v>574</v>
      </c>
    </row>
    <row r="410" spans="1:5" ht="76.5">
      <c r="A410" t="s">
        <v>54</v>
      </c>
      <c r="E410" s="28" t="s">
        <v>575</v>
      </c>
    </row>
    <row r="411" spans="1:16" ht="12.75">
      <c r="A411" s="18" t="s">
        <v>45</v>
      </c>
      <c r="B411" s="22" t="s">
        <v>576</v>
      </c>
      <c r="C411" s="22" t="s">
        <v>577</v>
      </c>
      <c r="D411" s="18" t="s">
        <v>47</v>
      </c>
      <c r="E411" s="23" t="s">
        <v>578</v>
      </c>
      <c r="F411" s="24" t="s">
        <v>49</v>
      </c>
      <c r="G411" s="25">
        <v>10</v>
      </c>
      <c r="H411" s="26">
        <v>0</v>
      </c>
      <c r="I411" s="26">
        <f>ROUND(ROUND(H411,2)*ROUND(G411,3),2)</f>
        <v>0</v>
      </c>
      <c r="O411">
        <f>(I411*21)/100</f>
        <v>0</v>
      </c>
      <c r="P411" t="s">
        <v>23</v>
      </c>
    </row>
    <row r="412" spans="1:5" ht="38.25">
      <c r="A412" s="27" t="s">
        <v>50</v>
      </c>
      <c r="E412" s="28" t="s">
        <v>579</v>
      </c>
    </row>
    <row r="413" spans="1:5" ht="38.25">
      <c r="A413" s="29" t="s">
        <v>52</v>
      </c>
      <c r="E413" s="30" t="s">
        <v>580</v>
      </c>
    </row>
    <row r="414" spans="1:5" ht="76.5">
      <c r="A414" t="s">
        <v>54</v>
      </c>
      <c r="E414" s="28" t="s">
        <v>575</v>
      </c>
    </row>
    <row r="415" spans="1:18" ht="12.75" customHeight="1">
      <c r="A415" s="5" t="s">
        <v>43</v>
      </c>
      <c r="B415" s="5"/>
      <c r="C415" s="32" t="s">
        <v>77</v>
      </c>
      <c r="D415" s="5"/>
      <c r="E415" s="20" t="s">
        <v>581</v>
      </c>
      <c r="F415" s="5"/>
      <c r="G415" s="5"/>
      <c r="H415" s="5"/>
      <c r="I415" s="33">
        <f>0+Q415</f>
        <v>0</v>
      </c>
      <c r="O415">
        <f>0+R415</f>
        <v>0</v>
      </c>
      <c r="Q415">
        <f>0+I416+I420</f>
        <v>0</v>
      </c>
      <c r="R415">
        <f>0+O416+O420</f>
        <v>0</v>
      </c>
    </row>
    <row r="416" spans="1:16" ht="12.75">
      <c r="A416" s="18" t="s">
        <v>45</v>
      </c>
      <c r="B416" s="22" t="s">
        <v>582</v>
      </c>
      <c r="C416" s="22" t="s">
        <v>583</v>
      </c>
      <c r="D416" s="18" t="s">
        <v>393</v>
      </c>
      <c r="E416" s="23" t="s">
        <v>584</v>
      </c>
      <c r="F416" s="24" t="s">
        <v>183</v>
      </c>
      <c r="G416" s="25">
        <v>35</v>
      </c>
      <c r="H416" s="26">
        <v>0</v>
      </c>
      <c r="I416" s="26">
        <f>ROUND(ROUND(H416,2)*ROUND(G416,3),2)</f>
        <v>0</v>
      </c>
      <c r="O416">
        <f>(I416*21)/100</f>
        <v>0</v>
      </c>
      <c r="P416" t="s">
        <v>23</v>
      </c>
    </row>
    <row r="417" spans="1:5" ht="76.5">
      <c r="A417" s="27" t="s">
        <v>50</v>
      </c>
      <c r="E417" s="28" t="s">
        <v>585</v>
      </c>
    </row>
    <row r="418" spans="1:5" ht="12.75">
      <c r="A418" s="29" t="s">
        <v>52</v>
      </c>
      <c r="E418" s="30" t="s">
        <v>113</v>
      </c>
    </row>
    <row r="419" spans="1:5" ht="114.75">
      <c r="A419" t="s">
        <v>54</v>
      </c>
      <c r="E419" s="28" t="s">
        <v>586</v>
      </c>
    </row>
    <row r="420" spans="1:16" ht="25.5">
      <c r="A420" s="18" t="s">
        <v>45</v>
      </c>
      <c r="B420" s="22" t="s">
        <v>587</v>
      </c>
      <c r="C420" s="22" t="s">
        <v>588</v>
      </c>
      <c r="D420" s="18" t="s">
        <v>47</v>
      </c>
      <c r="E420" s="23" t="s">
        <v>589</v>
      </c>
      <c r="F420" s="24" t="s">
        <v>49</v>
      </c>
      <c r="G420" s="25">
        <v>31</v>
      </c>
      <c r="H420" s="26">
        <v>0</v>
      </c>
      <c r="I420" s="26">
        <f>ROUND(ROUND(H420,2)*ROUND(G420,3),2)</f>
        <v>0</v>
      </c>
      <c r="O420">
        <f>(I420*21)/100</f>
        <v>0</v>
      </c>
      <c r="P420" t="s">
        <v>23</v>
      </c>
    </row>
    <row r="421" spans="1:5" ht="38.25">
      <c r="A421" s="27" t="s">
        <v>50</v>
      </c>
      <c r="E421" s="28" t="s">
        <v>590</v>
      </c>
    </row>
    <row r="422" spans="1:5" ht="12.75">
      <c r="A422" s="29" t="s">
        <v>52</v>
      </c>
      <c r="E422" s="30" t="s">
        <v>591</v>
      </c>
    </row>
    <row r="423" spans="1:5" ht="191.25">
      <c r="A423" t="s">
        <v>54</v>
      </c>
      <c r="E423" s="28" t="s">
        <v>592</v>
      </c>
    </row>
    <row r="424" spans="1:18" ht="12.75" customHeight="1">
      <c r="A424" s="5" t="s">
        <v>43</v>
      </c>
      <c r="B424" s="5"/>
      <c r="C424" s="32" t="s">
        <v>82</v>
      </c>
      <c r="D424" s="5"/>
      <c r="E424" s="20" t="s">
        <v>593</v>
      </c>
      <c r="F424" s="5"/>
      <c r="G424" s="5"/>
      <c r="H424" s="5"/>
      <c r="I424" s="33">
        <f>0+Q424</f>
        <v>0</v>
      </c>
      <c r="O424">
        <f>0+R424</f>
        <v>0</v>
      </c>
      <c r="Q424">
        <f>0+I425+I429+I433+I437+I441+I445</f>
        <v>0</v>
      </c>
      <c r="R424">
        <f>0+O425+O429+O433+O437+O441+O445</f>
        <v>0</v>
      </c>
    </row>
    <row r="425" spans="1:16" ht="12.75">
      <c r="A425" s="18" t="s">
        <v>45</v>
      </c>
      <c r="B425" s="22" t="s">
        <v>594</v>
      </c>
      <c r="C425" s="22" t="s">
        <v>595</v>
      </c>
      <c r="D425" s="18" t="s">
        <v>47</v>
      </c>
      <c r="E425" s="23" t="s">
        <v>596</v>
      </c>
      <c r="F425" s="24" t="s">
        <v>183</v>
      </c>
      <c r="G425" s="25">
        <v>30</v>
      </c>
      <c r="H425" s="26">
        <v>0</v>
      </c>
      <c r="I425" s="26">
        <f>ROUND(ROUND(H425,2)*ROUND(G425,3),2)</f>
        <v>0</v>
      </c>
      <c r="O425">
        <f>(I425*21)/100</f>
        <v>0</v>
      </c>
      <c r="P425" t="s">
        <v>23</v>
      </c>
    </row>
    <row r="426" spans="1:5" ht="51">
      <c r="A426" s="27" t="s">
        <v>50</v>
      </c>
      <c r="E426" s="28" t="s">
        <v>597</v>
      </c>
    </row>
    <row r="427" spans="1:5" ht="12.75">
      <c r="A427" s="29" t="s">
        <v>52</v>
      </c>
      <c r="E427" s="30" t="s">
        <v>598</v>
      </c>
    </row>
    <row r="428" spans="1:5" ht="255">
      <c r="A428" t="s">
        <v>54</v>
      </c>
      <c r="E428" s="28" t="s">
        <v>599</v>
      </c>
    </row>
    <row r="429" spans="1:16" ht="12.75">
      <c r="A429" s="18" t="s">
        <v>45</v>
      </c>
      <c r="B429" s="22" t="s">
        <v>600</v>
      </c>
      <c r="C429" s="22" t="s">
        <v>601</v>
      </c>
      <c r="D429" s="18" t="s">
        <v>47</v>
      </c>
      <c r="E429" s="23" t="s">
        <v>602</v>
      </c>
      <c r="F429" s="24" t="s">
        <v>183</v>
      </c>
      <c r="G429" s="25">
        <v>2.1</v>
      </c>
      <c r="H429" s="26">
        <v>0</v>
      </c>
      <c r="I429" s="26">
        <f>ROUND(ROUND(H429,2)*ROUND(G429,3),2)</f>
        <v>0</v>
      </c>
      <c r="O429">
        <f>(I429*21)/100</f>
        <v>0</v>
      </c>
      <c r="P429" t="s">
        <v>23</v>
      </c>
    </row>
    <row r="430" spans="1:5" ht="38.25">
      <c r="A430" s="27" t="s">
        <v>50</v>
      </c>
      <c r="E430" s="28" t="s">
        <v>603</v>
      </c>
    </row>
    <row r="431" spans="1:5" ht="12.75">
      <c r="A431" s="29" t="s">
        <v>52</v>
      </c>
      <c r="E431" s="30" t="s">
        <v>604</v>
      </c>
    </row>
    <row r="432" spans="1:5" ht="255">
      <c r="A432" t="s">
        <v>54</v>
      </c>
      <c r="E432" s="28" t="s">
        <v>599</v>
      </c>
    </row>
    <row r="433" spans="1:16" ht="12.75">
      <c r="A433" s="18" t="s">
        <v>45</v>
      </c>
      <c r="B433" s="22" t="s">
        <v>605</v>
      </c>
      <c r="C433" s="22" t="s">
        <v>606</v>
      </c>
      <c r="D433" s="18" t="s">
        <v>47</v>
      </c>
      <c r="E433" s="23" t="s">
        <v>607</v>
      </c>
      <c r="F433" s="24" t="s">
        <v>183</v>
      </c>
      <c r="G433" s="25">
        <v>15</v>
      </c>
      <c r="H433" s="26">
        <v>0</v>
      </c>
      <c r="I433" s="26">
        <f>ROUND(ROUND(H433,2)*ROUND(G433,3),2)</f>
        <v>0</v>
      </c>
      <c r="O433">
        <f>(I433*21)/100</f>
        <v>0</v>
      </c>
      <c r="P433" t="s">
        <v>23</v>
      </c>
    </row>
    <row r="434" spans="1:5" ht="25.5">
      <c r="A434" s="27" t="s">
        <v>50</v>
      </c>
      <c r="E434" s="28" t="s">
        <v>608</v>
      </c>
    </row>
    <row r="435" spans="1:5" ht="12.75">
      <c r="A435" s="29" t="s">
        <v>52</v>
      </c>
      <c r="E435" s="30" t="s">
        <v>609</v>
      </c>
    </row>
    <row r="436" spans="1:5" ht="255">
      <c r="A436" t="s">
        <v>54</v>
      </c>
      <c r="E436" s="28" t="s">
        <v>599</v>
      </c>
    </row>
    <row r="437" spans="1:16" ht="12.75">
      <c r="A437" s="18" t="s">
        <v>45</v>
      </c>
      <c r="B437" s="22" t="s">
        <v>610</v>
      </c>
      <c r="C437" s="22" t="s">
        <v>611</v>
      </c>
      <c r="D437" s="18" t="s">
        <v>47</v>
      </c>
      <c r="E437" s="23" t="s">
        <v>612</v>
      </c>
      <c r="F437" s="24" t="s">
        <v>183</v>
      </c>
      <c r="G437" s="25">
        <v>50.4</v>
      </c>
      <c r="H437" s="26">
        <v>0</v>
      </c>
      <c r="I437" s="26">
        <f>ROUND(ROUND(H437,2)*ROUND(G437,3),2)</f>
        <v>0</v>
      </c>
      <c r="O437">
        <f>(I437*21)/100</f>
        <v>0</v>
      </c>
      <c r="P437" t="s">
        <v>23</v>
      </c>
    </row>
    <row r="438" spans="1:5" ht="25.5">
      <c r="A438" s="27" t="s">
        <v>50</v>
      </c>
      <c r="E438" s="28" t="s">
        <v>613</v>
      </c>
    </row>
    <row r="439" spans="1:5" ht="12.75">
      <c r="A439" s="29" t="s">
        <v>52</v>
      </c>
      <c r="E439" s="30" t="s">
        <v>614</v>
      </c>
    </row>
    <row r="440" spans="1:5" ht="255">
      <c r="A440" t="s">
        <v>54</v>
      </c>
      <c r="E440" s="28" t="s">
        <v>599</v>
      </c>
    </row>
    <row r="441" spans="1:16" ht="12.75">
      <c r="A441" s="18" t="s">
        <v>45</v>
      </c>
      <c r="B441" s="22" t="s">
        <v>615</v>
      </c>
      <c r="C441" s="22" t="s">
        <v>616</v>
      </c>
      <c r="D441" s="18" t="s">
        <v>47</v>
      </c>
      <c r="E441" s="23" t="s">
        <v>617</v>
      </c>
      <c r="F441" s="24" t="s">
        <v>58</v>
      </c>
      <c r="G441" s="25">
        <v>1</v>
      </c>
      <c r="H441" s="26">
        <v>0</v>
      </c>
      <c r="I441" s="26">
        <f>ROUND(ROUND(H441,2)*ROUND(G441,3),2)</f>
        <v>0</v>
      </c>
      <c r="O441">
        <f>(I441*21)/100</f>
        <v>0</v>
      </c>
      <c r="P441" t="s">
        <v>23</v>
      </c>
    </row>
    <row r="442" spans="1:5" ht="12.75">
      <c r="A442" s="27" t="s">
        <v>50</v>
      </c>
      <c r="E442" s="28" t="s">
        <v>618</v>
      </c>
    </row>
    <row r="443" spans="1:5" ht="12.75">
      <c r="A443" s="29" t="s">
        <v>52</v>
      </c>
      <c r="E443" s="30" t="s">
        <v>117</v>
      </c>
    </row>
    <row r="444" spans="1:5" ht="76.5">
      <c r="A444" t="s">
        <v>54</v>
      </c>
      <c r="E444" s="28" t="s">
        <v>619</v>
      </c>
    </row>
    <row r="445" spans="1:16" ht="12.75">
      <c r="A445" s="18" t="s">
        <v>45</v>
      </c>
      <c r="B445" s="22" t="s">
        <v>620</v>
      </c>
      <c r="C445" s="22" t="s">
        <v>621</v>
      </c>
      <c r="D445" s="18" t="s">
        <v>47</v>
      </c>
      <c r="E445" s="23" t="s">
        <v>622</v>
      </c>
      <c r="F445" s="24" t="s">
        <v>58</v>
      </c>
      <c r="G445" s="25">
        <v>69</v>
      </c>
      <c r="H445" s="26">
        <v>0</v>
      </c>
      <c r="I445" s="26">
        <f>ROUND(ROUND(H445,2)*ROUND(G445,3),2)</f>
        <v>0</v>
      </c>
      <c r="O445">
        <f>(I445*21)/100</f>
        <v>0</v>
      </c>
      <c r="P445" t="s">
        <v>23</v>
      </c>
    </row>
    <row r="446" spans="1:5" ht="25.5">
      <c r="A446" s="27" t="s">
        <v>50</v>
      </c>
      <c r="E446" s="28" t="s">
        <v>623</v>
      </c>
    </row>
    <row r="447" spans="1:5" ht="12.75">
      <c r="A447" s="29" t="s">
        <v>52</v>
      </c>
      <c r="E447" s="30" t="s">
        <v>624</v>
      </c>
    </row>
    <row r="448" spans="1:5" ht="38.25">
      <c r="A448" t="s">
        <v>54</v>
      </c>
      <c r="E448" s="28" t="s">
        <v>625</v>
      </c>
    </row>
    <row r="449" spans="1:18" ht="12.75" customHeight="1">
      <c r="A449" s="5" t="s">
        <v>43</v>
      </c>
      <c r="B449" s="5"/>
      <c r="C449" s="32" t="s">
        <v>40</v>
      </c>
      <c r="D449" s="5"/>
      <c r="E449" s="20" t="s">
        <v>626</v>
      </c>
      <c r="F449" s="5"/>
      <c r="G449" s="5"/>
      <c r="H449" s="5"/>
      <c r="I449" s="33">
        <f>0+Q449</f>
        <v>0</v>
      </c>
      <c r="O449">
        <f>0+R449</f>
        <v>0</v>
      </c>
      <c r="Q449">
        <f>0+I450+I454+I458+I462+I466+I470+I474+I478+I482+I486+I490+I494+I498+I502+I506+I510+I514+I518+I522+I526+I530+I534</f>
        <v>0</v>
      </c>
      <c r="R449">
        <f>0+O450+O454+O458+O462+O466+O470+O474+O478+O482+O486+O490+O494+O498+O502+O506+O510+O514+O518+O522+O526+O530+O534</f>
        <v>0</v>
      </c>
    </row>
    <row r="450" spans="1:16" ht="12.75">
      <c r="A450" s="18" t="s">
        <v>45</v>
      </c>
      <c r="B450" s="22" t="s">
        <v>627</v>
      </c>
      <c r="C450" s="22" t="s">
        <v>628</v>
      </c>
      <c r="D450" s="18" t="s">
        <v>47</v>
      </c>
      <c r="E450" s="23" t="s">
        <v>629</v>
      </c>
      <c r="F450" s="24" t="s">
        <v>183</v>
      </c>
      <c r="G450" s="25">
        <v>4.5</v>
      </c>
      <c r="H450" s="26">
        <v>0</v>
      </c>
      <c r="I450" s="26">
        <f>ROUND(ROUND(H450,2)*ROUND(G450,3),2)</f>
        <v>0</v>
      </c>
      <c r="O450">
        <f>(I450*21)/100</f>
        <v>0</v>
      </c>
      <c r="P450" t="s">
        <v>23</v>
      </c>
    </row>
    <row r="451" spans="1:5" ht="38.25">
      <c r="A451" s="27" t="s">
        <v>50</v>
      </c>
      <c r="E451" s="28" t="s">
        <v>630</v>
      </c>
    </row>
    <row r="452" spans="1:5" ht="12.75">
      <c r="A452" s="29" t="s">
        <v>52</v>
      </c>
      <c r="E452" s="30" t="s">
        <v>631</v>
      </c>
    </row>
    <row r="453" spans="1:5" ht="63.75">
      <c r="A453" t="s">
        <v>54</v>
      </c>
      <c r="E453" s="28" t="s">
        <v>632</v>
      </c>
    </row>
    <row r="454" spans="1:16" ht="12.75">
      <c r="A454" s="18" t="s">
        <v>45</v>
      </c>
      <c r="B454" s="22" t="s">
        <v>633</v>
      </c>
      <c r="C454" s="22" t="s">
        <v>634</v>
      </c>
      <c r="D454" s="18" t="s">
        <v>47</v>
      </c>
      <c r="E454" s="23" t="s">
        <v>635</v>
      </c>
      <c r="F454" s="24" t="s">
        <v>183</v>
      </c>
      <c r="G454" s="25">
        <v>15</v>
      </c>
      <c r="H454" s="26">
        <v>0</v>
      </c>
      <c r="I454" s="26">
        <f>ROUND(ROUND(H454,2)*ROUND(G454,3),2)</f>
        <v>0</v>
      </c>
      <c r="O454">
        <f>(I454*21)/100</f>
        <v>0</v>
      </c>
      <c r="P454" t="s">
        <v>23</v>
      </c>
    </row>
    <row r="455" spans="1:5" ht="25.5">
      <c r="A455" s="27" t="s">
        <v>50</v>
      </c>
      <c r="E455" s="28" t="s">
        <v>636</v>
      </c>
    </row>
    <row r="456" spans="1:5" ht="12.75">
      <c r="A456" s="29" t="s">
        <v>52</v>
      </c>
      <c r="E456" s="30" t="s">
        <v>609</v>
      </c>
    </row>
    <row r="457" spans="1:5" ht="63.75">
      <c r="A457" t="s">
        <v>54</v>
      </c>
      <c r="E457" s="28" t="s">
        <v>637</v>
      </c>
    </row>
    <row r="458" spans="1:16" ht="12.75">
      <c r="A458" s="18" t="s">
        <v>45</v>
      </c>
      <c r="B458" s="22" t="s">
        <v>638</v>
      </c>
      <c r="C458" s="22" t="s">
        <v>639</v>
      </c>
      <c r="D458" s="18" t="s">
        <v>89</v>
      </c>
      <c r="E458" s="23" t="s">
        <v>640</v>
      </c>
      <c r="F458" s="24" t="s">
        <v>183</v>
      </c>
      <c r="G458" s="25">
        <v>563</v>
      </c>
      <c r="H458" s="26">
        <v>0</v>
      </c>
      <c r="I458" s="26">
        <f>ROUND(ROUND(H458,2)*ROUND(G458,3),2)</f>
        <v>0</v>
      </c>
      <c r="O458">
        <f>(I458*21)/100</f>
        <v>0</v>
      </c>
      <c r="P458" t="s">
        <v>23</v>
      </c>
    </row>
    <row r="459" spans="1:5" ht="25.5">
      <c r="A459" s="27" t="s">
        <v>50</v>
      </c>
      <c r="E459" s="28" t="s">
        <v>641</v>
      </c>
    </row>
    <row r="460" spans="1:5" ht="51">
      <c r="A460" s="29" t="s">
        <v>52</v>
      </c>
      <c r="E460" s="30" t="s">
        <v>642</v>
      </c>
    </row>
    <row r="461" spans="1:5" ht="51">
      <c r="A461" t="s">
        <v>54</v>
      </c>
      <c r="E461" s="28" t="s">
        <v>643</v>
      </c>
    </row>
    <row r="462" spans="1:16" ht="12.75">
      <c r="A462" s="18" t="s">
        <v>45</v>
      </c>
      <c r="B462" s="22" t="s">
        <v>644</v>
      </c>
      <c r="C462" s="22" t="s">
        <v>639</v>
      </c>
      <c r="D462" s="18" t="s">
        <v>95</v>
      </c>
      <c r="E462" s="23" t="s">
        <v>640</v>
      </c>
      <c r="F462" s="24" t="s">
        <v>183</v>
      </c>
      <c r="G462" s="25">
        <v>816</v>
      </c>
      <c r="H462" s="26">
        <v>0</v>
      </c>
      <c r="I462" s="26">
        <f>ROUND(ROUND(H462,2)*ROUND(G462,3),2)</f>
        <v>0</v>
      </c>
      <c r="O462">
        <f>(I462*21)/100</f>
        <v>0</v>
      </c>
      <c r="P462" t="s">
        <v>23</v>
      </c>
    </row>
    <row r="463" spans="1:5" ht="25.5">
      <c r="A463" s="27" t="s">
        <v>50</v>
      </c>
      <c r="E463" s="28" t="s">
        <v>645</v>
      </c>
    </row>
    <row r="464" spans="1:5" ht="12.75">
      <c r="A464" s="29" t="s">
        <v>52</v>
      </c>
      <c r="E464" s="30" t="s">
        <v>646</v>
      </c>
    </row>
    <row r="465" spans="1:5" ht="51">
      <c r="A465" t="s">
        <v>54</v>
      </c>
      <c r="E465" s="28" t="s">
        <v>643</v>
      </c>
    </row>
    <row r="466" spans="1:16" ht="12.75">
      <c r="A466" s="18" t="s">
        <v>45</v>
      </c>
      <c r="B466" s="22" t="s">
        <v>647</v>
      </c>
      <c r="C466" s="22" t="s">
        <v>639</v>
      </c>
      <c r="D466" s="18" t="s">
        <v>98</v>
      </c>
      <c r="E466" s="23" t="s">
        <v>640</v>
      </c>
      <c r="F466" s="24" t="s">
        <v>183</v>
      </c>
      <c r="G466" s="25">
        <v>15</v>
      </c>
      <c r="H466" s="26">
        <v>0</v>
      </c>
      <c r="I466" s="26">
        <f>ROUND(ROUND(H466,2)*ROUND(G466,3),2)</f>
        <v>0</v>
      </c>
      <c r="O466">
        <f>(I466*21)/100</f>
        <v>0</v>
      </c>
      <c r="P466" t="s">
        <v>23</v>
      </c>
    </row>
    <row r="467" spans="1:5" ht="38.25">
      <c r="A467" s="27" t="s">
        <v>50</v>
      </c>
      <c r="E467" s="28" t="s">
        <v>648</v>
      </c>
    </row>
    <row r="468" spans="1:5" ht="12.75">
      <c r="A468" s="29" t="s">
        <v>52</v>
      </c>
      <c r="E468" s="30" t="s">
        <v>609</v>
      </c>
    </row>
    <row r="469" spans="1:5" ht="51">
      <c r="A469" t="s">
        <v>54</v>
      </c>
      <c r="E469" s="28" t="s">
        <v>643</v>
      </c>
    </row>
    <row r="470" spans="1:16" ht="12.75">
      <c r="A470" s="18" t="s">
        <v>45</v>
      </c>
      <c r="B470" s="22" t="s">
        <v>649</v>
      </c>
      <c r="C470" s="22" t="s">
        <v>639</v>
      </c>
      <c r="D470" s="18" t="s">
        <v>101</v>
      </c>
      <c r="E470" s="23" t="s">
        <v>640</v>
      </c>
      <c r="F470" s="24" t="s">
        <v>183</v>
      </c>
      <c r="G470" s="25">
        <v>144</v>
      </c>
      <c r="H470" s="26">
        <v>0</v>
      </c>
      <c r="I470" s="26">
        <f>ROUND(ROUND(H470,2)*ROUND(G470,3),2)</f>
        <v>0</v>
      </c>
      <c r="O470">
        <f>(I470*21)/100</f>
        <v>0</v>
      </c>
      <c r="P470" t="s">
        <v>23</v>
      </c>
    </row>
    <row r="471" spans="1:5" ht="25.5">
      <c r="A471" s="27" t="s">
        <v>50</v>
      </c>
      <c r="E471" s="28" t="s">
        <v>650</v>
      </c>
    </row>
    <row r="472" spans="1:5" ht="12.75">
      <c r="A472" s="29" t="s">
        <v>52</v>
      </c>
      <c r="E472" s="30" t="s">
        <v>651</v>
      </c>
    </row>
    <row r="473" spans="1:5" ht="51">
      <c r="A473" t="s">
        <v>54</v>
      </c>
      <c r="E473" s="28" t="s">
        <v>643</v>
      </c>
    </row>
    <row r="474" spans="1:16" ht="12.75">
      <c r="A474" s="18" t="s">
        <v>45</v>
      </c>
      <c r="B474" s="22" t="s">
        <v>652</v>
      </c>
      <c r="C474" s="22" t="s">
        <v>653</v>
      </c>
      <c r="D474" s="18" t="s">
        <v>47</v>
      </c>
      <c r="E474" s="23" t="s">
        <v>654</v>
      </c>
      <c r="F474" s="24" t="s">
        <v>183</v>
      </c>
      <c r="G474" s="25">
        <v>15.5</v>
      </c>
      <c r="H474" s="26">
        <v>0</v>
      </c>
      <c r="I474" s="26">
        <f>ROUND(ROUND(H474,2)*ROUND(G474,3),2)</f>
        <v>0</v>
      </c>
      <c r="O474">
        <f>(I474*21)/100</f>
        <v>0</v>
      </c>
      <c r="P474" t="s">
        <v>23</v>
      </c>
    </row>
    <row r="475" spans="1:5" ht="63.75">
      <c r="A475" s="27" t="s">
        <v>50</v>
      </c>
      <c r="E475" s="28" t="s">
        <v>655</v>
      </c>
    </row>
    <row r="476" spans="1:5" ht="12.75">
      <c r="A476" s="29" t="s">
        <v>52</v>
      </c>
      <c r="E476" s="30" t="s">
        <v>656</v>
      </c>
    </row>
    <row r="477" spans="1:5" ht="63.75">
      <c r="A477" t="s">
        <v>54</v>
      </c>
      <c r="E477" s="28" t="s">
        <v>657</v>
      </c>
    </row>
    <row r="478" spans="1:16" ht="12.75">
      <c r="A478" s="18" t="s">
        <v>45</v>
      </c>
      <c r="B478" s="22" t="s">
        <v>658</v>
      </c>
      <c r="C478" s="22" t="s">
        <v>659</v>
      </c>
      <c r="D478" s="18" t="s">
        <v>47</v>
      </c>
      <c r="E478" s="23" t="s">
        <v>660</v>
      </c>
      <c r="F478" s="24" t="s">
        <v>183</v>
      </c>
      <c r="G478" s="25">
        <v>340.6</v>
      </c>
      <c r="H478" s="26">
        <v>0</v>
      </c>
      <c r="I478" s="26">
        <f>ROUND(ROUND(H478,2)*ROUND(G478,3),2)</f>
        <v>0</v>
      </c>
      <c r="O478">
        <f>(I478*21)/100</f>
        <v>0</v>
      </c>
      <c r="P478" t="s">
        <v>23</v>
      </c>
    </row>
    <row r="479" spans="1:5" ht="25.5">
      <c r="A479" s="27" t="s">
        <v>50</v>
      </c>
      <c r="E479" s="28" t="s">
        <v>661</v>
      </c>
    </row>
    <row r="480" spans="1:5" ht="12.75">
      <c r="A480" s="29" t="s">
        <v>52</v>
      </c>
      <c r="E480" s="30" t="s">
        <v>662</v>
      </c>
    </row>
    <row r="481" spans="1:5" ht="25.5">
      <c r="A481" t="s">
        <v>54</v>
      </c>
      <c r="E481" s="28" t="s">
        <v>663</v>
      </c>
    </row>
    <row r="482" spans="1:16" ht="12.75">
      <c r="A482" s="18" t="s">
        <v>45</v>
      </c>
      <c r="B482" s="22" t="s">
        <v>664</v>
      </c>
      <c r="C482" s="22" t="s">
        <v>665</v>
      </c>
      <c r="D482" s="18" t="s">
        <v>47</v>
      </c>
      <c r="E482" s="23" t="s">
        <v>666</v>
      </c>
      <c r="F482" s="24" t="s">
        <v>183</v>
      </c>
      <c r="G482" s="25">
        <v>323.4</v>
      </c>
      <c r="H482" s="26">
        <v>0</v>
      </c>
      <c r="I482" s="26">
        <f>ROUND(ROUND(H482,2)*ROUND(G482,3),2)</f>
        <v>0</v>
      </c>
      <c r="O482">
        <f>(I482*21)/100</f>
        <v>0</v>
      </c>
      <c r="P482" t="s">
        <v>23</v>
      </c>
    </row>
    <row r="483" spans="1:5" ht="12.75">
      <c r="A483" s="27" t="s">
        <v>50</v>
      </c>
      <c r="E483" s="28" t="s">
        <v>667</v>
      </c>
    </row>
    <row r="484" spans="1:5" ht="12.75">
      <c r="A484" s="29" t="s">
        <v>52</v>
      </c>
      <c r="E484" s="30" t="s">
        <v>668</v>
      </c>
    </row>
    <row r="485" spans="1:5" ht="25.5">
      <c r="A485" t="s">
        <v>54</v>
      </c>
      <c r="E485" s="28" t="s">
        <v>663</v>
      </c>
    </row>
    <row r="486" spans="1:16" ht="12.75">
      <c r="A486" s="18" t="s">
        <v>45</v>
      </c>
      <c r="B486" s="22" t="s">
        <v>669</v>
      </c>
      <c r="C486" s="22" t="s">
        <v>670</v>
      </c>
      <c r="D486" s="18" t="s">
        <v>47</v>
      </c>
      <c r="E486" s="23" t="s">
        <v>671</v>
      </c>
      <c r="F486" s="24" t="s">
        <v>183</v>
      </c>
      <c r="G486" s="25">
        <v>664</v>
      </c>
      <c r="H486" s="26">
        <v>0</v>
      </c>
      <c r="I486" s="26">
        <f>ROUND(ROUND(H486,2)*ROUND(G486,3),2)</f>
        <v>0</v>
      </c>
      <c r="O486">
        <f>(I486*21)/100</f>
        <v>0</v>
      </c>
      <c r="P486" t="s">
        <v>23</v>
      </c>
    </row>
    <row r="487" spans="1:5" ht="38.25">
      <c r="A487" s="27" t="s">
        <v>50</v>
      </c>
      <c r="E487" s="28" t="s">
        <v>672</v>
      </c>
    </row>
    <row r="488" spans="1:5" ht="12.75">
      <c r="A488" s="29" t="s">
        <v>52</v>
      </c>
      <c r="E488" s="30" t="s">
        <v>673</v>
      </c>
    </row>
    <row r="489" spans="1:5" ht="38.25">
      <c r="A489" t="s">
        <v>54</v>
      </c>
      <c r="E489" s="28" t="s">
        <v>674</v>
      </c>
    </row>
    <row r="490" spans="1:16" ht="25.5">
      <c r="A490" s="18" t="s">
        <v>45</v>
      </c>
      <c r="B490" s="22" t="s">
        <v>675</v>
      </c>
      <c r="C490" s="22" t="s">
        <v>676</v>
      </c>
      <c r="D490" s="18" t="s">
        <v>47</v>
      </c>
      <c r="E490" s="23" t="s">
        <v>677</v>
      </c>
      <c r="F490" s="24" t="s">
        <v>183</v>
      </c>
      <c r="G490" s="25">
        <v>50.4</v>
      </c>
      <c r="H490" s="26">
        <v>0</v>
      </c>
      <c r="I490" s="26">
        <f>ROUND(ROUND(H490,2)*ROUND(G490,3),2)</f>
        <v>0</v>
      </c>
      <c r="O490">
        <f>(I490*21)/100</f>
        <v>0</v>
      </c>
      <c r="P490" t="s">
        <v>23</v>
      </c>
    </row>
    <row r="491" spans="1:5" ht="38.25">
      <c r="A491" s="27" t="s">
        <v>50</v>
      </c>
      <c r="E491" s="28" t="s">
        <v>678</v>
      </c>
    </row>
    <row r="492" spans="1:5" ht="12.75">
      <c r="A492" s="29" t="s">
        <v>52</v>
      </c>
      <c r="E492" s="30" t="s">
        <v>614</v>
      </c>
    </row>
    <row r="493" spans="1:5" ht="89.25">
      <c r="A493" t="s">
        <v>54</v>
      </c>
      <c r="E493" s="28" t="s">
        <v>679</v>
      </c>
    </row>
    <row r="494" spans="1:16" ht="25.5">
      <c r="A494" s="18" t="s">
        <v>45</v>
      </c>
      <c r="B494" s="22" t="s">
        <v>680</v>
      </c>
      <c r="C494" s="22" t="s">
        <v>681</v>
      </c>
      <c r="D494" s="18" t="s">
        <v>47</v>
      </c>
      <c r="E494" s="23" t="s">
        <v>682</v>
      </c>
      <c r="F494" s="24" t="s">
        <v>183</v>
      </c>
      <c r="G494" s="25">
        <v>24.2</v>
      </c>
      <c r="H494" s="26">
        <v>0</v>
      </c>
      <c r="I494" s="26">
        <f>ROUND(ROUND(H494,2)*ROUND(G494,3),2)</f>
        <v>0</v>
      </c>
      <c r="O494">
        <f>(I494*21)/100</f>
        <v>0</v>
      </c>
      <c r="P494" t="s">
        <v>23</v>
      </c>
    </row>
    <row r="495" spans="1:5" ht="25.5">
      <c r="A495" s="27" t="s">
        <v>50</v>
      </c>
      <c r="E495" s="28" t="s">
        <v>683</v>
      </c>
    </row>
    <row r="496" spans="1:5" ht="12.75">
      <c r="A496" s="29" t="s">
        <v>52</v>
      </c>
      <c r="E496" s="30" t="s">
        <v>684</v>
      </c>
    </row>
    <row r="497" spans="1:5" ht="89.25">
      <c r="A497" t="s">
        <v>54</v>
      </c>
      <c r="E497" s="28" t="s">
        <v>679</v>
      </c>
    </row>
    <row r="498" spans="1:16" ht="12.75">
      <c r="A498" s="18" t="s">
        <v>45</v>
      </c>
      <c r="B498" s="22" t="s">
        <v>685</v>
      </c>
      <c r="C498" s="22" t="s">
        <v>686</v>
      </c>
      <c r="D498" s="18" t="s">
        <v>47</v>
      </c>
      <c r="E498" s="23" t="s">
        <v>687</v>
      </c>
      <c r="F498" s="24" t="s">
        <v>49</v>
      </c>
      <c r="G498" s="25">
        <v>10</v>
      </c>
      <c r="H498" s="26">
        <v>0</v>
      </c>
      <c r="I498" s="26">
        <f>ROUND(ROUND(H498,2)*ROUND(G498,3),2)</f>
        <v>0</v>
      </c>
      <c r="O498">
        <f>(I498*21)/100</f>
        <v>0</v>
      </c>
      <c r="P498" t="s">
        <v>23</v>
      </c>
    </row>
    <row r="499" spans="1:5" ht="51">
      <c r="A499" s="27" t="s">
        <v>50</v>
      </c>
      <c r="E499" s="28" t="s">
        <v>688</v>
      </c>
    </row>
    <row r="500" spans="1:5" ht="12.75">
      <c r="A500" s="29" t="s">
        <v>52</v>
      </c>
      <c r="E500" s="30" t="s">
        <v>574</v>
      </c>
    </row>
    <row r="501" spans="1:5" ht="25.5">
      <c r="A501" t="s">
        <v>54</v>
      </c>
      <c r="E501" s="28" t="s">
        <v>689</v>
      </c>
    </row>
    <row r="502" spans="1:16" ht="12.75">
      <c r="A502" s="18" t="s">
        <v>45</v>
      </c>
      <c r="B502" s="22" t="s">
        <v>690</v>
      </c>
      <c r="C502" s="22" t="s">
        <v>691</v>
      </c>
      <c r="D502" s="18" t="s">
        <v>89</v>
      </c>
      <c r="E502" s="23" t="s">
        <v>692</v>
      </c>
      <c r="F502" s="24" t="s">
        <v>138</v>
      </c>
      <c r="G502" s="25">
        <v>2</v>
      </c>
      <c r="H502" s="26">
        <v>0</v>
      </c>
      <c r="I502" s="26">
        <f>ROUND(ROUND(H502,2)*ROUND(G502,3),2)</f>
        <v>0</v>
      </c>
      <c r="O502">
        <f>(I502*21)/100</f>
        <v>0</v>
      </c>
      <c r="P502" t="s">
        <v>23</v>
      </c>
    </row>
    <row r="503" spans="1:5" ht="51">
      <c r="A503" s="27" t="s">
        <v>50</v>
      </c>
      <c r="E503" s="28" t="s">
        <v>693</v>
      </c>
    </row>
    <row r="504" spans="1:5" ht="12.75">
      <c r="A504" s="29" t="s">
        <v>52</v>
      </c>
      <c r="E504" s="30" t="s">
        <v>694</v>
      </c>
    </row>
    <row r="505" spans="1:5" ht="114.75">
      <c r="A505" t="s">
        <v>54</v>
      </c>
      <c r="E505" s="28" t="s">
        <v>695</v>
      </c>
    </row>
    <row r="506" spans="1:16" ht="12.75">
      <c r="A506" s="18" t="s">
        <v>45</v>
      </c>
      <c r="B506" s="22" t="s">
        <v>696</v>
      </c>
      <c r="C506" s="22" t="s">
        <v>691</v>
      </c>
      <c r="D506" s="18" t="s">
        <v>95</v>
      </c>
      <c r="E506" s="23" t="s">
        <v>692</v>
      </c>
      <c r="F506" s="24" t="s">
        <v>138</v>
      </c>
      <c r="G506" s="25">
        <v>1.008</v>
      </c>
      <c r="H506" s="26">
        <v>0</v>
      </c>
      <c r="I506" s="26">
        <f>ROUND(ROUND(H506,2)*ROUND(G506,3),2)</f>
        <v>0</v>
      </c>
      <c r="O506">
        <f>(I506*21)/100</f>
        <v>0</v>
      </c>
      <c r="P506" t="s">
        <v>23</v>
      </c>
    </row>
    <row r="507" spans="1:5" ht="38.25">
      <c r="A507" s="27" t="s">
        <v>50</v>
      </c>
      <c r="E507" s="28" t="s">
        <v>697</v>
      </c>
    </row>
    <row r="508" spans="1:5" ht="12.75">
      <c r="A508" s="29" t="s">
        <v>52</v>
      </c>
      <c r="E508" s="30" t="s">
        <v>698</v>
      </c>
    </row>
    <row r="509" spans="1:5" ht="114.75">
      <c r="A509" t="s">
        <v>54</v>
      </c>
      <c r="E509" s="28" t="s">
        <v>695</v>
      </c>
    </row>
    <row r="510" spans="1:16" ht="12.75">
      <c r="A510" s="18" t="s">
        <v>45</v>
      </c>
      <c r="B510" s="22" t="s">
        <v>699</v>
      </c>
      <c r="C510" s="22" t="s">
        <v>700</v>
      </c>
      <c r="D510" s="18" t="s">
        <v>47</v>
      </c>
      <c r="E510" s="23" t="s">
        <v>701</v>
      </c>
      <c r="F510" s="24" t="s">
        <v>138</v>
      </c>
      <c r="G510" s="25">
        <v>34.2</v>
      </c>
      <c r="H510" s="26">
        <v>0</v>
      </c>
      <c r="I510" s="26">
        <f>ROUND(ROUND(H510,2)*ROUND(G510,3),2)</f>
        <v>0</v>
      </c>
      <c r="O510">
        <f>(I510*21)/100</f>
        <v>0</v>
      </c>
      <c r="P510" t="s">
        <v>23</v>
      </c>
    </row>
    <row r="511" spans="1:5" ht="76.5">
      <c r="A511" s="27" t="s">
        <v>50</v>
      </c>
      <c r="E511" s="28" t="s">
        <v>702</v>
      </c>
    </row>
    <row r="512" spans="1:5" ht="38.25">
      <c r="A512" s="29" t="s">
        <v>52</v>
      </c>
      <c r="E512" s="30" t="s">
        <v>703</v>
      </c>
    </row>
    <row r="513" spans="1:5" ht="114.75">
      <c r="A513" t="s">
        <v>54</v>
      </c>
      <c r="E513" s="28" t="s">
        <v>695</v>
      </c>
    </row>
    <row r="514" spans="1:16" ht="12.75">
      <c r="A514" s="18" t="s">
        <v>45</v>
      </c>
      <c r="B514" s="22" t="s">
        <v>704</v>
      </c>
      <c r="C514" s="22" t="s">
        <v>705</v>
      </c>
      <c r="D514" s="18" t="s">
        <v>89</v>
      </c>
      <c r="E514" s="23" t="s">
        <v>706</v>
      </c>
      <c r="F514" s="24" t="s">
        <v>183</v>
      </c>
      <c r="G514" s="25">
        <v>30</v>
      </c>
      <c r="H514" s="26">
        <v>0</v>
      </c>
      <c r="I514" s="26">
        <f>ROUND(ROUND(H514,2)*ROUND(G514,3),2)</f>
        <v>0</v>
      </c>
      <c r="O514">
        <f>(I514*21)/100</f>
        <v>0</v>
      </c>
      <c r="P514" t="s">
        <v>23</v>
      </c>
    </row>
    <row r="515" spans="1:5" ht="25.5">
      <c r="A515" s="27" t="s">
        <v>50</v>
      </c>
      <c r="E515" s="28" t="s">
        <v>707</v>
      </c>
    </row>
    <row r="516" spans="1:5" ht="12.75">
      <c r="A516" s="29" t="s">
        <v>52</v>
      </c>
      <c r="E516" s="30" t="s">
        <v>598</v>
      </c>
    </row>
    <row r="517" spans="1:5" ht="127.5">
      <c r="A517" t="s">
        <v>54</v>
      </c>
      <c r="E517" s="28" t="s">
        <v>708</v>
      </c>
    </row>
    <row r="518" spans="1:16" ht="12.75">
      <c r="A518" s="18" t="s">
        <v>45</v>
      </c>
      <c r="B518" s="22" t="s">
        <v>709</v>
      </c>
      <c r="C518" s="22" t="s">
        <v>705</v>
      </c>
      <c r="D518" s="18" t="s">
        <v>95</v>
      </c>
      <c r="E518" s="23" t="s">
        <v>706</v>
      </c>
      <c r="F518" s="24" t="s">
        <v>183</v>
      </c>
      <c r="G518" s="25">
        <v>13</v>
      </c>
      <c r="H518" s="26">
        <v>0</v>
      </c>
      <c r="I518" s="26">
        <f>ROUND(ROUND(H518,2)*ROUND(G518,3),2)</f>
        <v>0</v>
      </c>
      <c r="O518">
        <f>(I518*21)/100</f>
        <v>0</v>
      </c>
      <c r="P518" t="s">
        <v>23</v>
      </c>
    </row>
    <row r="519" spans="1:5" ht="51">
      <c r="A519" s="27" t="s">
        <v>50</v>
      </c>
      <c r="E519" s="28" t="s">
        <v>710</v>
      </c>
    </row>
    <row r="520" spans="1:5" ht="12.75">
      <c r="A520" s="29" t="s">
        <v>52</v>
      </c>
      <c r="E520" s="30" t="s">
        <v>711</v>
      </c>
    </row>
    <row r="521" spans="1:5" ht="127.5">
      <c r="A521" t="s">
        <v>54</v>
      </c>
      <c r="E521" s="28" t="s">
        <v>708</v>
      </c>
    </row>
    <row r="522" spans="1:16" ht="12.75">
      <c r="A522" s="18" t="s">
        <v>45</v>
      </c>
      <c r="B522" s="22" t="s">
        <v>712</v>
      </c>
      <c r="C522" s="22" t="s">
        <v>713</v>
      </c>
      <c r="D522" s="18" t="s">
        <v>47</v>
      </c>
      <c r="E522" s="23" t="s">
        <v>714</v>
      </c>
      <c r="F522" s="24" t="s">
        <v>183</v>
      </c>
      <c r="G522" s="25">
        <v>60</v>
      </c>
      <c r="H522" s="26">
        <v>0</v>
      </c>
      <c r="I522" s="26">
        <f>ROUND(ROUND(H522,2)*ROUND(G522,3),2)</f>
        <v>0</v>
      </c>
      <c r="O522">
        <f>(I522*21)/100</f>
        <v>0</v>
      </c>
      <c r="P522" t="s">
        <v>23</v>
      </c>
    </row>
    <row r="523" spans="1:5" ht="63.75">
      <c r="A523" s="27" t="s">
        <v>50</v>
      </c>
      <c r="E523" s="28" t="s">
        <v>715</v>
      </c>
    </row>
    <row r="524" spans="1:5" ht="12.75">
      <c r="A524" s="29" t="s">
        <v>52</v>
      </c>
      <c r="E524" s="30" t="s">
        <v>716</v>
      </c>
    </row>
    <row r="525" spans="1:5" ht="127.5">
      <c r="A525" t="s">
        <v>54</v>
      </c>
      <c r="E525" s="28" t="s">
        <v>708</v>
      </c>
    </row>
    <row r="526" spans="1:16" ht="12.75">
      <c r="A526" s="18" t="s">
        <v>45</v>
      </c>
      <c r="B526" s="22" t="s">
        <v>717</v>
      </c>
      <c r="C526" s="22" t="s">
        <v>718</v>
      </c>
      <c r="D526" s="18" t="s">
        <v>47</v>
      </c>
      <c r="E526" s="23" t="s">
        <v>719</v>
      </c>
      <c r="F526" s="24" t="s">
        <v>183</v>
      </c>
      <c r="G526" s="25">
        <v>12</v>
      </c>
      <c r="H526" s="26">
        <v>0</v>
      </c>
      <c r="I526" s="26">
        <f>ROUND(ROUND(H526,2)*ROUND(G526,3),2)</f>
        <v>0</v>
      </c>
      <c r="O526">
        <f>(I526*21)/100</f>
        <v>0</v>
      </c>
      <c r="P526" t="s">
        <v>23</v>
      </c>
    </row>
    <row r="527" spans="1:5" ht="38.25">
      <c r="A527" s="27" t="s">
        <v>50</v>
      </c>
      <c r="E527" s="28" t="s">
        <v>720</v>
      </c>
    </row>
    <row r="528" spans="1:5" ht="12.75">
      <c r="A528" s="29" t="s">
        <v>52</v>
      </c>
      <c r="E528" s="30" t="s">
        <v>267</v>
      </c>
    </row>
    <row r="529" spans="1:5" ht="127.5">
      <c r="A529" t="s">
        <v>54</v>
      </c>
      <c r="E529" s="28" t="s">
        <v>708</v>
      </c>
    </row>
    <row r="530" spans="1:16" ht="12.75">
      <c r="A530" s="18" t="s">
        <v>45</v>
      </c>
      <c r="B530" s="22" t="s">
        <v>721</v>
      </c>
      <c r="C530" s="22" t="s">
        <v>722</v>
      </c>
      <c r="D530" s="18" t="s">
        <v>393</v>
      </c>
      <c r="E530" s="23" t="s">
        <v>723</v>
      </c>
      <c r="F530" s="24" t="s">
        <v>183</v>
      </c>
      <c r="G530" s="25">
        <v>31</v>
      </c>
      <c r="H530" s="26">
        <v>0</v>
      </c>
      <c r="I530" s="26">
        <f>ROUND(ROUND(H530,2)*ROUND(G530,3),2)</f>
        <v>0</v>
      </c>
      <c r="O530">
        <f>(I530*21)/100</f>
        <v>0</v>
      </c>
      <c r="P530" t="s">
        <v>23</v>
      </c>
    </row>
    <row r="531" spans="1:5" ht="38.25">
      <c r="A531" s="27" t="s">
        <v>50</v>
      </c>
      <c r="E531" s="28" t="s">
        <v>724</v>
      </c>
    </row>
    <row r="532" spans="1:5" ht="12.75">
      <c r="A532" s="29" t="s">
        <v>52</v>
      </c>
      <c r="E532" s="30" t="s">
        <v>725</v>
      </c>
    </row>
    <row r="533" spans="1:5" ht="89.25">
      <c r="A533" t="s">
        <v>54</v>
      </c>
      <c r="E533" s="28" t="s">
        <v>726</v>
      </c>
    </row>
    <row r="534" spans="1:16" ht="12.75">
      <c r="A534" s="18" t="s">
        <v>45</v>
      </c>
      <c r="B534" s="22" t="s">
        <v>727</v>
      </c>
      <c r="C534" s="22" t="s">
        <v>728</v>
      </c>
      <c r="D534" s="18" t="s">
        <v>47</v>
      </c>
      <c r="E534" s="23" t="s">
        <v>729</v>
      </c>
      <c r="F534" s="24" t="s">
        <v>58</v>
      </c>
      <c r="G534" s="25">
        <v>1</v>
      </c>
      <c r="H534" s="26">
        <v>0</v>
      </c>
      <c r="I534" s="26">
        <f>ROUND(ROUND(H534,2)*ROUND(G534,3),2)</f>
        <v>0</v>
      </c>
      <c r="O534">
        <f>(I534*21)/100</f>
        <v>0</v>
      </c>
      <c r="P534" t="s">
        <v>23</v>
      </c>
    </row>
    <row r="535" spans="1:5" ht="12.75">
      <c r="A535" s="27" t="s">
        <v>50</v>
      </c>
      <c r="E535" s="28" t="s">
        <v>47</v>
      </c>
    </row>
    <row r="536" spans="1:5" ht="12.75">
      <c r="A536" s="29" t="s">
        <v>52</v>
      </c>
      <c r="E536" s="30" t="s">
        <v>117</v>
      </c>
    </row>
    <row r="537" spans="1:5" ht="102">
      <c r="A537" t="s">
        <v>54</v>
      </c>
      <c r="E537" s="28" t="s">
        <v>730</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0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0+O8+O13+O34+O47+O96</f>
        <v>0</v>
      </c>
      <c r="P2" t="s">
        <v>22</v>
      </c>
    </row>
    <row r="3" spans="1:16" ht="15" customHeight="1">
      <c r="A3" t="s">
        <v>12</v>
      </c>
      <c r="B3" s="10" t="s">
        <v>14</v>
      </c>
      <c r="C3" s="37" t="s">
        <v>15</v>
      </c>
      <c r="D3" s="34"/>
      <c r="E3" s="11" t="s">
        <v>16</v>
      </c>
      <c r="F3" s="1"/>
      <c r="G3" s="8"/>
      <c r="H3" s="7" t="s">
        <v>731</v>
      </c>
      <c r="I3" s="31">
        <f>0+I8+I13+I34+I47+I96</f>
        <v>0</v>
      </c>
      <c r="O3" t="s">
        <v>19</v>
      </c>
      <c r="P3" t="s">
        <v>23</v>
      </c>
    </row>
    <row r="4" spans="1:16" ht="15" customHeight="1">
      <c r="A4" t="s">
        <v>17</v>
      </c>
      <c r="B4" s="13" t="s">
        <v>18</v>
      </c>
      <c r="C4" s="38" t="s">
        <v>731</v>
      </c>
      <c r="D4" s="39"/>
      <c r="E4" s="14" t="s">
        <v>732</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f>
        <v>0</v>
      </c>
      <c r="R8">
        <f>0+O9</f>
        <v>0</v>
      </c>
    </row>
    <row r="9" spans="1:16" ht="12.75">
      <c r="A9" s="18" t="s">
        <v>45</v>
      </c>
      <c r="B9" s="22" t="s">
        <v>29</v>
      </c>
      <c r="C9" s="22" t="s">
        <v>88</v>
      </c>
      <c r="D9" s="18" t="s">
        <v>89</v>
      </c>
      <c r="E9" s="23" t="s">
        <v>90</v>
      </c>
      <c r="F9" s="24" t="s">
        <v>91</v>
      </c>
      <c r="G9" s="25">
        <v>1049.4</v>
      </c>
      <c r="H9" s="26">
        <v>0</v>
      </c>
      <c r="I9" s="26">
        <f>ROUND(ROUND(H9,2)*ROUND(G9,3),2)</f>
        <v>0</v>
      </c>
      <c r="O9">
        <f>(I9*21)/100</f>
        <v>0</v>
      </c>
      <c r="P9" t="s">
        <v>23</v>
      </c>
    </row>
    <row r="10" spans="1:5" ht="12.75">
      <c r="A10" s="27" t="s">
        <v>50</v>
      </c>
      <c r="E10" s="28" t="s">
        <v>733</v>
      </c>
    </row>
    <row r="11" spans="1:5" ht="12.75">
      <c r="A11" s="29" t="s">
        <v>52</v>
      </c>
      <c r="E11" s="30" t="s">
        <v>734</v>
      </c>
    </row>
    <row r="12" spans="1:5" ht="25.5">
      <c r="A12" t="s">
        <v>54</v>
      </c>
      <c r="E12" s="28" t="s">
        <v>94</v>
      </c>
    </row>
    <row r="13" spans="1:18" ht="12.75" customHeight="1">
      <c r="A13" s="5" t="s">
        <v>43</v>
      </c>
      <c r="B13" s="5"/>
      <c r="C13" s="32" t="s">
        <v>29</v>
      </c>
      <c r="D13" s="5"/>
      <c r="E13" s="20" t="s">
        <v>44</v>
      </c>
      <c r="F13" s="5"/>
      <c r="G13" s="5"/>
      <c r="H13" s="5"/>
      <c r="I13" s="33">
        <f>0+Q13</f>
        <v>0</v>
      </c>
      <c r="O13">
        <f>0+R13</f>
        <v>0</v>
      </c>
      <c r="Q13">
        <f>0+I14+I18+I22+I26+I30</f>
        <v>0</v>
      </c>
      <c r="R13">
        <f>0+O14+O18+O22+O26+O30</f>
        <v>0</v>
      </c>
    </row>
    <row r="14" spans="1:16" ht="12.75">
      <c r="A14" s="18" t="s">
        <v>45</v>
      </c>
      <c r="B14" s="22" t="s">
        <v>23</v>
      </c>
      <c r="C14" s="22" t="s">
        <v>269</v>
      </c>
      <c r="D14" s="18" t="s">
        <v>47</v>
      </c>
      <c r="E14" s="23" t="s">
        <v>270</v>
      </c>
      <c r="F14" s="24" t="s">
        <v>138</v>
      </c>
      <c r="G14" s="25">
        <v>264</v>
      </c>
      <c r="H14" s="26">
        <v>0</v>
      </c>
      <c r="I14" s="26">
        <f>ROUND(ROUND(H14,2)*ROUND(G14,3),2)</f>
        <v>0</v>
      </c>
      <c r="O14">
        <f>(I14*21)/100</f>
        <v>0</v>
      </c>
      <c r="P14" t="s">
        <v>23</v>
      </c>
    </row>
    <row r="15" spans="1:5" ht="38.25">
      <c r="A15" s="27" t="s">
        <v>50</v>
      </c>
      <c r="E15" s="28" t="s">
        <v>735</v>
      </c>
    </row>
    <row r="16" spans="1:5" ht="12.75">
      <c r="A16" s="29" t="s">
        <v>52</v>
      </c>
      <c r="E16" s="30" t="s">
        <v>736</v>
      </c>
    </row>
    <row r="17" spans="1:5" ht="318.75">
      <c r="A17" t="s">
        <v>54</v>
      </c>
      <c r="E17" s="28" t="s">
        <v>273</v>
      </c>
    </row>
    <row r="18" spans="1:16" ht="12.75">
      <c r="A18" s="18" t="s">
        <v>45</v>
      </c>
      <c r="B18" s="22" t="s">
        <v>22</v>
      </c>
      <c r="C18" s="22" t="s">
        <v>275</v>
      </c>
      <c r="D18" s="18" t="s">
        <v>47</v>
      </c>
      <c r="E18" s="23" t="s">
        <v>276</v>
      </c>
      <c r="F18" s="24" t="s">
        <v>138</v>
      </c>
      <c r="G18" s="25">
        <v>583</v>
      </c>
      <c r="H18" s="26">
        <v>0</v>
      </c>
      <c r="I18" s="26">
        <f>ROUND(ROUND(H18,2)*ROUND(G18,3),2)</f>
        <v>0</v>
      </c>
      <c r="O18">
        <f>(I18*21)/100</f>
        <v>0</v>
      </c>
      <c r="P18" t="s">
        <v>23</v>
      </c>
    </row>
    <row r="19" spans="1:5" ht="25.5">
      <c r="A19" s="27" t="s">
        <v>50</v>
      </c>
      <c r="E19" s="28" t="s">
        <v>737</v>
      </c>
    </row>
    <row r="20" spans="1:5" ht="38.25">
      <c r="A20" s="29" t="s">
        <v>52</v>
      </c>
      <c r="E20" s="30" t="s">
        <v>738</v>
      </c>
    </row>
    <row r="21" spans="1:5" ht="318.75">
      <c r="A21" t="s">
        <v>54</v>
      </c>
      <c r="E21" s="28" t="s">
        <v>273</v>
      </c>
    </row>
    <row r="22" spans="1:16" ht="12.75">
      <c r="A22" s="18" t="s">
        <v>45</v>
      </c>
      <c r="B22" s="22" t="s">
        <v>33</v>
      </c>
      <c r="C22" s="22" t="s">
        <v>286</v>
      </c>
      <c r="D22" s="18" t="s">
        <v>47</v>
      </c>
      <c r="E22" s="23" t="s">
        <v>287</v>
      </c>
      <c r="F22" s="24" t="s">
        <v>138</v>
      </c>
      <c r="G22" s="25">
        <v>847</v>
      </c>
      <c r="H22" s="26">
        <v>0</v>
      </c>
      <c r="I22" s="26">
        <f>ROUND(ROUND(H22,2)*ROUND(G22,3),2)</f>
        <v>0</v>
      </c>
      <c r="O22">
        <f>(I22*21)/100</f>
        <v>0</v>
      </c>
      <c r="P22" t="s">
        <v>23</v>
      </c>
    </row>
    <row r="23" spans="1:5" ht="12.75">
      <c r="A23" s="27" t="s">
        <v>50</v>
      </c>
      <c r="E23" s="28" t="s">
        <v>47</v>
      </c>
    </row>
    <row r="24" spans="1:5" ht="38.25">
      <c r="A24" s="29" t="s">
        <v>52</v>
      </c>
      <c r="E24" s="30" t="s">
        <v>739</v>
      </c>
    </row>
    <row r="25" spans="1:5" ht="191.25">
      <c r="A25" t="s">
        <v>54</v>
      </c>
      <c r="E25" s="28" t="s">
        <v>290</v>
      </c>
    </row>
    <row r="26" spans="1:16" ht="12.75">
      <c r="A26" s="18" t="s">
        <v>45</v>
      </c>
      <c r="B26" s="22" t="s">
        <v>35</v>
      </c>
      <c r="C26" s="22" t="s">
        <v>740</v>
      </c>
      <c r="D26" s="18" t="s">
        <v>89</v>
      </c>
      <c r="E26" s="23" t="s">
        <v>741</v>
      </c>
      <c r="F26" s="24" t="s">
        <v>138</v>
      </c>
      <c r="G26" s="25">
        <v>268</v>
      </c>
      <c r="H26" s="26">
        <v>0</v>
      </c>
      <c r="I26" s="26">
        <f>ROUND(ROUND(H26,2)*ROUND(G26,3),2)</f>
        <v>0</v>
      </c>
      <c r="O26">
        <f>(I26*21)/100</f>
        <v>0</v>
      </c>
      <c r="P26" t="s">
        <v>23</v>
      </c>
    </row>
    <row r="27" spans="1:5" ht="25.5">
      <c r="A27" s="27" t="s">
        <v>50</v>
      </c>
      <c r="E27" s="28" t="s">
        <v>742</v>
      </c>
    </row>
    <row r="28" spans="1:5" ht="12.75">
      <c r="A28" s="29" t="s">
        <v>52</v>
      </c>
      <c r="E28" s="30" t="s">
        <v>743</v>
      </c>
    </row>
    <row r="29" spans="1:5" ht="229.5">
      <c r="A29" t="s">
        <v>54</v>
      </c>
      <c r="E29" s="28" t="s">
        <v>744</v>
      </c>
    </row>
    <row r="30" spans="1:16" ht="12.75">
      <c r="A30" s="18" t="s">
        <v>45</v>
      </c>
      <c r="B30" s="22" t="s">
        <v>37</v>
      </c>
      <c r="C30" s="22" t="s">
        <v>740</v>
      </c>
      <c r="D30" s="18" t="s">
        <v>95</v>
      </c>
      <c r="E30" s="23" t="s">
        <v>741</v>
      </c>
      <c r="F30" s="24" t="s">
        <v>138</v>
      </c>
      <c r="G30" s="25">
        <v>391</v>
      </c>
      <c r="H30" s="26">
        <v>0</v>
      </c>
      <c r="I30" s="26">
        <f>ROUND(ROUND(H30,2)*ROUND(G30,3),2)</f>
        <v>0</v>
      </c>
      <c r="O30">
        <f>(I30*21)/100</f>
        <v>0</v>
      </c>
      <c r="P30" t="s">
        <v>23</v>
      </c>
    </row>
    <row r="31" spans="1:5" ht="38.25">
      <c r="A31" s="27" t="s">
        <v>50</v>
      </c>
      <c r="E31" s="28" t="s">
        <v>745</v>
      </c>
    </row>
    <row r="32" spans="1:5" ht="38.25">
      <c r="A32" s="29" t="s">
        <v>52</v>
      </c>
      <c r="E32" s="30" t="s">
        <v>746</v>
      </c>
    </row>
    <row r="33" spans="1:5" ht="229.5">
      <c r="A33" t="s">
        <v>54</v>
      </c>
      <c r="E33" s="28" t="s">
        <v>744</v>
      </c>
    </row>
    <row r="34" spans="1:18" ht="12.75" customHeight="1">
      <c r="A34" s="5" t="s">
        <v>43</v>
      </c>
      <c r="B34" s="5"/>
      <c r="C34" s="32" t="s">
        <v>23</v>
      </c>
      <c r="D34" s="5"/>
      <c r="E34" s="20" t="s">
        <v>328</v>
      </c>
      <c r="F34" s="5"/>
      <c r="G34" s="5"/>
      <c r="H34" s="5"/>
      <c r="I34" s="33">
        <f>0+Q34</f>
        <v>0</v>
      </c>
      <c r="O34">
        <f>0+R34</f>
        <v>0</v>
      </c>
      <c r="Q34">
        <f>0+I35+I39+I43</f>
        <v>0</v>
      </c>
      <c r="R34">
        <f>0+O35+O39+O43</f>
        <v>0</v>
      </c>
    </row>
    <row r="35" spans="1:16" ht="12.75">
      <c r="A35" s="18" t="s">
        <v>45</v>
      </c>
      <c r="B35" s="22" t="s">
        <v>77</v>
      </c>
      <c r="C35" s="22" t="s">
        <v>747</v>
      </c>
      <c r="D35" s="18" t="s">
        <v>47</v>
      </c>
      <c r="E35" s="23" t="s">
        <v>748</v>
      </c>
      <c r="F35" s="24" t="s">
        <v>183</v>
      </c>
      <c r="G35" s="25">
        <v>572.4</v>
      </c>
      <c r="H35" s="26">
        <v>0</v>
      </c>
      <c r="I35" s="26">
        <f>ROUND(ROUND(H35,2)*ROUND(G35,3),2)</f>
        <v>0</v>
      </c>
      <c r="O35">
        <f>(I35*21)/100</f>
        <v>0</v>
      </c>
      <c r="P35" t="s">
        <v>23</v>
      </c>
    </row>
    <row r="36" spans="1:5" ht="25.5">
      <c r="A36" s="27" t="s">
        <v>50</v>
      </c>
      <c r="E36" s="28" t="s">
        <v>749</v>
      </c>
    </row>
    <row r="37" spans="1:5" ht="12.75">
      <c r="A37" s="29" t="s">
        <v>52</v>
      </c>
      <c r="E37" s="30" t="s">
        <v>750</v>
      </c>
    </row>
    <row r="38" spans="1:5" ht="165.75">
      <c r="A38" t="s">
        <v>54</v>
      </c>
      <c r="E38" s="28" t="s">
        <v>334</v>
      </c>
    </row>
    <row r="39" spans="1:16" ht="12.75">
      <c r="A39" s="18" t="s">
        <v>45</v>
      </c>
      <c r="B39" s="22" t="s">
        <v>82</v>
      </c>
      <c r="C39" s="22" t="s">
        <v>751</v>
      </c>
      <c r="D39" s="18" t="s">
        <v>47</v>
      </c>
      <c r="E39" s="23" t="s">
        <v>752</v>
      </c>
      <c r="F39" s="24" t="s">
        <v>49</v>
      </c>
      <c r="G39" s="25">
        <v>2471.5</v>
      </c>
      <c r="H39" s="26">
        <v>0</v>
      </c>
      <c r="I39" s="26">
        <f>ROUND(ROUND(H39,2)*ROUND(G39,3),2)</f>
        <v>0</v>
      </c>
      <c r="O39">
        <f>(I39*21)/100</f>
        <v>0</v>
      </c>
      <c r="P39" t="s">
        <v>23</v>
      </c>
    </row>
    <row r="40" spans="1:5" ht="12.75">
      <c r="A40" s="27" t="s">
        <v>50</v>
      </c>
      <c r="E40" s="28" t="s">
        <v>753</v>
      </c>
    </row>
    <row r="41" spans="1:5" ht="51">
      <c r="A41" s="29" t="s">
        <v>52</v>
      </c>
      <c r="E41" s="30" t="s">
        <v>754</v>
      </c>
    </row>
    <row r="42" spans="1:5" ht="102">
      <c r="A42" t="s">
        <v>54</v>
      </c>
      <c r="E42" s="28" t="s">
        <v>360</v>
      </c>
    </row>
    <row r="43" spans="1:16" ht="12.75">
      <c r="A43" s="18" t="s">
        <v>45</v>
      </c>
      <c r="B43" s="22" t="s">
        <v>40</v>
      </c>
      <c r="C43" s="22" t="s">
        <v>755</v>
      </c>
      <c r="D43" s="18" t="s">
        <v>47</v>
      </c>
      <c r="E43" s="23" t="s">
        <v>756</v>
      </c>
      <c r="F43" s="24" t="s">
        <v>49</v>
      </c>
      <c r="G43" s="25">
        <v>480</v>
      </c>
      <c r="H43" s="26">
        <v>0</v>
      </c>
      <c r="I43" s="26">
        <f>ROUND(ROUND(H43,2)*ROUND(G43,3),2)</f>
        <v>0</v>
      </c>
      <c r="O43">
        <f>(I43*21)/100</f>
        <v>0</v>
      </c>
      <c r="P43" t="s">
        <v>23</v>
      </c>
    </row>
    <row r="44" spans="1:5" ht="12.75">
      <c r="A44" s="27" t="s">
        <v>50</v>
      </c>
      <c r="E44" s="28" t="s">
        <v>757</v>
      </c>
    </row>
    <row r="45" spans="1:5" ht="12.75">
      <c r="A45" s="29" t="s">
        <v>52</v>
      </c>
      <c r="E45" s="30" t="s">
        <v>758</v>
      </c>
    </row>
    <row r="46" spans="1:5" ht="25.5">
      <c r="A46" t="s">
        <v>54</v>
      </c>
      <c r="E46" s="28" t="s">
        <v>759</v>
      </c>
    </row>
    <row r="47" spans="1:18" ht="12.75" customHeight="1">
      <c r="A47" s="5" t="s">
        <v>43</v>
      </c>
      <c r="B47" s="5"/>
      <c r="C47" s="32" t="s">
        <v>82</v>
      </c>
      <c r="D47" s="5"/>
      <c r="E47" s="20" t="s">
        <v>593</v>
      </c>
      <c r="F47" s="5"/>
      <c r="G47" s="5"/>
      <c r="H47" s="5"/>
      <c r="I47" s="33">
        <f>0+Q47</f>
        <v>0</v>
      </c>
      <c r="O47">
        <f>0+R47</f>
        <v>0</v>
      </c>
      <c r="Q47">
        <f>0+I48+I52+I56+I60+I64+I68+I72+I76+I80+I84+I88+I92</f>
        <v>0</v>
      </c>
      <c r="R47">
        <f>0+O48+O52+O56+O60+O64+O68+O72+O76+O80+O84+O88+O92</f>
        <v>0</v>
      </c>
    </row>
    <row r="48" spans="1:16" ht="12.75">
      <c r="A48" s="18" t="s">
        <v>45</v>
      </c>
      <c r="B48" s="22" t="s">
        <v>42</v>
      </c>
      <c r="C48" s="22" t="s">
        <v>760</v>
      </c>
      <c r="D48" s="18" t="s">
        <v>89</v>
      </c>
      <c r="E48" s="23" t="s">
        <v>761</v>
      </c>
      <c r="F48" s="24" t="s">
        <v>183</v>
      </c>
      <c r="G48" s="25">
        <v>40.2</v>
      </c>
      <c r="H48" s="26">
        <v>0</v>
      </c>
      <c r="I48" s="26">
        <f>ROUND(ROUND(H48,2)*ROUND(G48,3),2)</f>
        <v>0</v>
      </c>
      <c r="O48">
        <f>(I48*21)/100</f>
        <v>0</v>
      </c>
      <c r="P48" t="s">
        <v>23</v>
      </c>
    </row>
    <row r="49" spans="1:5" ht="12.75">
      <c r="A49" s="27" t="s">
        <v>50</v>
      </c>
      <c r="E49" s="28" t="s">
        <v>762</v>
      </c>
    </row>
    <row r="50" spans="1:5" ht="12.75">
      <c r="A50" s="29" t="s">
        <v>52</v>
      </c>
      <c r="E50" s="30" t="s">
        <v>763</v>
      </c>
    </row>
    <row r="51" spans="1:5" ht="255">
      <c r="A51" t="s">
        <v>54</v>
      </c>
      <c r="E51" s="28" t="s">
        <v>599</v>
      </c>
    </row>
    <row r="52" spans="1:16" ht="12.75">
      <c r="A52" s="18" t="s">
        <v>45</v>
      </c>
      <c r="B52" s="22" t="s">
        <v>118</v>
      </c>
      <c r="C52" s="22" t="s">
        <v>760</v>
      </c>
      <c r="D52" s="18" t="s">
        <v>95</v>
      </c>
      <c r="E52" s="23" t="s">
        <v>761</v>
      </c>
      <c r="F52" s="24" t="s">
        <v>183</v>
      </c>
      <c r="G52" s="25">
        <v>63.2</v>
      </c>
      <c r="H52" s="26">
        <v>0</v>
      </c>
      <c r="I52" s="26">
        <f>ROUND(ROUND(H52,2)*ROUND(G52,3),2)</f>
        <v>0</v>
      </c>
      <c r="O52">
        <f>(I52*21)/100</f>
        <v>0</v>
      </c>
      <c r="P52" t="s">
        <v>23</v>
      </c>
    </row>
    <row r="53" spans="1:5" ht="12.75">
      <c r="A53" s="27" t="s">
        <v>50</v>
      </c>
      <c r="E53" s="28" t="s">
        <v>764</v>
      </c>
    </row>
    <row r="54" spans="1:5" ht="12.75">
      <c r="A54" s="29" t="s">
        <v>52</v>
      </c>
      <c r="E54" s="30" t="s">
        <v>765</v>
      </c>
    </row>
    <row r="55" spans="1:5" ht="255">
      <c r="A55" t="s">
        <v>54</v>
      </c>
      <c r="E55" s="28" t="s">
        <v>599</v>
      </c>
    </row>
    <row r="56" spans="1:16" ht="12.75">
      <c r="A56" s="18" t="s">
        <v>45</v>
      </c>
      <c r="B56" s="22" t="s">
        <v>121</v>
      </c>
      <c r="C56" s="22" t="s">
        <v>766</v>
      </c>
      <c r="D56" s="18" t="s">
        <v>47</v>
      </c>
      <c r="E56" s="23" t="s">
        <v>767</v>
      </c>
      <c r="F56" s="24" t="s">
        <v>183</v>
      </c>
      <c r="G56" s="25">
        <v>7.8</v>
      </c>
      <c r="H56" s="26">
        <v>0</v>
      </c>
      <c r="I56" s="26">
        <f>ROUND(ROUND(H56,2)*ROUND(G56,3),2)</f>
        <v>0</v>
      </c>
      <c r="O56">
        <f>(I56*21)/100</f>
        <v>0</v>
      </c>
      <c r="P56" t="s">
        <v>23</v>
      </c>
    </row>
    <row r="57" spans="1:5" ht="12.75">
      <c r="A57" s="27" t="s">
        <v>50</v>
      </c>
      <c r="E57" s="28" t="s">
        <v>768</v>
      </c>
    </row>
    <row r="58" spans="1:5" ht="12.75">
      <c r="A58" s="29" t="s">
        <v>52</v>
      </c>
      <c r="E58" s="30" t="s">
        <v>769</v>
      </c>
    </row>
    <row r="59" spans="1:5" ht="255">
      <c r="A59" t="s">
        <v>54</v>
      </c>
      <c r="E59" s="28" t="s">
        <v>599</v>
      </c>
    </row>
    <row r="60" spans="1:16" ht="12.75">
      <c r="A60" s="18" t="s">
        <v>45</v>
      </c>
      <c r="B60" s="22" t="s">
        <v>127</v>
      </c>
      <c r="C60" s="22" t="s">
        <v>611</v>
      </c>
      <c r="D60" s="18" t="s">
        <v>47</v>
      </c>
      <c r="E60" s="23" t="s">
        <v>612</v>
      </c>
      <c r="F60" s="24" t="s">
        <v>183</v>
      </c>
      <c r="G60" s="25">
        <v>25.2</v>
      </c>
      <c r="H60" s="26">
        <v>0</v>
      </c>
      <c r="I60" s="26">
        <f>ROUND(ROUND(H60,2)*ROUND(G60,3),2)</f>
        <v>0</v>
      </c>
      <c r="O60">
        <f>(I60*21)/100</f>
        <v>0</v>
      </c>
      <c r="P60" t="s">
        <v>23</v>
      </c>
    </row>
    <row r="61" spans="1:5" ht="12.75">
      <c r="A61" s="27" t="s">
        <v>50</v>
      </c>
      <c r="E61" s="28" t="s">
        <v>770</v>
      </c>
    </row>
    <row r="62" spans="1:5" ht="12.75">
      <c r="A62" s="29" t="s">
        <v>52</v>
      </c>
      <c r="E62" s="30" t="s">
        <v>771</v>
      </c>
    </row>
    <row r="63" spans="1:5" ht="255">
      <c r="A63" t="s">
        <v>54</v>
      </c>
      <c r="E63" s="28" t="s">
        <v>599</v>
      </c>
    </row>
    <row r="64" spans="1:16" ht="12.75">
      <c r="A64" s="18" t="s">
        <v>45</v>
      </c>
      <c r="B64" s="22" t="s">
        <v>131</v>
      </c>
      <c r="C64" s="22" t="s">
        <v>772</v>
      </c>
      <c r="D64" s="18" t="s">
        <v>47</v>
      </c>
      <c r="E64" s="23" t="s">
        <v>773</v>
      </c>
      <c r="F64" s="24" t="s">
        <v>58</v>
      </c>
      <c r="G64" s="25">
        <v>22</v>
      </c>
      <c r="H64" s="26">
        <v>0</v>
      </c>
      <c r="I64" s="26">
        <f>ROUND(ROUND(H64,2)*ROUND(G64,3),2)</f>
        <v>0</v>
      </c>
      <c r="O64">
        <f>(I64*21)/100</f>
        <v>0</v>
      </c>
      <c r="P64" t="s">
        <v>23</v>
      </c>
    </row>
    <row r="65" spans="1:5" ht="12.75">
      <c r="A65" s="27" t="s">
        <v>50</v>
      </c>
      <c r="E65" s="28" t="s">
        <v>774</v>
      </c>
    </row>
    <row r="66" spans="1:5" ht="12.75">
      <c r="A66" s="29" t="s">
        <v>52</v>
      </c>
      <c r="E66" s="30" t="s">
        <v>775</v>
      </c>
    </row>
    <row r="67" spans="1:5" ht="25.5">
      <c r="A67" t="s">
        <v>54</v>
      </c>
      <c r="E67" s="28" t="s">
        <v>776</v>
      </c>
    </row>
    <row r="68" spans="1:16" ht="12.75">
      <c r="A68" s="18" t="s">
        <v>45</v>
      </c>
      <c r="B68" s="22" t="s">
        <v>135</v>
      </c>
      <c r="C68" s="22" t="s">
        <v>777</v>
      </c>
      <c r="D68" s="18" t="s">
        <v>47</v>
      </c>
      <c r="E68" s="23" t="s">
        <v>778</v>
      </c>
      <c r="F68" s="24" t="s">
        <v>58</v>
      </c>
      <c r="G68" s="25">
        <v>23</v>
      </c>
      <c r="H68" s="26">
        <v>0</v>
      </c>
      <c r="I68" s="26">
        <f>ROUND(ROUND(H68,2)*ROUND(G68,3),2)</f>
        <v>0</v>
      </c>
      <c r="O68">
        <f>(I68*21)/100</f>
        <v>0</v>
      </c>
      <c r="P68" t="s">
        <v>23</v>
      </c>
    </row>
    <row r="69" spans="1:5" ht="38.25">
      <c r="A69" s="27" t="s">
        <v>50</v>
      </c>
      <c r="E69" s="28" t="s">
        <v>779</v>
      </c>
    </row>
    <row r="70" spans="1:5" ht="12.75">
      <c r="A70" s="29" t="s">
        <v>52</v>
      </c>
      <c r="E70" s="30" t="s">
        <v>780</v>
      </c>
    </row>
    <row r="71" spans="1:5" ht="409.5">
      <c r="A71" t="s">
        <v>54</v>
      </c>
      <c r="E71" s="28" t="s">
        <v>781</v>
      </c>
    </row>
    <row r="72" spans="1:16" ht="12.75">
      <c r="A72" s="18" t="s">
        <v>45</v>
      </c>
      <c r="B72" s="22" t="s">
        <v>142</v>
      </c>
      <c r="C72" s="22" t="s">
        <v>782</v>
      </c>
      <c r="D72" s="18" t="s">
        <v>47</v>
      </c>
      <c r="E72" s="23" t="s">
        <v>783</v>
      </c>
      <c r="F72" s="24" t="s">
        <v>58</v>
      </c>
      <c r="G72" s="25">
        <v>2</v>
      </c>
      <c r="H72" s="26">
        <v>0</v>
      </c>
      <c r="I72" s="26">
        <f>ROUND(ROUND(H72,2)*ROUND(G72,3),2)</f>
        <v>0</v>
      </c>
      <c r="O72">
        <f>(I72*21)/100</f>
        <v>0</v>
      </c>
      <c r="P72" t="s">
        <v>23</v>
      </c>
    </row>
    <row r="73" spans="1:5" ht="12.75">
      <c r="A73" s="27" t="s">
        <v>50</v>
      </c>
      <c r="E73" s="28" t="s">
        <v>784</v>
      </c>
    </row>
    <row r="74" spans="1:5" ht="12.75">
      <c r="A74" s="29" t="s">
        <v>52</v>
      </c>
      <c r="E74" s="30" t="s">
        <v>785</v>
      </c>
    </row>
    <row r="75" spans="1:5" ht="89.25">
      <c r="A75" t="s">
        <v>54</v>
      </c>
      <c r="E75" s="28" t="s">
        <v>786</v>
      </c>
    </row>
    <row r="76" spans="1:16" ht="12.75">
      <c r="A76" s="18" t="s">
        <v>45</v>
      </c>
      <c r="B76" s="22" t="s">
        <v>145</v>
      </c>
      <c r="C76" s="22" t="s">
        <v>787</v>
      </c>
      <c r="D76" s="18" t="s">
        <v>89</v>
      </c>
      <c r="E76" s="23" t="s">
        <v>788</v>
      </c>
      <c r="F76" s="24" t="s">
        <v>58</v>
      </c>
      <c r="G76" s="25">
        <v>23</v>
      </c>
      <c r="H76" s="26">
        <v>0</v>
      </c>
      <c r="I76" s="26">
        <f>ROUND(ROUND(H76,2)*ROUND(G76,3),2)</f>
        <v>0</v>
      </c>
      <c r="O76">
        <f>(I76*21)/100</f>
        <v>0</v>
      </c>
      <c r="P76" t="s">
        <v>23</v>
      </c>
    </row>
    <row r="77" spans="1:5" ht="12.75">
      <c r="A77" s="27" t="s">
        <v>50</v>
      </c>
      <c r="E77" s="28" t="s">
        <v>789</v>
      </c>
    </row>
    <row r="78" spans="1:5" ht="12.75">
      <c r="A78" s="29" t="s">
        <v>52</v>
      </c>
      <c r="E78" s="30" t="s">
        <v>790</v>
      </c>
    </row>
    <row r="79" spans="1:5" ht="76.5">
      <c r="A79" t="s">
        <v>54</v>
      </c>
      <c r="E79" s="28" t="s">
        <v>619</v>
      </c>
    </row>
    <row r="80" spans="1:16" ht="12.75">
      <c r="A80" s="18" t="s">
        <v>45</v>
      </c>
      <c r="B80" s="22" t="s">
        <v>150</v>
      </c>
      <c r="C80" s="22" t="s">
        <v>787</v>
      </c>
      <c r="D80" s="18" t="s">
        <v>95</v>
      </c>
      <c r="E80" s="23" t="s">
        <v>788</v>
      </c>
      <c r="F80" s="24" t="s">
        <v>58</v>
      </c>
      <c r="G80" s="25">
        <v>3</v>
      </c>
      <c r="H80" s="26">
        <v>0</v>
      </c>
      <c r="I80" s="26">
        <f>ROUND(ROUND(H80,2)*ROUND(G80,3),2)</f>
        <v>0</v>
      </c>
      <c r="O80">
        <f>(I80*21)/100</f>
        <v>0</v>
      </c>
      <c r="P80" t="s">
        <v>23</v>
      </c>
    </row>
    <row r="81" spans="1:5" ht="12.75">
      <c r="A81" s="27" t="s">
        <v>50</v>
      </c>
      <c r="E81" s="28" t="s">
        <v>791</v>
      </c>
    </row>
    <row r="82" spans="1:5" ht="12.75">
      <c r="A82" s="29" t="s">
        <v>52</v>
      </c>
      <c r="E82" s="30" t="s">
        <v>792</v>
      </c>
    </row>
    <row r="83" spans="1:5" ht="76.5">
      <c r="A83" t="s">
        <v>54</v>
      </c>
      <c r="E83" s="28" t="s">
        <v>619</v>
      </c>
    </row>
    <row r="84" spans="1:16" ht="12.75">
      <c r="A84" s="18" t="s">
        <v>45</v>
      </c>
      <c r="B84" s="22" t="s">
        <v>155</v>
      </c>
      <c r="C84" s="22" t="s">
        <v>793</v>
      </c>
      <c r="D84" s="18" t="s">
        <v>47</v>
      </c>
      <c r="E84" s="23" t="s">
        <v>794</v>
      </c>
      <c r="F84" s="24" t="s">
        <v>138</v>
      </c>
      <c r="G84" s="25">
        <v>6</v>
      </c>
      <c r="H84" s="26">
        <v>0</v>
      </c>
      <c r="I84" s="26">
        <f>ROUND(ROUND(H84,2)*ROUND(G84,3),2)</f>
        <v>0</v>
      </c>
      <c r="O84">
        <f>(I84*21)/100</f>
        <v>0</v>
      </c>
      <c r="P84" t="s">
        <v>23</v>
      </c>
    </row>
    <row r="85" spans="1:5" ht="12.75">
      <c r="A85" s="27" t="s">
        <v>50</v>
      </c>
      <c r="E85" s="28" t="s">
        <v>47</v>
      </c>
    </row>
    <row r="86" spans="1:5" ht="12.75">
      <c r="A86" s="29" t="s">
        <v>52</v>
      </c>
      <c r="E86" s="30" t="s">
        <v>795</v>
      </c>
    </row>
    <row r="87" spans="1:5" ht="369.75">
      <c r="A87" t="s">
        <v>54</v>
      </c>
      <c r="E87" s="28" t="s">
        <v>442</v>
      </c>
    </row>
    <row r="88" spans="1:16" ht="12.75">
      <c r="A88" s="18" t="s">
        <v>45</v>
      </c>
      <c r="B88" s="22" t="s">
        <v>160</v>
      </c>
      <c r="C88" s="22" t="s">
        <v>796</v>
      </c>
      <c r="D88" s="18" t="s">
        <v>47</v>
      </c>
      <c r="E88" s="23" t="s">
        <v>797</v>
      </c>
      <c r="F88" s="24" t="s">
        <v>138</v>
      </c>
      <c r="G88" s="25">
        <v>6</v>
      </c>
      <c r="H88" s="26">
        <v>0</v>
      </c>
      <c r="I88" s="26">
        <f>ROUND(ROUND(H88,2)*ROUND(G88,3),2)</f>
        <v>0</v>
      </c>
      <c r="O88">
        <f>(I88*21)/100</f>
        <v>0</v>
      </c>
      <c r="P88" t="s">
        <v>23</v>
      </c>
    </row>
    <row r="89" spans="1:5" ht="12.75">
      <c r="A89" s="27" t="s">
        <v>50</v>
      </c>
      <c r="E89" s="28" t="s">
        <v>47</v>
      </c>
    </row>
    <row r="90" spans="1:5" ht="12.75">
      <c r="A90" s="29" t="s">
        <v>52</v>
      </c>
      <c r="E90" s="30" t="s">
        <v>798</v>
      </c>
    </row>
    <row r="91" spans="1:5" ht="369.75">
      <c r="A91" t="s">
        <v>54</v>
      </c>
      <c r="E91" s="28" t="s">
        <v>442</v>
      </c>
    </row>
    <row r="92" spans="1:16" ht="12.75">
      <c r="A92" s="18" t="s">
        <v>45</v>
      </c>
      <c r="B92" s="22" t="s">
        <v>166</v>
      </c>
      <c r="C92" s="22" t="s">
        <v>799</v>
      </c>
      <c r="D92" s="18" t="s">
        <v>47</v>
      </c>
      <c r="E92" s="23" t="s">
        <v>800</v>
      </c>
      <c r="F92" s="24" t="s">
        <v>183</v>
      </c>
      <c r="G92" s="25">
        <v>708.8</v>
      </c>
      <c r="H92" s="26">
        <v>0</v>
      </c>
      <c r="I92" s="26">
        <f>ROUND(ROUND(H92,2)*ROUND(G92,3),2)</f>
        <v>0</v>
      </c>
      <c r="O92">
        <f>(I92*21)/100</f>
        <v>0</v>
      </c>
      <c r="P92" t="s">
        <v>23</v>
      </c>
    </row>
    <row r="93" spans="1:5" ht="12.75">
      <c r="A93" s="27" t="s">
        <v>50</v>
      </c>
      <c r="E93" s="28" t="s">
        <v>801</v>
      </c>
    </row>
    <row r="94" spans="1:5" ht="12.75">
      <c r="A94" s="29" t="s">
        <v>52</v>
      </c>
      <c r="E94" s="30" t="s">
        <v>802</v>
      </c>
    </row>
    <row r="95" spans="1:5" ht="25.5">
      <c r="A95" t="s">
        <v>54</v>
      </c>
      <c r="E95" s="28" t="s">
        <v>803</v>
      </c>
    </row>
    <row r="96" spans="1:18" ht="12.75" customHeight="1">
      <c r="A96" s="5" t="s">
        <v>43</v>
      </c>
      <c r="B96" s="5"/>
      <c r="C96" s="32" t="s">
        <v>40</v>
      </c>
      <c r="D96" s="5"/>
      <c r="E96" s="20" t="s">
        <v>626</v>
      </c>
      <c r="F96" s="5"/>
      <c r="G96" s="5"/>
      <c r="H96" s="5"/>
      <c r="I96" s="33">
        <f>0+Q96</f>
        <v>0</v>
      </c>
      <c r="O96">
        <f>0+R96</f>
        <v>0</v>
      </c>
      <c r="Q96">
        <f>0+I97</f>
        <v>0</v>
      </c>
      <c r="R96">
        <f>0+O97</f>
        <v>0</v>
      </c>
    </row>
    <row r="97" spans="1:16" ht="12.75">
      <c r="A97" s="18" t="s">
        <v>45</v>
      </c>
      <c r="B97" s="22" t="s">
        <v>172</v>
      </c>
      <c r="C97" s="22" t="s">
        <v>804</v>
      </c>
      <c r="D97" s="18" t="s">
        <v>47</v>
      </c>
      <c r="E97" s="23" t="s">
        <v>805</v>
      </c>
      <c r="F97" s="24" t="s">
        <v>58</v>
      </c>
      <c r="G97" s="25">
        <v>0.8</v>
      </c>
      <c r="H97" s="26">
        <v>0</v>
      </c>
      <c r="I97" s="26">
        <f>ROUND(ROUND(H97,2)*ROUND(G97,3),2)</f>
        <v>0</v>
      </c>
      <c r="O97">
        <f>(I97*21)/100</f>
        <v>0</v>
      </c>
      <c r="P97" t="s">
        <v>23</v>
      </c>
    </row>
    <row r="98" spans="1:5" ht="12.75">
      <c r="A98" s="27" t="s">
        <v>50</v>
      </c>
      <c r="E98" s="28" t="s">
        <v>47</v>
      </c>
    </row>
    <row r="99" spans="1:5" ht="12.75">
      <c r="A99" s="29" t="s">
        <v>52</v>
      </c>
      <c r="E99" s="30" t="s">
        <v>806</v>
      </c>
    </row>
    <row r="100" spans="1:5" ht="409.5">
      <c r="A100" t="s">
        <v>54</v>
      </c>
      <c r="E100" s="28" t="s">
        <v>807</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0+O8+O17+O70+O103+O108+O113</f>
        <v>0</v>
      </c>
      <c r="P2" t="s">
        <v>22</v>
      </c>
    </row>
    <row r="3" spans="1:16" ht="15" customHeight="1">
      <c r="A3" t="s">
        <v>12</v>
      </c>
      <c r="B3" s="10" t="s">
        <v>14</v>
      </c>
      <c r="C3" s="37" t="s">
        <v>15</v>
      </c>
      <c r="D3" s="34"/>
      <c r="E3" s="11" t="s">
        <v>16</v>
      </c>
      <c r="F3" s="1"/>
      <c r="G3" s="8"/>
      <c r="H3" s="7" t="s">
        <v>808</v>
      </c>
      <c r="I3" s="31">
        <f>0+I8+I17+I70+I103+I108+I113</f>
        <v>0</v>
      </c>
      <c r="O3" t="s">
        <v>19</v>
      </c>
      <c r="P3" t="s">
        <v>23</v>
      </c>
    </row>
    <row r="4" spans="1:16" ht="15" customHeight="1">
      <c r="A4" t="s">
        <v>17</v>
      </c>
      <c r="B4" s="13" t="s">
        <v>18</v>
      </c>
      <c r="C4" s="38" t="s">
        <v>808</v>
      </c>
      <c r="D4" s="39"/>
      <c r="E4" s="14" t="s">
        <v>809</v>
      </c>
      <c r="F4" s="5"/>
      <c r="G4" s="5"/>
      <c r="H4" s="15"/>
      <c r="I4" s="15"/>
      <c r="O4" t="s">
        <v>20</v>
      </c>
      <c r="P4" t="s">
        <v>23</v>
      </c>
    </row>
    <row r="5" spans="1:16" ht="12.75" customHeight="1">
      <c r="A5" s="40" t="s">
        <v>26</v>
      </c>
      <c r="B5" s="40" t="s">
        <v>28</v>
      </c>
      <c r="C5" s="40" t="s">
        <v>30</v>
      </c>
      <c r="D5" s="40" t="s">
        <v>31</v>
      </c>
      <c r="E5" s="40" t="s">
        <v>32</v>
      </c>
      <c r="F5" s="40" t="s">
        <v>34</v>
      </c>
      <c r="G5" s="40" t="s">
        <v>36</v>
      </c>
      <c r="H5" s="40" t="s">
        <v>38</v>
      </c>
      <c r="I5" s="40"/>
      <c r="O5" t="s">
        <v>21</v>
      </c>
      <c r="P5" t="s">
        <v>23</v>
      </c>
    </row>
    <row r="6" spans="1:9" ht="12.75" customHeight="1">
      <c r="A6" s="40"/>
      <c r="B6" s="40"/>
      <c r="C6" s="40"/>
      <c r="D6" s="40"/>
      <c r="E6" s="40"/>
      <c r="F6" s="40"/>
      <c r="G6" s="40"/>
      <c r="H6" s="12" t="s">
        <v>39</v>
      </c>
      <c r="I6" s="12" t="s">
        <v>41</v>
      </c>
    </row>
    <row r="7" spans="1:9" ht="12.75" customHeight="1">
      <c r="A7" s="12" t="s">
        <v>27</v>
      </c>
      <c r="B7" s="12" t="s">
        <v>29</v>
      </c>
      <c r="C7" s="12" t="s">
        <v>23</v>
      </c>
      <c r="D7" s="12" t="s">
        <v>22</v>
      </c>
      <c r="E7" s="12" t="s">
        <v>33</v>
      </c>
      <c r="F7" s="12" t="s">
        <v>35</v>
      </c>
      <c r="G7" s="12" t="s">
        <v>37</v>
      </c>
      <c r="H7" s="12" t="s">
        <v>40</v>
      </c>
      <c r="I7" s="12" t="s">
        <v>42</v>
      </c>
    </row>
    <row r="8" spans="1:18" ht="12.75" customHeight="1">
      <c r="A8" s="15" t="s">
        <v>43</v>
      </c>
      <c r="B8" s="15"/>
      <c r="C8" s="19" t="s">
        <v>27</v>
      </c>
      <c r="D8" s="15"/>
      <c r="E8" s="20" t="s">
        <v>87</v>
      </c>
      <c r="F8" s="15"/>
      <c r="G8" s="15"/>
      <c r="H8" s="15"/>
      <c r="I8" s="21">
        <f>0+Q8</f>
        <v>0</v>
      </c>
      <c r="O8">
        <f>0+R8</f>
        <v>0</v>
      </c>
      <c r="Q8">
        <f>0+I9+I13</f>
        <v>0</v>
      </c>
      <c r="R8">
        <f>0+O9+O13</f>
        <v>0</v>
      </c>
    </row>
    <row r="9" spans="1:16" ht="12.75">
      <c r="A9" s="18" t="s">
        <v>45</v>
      </c>
      <c r="B9" s="22" t="s">
        <v>29</v>
      </c>
      <c r="C9" s="22" t="s">
        <v>88</v>
      </c>
      <c r="D9" s="18" t="s">
        <v>89</v>
      </c>
      <c r="E9" s="23" t="s">
        <v>90</v>
      </c>
      <c r="F9" s="24" t="s">
        <v>91</v>
      </c>
      <c r="G9" s="25">
        <v>798.21</v>
      </c>
      <c r="H9" s="26">
        <v>0</v>
      </c>
      <c r="I9" s="26">
        <f>ROUND(ROUND(H9,2)*ROUND(G9,3),2)</f>
        <v>0</v>
      </c>
      <c r="O9">
        <f>(I9*21)/100</f>
        <v>0</v>
      </c>
      <c r="P9" t="s">
        <v>23</v>
      </c>
    </row>
    <row r="10" spans="1:5" ht="25.5">
      <c r="A10" s="27" t="s">
        <v>50</v>
      </c>
      <c r="E10" s="28" t="s">
        <v>810</v>
      </c>
    </row>
    <row r="11" spans="1:5" ht="114.75">
      <c r="A11" s="29" t="s">
        <v>52</v>
      </c>
      <c r="E11" s="30" t="s">
        <v>811</v>
      </c>
    </row>
    <row r="12" spans="1:5" ht="25.5">
      <c r="A12" t="s">
        <v>54</v>
      </c>
      <c r="E12" s="28" t="s">
        <v>94</v>
      </c>
    </row>
    <row r="13" spans="1:16" ht="12.75">
      <c r="A13" s="18" t="s">
        <v>45</v>
      </c>
      <c r="B13" s="22" t="s">
        <v>23</v>
      </c>
      <c r="C13" s="22" t="s">
        <v>88</v>
      </c>
      <c r="D13" s="18" t="s">
        <v>107</v>
      </c>
      <c r="E13" s="23" t="s">
        <v>90</v>
      </c>
      <c r="F13" s="24" t="s">
        <v>91</v>
      </c>
      <c r="G13" s="25">
        <v>79.2</v>
      </c>
      <c r="H13" s="26">
        <v>0</v>
      </c>
      <c r="I13" s="26">
        <f>ROUND(ROUND(H13,2)*ROUND(G13,3),2)</f>
        <v>0</v>
      </c>
      <c r="O13">
        <f>(I13*21)/100</f>
        <v>0</v>
      </c>
      <c r="P13" t="s">
        <v>23</v>
      </c>
    </row>
    <row r="14" spans="1:5" ht="12.75">
      <c r="A14" s="27" t="s">
        <v>50</v>
      </c>
      <c r="E14" s="28" t="s">
        <v>812</v>
      </c>
    </row>
    <row r="15" spans="1:5" ht="12.75">
      <c r="A15" s="29" t="s">
        <v>52</v>
      </c>
      <c r="E15" s="30" t="s">
        <v>813</v>
      </c>
    </row>
    <row r="16" spans="1:5" ht="25.5">
      <c r="A16" t="s">
        <v>54</v>
      </c>
      <c r="E16" s="28" t="s">
        <v>94</v>
      </c>
    </row>
    <row r="17" spans="1:18" ht="12.75" customHeight="1">
      <c r="A17" s="5" t="s">
        <v>43</v>
      </c>
      <c r="B17" s="5"/>
      <c r="C17" s="32" t="s">
        <v>29</v>
      </c>
      <c r="D17" s="5"/>
      <c r="E17" s="20" t="s">
        <v>44</v>
      </c>
      <c r="F17" s="5"/>
      <c r="G17" s="5"/>
      <c r="H17" s="5"/>
      <c r="I17" s="33">
        <f>0+Q17</f>
        <v>0</v>
      </c>
      <c r="O17">
        <f>0+R17</f>
        <v>0</v>
      </c>
      <c r="Q17">
        <f>0+I18+I22+I26+I30+I34+I38+I42+I46+I50+I54+I58+I62+I66</f>
        <v>0</v>
      </c>
      <c r="R17">
        <f>0+O18+O22+O26+O30+O34+O38+O42+O46+O50+O54+O58+O62+O66</f>
        <v>0</v>
      </c>
    </row>
    <row r="18" spans="1:16" ht="12.75">
      <c r="A18" s="18" t="s">
        <v>45</v>
      </c>
      <c r="B18" s="22" t="s">
        <v>22</v>
      </c>
      <c r="C18" s="22" t="s">
        <v>122</v>
      </c>
      <c r="D18" s="18" t="s">
        <v>47</v>
      </c>
      <c r="E18" s="23" t="s">
        <v>123</v>
      </c>
      <c r="F18" s="24" t="s">
        <v>58</v>
      </c>
      <c r="G18" s="25">
        <v>12</v>
      </c>
      <c r="H18" s="26">
        <v>0</v>
      </c>
      <c r="I18" s="26">
        <f>ROUND(ROUND(H18,2)*ROUND(G18,3),2)</f>
        <v>0</v>
      </c>
      <c r="O18">
        <f>(I18*21)/100</f>
        <v>0</v>
      </c>
      <c r="P18" t="s">
        <v>23</v>
      </c>
    </row>
    <row r="19" spans="1:5" ht="12.75">
      <c r="A19" s="27" t="s">
        <v>50</v>
      </c>
      <c r="E19" s="28" t="s">
        <v>124</v>
      </c>
    </row>
    <row r="20" spans="1:5" ht="12.75">
      <c r="A20" s="29" t="s">
        <v>52</v>
      </c>
      <c r="E20" s="30" t="s">
        <v>267</v>
      </c>
    </row>
    <row r="21" spans="1:5" ht="89.25">
      <c r="A21" t="s">
        <v>54</v>
      </c>
      <c r="E21" s="28" t="s">
        <v>126</v>
      </c>
    </row>
    <row r="22" spans="1:16" ht="12.75">
      <c r="A22" s="18" t="s">
        <v>45</v>
      </c>
      <c r="B22" s="22" t="s">
        <v>33</v>
      </c>
      <c r="C22" s="22" t="s">
        <v>128</v>
      </c>
      <c r="D22" s="18" t="s">
        <v>47</v>
      </c>
      <c r="E22" s="23" t="s">
        <v>129</v>
      </c>
      <c r="F22" s="24" t="s">
        <v>58</v>
      </c>
      <c r="G22" s="25">
        <v>13</v>
      </c>
      <c r="H22" s="26">
        <v>0</v>
      </c>
      <c r="I22" s="26">
        <f>ROUND(ROUND(H22,2)*ROUND(G22,3),2)</f>
        <v>0</v>
      </c>
      <c r="O22">
        <f>(I22*21)/100</f>
        <v>0</v>
      </c>
      <c r="P22" t="s">
        <v>23</v>
      </c>
    </row>
    <row r="23" spans="1:5" ht="12.75">
      <c r="A23" s="27" t="s">
        <v>50</v>
      </c>
      <c r="E23" s="28" t="s">
        <v>124</v>
      </c>
    </row>
    <row r="24" spans="1:5" ht="12.75">
      <c r="A24" s="29" t="s">
        <v>52</v>
      </c>
      <c r="E24" s="30" t="s">
        <v>814</v>
      </c>
    </row>
    <row r="25" spans="1:5" ht="89.25">
      <c r="A25" t="s">
        <v>54</v>
      </c>
      <c r="E25" s="28" t="s">
        <v>126</v>
      </c>
    </row>
    <row r="26" spans="1:16" ht="12.75">
      <c r="A26" s="18" t="s">
        <v>45</v>
      </c>
      <c r="B26" s="22" t="s">
        <v>35</v>
      </c>
      <c r="C26" s="22" t="s">
        <v>815</v>
      </c>
      <c r="D26" s="18" t="s">
        <v>47</v>
      </c>
      <c r="E26" s="23" t="s">
        <v>816</v>
      </c>
      <c r="F26" s="24" t="s">
        <v>138</v>
      </c>
      <c r="G26" s="25">
        <v>36</v>
      </c>
      <c r="H26" s="26">
        <v>0</v>
      </c>
      <c r="I26" s="26">
        <f>ROUND(ROUND(H26,2)*ROUND(G26,3),2)</f>
        <v>0</v>
      </c>
      <c r="O26">
        <f>(I26*21)/100</f>
        <v>0</v>
      </c>
      <c r="P26" t="s">
        <v>23</v>
      </c>
    </row>
    <row r="27" spans="1:5" ht="63.75">
      <c r="A27" s="27" t="s">
        <v>50</v>
      </c>
      <c r="E27" s="28" t="s">
        <v>817</v>
      </c>
    </row>
    <row r="28" spans="1:5" ht="12.75">
      <c r="A28" s="29" t="s">
        <v>52</v>
      </c>
      <c r="E28" s="30" t="s">
        <v>818</v>
      </c>
    </row>
    <row r="29" spans="1:5" ht="63.75">
      <c r="A29" t="s">
        <v>54</v>
      </c>
      <c r="E29" s="28" t="s">
        <v>141</v>
      </c>
    </row>
    <row r="30" spans="1:16" ht="12.75">
      <c r="A30" s="18" t="s">
        <v>45</v>
      </c>
      <c r="B30" s="22" t="s">
        <v>37</v>
      </c>
      <c r="C30" s="22" t="s">
        <v>197</v>
      </c>
      <c r="D30" s="18" t="s">
        <v>47</v>
      </c>
      <c r="E30" s="23" t="s">
        <v>198</v>
      </c>
      <c r="F30" s="24" t="s">
        <v>138</v>
      </c>
      <c r="G30" s="25">
        <v>387.335</v>
      </c>
      <c r="H30" s="26">
        <v>0</v>
      </c>
      <c r="I30" s="26">
        <f>ROUND(ROUND(H30,2)*ROUND(G30,3),2)</f>
        <v>0</v>
      </c>
      <c r="O30">
        <f>(I30*21)/100</f>
        <v>0</v>
      </c>
      <c r="P30" t="s">
        <v>23</v>
      </c>
    </row>
    <row r="31" spans="1:5" ht="63.75">
      <c r="A31" s="27" t="s">
        <v>50</v>
      </c>
      <c r="E31" s="28" t="s">
        <v>819</v>
      </c>
    </row>
    <row r="32" spans="1:5" ht="38.25">
      <c r="A32" s="29" t="s">
        <v>52</v>
      </c>
      <c r="E32" s="30" t="s">
        <v>820</v>
      </c>
    </row>
    <row r="33" spans="1:5" ht="63.75">
      <c r="A33" t="s">
        <v>54</v>
      </c>
      <c r="E33" s="28" t="s">
        <v>141</v>
      </c>
    </row>
    <row r="34" spans="1:16" ht="12.75">
      <c r="A34" s="18" t="s">
        <v>45</v>
      </c>
      <c r="B34" s="22" t="s">
        <v>77</v>
      </c>
      <c r="C34" s="22" t="s">
        <v>238</v>
      </c>
      <c r="D34" s="18" t="s">
        <v>47</v>
      </c>
      <c r="E34" s="23" t="s">
        <v>239</v>
      </c>
      <c r="F34" s="24" t="s">
        <v>138</v>
      </c>
      <c r="G34" s="25">
        <v>56.7</v>
      </c>
      <c r="H34" s="26">
        <v>0</v>
      </c>
      <c r="I34" s="26">
        <f>ROUND(ROUND(H34,2)*ROUND(G34,3),2)</f>
        <v>0</v>
      </c>
      <c r="O34">
        <f>(I34*21)/100</f>
        <v>0</v>
      </c>
      <c r="P34" t="s">
        <v>23</v>
      </c>
    </row>
    <row r="35" spans="1:5" ht="51">
      <c r="A35" s="27" t="s">
        <v>50</v>
      </c>
      <c r="E35" s="28" t="s">
        <v>821</v>
      </c>
    </row>
    <row r="36" spans="1:5" ht="12.75">
      <c r="A36" s="29" t="s">
        <v>52</v>
      </c>
      <c r="E36" s="30" t="s">
        <v>822</v>
      </c>
    </row>
    <row r="37" spans="1:5" ht="63.75">
      <c r="A37" t="s">
        <v>54</v>
      </c>
      <c r="E37" s="28" t="s">
        <v>242</v>
      </c>
    </row>
    <row r="38" spans="1:16" ht="12.75">
      <c r="A38" s="18" t="s">
        <v>45</v>
      </c>
      <c r="B38" s="22" t="s">
        <v>82</v>
      </c>
      <c r="C38" s="22" t="s">
        <v>244</v>
      </c>
      <c r="D38" s="18" t="s">
        <v>47</v>
      </c>
      <c r="E38" s="23" t="s">
        <v>245</v>
      </c>
      <c r="F38" s="24" t="s">
        <v>183</v>
      </c>
      <c r="G38" s="25">
        <v>370.4</v>
      </c>
      <c r="H38" s="26">
        <v>0</v>
      </c>
      <c r="I38" s="26">
        <f>ROUND(ROUND(H38,2)*ROUND(G38,3),2)</f>
        <v>0</v>
      </c>
      <c r="O38">
        <f>(I38*21)/100</f>
        <v>0</v>
      </c>
      <c r="P38" t="s">
        <v>23</v>
      </c>
    </row>
    <row r="39" spans="1:5" ht="51">
      <c r="A39" s="27" t="s">
        <v>50</v>
      </c>
      <c r="E39" s="28" t="s">
        <v>823</v>
      </c>
    </row>
    <row r="40" spans="1:5" ht="38.25">
      <c r="A40" s="29" t="s">
        <v>52</v>
      </c>
      <c r="E40" s="30" t="s">
        <v>824</v>
      </c>
    </row>
    <row r="41" spans="1:5" ht="63.75">
      <c r="A41" t="s">
        <v>54</v>
      </c>
      <c r="E41" s="28" t="s">
        <v>242</v>
      </c>
    </row>
    <row r="42" spans="1:16" ht="12.75">
      <c r="A42" s="18" t="s">
        <v>45</v>
      </c>
      <c r="B42" s="22" t="s">
        <v>40</v>
      </c>
      <c r="C42" s="22" t="s">
        <v>825</v>
      </c>
      <c r="D42" s="18" t="s">
        <v>47</v>
      </c>
      <c r="E42" s="23" t="s">
        <v>826</v>
      </c>
      <c r="F42" s="24" t="s">
        <v>58</v>
      </c>
      <c r="G42" s="25">
        <v>16</v>
      </c>
      <c r="H42" s="26">
        <v>0</v>
      </c>
      <c r="I42" s="26">
        <f>ROUND(ROUND(H42,2)*ROUND(G42,3),2)</f>
        <v>0</v>
      </c>
      <c r="O42">
        <f>(I42*21)/100</f>
        <v>0</v>
      </c>
      <c r="P42" t="s">
        <v>23</v>
      </c>
    </row>
    <row r="43" spans="1:5" ht="25.5">
      <c r="A43" s="27" t="s">
        <v>50</v>
      </c>
      <c r="E43" s="28" t="s">
        <v>827</v>
      </c>
    </row>
    <row r="44" spans="1:5" ht="12.75">
      <c r="A44" s="29" t="s">
        <v>52</v>
      </c>
      <c r="E44" s="30" t="s">
        <v>828</v>
      </c>
    </row>
    <row r="45" spans="1:5" ht="63.75">
      <c r="A45" t="s">
        <v>54</v>
      </c>
      <c r="E45" s="28" t="s">
        <v>242</v>
      </c>
    </row>
    <row r="46" spans="1:16" ht="12.75">
      <c r="A46" s="18" t="s">
        <v>45</v>
      </c>
      <c r="B46" s="22" t="s">
        <v>42</v>
      </c>
      <c r="C46" s="22" t="s">
        <v>829</v>
      </c>
      <c r="D46" s="18" t="s">
        <v>47</v>
      </c>
      <c r="E46" s="23" t="s">
        <v>830</v>
      </c>
      <c r="F46" s="24" t="s">
        <v>58</v>
      </c>
      <c r="G46" s="25">
        <v>1</v>
      </c>
      <c r="H46" s="26">
        <v>0</v>
      </c>
      <c r="I46" s="26">
        <f>ROUND(ROUND(H46,2)*ROUND(G46,3),2)</f>
        <v>0</v>
      </c>
      <c r="O46">
        <f>(I46*21)/100</f>
        <v>0</v>
      </c>
      <c r="P46" t="s">
        <v>23</v>
      </c>
    </row>
    <row r="47" spans="1:5" ht="25.5">
      <c r="A47" s="27" t="s">
        <v>50</v>
      </c>
      <c r="E47" s="28" t="s">
        <v>827</v>
      </c>
    </row>
    <row r="48" spans="1:5" ht="12.75">
      <c r="A48" s="29" t="s">
        <v>52</v>
      </c>
      <c r="E48" s="30" t="s">
        <v>117</v>
      </c>
    </row>
    <row r="49" spans="1:5" ht="63.75">
      <c r="A49" t="s">
        <v>54</v>
      </c>
      <c r="E49" s="28" t="s">
        <v>242</v>
      </c>
    </row>
    <row r="50" spans="1:16" ht="12.75">
      <c r="A50" s="18" t="s">
        <v>45</v>
      </c>
      <c r="B50" s="22" t="s">
        <v>118</v>
      </c>
      <c r="C50" s="22" t="s">
        <v>831</v>
      </c>
      <c r="D50" s="18" t="s">
        <v>47</v>
      </c>
      <c r="E50" s="23" t="s">
        <v>832</v>
      </c>
      <c r="F50" s="24" t="s">
        <v>183</v>
      </c>
      <c r="G50" s="25">
        <v>11</v>
      </c>
      <c r="H50" s="26">
        <v>0</v>
      </c>
      <c r="I50" s="26">
        <f>ROUND(ROUND(H50,2)*ROUND(G50,3),2)</f>
        <v>0</v>
      </c>
      <c r="O50">
        <f>(I50*21)/100</f>
        <v>0</v>
      </c>
      <c r="P50" t="s">
        <v>23</v>
      </c>
    </row>
    <row r="51" spans="1:5" ht="12.75">
      <c r="A51" s="27" t="s">
        <v>50</v>
      </c>
      <c r="E51" s="28" t="s">
        <v>833</v>
      </c>
    </row>
    <row r="52" spans="1:5" ht="12.75">
      <c r="A52" s="29" t="s">
        <v>52</v>
      </c>
      <c r="E52" s="30" t="s">
        <v>120</v>
      </c>
    </row>
    <row r="53" spans="1:5" ht="63.75">
      <c r="A53" t="s">
        <v>54</v>
      </c>
      <c r="E53" s="28" t="s">
        <v>242</v>
      </c>
    </row>
    <row r="54" spans="1:16" ht="12.75">
      <c r="A54" s="18" t="s">
        <v>45</v>
      </c>
      <c r="B54" s="22" t="s">
        <v>121</v>
      </c>
      <c r="C54" s="22" t="s">
        <v>249</v>
      </c>
      <c r="D54" s="18" t="s">
        <v>47</v>
      </c>
      <c r="E54" s="23" t="s">
        <v>250</v>
      </c>
      <c r="F54" s="24" t="s">
        <v>183</v>
      </c>
      <c r="G54" s="25">
        <v>35</v>
      </c>
      <c r="H54" s="26">
        <v>0</v>
      </c>
      <c r="I54" s="26">
        <f>ROUND(ROUND(H54,2)*ROUND(G54,3),2)</f>
        <v>0</v>
      </c>
      <c r="O54">
        <f>(I54*21)/100</f>
        <v>0</v>
      </c>
      <c r="P54" t="s">
        <v>23</v>
      </c>
    </row>
    <row r="55" spans="1:5" ht="12.75">
      <c r="A55" s="27" t="s">
        <v>50</v>
      </c>
      <c r="E55" s="28" t="s">
        <v>834</v>
      </c>
    </row>
    <row r="56" spans="1:5" ht="12.75">
      <c r="A56" s="29" t="s">
        <v>52</v>
      </c>
      <c r="E56" s="30" t="s">
        <v>835</v>
      </c>
    </row>
    <row r="57" spans="1:5" ht="63.75">
      <c r="A57" t="s">
        <v>54</v>
      </c>
      <c r="E57" s="28" t="s">
        <v>242</v>
      </c>
    </row>
    <row r="58" spans="1:16" ht="12.75">
      <c r="A58" s="18" t="s">
        <v>45</v>
      </c>
      <c r="B58" s="22" t="s">
        <v>127</v>
      </c>
      <c r="C58" s="22" t="s">
        <v>254</v>
      </c>
      <c r="D58" s="18" t="s">
        <v>47</v>
      </c>
      <c r="E58" s="23" t="s">
        <v>255</v>
      </c>
      <c r="F58" s="24" t="s">
        <v>183</v>
      </c>
      <c r="G58" s="25">
        <v>29</v>
      </c>
      <c r="H58" s="26">
        <v>0</v>
      </c>
      <c r="I58" s="26">
        <f>ROUND(ROUND(H58,2)*ROUND(G58,3),2)</f>
        <v>0</v>
      </c>
      <c r="O58">
        <f>(I58*21)/100</f>
        <v>0</v>
      </c>
      <c r="P58" t="s">
        <v>23</v>
      </c>
    </row>
    <row r="59" spans="1:5" ht="25.5">
      <c r="A59" s="27" t="s">
        <v>50</v>
      </c>
      <c r="E59" s="28" t="s">
        <v>836</v>
      </c>
    </row>
    <row r="60" spans="1:5" ht="12.75">
      <c r="A60" s="29" t="s">
        <v>52</v>
      </c>
      <c r="E60" s="30" t="s">
        <v>837</v>
      </c>
    </row>
    <row r="61" spans="1:5" ht="63.75">
      <c r="A61" t="s">
        <v>54</v>
      </c>
      <c r="E61" s="28" t="s">
        <v>242</v>
      </c>
    </row>
    <row r="62" spans="1:16" ht="12.75">
      <c r="A62" s="18" t="s">
        <v>45</v>
      </c>
      <c r="B62" s="22" t="s">
        <v>131</v>
      </c>
      <c r="C62" s="22" t="s">
        <v>259</v>
      </c>
      <c r="D62" s="18" t="s">
        <v>47</v>
      </c>
      <c r="E62" s="23" t="s">
        <v>260</v>
      </c>
      <c r="F62" s="24" t="s">
        <v>183</v>
      </c>
      <c r="G62" s="25">
        <v>16</v>
      </c>
      <c r="H62" s="26">
        <v>0</v>
      </c>
      <c r="I62" s="26">
        <f>ROUND(ROUND(H62,2)*ROUND(G62,3),2)</f>
        <v>0</v>
      </c>
      <c r="O62">
        <f>(I62*21)/100</f>
        <v>0</v>
      </c>
      <c r="P62" t="s">
        <v>23</v>
      </c>
    </row>
    <row r="63" spans="1:5" ht="12.75">
      <c r="A63" s="27" t="s">
        <v>50</v>
      </c>
      <c r="E63" s="28" t="s">
        <v>838</v>
      </c>
    </row>
    <row r="64" spans="1:5" ht="12.75">
      <c r="A64" s="29" t="s">
        <v>52</v>
      </c>
      <c r="E64" s="30" t="s">
        <v>828</v>
      </c>
    </row>
    <row r="65" spans="1:5" ht="63.75">
      <c r="A65" t="s">
        <v>54</v>
      </c>
      <c r="E65" s="28" t="s">
        <v>242</v>
      </c>
    </row>
    <row r="66" spans="1:16" ht="12.75">
      <c r="A66" s="18" t="s">
        <v>45</v>
      </c>
      <c r="B66" s="22" t="s">
        <v>135</v>
      </c>
      <c r="C66" s="22" t="s">
        <v>323</v>
      </c>
      <c r="D66" s="18" t="s">
        <v>47</v>
      </c>
      <c r="E66" s="23" t="s">
        <v>324</v>
      </c>
      <c r="F66" s="24" t="s">
        <v>49</v>
      </c>
      <c r="G66" s="25">
        <v>483.5</v>
      </c>
      <c r="H66" s="26">
        <v>0</v>
      </c>
      <c r="I66" s="26">
        <f>ROUND(ROUND(H66,2)*ROUND(G66,3),2)</f>
        <v>0</v>
      </c>
      <c r="O66">
        <f>(I66*21)/100</f>
        <v>0</v>
      </c>
      <c r="P66" t="s">
        <v>23</v>
      </c>
    </row>
    <row r="67" spans="1:5" ht="12.75">
      <c r="A67" s="27" t="s">
        <v>50</v>
      </c>
      <c r="E67" s="28" t="s">
        <v>325</v>
      </c>
    </row>
    <row r="68" spans="1:5" ht="12.75">
      <c r="A68" s="29" t="s">
        <v>52</v>
      </c>
      <c r="E68" s="30" t="s">
        <v>839</v>
      </c>
    </row>
    <row r="69" spans="1:5" ht="25.5">
      <c r="A69" t="s">
        <v>54</v>
      </c>
      <c r="E69" s="28" t="s">
        <v>327</v>
      </c>
    </row>
    <row r="70" spans="1:18" ht="12.75" customHeight="1">
      <c r="A70" s="5" t="s">
        <v>43</v>
      </c>
      <c r="B70" s="5"/>
      <c r="C70" s="32" t="s">
        <v>35</v>
      </c>
      <c r="D70" s="5"/>
      <c r="E70" s="20" t="s">
        <v>497</v>
      </c>
      <c r="F70" s="5"/>
      <c r="G70" s="5"/>
      <c r="H70" s="5"/>
      <c r="I70" s="33">
        <f>0+Q70</f>
        <v>0</v>
      </c>
      <c r="O70">
        <f>0+R70</f>
        <v>0</v>
      </c>
      <c r="Q70">
        <f>0+I71+I75+I79+I83+I87+I91+I95+I99</f>
        <v>0</v>
      </c>
      <c r="R70">
        <f>0+O71+O75+O79+O83+O87+O91+O95+O99</f>
        <v>0</v>
      </c>
    </row>
    <row r="71" spans="1:16" ht="12.75">
      <c r="A71" s="18" t="s">
        <v>45</v>
      </c>
      <c r="B71" s="22" t="s">
        <v>142</v>
      </c>
      <c r="C71" s="22" t="s">
        <v>840</v>
      </c>
      <c r="D71" s="18" t="s">
        <v>47</v>
      </c>
      <c r="E71" s="23" t="s">
        <v>841</v>
      </c>
      <c r="F71" s="24" t="s">
        <v>49</v>
      </c>
      <c r="G71" s="25">
        <v>244.4</v>
      </c>
      <c r="H71" s="26">
        <v>0</v>
      </c>
      <c r="I71" s="26">
        <f>ROUND(ROUND(H71,2)*ROUND(G71,3),2)</f>
        <v>0</v>
      </c>
      <c r="O71">
        <f>(I71*21)/100</f>
        <v>0</v>
      </c>
      <c r="P71" t="s">
        <v>23</v>
      </c>
    </row>
    <row r="72" spans="1:5" ht="51">
      <c r="A72" s="27" t="s">
        <v>50</v>
      </c>
      <c r="E72" s="28" t="s">
        <v>842</v>
      </c>
    </row>
    <row r="73" spans="1:5" ht="12.75">
      <c r="A73" s="29" t="s">
        <v>52</v>
      </c>
      <c r="E73" s="30" t="s">
        <v>843</v>
      </c>
    </row>
    <row r="74" spans="1:5" ht="102">
      <c r="A74" t="s">
        <v>54</v>
      </c>
      <c r="E74" s="28" t="s">
        <v>518</v>
      </c>
    </row>
    <row r="75" spans="1:16" ht="12.75">
      <c r="A75" s="18" t="s">
        <v>45</v>
      </c>
      <c r="B75" s="22" t="s">
        <v>145</v>
      </c>
      <c r="C75" s="22" t="s">
        <v>529</v>
      </c>
      <c r="D75" s="18" t="s">
        <v>47</v>
      </c>
      <c r="E75" s="23" t="s">
        <v>530</v>
      </c>
      <c r="F75" s="24" t="s">
        <v>49</v>
      </c>
      <c r="G75" s="25">
        <v>283.5</v>
      </c>
      <c r="H75" s="26">
        <v>0</v>
      </c>
      <c r="I75" s="26">
        <f>ROUND(ROUND(H75,2)*ROUND(G75,3),2)</f>
        <v>0</v>
      </c>
      <c r="O75">
        <f>(I75*21)/100</f>
        <v>0</v>
      </c>
      <c r="P75" t="s">
        <v>23</v>
      </c>
    </row>
    <row r="76" spans="1:5" ht="51">
      <c r="A76" s="27" t="s">
        <v>50</v>
      </c>
      <c r="E76" s="28" t="s">
        <v>531</v>
      </c>
    </row>
    <row r="77" spans="1:5" ht="12.75">
      <c r="A77" s="29" t="s">
        <v>52</v>
      </c>
      <c r="E77" s="30" t="s">
        <v>844</v>
      </c>
    </row>
    <row r="78" spans="1:5" ht="102">
      <c r="A78" t="s">
        <v>54</v>
      </c>
      <c r="E78" s="28" t="s">
        <v>518</v>
      </c>
    </row>
    <row r="79" spans="1:16" ht="12.75">
      <c r="A79" s="18" t="s">
        <v>45</v>
      </c>
      <c r="B79" s="22" t="s">
        <v>150</v>
      </c>
      <c r="C79" s="22" t="s">
        <v>534</v>
      </c>
      <c r="D79" s="18" t="s">
        <v>47</v>
      </c>
      <c r="E79" s="23" t="s">
        <v>535</v>
      </c>
      <c r="F79" s="24" t="s">
        <v>49</v>
      </c>
      <c r="G79" s="25">
        <v>4749.6</v>
      </c>
      <c r="H79" s="26">
        <v>0</v>
      </c>
      <c r="I79" s="26">
        <f>ROUND(ROUND(H79,2)*ROUND(G79,3),2)</f>
        <v>0</v>
      </c>
      <c r="O79">
        <f>(I79*21)/100</f>
        <v>0</v>
      </c>
      <c r="P79" t="s">
        <v>23</v>
      </c>
    </row>
    <row r="80" spans="1:5" ht="25.5">
      <c r="A80" s="27" t="s">
        <v>50</v>
      </c>
      <c r="E80" s="28" t="s">
        <v>845</v>
      </c>
    </row>
    <row r="81" spans="1:5" ht="12.75">
      <c r="A81" s="29" t="s">
        <v>52</v>
      </c>
      <c r="E81" s="30" t="s">
        <v>846</v>
      </c>
    </row>
    <row r="82" spans="1:5" ht="51">
      <c r="A82" t="s">
        <v>54</v>
      </c>
      <c r="E82" s="28" t="s">
        <v>538</v>
      </c>
    </row>
    <row r="83" spans="1:16" ht="12.75">
      <c r="A83" s="18" t="s">
        <v>45</v>
      </c>
      <c r="B83" s="22" t="s">
        <v>155</v>
      </c>
      <c r="C83" s="22" t="s">
        <v>540</v>
      </c>
      <c r="D83" s="18" t="s">
        <v>47</v>
      </c>
      <c r="E83" s="23" t="s">
        <v>541</v>
      </c>
      <c r="F83" s="24" t="s">
        <v>49</v>
      </c>
      <c r="G83" s="25">
        <v>4269.3</v>
      </c>
      <c r="H83" s="26">
        <v>0</v>
      </c>
      <c r="I83" s="26">
        <f>ROUND(ROUND(H83,2)*ROUND(G83,3),2)</f>
        <v>0</v>
      </c>
      <c r="O83">
        <f>(I83*21)/100</f>
        <v>0</v>
      </c>
      <c r="P83" t="s">
        <v>23</v>
      </c>
    </row>
    <row r="84" spans="1:5" ht="12.75">
      <c r="A84" s="27" t="s">
        <v>50</v>
      </c>
      <c r="E84" s="28" t="s">
        <v>847</v>
      </c>
    </row>
    <row r="85" spans="1:5" ht="12.75">
      <c r="A85" s="29" t="s">
        <v>52</v>
      </c>
      <c r="E85" s="30" t="s">
        <v>848</v>
      </c>
    </row>
    <row r="86" spans="1:5" ht="51">
      <c r="A86" t="s">
        <v>54</v>
      </c>
      <c r="E86" s="28" t="s">
        <v>538</v>
      </c>
    </row>
    <row r="87" spans="1:16" ht="12.75">
      <c r="A87" s="18" t="s">
        <v>45</v>
      </c>
      <c r="B87" s="22" t="s">
        <v>160</v>
      </c>
      <c r="C87" s="22" t="s">
        <v>545</v>
      </c>
      <c r="D87" s="18" t="s">
        <v>47</v>
      </c>
      <c r="E87" s="23" t="s">
        <v>546</v>
      </c>
      <c r="F87" s="24" t="s">
        <v>49</v>
      </c>
      <c r="G87" s="25">
        <v>4269.3</v>
      </c>
      <c r="H87" s="26">
        <v>0</v>
      </c>
      <c r="I87" s="26">
        <f>ROUND(ROUND(H87,2)*ROUND(G87,3),2)</f>
        <v>0</v>
      </c>
      <c r="O87">
        <f>(I87*21)/100</f>
        <v>0</v>
      </c>
      <c r="P87" t="s">
        <v>23</v>
      </c>
    </row>
    <row r="88" spans="1:5" ht="12.75">
      <c r="A88" s="27" t="s">
        <v>50</v>
      </c>
      <c r="E88" s="28" t="s">
        <v>849</v>
      </c>
    </row>
    <row r="89" spans="1:5" ht="12.75">
      <c r="A89" s="29" t="s">
        <v>52</v>
      </c>
      <c r="E89" s="30" t="s">
        <v>850</v>
      </c>
    </row>
    <row r="90" spans="1:5" ht="140.25">
      <c r="A90" t="s">
        <v>54</v>
      </c>
      <c r="E90" s="28" t="s">
        <v>549</v>
      </c>
    </row>
    <row r="91" spans="1:16" ht="12.75">
      <c r="A91" s="18" t="s">
        <v>45</v>
      </c>
      <c r="B91" s="22" t="s">
        <v>166</v>
      </c>
      <c r="C91" s="22" t="s">
        <v>851</v>
      </c>
      <c r="D91" s="18" t="s">
        <v>47</v>
      </c>
      <c r="E91" s="23" t="s">
        <v>852</v>
      </c>
      <c r="F91" s="24" t="s">
        <v>49</v>
      </c>
      <c r="G91" s="25">
        <v>4299.6</v>
      </c>
      <c r="H91" s="26">
        <v>0</v>
      </c>
      <c r="I91" s="26">
        <f>ROUND(ROUND(H91,2)*ROUND(G91,3),2)</f>
        <v>0</v>
      </c>
      <c r="O91">
        <f>(I91*21)/100</f>
        <v>0</v>
      </c>
      <c r="P91" t="s">
        <v>23</v>
      </c>
    </row>
    <row r="92" spans="1:5" ht="12.75">
      <c r="A92" s="27" t="s">
        <v>50</v>
      </c>
      <c r="E92" s="28" t="s">
        <v>853</v>
      </c>
    </row>
    <row r="93" spans="1:5" ht="12.75">
      <c r="A93" s="29" t="s">
        <v>52</v>
      </c>
      <c r="E93" s="30" t="s">
        <v>854</v>
      </c>
    </row>
    <row r="94" spans="1:5" ht="140.25">
      <c r="A94" t="s">
        <v>54</v>
      </c>
      <c r="E94" s="28" t="s">
        <v>549</v>
      </c>
    </row>
    <row r="95" spans="1:16" ht="12.75">
      <c r="A95" s="18" t="s">
        <v>45</v>
      </c>
      <c r="B95" s="22" t="s">
        <v>172</v>
      </c>
      <c r="C95" s="22" t="s">
        <v>855</v>
      </c>
      <c r="D95" s="18" t="s">
        <v>47</v>
      </c>
      <c r="E95" s="23" t="s">
        <v>856</v>
      </c>
      <c r="F95" s="24" t="s">
        <v>49</v>
      </c>
      <c r="G95" s="25">
        <v>450</v>
      </c>
      <c r="H95" s="26">
        <v>0</v>
      </c>
      <c r="I95" s="26">
        <f>ROUND(ROUND(H95,2)*ROUND(G95,3),2)</f>
        <v>0</v>
      </c>
      <c r="O95">
        <f>(I95*21)/100</f>
        <v>0</v>
      </c>
      <c r="P95" t="s">
        <v>23</v>
      </c>
    </row>
    <row r="96" spans="1:5" ht="51">
      <c r="A96" s="27" t="s">
        <v>50</v>
      </c>
      <c r="E96" s="28" t="s">
        <v>857</v>
      </c>
    </row>
    <row r="97" spans="1:5" ht="12.75">
      <c r="A97" s="29" t="s">
        <v>52</v>
      </c>
      <c r="E97" s="30" t="s">
        <v>858</v>
      </c>
    </row>
    <row r="98" spans="1:5" ht="140.25">
      <c r="A98" t="s">
        <v>54</v>
      </c>
      <c r="E98" s="28" t="s">
        <v>549</v>
      </c>
    </row>
    <row r="99" spans="1:16" ht="12.75">
      <c r="A99" s="18" t="s">
        <v>45</v>
      </c>
      <c r="B99" s="22" t="s">
        <v>177</v>
      </c>
      <c r="C99" s="22" t="s">
        <v>859</v>
      </c>
      <c r="D99" s="18" t="s">
        <v>47</v>
      </c>
      <c r="E99" s="23" t="s">
        <v>860</v>
      </c>
      <c r="F99" s="24" t="s">
        <v>49</v>
      </c>
      <c r="G99" s="25">
        <v>70</v>
      </c>
      <c r="H99" s="26">
        <v>0</v>
      </c>
      <c r="I99" s="26">
        <f>ROUND(ROUND(H99,2)*ROUND(G99,3),2)</f>
        <v>0</v>
      </c>
      <c r="O99">
        <f>(I99*21)/100</f>
        <v>0</v>
      </c>
      <c r="P99" t="s">
        <v>23</v>
      </c>
    </row>
    <row r="100" spans="1:5" ht="63.75">
      <c r="A100" s="27" t="s">
        <v>50</v>
      </c>
      <c r="E100" s="28" t="s">
        <v>861</v>
      </c>
    </row>
    <row r="101" spans="1:5" ht="12.75">
      <c r="A101" s="29" t="s">
        <v>52</v>
      </c>
      <c r="E101" s="30" t="s">
        <v>862</v>
      </c>
    </row>
    <row r="102" spans="1:5" ht="76.5">
      <c r="A102" t="s">
        <v>54</v>
      </c>
      <c r="E102" s="28" t="s">
        <v>863</v>
      </c>
    </row>
    <row r="103" spans="1:18" ht="12.75" customHeight="1">
      <c r="A103" s="5" t="s">
        <v>43</v>
      </c>
      <c r="B103" s="5"/>
      <c r="C103" s="32" t="s">
        <v>77</v>
      </c>
      <c r="D103" s="5"/>
      <c r="E103" s="20" t="s">
        <v>581</v>
      </c>
      <c r="F103" s="5"/>
      <c r="G103" s="5"/>
      <c r="H103" s="5"/>
      <c r="I103" s="33">
        <f>0+Q103</f>
        <v>0</v>
      </c>
      <c r="O103">
        <f>0+R103</f>
        <v>0</v>
      </c>
      <c r="Q103">
        <f>0+I104</f>
        <v>0</v>
      </c>
      <c r="R103">
        <f>0+O104</f>
        <v>0</v>
      </c>
    </row>
    <row r="104" spans="1:16" ht="12.75">
      <c r="A104" s="18" t="s">
        <v>45</v>
      </c>
      <c r="B104" s="22" t="s">
        <v>180</v>
      </c>
      <c r="C104" s="22" t="s">
        <v>864</v>
      </c>
      <c r="D104" s="18" t="s">
        <v>47</v>
      </c>
      <c r="E104" s="23" t="s">
        <v>865</v>
      </c>
      <c r="F104" s="24" t="s">
        <v>183</v>
      </c>
      <c r="G104" s="25">
        <v>2</v>
      </c>
      <c r="H104" s="26">
        <v>0</v>
      </c>
      <c r="I104" s="26">
        <f>ROUND(ROUND(H104,2)*ROUND(G104,3),2)</f>
        <v>0</v>
      </c>
      <c r="O104">
        <f>(I104*21)/100</f>
        <v>0</v>
      </c>
      <c r="P104" t="s">
        <v>23</v>
      </c>
    </row>
    <row r="105" spans="1:5" ht="38.25">
      <c r="A105" s="27" t="s">
        <v>50</v>
      </c>
      <c r="E105" s="28" t="s">
        <v>866</v>
      </c>
    </row>
    <row r="106" spans="1:5" ht="12.75">
      <c r="A106" s="29" t="s">
        <v>52</v>
      </c>
      <c r="E106" s="30" t="s">
        <v>867</v>
      </c>
    </row>
    <row r="107" spans="1:5" ht="102">
      <c r="A107" t="s">
        <v>54</v>
      </c>
      <c r="E107" s="28" t="s">
        <v>868</v>
      </c>
    </row>
    <row r="108" spans="1:18" ht="12.75" customHeight="1">
      <c r="A108" s="5" t="s">
        <v>43</v>
      </c>
      <c r="B108" s="5"/>
      <c r="C108" s="32" t="s">
        <v>82</v>
      </c>
      <c r="D108" s="5"/>
      <c r="E108" s="20" t="s">
        <v>593</v>
      </c>
      <c r="F108" s="5"/>
      <c r="G108" s="5"/>
      <c r="H108" s="5"/>
      <c r="I108" s="33">
        <f>0+Q108</f>
        <v>0</v>
      </c>
      <c r="O108">
        <f>0+R108</f>
        <v>0</v>
      </c>
      <c r="Q108">
        <f>0+I109</f>
        <v>0</v>
      </c>
      <c r="R108">
        <f>0+O109</f>
        <v>0</v>
      </c>
    </row>
    <row r="109" spans="1:16" ht="12.75">
      <c r="A109" s="18" t="s">
        <v>45</v>
      </c>
      <c r="B109" s="22" t="s">
        <v>186</v>
      </c>
      <c r="C109" s="22" t="s">
        <v>621</v>
      </c>
      <c r="D109" s="18" t="s">
        <v>47</v>
      </c>
      <c r="E109" s="23" t="s">
        <v>622</v>
      </c>
      <c r="F109" s="24" t="s">
        <v>58</v>
      </c>
      <c r="G109" s="25">
        <v>97</v>
      </c>
      <c r="H109" s="26">
        <v>0</v>
      </c>
      <c r="I109" s="26">
        <f>ROUND(ROUND(H109,2)*ROUND(G109,3),2)</f>
        <v>0</v>
      </c>
      <c r="O109">
        <f>(I109*21)/100</f>
        <v>0</v>
      </c>
      <c r="P109" t="s">
        <v>23</v>
      </c>
    </row>
    <row r="110" spans="1:5" ht="25.5">
      <c r="A110" s="27" t="s">
        <v>50</v>
      </c>
      <c r="E110" s="28" t="s">
        <v>623</v>
      </c>
    </row>
    <row r="111" spans="1:5" ht="12.75">
      <c r="A111" s="29" t="s">
        <v>52</v>
      </c>
      <c r="E111" s="30" t="s">
        <v>869</v>
      </c>
    </row>
    <row r="112" spans="1:5" ht="38.25">
      <c r="A112" t="s">
        <v>54</v>
      </c>
      <c r="E112" s="28" t="s">
        <v>625</v>
      </c>
    </row>
    <row r="113" spans="1:18" ht="12.75" customHeight="1">
      <c r="A113" s="5" t="s">
        <v>43</v>
      </c>
      <c r="B113" s="5"/>
      <c r="C113" s="32" t="s">
        <v>40</v>
      </c>
      <c r="D113" s="5"/>
      <c r="E113" s="20" t="s">
        <v>626</v>
      </c>
      <c r="F113" s="5"/>
      <c r="G113" s="5"/>
      <c r="H113" s="5"/>
      <c r="I113" s="33">
        <f>0+Q113</f>
        <v>0</v>
      </c>
      <c r="O113">
        <f>0+R113</f>
        <v>0</v>
      </c>
      <c r="Q113">
        <f>0+I114+I118+I122</f>
        <v>0</v>
      </c>
      <c r="R113">
        <f>0+O114+O118+O122</f>
        <v>0</v>
      </c>
    </row>
    <row r="114" spans="1:16" ht="12.75">
      <c r="A114" s="18" t="s">
        <v>45</v>
      </c>
      <c r="B114" s="22" t="s">
        <v>191</v>
      </c>
      <c r="C114" s="22" t="s">
        <v>659</v>
      </c>
      <c r="D114" s="18" t="s">
        <v>47</v>
      </c>
      <c r="E114" s="23" t="s">
        <v>660</v>
      </c>
      <c r="F114" s="24" t="s">
        <v>183</v>
      </c>
      <c r="G114" s="25">
        <v>386</v>
      </c>
      <c r="H114" s="26">
        <v>0</v>
      </c>
      <c r="I114" s="26">
        <f>ROUND(ROUND(H114,2)*ROUND(G114,3),2)</f>
        <v>0</v>
      </c>
      <c r="O114">
        <f>(I114*21)/100</f>
        <v>0</v>
      </c>
      <c r="P114" t="s">
        <v>23</v>
      </c>
    </row>
    <row r="115" spans="1:5" ht="25.5">
      <c r="A115" s="27" t="s">
        <v>50</v>
      </c>
      <c r="E115" s="28" t="s">
        <v>870</v>
      </c>
    </row>
    <row r="116" spans="1:5" ht="12.75">
      <c r="A116" s="29" t="s">
        <v>52</v>
      </c>
      <c r="E116" s="30" t="s">
        <v>871</v>
      </c>
    </row>
    <row r="117" spans="1:5" ht="25.5">
      <c r="A117" t="s">
        <v>54</v>
      </c>
      <c r="E117" s="28" t="s">
        <v>663</v>
      </c>
    </row>
    <row r="118" spans="1:16" ht="12.75">
      <c r="A118" s="18" t="s">
        <v>45</v>
      </c>
      <c r="B118" s="22" t="s">
        <v>196</v>
      </c>
      <c r="C118" s="22" t="s">
        <v>665</v>
      </c>
      <c r="D118" s="18" t="s">
        <v>47</v>
      </c>
      <c r="E118" s="23" t="s">
        <v>666</v>
      </c>
      <c r="F118" s="24" t="s">
        <v>183</v>
      </c>
      <c r="G118" s="25">
        <v>352</v>
      </c>
      <c r="H118" s="26">
        <v>0</v>
      </c>
      <c r="I118" s="26">
        <f>ROUND(ROUND(H118,2)*ROUND(G118,3),2)</f>
        <v>0</v>
      </c>
      <c r="O118">
        <f>(I118*21)/100</f>
        <v>0</v>
      </c>
      <c r="P118" t="s">
        <v>23</v>
      </c>
    </row>
    <row r="119" spans="1:5" ht="25.5">
      <c r="A119" s="27" t="s">
        <v>50</v>
      </c>
      <c r="E119" s="28" t="s">
        <v>872</v>
      </c>
    </row>
    <row r="120" spans="1:5" ht="12.75">
      <c r="A120" s="29" t="s">
        <v>52</v>
      </c>
      <c r="E120" s="30" t="s">
        <v>873</v>
      </c>
    </row>
    <row r="121" spans="1:5" ht="25.5">
      <c r="A121" t="s">
        <v>54</v>
      </c>
      <c r="E121" s="28" t="s">
        <v>663</v>
      </c>
    </row>
    <row r="122" spans="1:16" ht="12.75">
      <c r="A122" s="18" t="s">
        <v>45</v>
      </c>
      <c r="B122" s="22" t="s">
        <v>201</v>
      </c>
      <c r="C122" s="22" t="s">
        <v>670</v>
      </c>
      <c r="D122" s="18" t="s">
        <v>47</v>
      </c>
      <c r="E122" s="23" t="s">
        <v>671</v>
      </c>
      <c r="F122" s="24" t="s">
        <v>183</v>
      </c>
      <c r="G122" s="25">
        <v>738</v>
      </c>
      <c r="H122" s="26">
        <v>0</v>
      </c>
      <c r="I122" s="26">
        <f>ROUND(ROUND(H122,2)*ROUND(G122,3),2)</f>
        <v>0</v>
      </c>
      <c r="O122">
        <f>(I122*21)/100</f>
        <v>0</v>
      </c>
      <c r="P122" t="s">
        <v>23</v>
      </c>
    </row>
    <row r="123" spans="1:5" ht="38.25">
      <c r="A123" s="27" t="s">
        <v>50</v>
      </c>
      <c r="E123" s="28" t="s">
        <v>672</v>
      </c>
    </row>
    <row r="124" spans="1:5" ht="12.75">
      <c r="A124" s="29" t="s">
        <v>52</v>
      </c>
      <c r="E124" s="30" t="s">
        <v>874</v>
      </c>
    </row>
    <row r="125" spans="1:5" ht="38.25">
      <c r="A125" t="s">
        <v>54</v>
      </c>
      <c r="E125" s="28" t="s">
        <v>674</v>
      </c>
    </row>
  </sheetData>
  <sheetProtection/>
  <mergeCells count="10">
    <mergeCell ref="E5:E6"/>
    <mergeCell ref="F5:F6"/>
    <mergeCell ref="G5:G6"/>
    <mergeCell ref="H5:I5"/>
    <mergeCell ref="C3:D3"/>
    <mergeCell ref="C4:D4"/>
    <mergeCell ref="A5:A6"/>
    <mergeCell ref="B5:B6"/>
    <mergeCell ref="C5:C6"/>
    <mergeCell ref="D5:D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154"/>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0+O9+O22+O83+O100+O129+O138</f>
        <v>0</v>
      </c>
      <c r="P2" t="s">
        <v>22</v>
      </c>
    </row>
    <row r="3" spans="1:16" ht="15" customHeight="1">
      <c r="A3" t="s">
        <v>12</v>
      </c>
      <c r="B3" s="10" t="s">
        <v>14</v>
      </c>
      <c r="C3" s="37" t="s">
        <v>15</v>
      </c>
      <c r="D3" s="34"/>
      <c r="E3" s="11" t="s">
        <v>16</v>
      </c>
      <c r="F3" s="1"/>
      <c r="G3" s="8"/>
      <c r="H3" s="7" t="s">
        <v>879</v>
      </c>
      <c r="I3" s="31">
        <f>0+I9+I22+I83+I100+I129+I138</f>
        <v>0</v>
      </c>
      <c r="O3" t="s">
        <v>19</v>
      </c>
      <c r="P3" t="s">
        <v>23</v>
      </c>
    </row>
    <row r="4" spans="1:16" ht="15" customHeight="1">
      <c r="A4" t="s">
        <v>17</v>
      </c>
      <c r="B4" s="10" t="s">
        <v>875</v>
      </c>
      <c r="C4" s="37" t="s">
        <v>876</v>
      </c>
      <c r="D4" s="34"/>
      <c r="E4" s="11" t="s">
        <v>877</v>
      </c>
      <c r="F4" s="1"/>
      <c r="G4" s="1"/>
      <c r="H4" s="9"/>
      <c r="I4" s="9"/>
      <c r="O4" t="s">
        <v>20</v>
      </c>
      <c r="P4" t="s">
        <v>23</v>
      </c>
    </row>
    <row r="5" spans="1:16" ht="12.75" customHeight="1">
      <c r="A5" t="s">
        <v>878</v>
      </c>
      <c r="B5" s="13" t="s">
        <v>18</v>
      </c>
      <c r="C5" s="38" t="s">
        <v>879</v>
      </c>
      <c r="D5" s="39"/>
      <c r="E5" s="14" t="s">
        <v>877</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f>
        <v>0</v>
      </c>
      <c r="R9">
        <f>0+O10+O14+O18</f>
        <v>0</v>
      </c>
    </row>
    <row r="10" spans="1:16" ht="12.75">
      <c r="A10" s="18" t="s">
        <v>45</v>
      </c>
      <c r="B10" s="22" t="s">
        <v>29</v>
      </c>
      <c r="C10" s="22" t="s">
        <v>88</v>
      </c>
      <c r="D10" s="18" t="s">
        <v>89</v>
      </c>
      <c r="E10" s="23" t="s">
        <v>90</v>
      </c>
      <c r="F10" s="24" t="s">
        <v>91</v>
      </c>
      <c r="G10" s="25">
        <v>214.2</v>
      </c>
      <c r="H10" s="26">
        <v>0</v>
      </c>
      <c r="I10" s="26">
        <f>ROUND(ROUND(H10,2)*ROUND(G10,3),2)</f>
        <v>0</v>
      </c>
      <c r="O10">
        <f>(I10*21)/100</f>
        <v>0</v>
      </c>
      <c r="P10" t="s">
        <v>23</v>
      </c>
    </row>
    <row r="11" spans="1:5" ht="12.75">
      <c r="A11" s="27" t="s">
        <v>50</v>
      </c>
      <c r="E11" s="28" t="s">
        <v>880</v>
      </c>
    </row>
    <row r="12" spans="1:5" ht="12.75">
      <c r="A12" s="29" t="s">
        <v>52</v>
      </c>
      <c r="E12" s="30" t="s">
        <v>881</v>
      </c>
    </row>
    <row r="13" spans="1:5" ht="25.5">
      <c r="A13" t="s">
        <v>54</v>
      </c>
      <c r="E13" s="28" t="s">
        <v>94</v>
      </c>
    </row>
    <row r="14" spans="1:16" ht="12.75">
      <c r="A14" s="18" t="s">
        <v>45</v>
      </c>
      <c r="B14" s="22" t="s">
        <v>23</v>
      </c>
      <c r="C14" s="22" t="s">
        <v>88</v>
      </c>
      <c r="D14" s="18" t="s">
        <v>95</v>
      </c>
      <c r="E14" s="23" t="s">
        <v>90</v>
      </c>
      <c r="F14" s="24" t="s">
        <v>91</v>
      </c>
      <c r="G14" s="25">
        <v>2.862</v>
      </c>
      <c r="H14" s="26">
        <v>0</v>
      </c>
      <c r="I14" s="26">
        <f>ROUND(ROUND(H14,2)*ROUND(G14,3),2)</f>
        <v>0</v>
      </c>
      <c r="O14">
        <f>(I14*21)/100</f>
        <v>0</v>
      </c>
      <c r="P14" t="s">
        <v>23</v>
      </c>
    </row>
    <row r="15" spans="1:5" ht="12.75">
      <c r="A15" s="27" t="s">
        <v>50</v>
      </c>
      <c r="E15" s="28" t="s">
        <v>882</v>
      </c>
    </row>
    <row r="16" spans="1:5" ht="38.25">
      <c r="A16" s="29" t="s">
        <v>52</v>
      </c>
      <c r="E16" s="30" t="s">
        <v>883</v>
      </c>
    </row>
    <row r="17" spans="1:5" ht="25.5">
      <c r="A17" t="s">
        <v>54</v>
      </c>
      <c r="E17" s="28" t="s">
        <v>94</v>
      </c>
    </row>
    <row r="18" spans="1:16" ht="12.75">
      <c r="A18" s="18" t="s">
        <v>45</v>
      </c>
      <c r="B18" s="22" t="s">
        <v>22</v>
      </c>
      <c r="C18" s="22" t="s">
        <v>88</v>
      </c>
      <c r="D18" s="18" t="s">
        <v>98</v>
      </c>
      <c r="E18" s="23" t="s">
        <v>90</v>
      </c>
      <c r="F18" s="24" t="s">
        <v>91</v>
      </c>
      <c r="G18" s="25">
        <v>12.725</v>
      </c>
      <c r="H18" s="26">
        <v>0</v>
      </c>
      <c r="I18" s="26">
        <f>ROUND(ROUND(H18,2)*ROUND(G18,3),2)</f>
        <v>0</v>
      </c>
      <c r="O18">
        <f>(I18*21)/100</f>
        <v>0</v>
      </c>
      <c r="P18" t="s">
        <v>23</v>
      </c>
    </row>
    <row r="19" spans="1:5" ht="12.75">
      <c r="A19" s="27" t="s">
        <v>50</v>
      </c>
      <c r="E19" s="28" t="s">
        <v>99</v>
      </c>
    </row>
    <row r="20" spans="1:5" ht="51">
      <c r="A20" s="29" t="s">
        <v>52</v>
      </c>
      <c r="E20" s="30" t="s">
        <v>884</v>
      </c>
    </row>
    <row r="21" spans="1:5" ht="25.5">
      <c r="A21" t="s">
        <v>54</v>
      </c>
      <c r="E21" s="28" t="s">
        <v>94</v>
      </c>
    </row>
    <row r="22" spans="1:18" ht="12.75" customHeight="1">
      <c r="A22" s="5" t="s">
        <v>43</v>
      </c>
      <c r="B22" s="5"/>
      <c r="C22" s="32" t="s">
        <v>29</v>
      </c>
      <c r="D22" s="5"/>
      <c r="E22" s="20" t="s">
        <v>44</v>
      </c>
      <c r="F22" s="5"/>
      <c r="G22" s="5"/>
      <c r="H22" s="5"/>
      <c r="I22" s="33">
        <f>0+Q22</f>
        <v>0</v>
      </c>
      <c r="O22">
        <f>0+R22</f>
        <v>0</v>
      </c>
      <c r="Q22">
        <f>0+I23+I27+I31+I35+I39+I43+I47+I51+I55+I59+I63+I67+I71+I75+I79</f>
        <v>0</v>
      </c>
      <c r="R22">
        <f>0+O23+O27+O31+O35+O39+O43+O47+O51+O55+O59+O63+O67+O71+O75+O79</f>
        <v>0</v>
      </c>
    </row>
    <row r="23" spans="1:16" ht="12.75">
      <c r="A23" s="18" t="s">
        <v>45</v>
      </c>
      <c r="B23" s="22" t="s">
        <v>33</v>
      </c>
      <c r="C23" s="22" t="s">
        <v>885</v>
      </c>
      <c r="D23" s="18" t="s">
        <v>393</v>
      </c>
      <c r="E23" s="23" t="s">
        <v>886</v>
      </c>
      <c r="F23" s="24" t="s">
        <v>58</v>
      </c>
      <c r="G23" s="25">
        <v>16</v>
      </c>
      <c r="H23" s="26">
        <v>0</v>
      </c>
      <c r="I23" s="26">
        <f>ROUND(ROUND(H23,2)*ROUND(G23,3),2)</f>
        <v>0</v>
      </c>
      <c r="O23">
        <f>(I23*21)/100</f>
        <v>0</v>
      </c>
      <c r="P23" t="s">
        <v>23</v>
      </c>
    </row>
    <row r="24" spans="1:5" ht="25.5">
      <c r="A24" s="27" t="s">
        <v>50</v>
      </c>
      <c r="E24" s="28" t="s">
        <v>887</v>
      </c>
    </row>
    <row r="25" spans="1:5" ht="12.75">
      <c r="A25" s="29" t="s">
        <v>52</v>
      </c>
      <c r="E25" s="30" t="s">
        <v>828</v>
      </c>
    </row>
    <row r="26" spans="1:5" ht="12.75">
      <c r="A26" t="s">
        <v>54</v>
      </c>
      <c r="E26" s="28" t="s">
        <v>47</v>
      </c>
    </row>
    <row r="27" spans="1:16" ht="12.75">
      <c r="A27" s="18" t="s">
        <v>45</v>
      </c>
      <c r="B27" s="22" t="s">
        <v>35</v>
      </c>
      <c r="C27" s="22" t="s">
        <v>122</v>
      </c>
      <c r="D27" s="18" t="s">
        <v>47</v>
      </c>
      <c r="E27" s="23" t="s">
        <v>123</v>
      </c>
      <c r="F27" s="24" t="s">
        <v>58</v>
      </c>
      <c r="G27" s="25">
        <v>48</v>
      </c>
      <c r="H27" s="26">
        <v>0</v>
      </c>
      <c r="I27" s="26">
        <f>ROUND(ROUND(H27,2)*ROUND(G27,3),2)</f>
        <v>0</v>
      </c>
      <c r="O27">
        <f>(I27*21)/100</f>
        <v>0</v>
      </c>
      <c r="P27" t="s">
        <v>23</v>
      </c>
    </row>
    <row r="28" spans="1:5" ht="12.75">
      <c r="A28" s="27" t="s">
        <v>50</v>
      </c>
      <c r="E28" s="28" t="s">
        <v>124</v>
      </c>
    </row>
    <row r="29" spans="1:5" ht="12.75">
      <c r="A29" s="29" t="s">
        <v>52</v>
      </c>
      <c r="E29" s="30" t="s">
        <v>888</v>
      </c>
    </row>
    <row r="30" spans="1:5" ht="89.25">
      <c r="A30" t="s">
        <v>54</v>
      </c>
      <c r="E30" s="28" t="s">
        <v>126</v>
      </c>
    </row>
    <row r="31" spans="1:16" ht="12.75">
      <c r="A31" s="18" t="s">
        <v>45</v>
      </c>
      <c r="B31" s="22" t="s">
        <v>37</v>
      </c>
      <c r="C31" s="22" t="s">
        <v>128</v>
      </c>
      <c r="D31" s="18" t="s">
        <v>47</v>
      </c>
      <c r="E31" s="23" t="s">
        <v>129</v>
      </c>
      <c r="F31" s="24" t="s">
        <v>58</v>
      </c>
      <c r="G31" s="25">
        <v>5</v>
      </c>
      <c r="H31" s="26">
        <v>0</v>
      </c>
      <c r="I31" s="26">
        <f>ROUND(ROUND(H31,2)*ROUND(G31,3),2)</f>
        <v>0</v>
      </c>
      <c r="O31">
        <f>(I31*21)/100</f>
        <v>0</v>
      </c>
      <c r="P31" t="s">
        <v>23</v>
      </c>
    </row>
    <row r="32" spans="1:5" ht="12.75">
      <c r="A32" s="27" t="s">
        <v>50</v>
      </c>
      <c r="E32" s="28" t="s">
        <v>124</v>
      </c>
    </row>
    <row r="33" spans="1:5" ht="12.75">
      <c r="A33" s="29" t="s">
        <v>52</v>
      </c>
      <c r="E33" s="30" t="s">
        <v>889</v>
      </c>
    </row>
    <row r="34" spans="1:5" ht="89.25">
      <c r="A34" t="s">
        <v>54</v>
      </c>
      <c r="E34" s="28" t="s">
        <v>126</v>
      </c>
    </row>
    <row r="35" spans="1:16" ht="12.75">
      <c r="A35" s="18" t="s">
        <v>45</v>
      </c>
      <c r="B35" s="22" t="s">
        <v>77</v>
      </c>
      <c r="C35" s="22" t="s">
        <v>161</v>
      </c>
      <c r="D35" s="18" t="s">
        <v>47</v>
      </c>
      <c r="E35" s="23" t="s">
        <v>162</v>
      </c>
      <c r="F35" s="24" t="s">
        <v>49</v>
      </c>
      <c r="G35" s="25">
        <v>5.4</v>
      </c>
      <c r="H35" s="26">
        <v>0</v>
      </c>
      <c r="I35" s="26">
        <f>ROUND(ROUND(H35,2)*ROUND(G35,3),2)</f>
        <v>0</v>
      </c>
      <c r="O35">
        <f>(I35*21)/100</f>
        <v>0</v>
      </c>
      <c r="P35" t="s">
        <v>23</v>
      </c>
    </row>
    <row r="36" spans="1:5" ht="25.5">
      <c r="A36" s="27" t="s">
        <v>50</v>
      </c>
      <c r="E36" s="28" t="s">
        <v>890</v>
      </c>
    </row>
    <row r="37" spans="1:5" ht="12.75">
      <c r="A37" s="29" t="s">
        <v>52</v>
      </c>
      <c r="E37" s="30" t="s">
        <v>891</v>
      </c>
    </row>
    <row r="38" spans="1:5" ht="63.75">
      <c r="A38" t="s">
        <v>54</v>
      </c>
      <c r="E38" s="28" t="s">
        <v>165</v>
      </c>
    </row>
    <row r="39" spans="1:16" ht="12.75">
      <c r="A39" s="18" t="s">
        <v>45</v>
      </c>
      <c r="B39" s="22" t="s">
        <v>82</v>
      </c>
      <c r="C39" s="22" t="s">
        <v>187</v>
      </c>
      <c r="D39" s="18" t="s">
        <v>47</v>
      </c>
      <c r="E39" s="23" t="s">
        <v>188</v>
      </c>
      <c r="F39" s="24" t="s">
        <v>183</v>
      </c>
      <c r="G39" s="25">
        <v>3</v>
      </c>
      <c r="H39" s="26">
        <v>0</v>
      </c>
      <c r="I39" s="26">
        <f>ROUND(ROUND(H39,2)*ROUND(G39,3),2)</f>
        <v>0</v>
      </c>
      <c r="O39">
        <f>(I39*21)/100</f>
        <v>0</v>
      </c>
      <c r="P39" t="s">
        <v>23</v>
      </c>
    </row>
    <row r="40" spans="1:5" ht="38.25">
      <c r="A40" s="27" t="s">
        <v>50</v>
      </c>
      <c r="E40" s="28" t="s">
        <v>892</v>
      </c>
    </row>
    <row r="41" spans="1:5" ht="12.75">
      <c r="A41" s="29" t="s">
        <v>52</v>
      </c>
      <c r="E41" s="30" t="s">
        <v>893</v>
      </c>
    </row>
    <row r="42" spans="1:5" ht="63.75">
      <c r="A42" t="s">
        <v>54</v>
      </c>
      <c r="E42" s="28" t="s">
        <v>141</v>
      </c>
    </row>
    <row r="43" spans="1:16" ht="12.75">
      <c r="A43" s="18" t="s">
        <v>45</v>
      </c>
      <c r="B43" s="22" t="s">
        <v>40</v>
      </c>
      <c r="C43" s="22" t="s">
        <v>197</v>
      </c>
      <c r="D43" s="18" t="s">
        <v>47</v>
      </c>
      <c r="E43" s="23" t="s">
        <v>198</v>
      </c>
      <c r="F43" s="24" t="s">
        <v>138</v>
      </c>
      <c r="G43" s="25">
        <v>0.171</v>
      </c>
      <c r="H43" s="26">
        <v>0</v>
      </c>
      <c r="I43" s="26">
        <f>ROUND(ROUND(H43,2)*ROUND(G43,3),2)</f>
        <v>0</v>
      </c>
      <c r="O43">
        <f>(I43*21)/100</f>
        <v>0</v>
      </c>
      <c r="P43" t="s">
        <v>23</v>
      </c>
    </row>
    <row r="44" spans="1:5" ht="51">
      <c r="A44" s="27" t="s">
        <v>50</v>
      </c>
      <c r="E44" s="28" t="s">
        <v>894</v>
      </c>
    </row>
    <row r="45" spans="1:5" ht="12.75">
      <c r="A45" s="29" t="s">
        <v>52</v>
      </c>
      <c r="E45" s="30" t="s">
        <v>895</v>
      </c>
    </row>
    <row r="46" spans="1:5" ht="63.75">
      <c r="A46" t="s">
        <v>54</v>
      </c>
      <c r="E46" s="28" t="s">
        <v>141</v>
      </c>
    </row>
    <row r="47" spans="1:16" ht="12.75">
      <c r="A47" s="18" t="s">
        <v>45</v>
      </c>
      <c r="B47" s="22" t="s">
        <v>42</v>
      </c>
      <c r="C47" s="22" t="s">
        <v>211</v>
      </c>
      <c r="D47" s="18" t="s">
        <v>47</v>
      </c>
      <c r="E47" s="23" t="s">
        <v>212</v>
      </c>
      <c r="F47" s="24" t="s">
        <v>138</v>
      </c>
      <c r="G47" s="25">
        <v>180.7</v>
      </c>
      <c r="H47" s="26">
        <v>0</v>
      </c>
      <c r="I47" s="26">
        <f>ROUND(ROUND(H47,2)*ROUND(G47,3),2)</f>
        <v>0</v>
      </c>
      <c r="O47">
        <f>(I47*21)/100</f>
        <v>0</v>
      </c>
      <c r="P47" t="s">
        <v>23</v>
      </c>
    </row>
    <row r="48" spans="1:5" ht="25.5">
      <c r="A48" s="27" t="s">
        <v>50</v>
      </c>
      <c r="E48" s="28" t="s">
        <v>213</v>
      </c>
    </row>
    <row r="49" spans="1:5" ht="12.75">
      <c r="A49" s="29" t="s">
        <v>52</v>
      </c>
      <c r="E49" s="30" t="s">
        <v>896</v>
      </c>
    </row>
    <row r="50" spans="1:5" ht="38.25">
      <c r="A50" t="s">
        <v>54</v>
      </c>
      <c r="E50" s="28" t="s">
        <v>215</v>
      </c>
    </row>
    <row r="51" spans="1:16" ht="12.75">
      <c r="A51" s="18" t="s">
        <v>45</v>
      </c>
      <c r="B51" s="22" t="s">
        <v>118</v>
      </c>
      <c r="C51" s="22" t="s">
        <v>217</v>
      </c>
      <c r="D51" s="18" t="s">
        <v>89</v>
      </c>
      <c r="E51" s="23" t="s">
        <v>218</v>
      </c>
      <c r="F51" s="24" t="s">
        <v>138</v>
      </c>
      <c r="G51" s="25">
        <v>107</v>
      </c>
      <c r="H51" s="26">
        <v>0</v>
      </c>
      <c r="I51" s="26">
        <f>ROUND(ROUND(H51,2)*ROUND(G51,3),2)</f>
        <v>0</v>
      </c>
      <c r="O51">
        <f>(I51*21)/100</f>
        <v>0</v>
      </c>
      <c r="P51" t="s">
        <v>23</v>
      </c>
    </row>
    <row r="52" spans="1:5" ht="51">
      <c r="A52" s="27" t="s">
        <v>50</v>
      </c>
      <c r="E52" s="28" t="s">
        <v>219</v>
      </c>
    </row>
    <row r="53" spans="1:5" ht="12.75">
      <c r="A53" s="29" t="s">
        <v>52</v>
      </c>
      <c r="E53" s="30" t="s">
        <v>897</v>
      </c>
    </row>
    <row r="54" spans="1:5" ht="369.75">
      <c r="A54" t="s">
        <v>54</v>
      </c>
      <c r="E54" s="28" t="s">
        <v>221</v>
      </c>
    </row>
    <row r="55" spans="1:16" ht="12.75">
      <c r="A55" s="18" t="s">
        <v>45</v>
      </c>
      <c r="B55" s="22" t="s">
        <v>121</v>
      </c>
      <c r="C55" s="22" t="s">
        <v>217</v>
      </c>
      <c r="D55" s="18" t="s">
        <v>95</v>
      </c>
      <c r="E55" s="23" t="s">
        <v>218</v>
      </c>
      <c r="F55" s="24" t="s">
        <v>138</v>
      </c>
      <c r="G55" s="25">
        <v>12</v>
      </c>
      <c r="H55" s="26">
        <v>0</v>
      </c>
      <c r="I55" s="26">
        <f>ROUND(ROUND(H55,2)*ROUND(G55,3),2)</f>
        <v>0</v>
      </c>
      <c r="O55">
        <f>(I55*21)/100</f>
        <v>0</v>
      </c>
      <c r="P55" t="s">
        <v>23</v>
      </c>
    </row>
    <row r="56" spans="1:5" ht="51">
      <c r="A56" s="27" t="s">
        <v>50</v>
      </c>
      <c r="E56" s="28" t="s">
        <v>223</v>
      </c>
    </row>
    <row r="57" spans="1:5" ht="12.75">
      <c r="A57" s="29" t="s">
        <v>52</v>
      </c>
      <c r="E57" s="30" t="s">
        <v>267</v>
      </c>
    </row>
    <row r="58" spans="1:5" ht="369.75">
      <c r="A58" t="s">
        <v>54</v>
      </c>
      <c r="E58" s="28" t="s">
        <v>221</v>
      </c>
    </row>
    <row r="59" spans="1:16" ht="12.75">
      <c r="A59" s="18" t="s">
        <v>45</v>
      </c>
      <c r="B59" s="22" t="s">
        <v>127</v>
      </c>
      <c r="C59" s="22" t="s">
        <v>286</v>
      </c>
      <c r="D59" s="18" t="s">
        <v>47</v>
      </c>
      <c r="E59" s="23" t="s">
        <v>287</v>
      </c>
      <c r="F59" s="24" t="s">
        <v>138</v>
      </c>
      <c r="G59" s="25">
        <v>299.7</v>
      </c>
      <c r="H59" s="26">
        <v>0</v>
      </c>
      <c r="I59" s="26">
        <f>ROUND(ROUND(H59,2)*ROUND(G59,3),2)</f>
        <v>0</v>
      </c>
      <c r="O59">
        <f>(I59*21)/100</f>
        <v>0</v>
      </c>
      <c r="P59" t="s">
        <v>23</v>
      </c>
    </row>
    <row r="60" spans="1:5" ht="12.75">
      <c r="A60" s="27" t="s">
        <v>50</v>
      </c>
      <c r="E60" s="28" t="s">
        <v>47</v>
      </c>
    </row>
    <row r="61" spans="1:5" ht="51">
      <c r="A61" s="29" t="s">
        <v>52</v>
      </c>
      <c r="E61" s="30" t="s">
        <v>898</v>
      </c>
    </row>
    <row r="62" spans="1:5" ht="191.25">
      <c r="A62" t="s">
        <v>54</v>
      </c>
      <c r="E62" s="28" t="s">
        <v>290</v>
      </c>
    </row>
    <row r="63" spans="1:16" ht="12.75">
      <c r="A63" s="18" t="s">
        <v>45</v>
      </c>
      <c r="B63" s="22" t="s">
        <v>131</v>
      </c>
      <c r="C63" s="22" t="s">
        <v>292</v>
      </c>
      <c r="D63" s="18" t="s">
        <v>47</v>
      </c>
      <c r="E63" s="23" t="s">
        <v>293</v>
      </c>
      <c r="F63" s="24" t="s">
        <v>138</v>
      </c>
      <c r="G63" s="25">
        <v>351.9</v>
      </c>
      <c r="H63" s="26">
        <v>0</v>
      </c>
      <c r="I63" s="26">
        <f>ROUND(ROUND(H63,2)*ROUND(G63,3),2)</f>
        <v>0</v>
      </c>
      <c r="O63">
        <f>(I63*21)/100</f>
        <v>0</v>
      </c>
      <c r="P63" t="s">
        <v>23</v>
      </c>
    </row>
    <row r="64" spans="1:5" ht="76.5">
      <c r="A64" s="27" t="s">
        <v>50</v>
      </c>
      <c r="E64" s="28" t="s">
        <v>294</v>
      </c>
    </row>
    <row r="65" spans="1:5" ht="12.75">
      <c r="A65" s="29" t="s">
        <v>52</v>
      </c>
      <c r="E65" s="30" t="s">
        <v>899</v>
      </c>
    </row>
    <row r="66" spans="1:5" ht="280.5">
      <c r="A66" t="s">
        <v>54</v>
      </c>
      <c r="E66" s="28" t="s">
        <v>296</v>
      </c>
    </row>
    <row r="67" spans="1:16" ht="12.75">
      <c r="A67" s="18" t="s">
        <v>45</v>
      </c>
      <c r="B67" s="22" t="s">
        <v>135</v>
      </c>
      <c r="C67" s="22" t="s">
        <v>740</v>
      </c>
      <c r="D67" s="18" t="s">
        <v>47</v>
      </c>
      <c r="E67" s="23" t="s">
        <v>741</v>
      </c>
      <c r="F67" s="24" t="s">
        <v>138</v>
      </c>
      <c r="G67" s="25">
        <v>2.2</v>
      </c>
      <c r="H67" s="26">
        <v>0</v>
      </c>
      <c r="I67" s="26">
        <f>ROUND(ROUND(H67,2)*ROUND(G67,3),2)</f>
        <v>0</v>
      </c>
      <c r="O67">
        <f>(I67*21)/100</f>
        <v>0</v>
      </c>
      <c r="P67" t="s">
        <v>23</v>
      </c>
    </row>
    <row r="68" spans="1:5" ht="25.5">
      <c r="A68" s="27" t="s">
        <v>50</v>
      </c>
      <c r="E68" s="28" t="s">
        <v>900</v>
      </c>
    </row>
    <row r="69" spans="1:5" ht="12.75">
      <c r="A69" s="29" t="s">
        <v>52</v>
      </c>
      <c r="E69" s="30" t="s">
        <v>901</v>
      </c>
    </row>
    <row r="70" spans="1:5" ht="229.5">
      <c r="A70" t="s">
        <v>54</v>
      </c>
      <c r="E70" s="28" t="s">
        <v>744</v>
      </c>
    </row>
    <row r="71" spans="1:16" ht="12.75">
      <c r="A71" s="18" t="s">
        <v>45</v>
      </c>
      <c r="B71" s="22" t="s">
        <v>142</v>
      </c>
      <c r="C71" s="22" t="s">
        <v>307</v>
      </c>
      <c r="D71" s="18" t="s">
        <v>47</v>
      </c>
      <c r="E71" s="23" t="s">
        <v>308</v>
      </c>
      <c r="F71" s="24" t="s">
        <v>49</v>
      </c>
      <c r="G71" s="25">
        <v>71.6</v>
      </c>
      <c r="H71" s="26">
        <v>0</v>
      </c>
      <c r="I71" s="26">
        <f>ROUND(ROUND(H71,2)*ROUND(G71,3),2)</f>
        <v>0</v>
      </c>
      <c r="O71">
        <f>(I71*21)/100</f>
        <v>0</v>
      </c>
      <c r="P71" t="s">
        <v>23</v>
      </c>
    </row>
    <row r="72" spans="1:5" ht="12.75">
      <c r="A72" s="27" t="s">
        <v>50</v>
      </c>
      <c r="E72" s="28" t="s">
        <v>902</v>
      </c>
    </row>
    <row r="73" spans="1:5" ht="12.75">
      <c r="A73" s="29" t="s">
        <v>52</v>
      </c>
      <c r="E73" s="30" t="s">
        <v>903</v>
      </c>
    </row>
    <row r="74" spans="1:5" ht="38.25">
      <c r="A74" t="s">
        <v>54</v>
      </c>
      <c r="E74" s="28" t="s">
        <v>311</v>
      </c>
    </row>
    <row r="75" spans="1:16" ht="12.75">
      <c r="A75" s="18" t="s">
        <v>45</v>
      </c>
      <c r="B75" s="22" t="s">
        <v>145</v>
      </c>
      <c r="C75" s="22" t="s">
        <v>313</v>
      </c>
      <c r="D75" s="18" t="s">
        <v>47</v>
      </c>
      <c r="E75" s="23" t="s">
        <v>314</v>
      </c>
      <c r="F75" s="24" t="s">
        <v>49</v>
      </c>
      <c r="G75" s="25">
        <v>257.3</v>
      </c>
      <c r="H75" s="26">
        <v>0</v>
      </c>
      <c r="I75" s="26">
        <f>ROUND(ROUND(H75,2)*ROUND(G75,3),2)</f>
        <v>0</v>
      </c>
      <c r="O75">
        <f>(I75*21)/100</f>
        <v>0</v>
      </c>
      <c r="P75" t="s">
        <v>23</v>
      </c>
    </row>
    <row r="76" spans="1:5" ht="12.75">
      <c r="A76" s="27" t="s">
        <v>50</v>
      </c>
      <c r="E76" s="28" t="s">
        <v>902</v>
      </c>
    </row>
    <row r="77" spans="1:5" ht="12.75">
      <c r="A77" s="29" t="s">
        <v>52</v>
      </c>
      <c r="E77" s="30" t="s">
        <v>904</v>
      </c>
    </row>
    <row r="78" spans="1:5" ht="38.25">
      <c r="A78" t="s">
        <v>54</v>
      </c>
      <c r="E78" s="28" t="s">
        <v>316</v>
      </c>
    </row>
    <row r="79" spans="1:16" ht="12.75">
      <c r="A79" s="18" t="s">
        <v>45</v>
      </c>
      <c r="B79" s="22" t="s">
        <v>150</v>
      </c>
      <c r="C79" s="22" t="s">
        <v>323</v>
      </c>
      <c r="D79" s="18" t="s">
        <v>47</v>
      </c>
      <c r="E79" s="23" t="s">
        <v>324</v>
      </c>
      <c r="F79" s="24" t="s">
        <v>49</v>
      </c>
      <c r="G79" s="25">
        <v>328.9</v>
      </c>
      <c r="H79" s="26">
        <v>0</v>
      </c>
      <c r="I79" s="26">
        <f>ROUND(ROUND(H79,2)*ROUND(G79,3),2)</f>
        <v>0</v>
      </c>
      <c r="O79">
        <f>(I79*21)/100</f>
        <v>0</v>
      </c>
      <c r="P79" t="s">
        <v>23</v>
      </c>
    </row>
    <row r="80" spans="1:5" ht="12.75">
      <c r="A80" s="27" t="s">
        <v>50</v>
      </c>
      <c r="E80" s="28" t="s">
        <v>325</v>
      </c>
    </row>
    <row r="81" spans="1:5" ht="12.75">
      <c r="A81" s="29" t="s">
        <v>52</v>
      </c>
      <c r="E81" s="30" t="s">
        <v>905</v>
      </c>
    </row>
    <row r="82" spans="1:5" ht="25.5">
      <c r="A82" t="s">
        <v>54</v>
      </c>
      <c r="E82" s="28" t="s">
        <v>327</v>
      </c>
    </row>
    <row r="83" spans="1:18" ht="12.75" customHeight="1">
      <c r="A83" s="5" t="s">
        <v>43</v>
      </c>
      <c r="B83" s="5"/>
      <c r="C83" s="32" t="s">
        <v>23</v>
      </c>
      <c r="D83" s="5"/>
      <c r="E83" s="20" t="s">
        <v>328</v>
      </c>
      <c r="F83" s="5"/>
      <c r="G83" s="5"/>
      <c r="H83" s="5"/>
      <c r="I83" s="33">
        <f>0+Q83</f>
        <v>0</v>
      </c>
      <c r="O83">
        <f>0+R83</f>
        <v>0</v>
      </c>
      <c r="Q83">
        <f>0+I84+I88+I92+I96</f>
        <v>0</v>
      </c>
      <c r="R83">
        <f>0+O84+O88+O92+O96</f>
        <v>0</v>
      </c>
    </row>
    <row r="84" spans="1:16" ht="12.75">
      <c r="A84" s="18" t="s">
        <v>45</v>
      </c>
      <c r="B84" s="22" t="s">
        <v>155</v>
      </c>
      <c r="C84" s="22" t="s">
        <v>330</v>
      </c>
      <c r="D84" s="18" t="s">
        <v>47</v>
      </c>
      <c r="E84" s="23" t="s">
        <v>331</v>
      </c>
      <c r="F84" s="24" t="s">
        <v>183</v>
      </c>
      <c r="G84" s="25">
        <v>5.9</v>
      </c>
      <c r="H84" s="26">
        <v>0</v>
      </c>
      <c r="I84" s="26">
        <f>ROUND(ROUND(H84,2)*ROUND(G84,3),2)</f>
        <v>0</v>
      </c>
      <c r="O84">
        <f>(I84*21)/100</f>
        <v>0</v>
      </c>
      <c r="P84" t="s">
        <v>23</v>
      </c>
    </row>
    <row r="85" spans="1:5" ht="38.25">
      <c r="A85" s="27" t="s">
        <v>50</v>
      </c>
      <c r="E85" s="28" t="s">
        <v>906</v>
      </c>
    </row>
    <row r="86" spans="1:5" ht="12.75">
      <c r="A86" s="29" t="s">
        <v>52</v>
      </c>
      <c r="E86" s="30" t="s">
        <v>907</v>
      </c>
    </row>
    <row r="87" spans="1:5" ht="165.75">
      <c r="A87" t="s">
        <v>54</v>
      </c>
      <c r="E87" s="28" t="s">
        <v>334</v>
      </c>
    </row>
    <row r="88" spans="1:16" ht="12.75">
      <c r="A88" s="18" t="s">
        <v>45</v>
      </c>
      <c r="B88" s="22" t="s">
        <v>160</v>
      </c>
      <c r="C88" s="22" t="s">
        <v>344</v>
      </c>
      <c r="D88" s="18" t="s">
        <v>47</v>
      </c>
      <c r="E88" s="23" t="s">
        <v>345</v>
      </c>
      <c r="F88" s="24" t="s">
        <v>49</v>
      </c>
      <c r="G88" s="25">
        <v>8.85</v>
      </c>
      <c r="H88" s="26">
        <v>0</v>
      </c>
      <c r="I88" s="26">
        <f>ROUND(ROUND(H88,2)*ROUND(G88,3),2)</f>
        <v>0</v>
      </c>
      <c r="O88">
        <f>(I88*21)/100</f>
        <v>0</v>
      </c>
      <c r="P88" t="s">
        <v>23</v>
      </c>
    </row>
    <row r="89" spans="1:5" ht="12.75">
      <c r="A89" s="27" t="s">
        <v>50</v>
      </c>
      <c r="E89" s="28" t="s">
        <v>346</v>
      </c>
    </row>
    <row r="90" spans="1:5" ht="12.75">
      <c r="A90" s="29" t="s">
        <v>52</v>
      </c>
      <c r="E90" s="30" t="s">
        <v>908</v>
      </c>
    </row>
    <row r="91" spans="1:5" ht="51">
      <c r="A91" t="s">
        <v>54</v>
      </c>
      <c r="E91" s="28" t="s">
        <v>348</v>
      </c>
    </row>
    <row r="92" spans="1:16" ht="12.75">
      <c r="A92" s="18" t="s">
        <v>45</v>
      </c>
      <c r="B92" s="22" t="s">
        <v>166</v>
      </c>
      <c r="C92" s="22" t="s">
        <v>350</v>
      </c>
      <c r="D92" s="18" t="s">
        <v>47</v>
      </c>
      <c r="E92" s="23" t="s">
        <v>351</v>
      </c>
      <c r="F92" s="24" t="s">
        <v>138</v>
      </c>
      <c r="G92" s="25">
        <v>107.1</v>
      </c>
      <c r="H92" s="26">
        <v>0</v>
      </c>
      <c r="I92" s="26">
        <f>ROUND(ROUND(H92,2)*ROUND(G92,3),2)</f>
        <v>0</v>
      </c>
      <c r="O92">
        <f>(I92*21)/100</f>
        <v>0</v>
      </c>
      <c r="P92" t="s">
        <v>23</v>
      </c>
    </row>
    <row r="93" spans="1:5" ht="25.5">
      <c r="A93" s="27" t="s">
        <v>50</v>
      </c>
      <c r="E93" s="28" t="s">
        <v>909</v>
      </c>
    </row>
    <row r="94" spans="1:5" ht="12.75">
      <c r="A94" s="29" t="s">
        <v>52</v>
      </c>
      <c r="E94" s="30" t="s">
        <v>910</v>
      </c>
    </row>
    <row r="95" spans="1:5" ht="38.25">
      <c r="A95" t="s">
        <v>54</v>
      </c>
      <c r="E95" s="28" t="s">
        <v>354</v>
      </c>
    </row>
    <row r="96" spans="1:16" ht="12.75">
      <c r="A96" s="18" t="s">
        <v>45</v>
      </c>
      <c r="B96" s="22" t="s">
        <v>172</v>
      </c>
      <c r="C96" s="22" t="s">
        <v>356</v>
      </c>
      <c r="D96" s="18" t="s">
        <v>47</v>
      </c>
      <c r="E96" s="23" t="s">
        <v>357</v>
      </c>
      <c r="F96" s="24" t="s">
        <v>49</v>
      </c>
      <c r="G96" s="25">
        <v>357</v>
      </c>
      <c r="H96" s="26">
        <v>0</v>
      </c>
      <c r="I96" s="26">
        <f>ROUND(ROUND(H96,2)*ROUND(G96,3),2)</f>
        <v>0</v>
      </c>
      <c r="O96">
        <f>(I96*21)/100</f>
        <v>0</v>
      </c>
      <c r="P96" t="s">
        <v>23</v>
      </c>
    </row>
    <row r="97" spans="1:5" ht="51">
      <c r="A97" s="27" t="s">
        <v>50</v>
      </c>
      <c r="E97" s="28" t="s">
        <v>358</v>
      </c>
    </row>
    <row r="98" spans="1:5" ht="12.75">
      <c r="A98" s="29" t="s">
        <v>52</v>
      </c>
      <c r="E98" s="30" t="s">
        <v>911</v>
      </c>
    </row>
    <row r="99" spans="1:5" ht="102">
      <c r="A99" t="s">
        <v>54</v>
      </c>
      <c r="E99" s="28" t="s">
        <v>360</v>
      </c>
    </row>
    <row r="100" spans="1:18" ht="12.75" customHeight="1">
      <c r="A100" s="5" t="s">
        <v>43</v>
      </c>
      <c r="B100" s="5"/>
      <c r="C100" s="32" t="s">
        <v>35</v>
      </c>
      <c r="D100" s="5"/>
      <c r="E100" s="20" t="s">
        <v>497</v>
      </c>
      <c r="F100" s="5"/>
      <c r="G100" s="5"/>
      <c r="H100" s="5"/>
      <c r="I100" s="33">
        <f>0+Q100</f>
        <v>0</v>
      </c>
      <c r="O100">
        <f>0+R100</f>
        <v>0</v>
      </c>
      <c r="Q100">
        <f>0+I101+I105+I109+I113+I117+I121+I125</f>
        <v>0</v>
      </c>
      <c r="R100">
        <f>0+O101+O105+O109+O113+O117+O121+O125</f>
        <v>0</v>
      </c>
    </row>
    <row r="101" spans="1:16" ht="12.75">
      <c r="A101" s="18" t="s">
        <v>45</v>
      </c>
      <c r="B101" s="22" t="s">
        <v>177</v>
      </c>
      <c r="C101" s="22" t="s">
        <v>505</v>
      </c>
      <c r="D101" s="18" t="s">
        <v>89</v>
      </c>
      <c r="E101" s="23" t="s">
        <v>506</v>
      </c>
      <c r="F101" s="24" t="s">
        <v>138</v>
      </c>
      <c r="G101" s="25">
        <v>115.545</v>
      </c>
      <c r="H101" s="26">
        <v>0</v>
      </c>
      <c r="I101" s="26">
        <f>ROUND(ROUND(H101,2)*ROUND(G101,3),2)</f>
        <v>0</v>
      </c>
      <c r="O101">
        <f>(I101*21)/100</f>
        <v>0</v>
      </c>
      <c r="P101" t="s">
        <v>23</v>
      </c>
    </row>
    <row r="102" spans="1:5" ht="25.5">
      <c r="A102" s="27" t="s">
        <v>50</v>
      </c>
      <c r="E102" s="28" t="s">
        <v>912</v>
      </c>
    </row>
    <row r="103" spans="1:5" ht="12.75">
      <c r="A103" s="29" t="s">
        <v>52</v>
      </c>
      <c r="E103" s="30" t="s">
        <v>913</v>
      </c>
    </row>
    <row r="104" spans="1:5" ht="51">
      <c r="A104" t="s">
        <v>54</v>
      </c>
      <c r="E104" s="28" t="s">
        <v>509</v>
      </c>
    </row>
    <row r="105" spans="1:16" ht="12.75">
      <c r="A105" s="18" t="s">
        <v>45</v>
      </c>
      <c r="B105" s="22" t="s">
        <v>180</v>
      </c>
      <c r="C105" s="22" t="s">
        <v>505</v>
      </c>
      <c r="D105" s="18" t="s">
        <v>95</v>
      </c>
      <c r="E105" s="23" t="s">
        <v>506</v>
      </c>
      <c r="F105" s="24" t="s">
        <v>138</v>
      </c>
      <c r="G105" s="25">
        <v>2.685</v>
      </c>
      <c r="H105" s="26">
        <v>0</v>
      </c>
      <c r="I105" s="26">
        <f>ROUND(ROUND(H105,2)*ROUND(G105,3),2)</f>
        <v>0</v>
      </c>
      <c r="O105">
        <f>(I105*21)/100</f>
        <v>0</v>
      </c>
      <c r="P105" t="s">
        <v>23</v>
      </c>
    </row>
    <row r="106" spans="1:5" ht="12.75">
      <c r="A106" s="27" t="s">
        <v>50</v>
      </c>
      <c r="E106" s="28" t="s">
        <v>914</v>
      </c>
    </row>
    <row r="107" spans="1:5" ht="12.75">
      <c r="A107" s="29" t="s">
        <v>52</v>
      </c>
      <c r="E107" s="30" t="s">
        <v>915</v>
      </c>
    </row>
    <row r="108" spans="1:5" ht="51">
      <c r="A108" t="s">
        <v>54</v>
      </c>
      <c r="E108" s="28" t="s">
        <v>509</v>
      </c>
    </row>
    <row r="109" spans="1:16" ht="12.75">
      <c r="A109" s="18" t="s">
        <v>45</v>
      </c>
      <c r="B109" s="22" t="s">
        <v>186</v>
      </c>
      <c r="C109" s="22" t="s">
        <v>916</v>
      </c>
      <c r="D109" s="18" t="s">
        <v>47</v>
      </c>
      <c r="E109" s="23" t="s">
        <v>917</v>
      </c>
      <c r="F109" s="24" t="s">
        <v>183</v>
      </c>
      <c r="G109" s="25">
        <v>15</v>
      </c>
      <c r="H109" s="26">
        <v>0</v>
      </c>
      <c r="I109" s="26">
        <f>ROUND(ROUND(H109,2)*ROUND(G109,3),2)</f>
        <v>0</v>
      </c>
      <c r="O109">
        <f>(I109*21)/100</f>
        <v>0</v>
      </c>
      <c r="P109" t="s">
        <v>23</v>
      </c>
    </row>
    <row r="110" spans="1:5" ht="76.5">
      <c r="A110" s="27" t="s">
        <v>50</v>
      </c>
      <c r="E110" s="28" t="s">
        <v>918</v>
      </c>
    </row>
    <row r="111" spans="1:5" ht="12.75">
      <c r="A111" s="29" t="s">
        <v>52</v>
      </c>
      <c r="E111" s="30" t="s">
        <v>609</v>
      </c>
    </row>
    <row r="112" spans="1:5" ht="51">
      <c r="A112" t="s">
        <v>54</v>
      </c>
      <c r="E112" s="28" t="s">
        <v>919</v>
      </c>
    </row>
    <row r="113" spans="1:16" ht="12.75">
      <c r="A113" s="18" t="s">
        <v>45</v>
      </c>
      <c r="B113" s="22" t="s">
        <v>191</v>
      </c>
      <c r="C113" s="22" t="s">
        <v>920</v>
      </c>
      <c r="D113" s="18" t="s">
        <v>47</v>
      </c>
      <c r="E113" s="23" t="s">
        <v>921</v>
      </c>
      <c r="F113" s="24" t="s">
        <v>49</v>
      </c>
      <c r="G113" s="25">
        <v>750.8</v>
      </c>
      <c r="H113" s="26">
        <v>0</v>
      </c>
      <c r="I113" s="26">
        <f>ROUND(ROUND(H113,2)*ROUND(G113,3),2)</f>
        <v>0</v>
      </c>
      <c r="O113">
        <f>(I113*21)/100</f>
        <v>0</v>
      </c>
      <c r="P113" t="s">
        <v>23</v>
      </c>
    </row>
    <row r="114" spans="1:5" ht="12.75">
      <c r="A114" s="27" t="s">
        <v>50</v>
      </c>
      <c r="E114" s="28" t="s">
        <v>47</v>
      </c>
    </row>
    <row r="115" spans="1:5" ht="12.75">
      <c r="A115" s="29" t="s">
        <v>52</v>
      </c>
      <c r="E115" s="30" t="s">
        <v>922</v>
      </c>
    </row>
    <row r="116" spans="1:5" ht="165.75">
      <c r="A116" t="s">
        <v>54</v>
      </c>
      <c r="E116" s="28" t="s">
        <v>564</v>
      </c>
    </row>
    <row r="117" spans="1:16" ht="12.75">
      <c r="A117" s="18" t="s">
        <v>45</v>
      </c>
      <c r="B117" s="22" t="s">
        <v>196</v>
      </c>
      <c r="C117" s="22" t="s">
        <v>566</v>
      </c>
      <c r="D117" s="18" t="s">
        <v>47</v>
      </c>
      <c r="E117" s="23" t="s">
        <v>567</v>
      </c>
      <c r="F117" s="24" t="s">
        <v>49</v>
      </c>
      <c r="G117" s="25">
        <v>11.6</v>
      </c>
      <c r="H117" s="26">
        <v>0</v>
      </c>
      <c r="I117" s="26">
        <f>ROUND(ROUND(H117,2)*ROUND(G117,3),2)</f>
        <v>0</v>
      </c>
      <c r="O117">
        <f>(I117*21)/100</f>
        <v>0</v>
      </c>
      <c r="P117" t="s">
        <v>23</v>
      </c>
    </row>
    <row r="118" spans="1:5" ht="12.75">
      <c r="A118" s="27" t="s">
        <v>50</v>
      </c>
      <c r="E118" s="28" t="s">
        <v>47</v>
      </c>
    </row>
    <row r="119" spans="1:5" ht="12.75">
      <c r="A119" s="29" t="s">
        <v>52</v>
      </c>
      <c r="E119" s="30" t="s">
        <v>923</v>
      </c>
    </row>
    <row r="120" spans="1:5" ht="165.75">
      <c r="A120" t="s">
        <v>54</v>
      </c>
      <c r="E120" s="28" t="s">
        <v>564</v>
      </c>
    </row>
    <row r="121" spans="1:16" ht="25.5">
      <c r="A121" s="18" t="s">
        <v>45</v>
      </c>
      <c r="B121" s="22" t="s">
        <v>201</v>
      </c>
      <c r="C121" s="22" t="s">
        <v>924</v>
      </c>
      <c r="D121" s="18" t="s">
        <v>47</v>
      </c>
      <c r="E121" s="23" t="s">
        <v>925</v>
      </c>
      <c r="F121" s="24" t="s">
        <v>49</v>
      </c>
      <c r="G121" s="25">
        <v>3.5</v>
      </c>
      <c r="H121" s="26">
        <v>0</v>
      </c>
      <c r="I121" s="26">
        <f>ROUND(ROUND(H121,2)*ROUND(G121,3),2)</f>
        <v>0</v>
      </c>
      <c r="O121">
        <f>(I121*21)/100</f>
        <v>0</v>
      </c>
      <c r="P121" t="s">
        <v>23</v>
      </c>
    </row>
    <row r="122" spans="1:5" ht="12.75">
      <c r="A122" s="27" t="s">
        <v>50</v>
      </c>
      <c r="E122" s="28" t="s">
        <v>47</v>
      </c>
    </row>
    <row r="123" spans="1:5" ht="12.75">
      <c r="A123" s="29" t="s">
        <v>52</v>
      </c>
      <c r="E123" s="30" t="s">
        <v>926</v>
      </c>
    </row>
    <row r="124" spans="1:5" ht="165.75">
      <c r="A124" t="s">
        <v>54</v>
      </c>
      <c r="E124" s="28" t="s">
        <v>564</v>
      </c>
    </row>
    <row r="125" spans="1:16" ht="25.5">
      <c r="A125" s="18" t="s">
        <v>45</v>
      </c>
      <c r="B125" s="22" t="s">
        <v>204</v>
      </c>
      <c r="C125" s="22" t="s">
        <v>927</v>
      </c>
      <c r="D125" s="18" t="s">
        <v>47</v>
      </c>
      <c r="E125" s="23" t="s">
        <v>928</v>
      </c>
      <c r="F125" s="24" t="s">
        <v>49</v>
      </c>
      <c r="G125" s="25">
        <v>6.3</v>
      </c>
      <c r="H125" s="26">
        <v>0</v>
      </c>
      <c r="I125" s="26">
        <f>ROUND(ROUND(H125,2)*ROUND(G125,3),2)</f>
        <v>0</v>
      </c>
      <c r="O125">
        <f>(I125*21)/100</f>
        <v>0</v>
      </c>
      <c r="P125" t="s">
        <v>23</v>
      </c>
    </row>
    <row r="126" spans="1:5" ht="12.75">
      <c r="A126" s="27" t="s">
        <v>50</v>
      </c>
      <c r="E126" s="28" t="s">
        <v>929</v>
      </c>
    </row>
    <row r="127" spans="1:5" ht="12.75">
      <c r="A127" s="29" t="s">
        <v>52</v>
      </c>
      <c r="E127" s="30" t="s">
        <v>930</v>
      </c>
    </row>
    <row r="128" spans="1:5" ht="165.75">
      <c r="A128" t="s">
        <v>54</v>
      </c>
      <c r="E128" s="28" t="s">
        <v>564</v>
      </c>
    </row>
    <row r="129" spans="1:18" ht="12.75" customHeight="1">
      <c r="A129" s="5" t="s">
        <v>43</v>
      </c>
      <c r="B129" s="5"/>
      <c r="C129" s="32" t="s">
        <v>77</v>
      </c>
      <c r="D129" s="5"/>
      <c r="E129" s="20" t="s">
        <v>581</v>
      </c>
      <c r="F129" s="5"/>
      <c r="G129" s="5"/>
      <c r="H129" s="5"/>
      <c r="I129" s="33">
        <f>0+Q129</f>
        <v>0</v>
      </c>
      <c r="O129">
        <f>0+R129</f>
        <v>0</v>
      </c>
      <c r="Q129">
        <f>0+I130+I134</f>
        <v>0</v>
      </c>
      <c r="R129">
        <f>0+O130+O134</f>
        <v>0</v>
      </c>
    </row>
    <row r="130" spans="1:16" ht="12.75">
      <c r="A130" s="18" t="s">
        <v>45</v>
      </c>
      <c r="B130" s="22" t="s">
        <v>207</v>
      </c>
      <c r="C130" s="22" t="s">
        <v>931</v>
      </c>
      <c r="D130" s="18" t="s">
        <v>47</v>
      </c>
      <c r="E130" s="23" t="s">
        <v>932</v>
      </c>
      <c r="F130" s="24" t="s">
        <v>49</v>
      </c>
      <c r="G130" s="25">
        <v>6.3</v>
      </c>
      <c r="H130" s="26">
        <v>0</v>
      </c>
      <c r="I130" s="26">
        <f>ROUND(ROUND(H130,2)*ROUND(G130,3),2)</f>
        <v>0</v>
      </c>
      <c r="O130">
        <f>(I130*21)/100</f>
        <v>0</v>
      </c>
      <c r="P130" t="s">
        <v>23</v>
      </c>
    </row>
    <row r="131" spans="1:5" ht="12.75">
      <c r="A131" s="27" t="s">
        <v>50</v>
      </c>
      <c r="E131" s="28" t="s">
        <v>933</v>
      </c>
    </row>
    <row r="132" spans="1:5" ht="12.75">
      <c r="A132" s="29" t="s">
        <v>52</v>
      </c>
      <c r="E132" s="30" t="s">
        <v>934</v>
      </c>
    </row>
    <row r="133" spans="1:5" ht="191.25">
      <c r="A133" t="s">
        <v>54</v>
      </c>
      <c r="E133" s="28" t="s">
        <v>592</v>
      </c>
    </row>
    <row r="134" spans="1:16" ht="12.75">
      <c r="A134" s="18" t="s">
        <v>45</v>
      </c>
      <c r="B134" s="22" t="s">
        <v>210</v>
      </c>
      <c r="C134" s="22" t="s">
        <v>935</v>
      </c>
      <c r="D134" s="18" t="s">
        <v>47</v>
      </c>
      <c r="E134" s="23" t="s">
        <v>936</v>
      </c>
      <c r="F134" s="24" t="s">
        <v>49</v>
      </c>
      <c r="G134" s="25">
        <v>19.8</v>
      </c>
      <c r="H134" s="26">
        <v>0</v>
      </c>
      <c r="I134" s="26">
        <f>ROUND(ROUND(H134,2)*ROUND(G134,3),2)</f>
        <v>0</v>
      </c>
      <c r="O134">
        <f>(I134*21)/100</f>
        <v>0</v>
      </c>
      <c r="P134" t="s">
        <v>23</v>
      </c>
    </row>
    <row r="135" spans="1:5" ht="12.75">
      <c r="A135" s="27" t="s">
        <v>50</v>
      </c>
      <c r="E135" s="28" t="s">
        <v>937</v>
      </c>
    </row>
    <row r="136" spans="1:5" ht="12.75">
      <c r="A136" s="29" t="s">
        <v>52</v>
      </c>
      <c r="E136" s="30" t="s">
        <v>938</v>
      </c>
    </row>
    <row r="137" spans="1:5" ht="191.25">
      <c r="A137" t="s">
        <v>54</v>
      </c>
      <c r="E137" s="28" t="s">
        <v>592</v>
      </c>
    </row>
    <row r="138" spans="1:18" ht="12.75" customHeight="1">
      <c r="A138" s="5" t="s">
        <v>43</v>
      </c>
      <c r="B138" s="5"/>
      <c r="C138" s="32" t="s">
        <v>40</v>
      </c>
      <c r="D138" s="5"/>
      <c r="E138" s="20" t="s">
        <v>626</v>
      </c>
      <c r="F138" s="5"/>
      <c r="G138" s="5"/>
      <c r="H138" s="5"/>
      <c r="I138" s="33">
        <f>0+Q138</f>
        <v>0</v>
      </c>
      <c r="O138">
        <f>0+R138</f>
        <v>0</v>
      </c>
      <c r="Q138">
        <f>0+I139+I143+I147+I151</f>
        <v>0</v>
      </c>
      <c r="R138">
        <f>0+O139+O143+O147+O151</f>
        <v>0</v>
      </c>
    </row>
    <row r="139" spans="1:16" ht="12.75">
      <c r="A139" s="18" t="s">
        <v>45</v>
      </c>
      <c r="B139" s="22" t="s">
        <v>216</v>
      </c>
      <c r="C139" s="22" t="s">
        <v>939</v>
      </c>
      <c r="D139" s="18" t="s">
        <v>47</v>
      </c>
      <c r="E139" s="23" t="s">
        <v>940</v>
      </c>
      <c r="F139" s="24" t="s">
        <v>138</v>
      </c>
      <c r="G139" s="25">
        <v>0.521</v>
      </c>
      <c r="H139" s="26">
        <v>0</v>
      </c>
      <c r="I139" s="26">
        <f>ROUND(ROUND(H139,2)*ROUND(G139,3),2)</f>
        <v>0</v>
      </c>
      <c r="O139">
        <f>(I139*21)/100</f>
        <v>0</v>
      </c>
      <c r="P139" t="s">
        <v>23</v>
      </c>
    </row>
    <row r="140" spans="1:5" ht="51">
      <c r="A140" s="27" t="s">
        <v>50</v>
      </c>
      <c r="E140" s="28" t="s">
        <v>941</v>
      </c>
    </row>
    <row r="141" spans="1:5" ht="38.25">
      <c r="A141" s="29" t="s">
        <v>52</v>
      </c>
      <c r="E141" s="30" t="s">
        <v>942</v>
      </c>
    </row>
    <row r="142" spans="1:5" ht="51">
      <c r="A142" t="s">
        <v>54</v>
      </c>
      <c r="E142" s="28" t="s">
        <v>943</v>
      </c>
    </row>
    <row r="143" spans="1:16" ht="12.75">
      <c r="A143" s="18" t="s">
        <v>45</v>
      </c>
      <c r="B143" s="22" t="s">
        <v>222</v>
      </c>
      <c r="C143" s="22" t="s">
        <v>944</v>
      </c>
      <c r="D143" s="18" t="s">
        <v>47</v>
      </c>
      <c r="E143" s="23" t="s">
        <v>945</v>
      </c>
      <c r="F143" s="24" t="s">
        <v>183</v>
      </c>
      <c r="G143" s="25">
        <v>529.2</v>
      </c>
      <c r="H143" s="26">
        <v>0</v>
      </c>
      <c r="I143" s="26">
        <f>ROUND(ROUND(H143,2)*ROUND(G143,3),2)</f>
        <v>0</v>
      </c>
      <c r="O143">
        <f>(I143*21)/100</f>
        <v>0</v>
      </c>
      <c r="P143" t="s">
        <v>23</v>
      </c>
    </row>
    <row r="144" spans="1:5" ht="25.5">
      <c r="A144" s="27" t="s">
        <v>50</v>
      </c>
      <c r="E144" s="28" t="s">
        <v>946</v>
      </c>
    </row>
    <row r="145" spans="1:5" ht="12.75">
      <c r="A145" s="29" t="s">
        <v>52</v>
      </c>
      <c r="E145" s="30" t="s">
        <v>947</v>
      </c>
    </row>
    <row r="146" spans="1:5" ht="51">
      <c r="A146" t="s">
        <v>54</v>
      </c>
      <c r="E146" s="28" t="s">
        <v>643</v>
      </c>
    </row>
    <row r="147" spans="1:16" ht="12.75">
      <c r="A147" s="18" t="s">
        <v>45</v>
      </c>
      <c r="B147" s="22" t="s">
        <v>225</v>
      </c>
      <c r="C147" s="22" t="s">
        <v>700</v>
      </c>
      <c r="D147" s="18" t="s">
        <v>47</v>
      </c>
      <c r="E147" s="23" t="s">
        <v>701</v>
      </c>
      <c r="F147" s="24" t="s">
        <v>138</v>
      </c>
      <c r="G147" s="25">
        <v>5</v>
      </c>
      <c r="H147" s="26">
        <v>0</v>
      </c>
      <c r="I147" s="26">
        <f>ROUND(ROUND(H147,2)*ROUND(G147,3),2)</f>
        <v>0</v>
      </c>
      <c r="O147">
        <f>(I147*21)/100</f>
        <v>0</v>
      </c>
      <c r="P147" t="s">
        <v>23</v>
      </c>
    </row>
    <row r="148" spans="1:5" ht="63.75">
      <c r="A148" s="27" t="s">
        <v>50</v>
      </c>
      <c r="E148" s="28" t="s">
        <v>948</v>
      </c>
    </row>
    <row r="149" spans="1:5" ht="12.75">
      <c r="A149" s="29" t="s">
        <v>52</v>
      </c>
      <c r="E149" s="30" t="s">
        <v>949</v>
      </c>
    </row>
    <row r="150" spans="1:5" ht="114.75">
      <c r="A150" t="s">
        <v>54</v>
      </c>
      <c r="E150" s="28" t="s">
        <v>695</v>
      </c>
    </row>
    <row r="151" spans="1:16" ht="12.75">
      <c r="A151" s="18" t="s">
        <v>45</v>
      </c>
      <c r="B151" s="22" t="s">
        <v>231</v>
      </c>
      <c r="C151" s="22" t="s">
        <v>713</v>
      </c>
      <c r="D151" s="18" t="s">
        <v>47</v>
      </c>
      <c r="E151" s="23" t="s">
        <v>714</v>
      </c>
      <c r="F151" s="24" t="s">
        <v>183</v>
      </c>
      <c r="G151" s="25">
        <v>2.7</v>
      </c>
      <c r="H151" s="26">
        <v>0</v>
      </c>
      <c r="I151" s="26">
        <f>ROUND(ROUND(H151,2)*ROUND(G151,3),2)</f>
        <v>0</v>
      </c>
      <c r="O151">
        <f>(I151*21)/100</f>
        <v>0</v>
      </c>
      <c r="P151" t="s">
        <v>23</v>
      </c>
    </row>
    <row r="152" spans="1:5" ht="63.75">
      <c r="A152" s="27" t="s">
        <v>50</v>
      </c>
      <c r="E152" s="28" t="s">
        <v>950</v>
      </c>
    </row>
    <row r="153" spans="1:5" ht="12.75">
      <c r="A153" s="29" t="s">
        <v>52</v>
      </c>
      <c r="E153" s="30" t="s">
        <v>951</v>
      </c>
    </row>
    <row r="154" spans="1:5" ht="127.5">
      <c r="A154" t="s">
        <v>54</v>
      </c>
      <c r="E154" s="28" t="s">
        <v>708</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31"/>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0+O9+O34+O119+O136+O173+O182+O187</f>
        <v>0</v>
      </c>
      <c r="P2" t="s">
        <v>22</v>
      </c>
    </row>
    <row r="3" spans="1:16" ht="15" customHeight="1">
      <c r="A3" t="s">
        <v>12</v>
      </c>
      <c r="B3" s="10" t="s">
        <v>14</v>
      </c>
      <c r="C3" s="37" t="s">
        <v>15</v>
      </c>
      <c r="D3" s="34"/>
      <c r="E3" s="11" t="s">
        <v>16</v>
      </c>
      <c r="F3" s="1"/>
      <c r="G3" s="8"/>
      <c r="H3" s="7" t="s">
        <v>952</v>
      </c>
      <c r="I3" s="31">
        <f>0+I9+I34+I119+I136+I173+I182+I187</f>
        <v>0</v>
      </c>
      <c r="O3" t="s">
        <v>19</v>
      </c>
      <c r="P3" t="s">
        <v>23</v>
      </c>
    </row>
    <row r="4" spans="1:16" ht="15" customHeight="1">
      <c r="A4" t="s">
        <v>17</v>
      </c>
      <c r="B4" s="10" t="s">
        <v>875</v>
      </c>
      <c r="C4" s="37" t="s">
        <v>876</v>
      </c>
      <c r="D4" s="34"/>
      <c r="E4" s="11" t="s">
        <v>877</v>
      </c>
      <c r="F4" s="1"/>
      <c r="G4" s="1"/>
      <c r="H4" s="9"/>
      <c r="I4" s="9"/>
      <c r="O4" t="s">
        <v>20</v>
      </c>
      <c r="P4" t="s">
        <v>23</v>
      </c>
    </row>
    <row r="5" spans="1:16" ht="12.75" customHeight="1">
      <c r="A5" t="s">
        <v>878</v>
      </c>
      <c r="B5" s="13" t="s">
        <v>18</v>
      </c>
      <c r="C5" s="38" t="s">
        <v>952</v>
      </c>
      <c r="D5" s="39"/>
      <c r="E5" s="14" t="s">
        <v>953</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0+I10+I14+I18+I22+I26+I30</f>
        <v>0</v>
      </c>
      <c r="R9">
        <f>0+O10+O14+O18+O22+O26+O30</f>
        <v>0</v>
      </c>
    </row>
    <row r="10" spans="1:16" ht="12.75">
      <c r="A10" s="18" t="s">
        <v>45</v>
      </c>
      <c r="B10" s="22" t="s">
        <v>29</v>
      </c>
      <c r="C10" s="22" t="s">
        <v>88</v>
      </c>
      <c r="D10" s="18" t="s">
        <v>89</v>
      </c>
      <c r="E10" s="23" t="s">
        <v>90</v>
      </c>
      <c r="F10" s="24" t="s">
        <v>91</v>
      </c>
      <c r="G10" s="25">
        <v>284.4</v>
      </c>
      <c r="H10" s="26">
        <v>0</v>
      </c>
      <c r="I10" s="26">
        <f>ROUND(ROUND(H10,2)*ROUND(G10,3),2)</f>
        <v>0</v>
      </c>
      <c r="O10">
        <f>(I10*21)/100</f>
        <v>0</v>
      </c>
      <c r="P10" t="s">
        <v>23</v>
      </c>
    </row>
    <row r="11" spans="1:5" ht="12.75">
      <c r="A11" s="27" t="s">
        <v>50</v>
      </c>
      <c r="E11" s="28" t="s">
        <v>880</v>
      </c>
    </row>
    <row r="12" spans="1:5" ht="12.75">
      <c r="A12" s="29" t="s">
        <v>52</v>
      </c>
      <c r="E12" s="30" t="s">
        <v>954</v>
      </c>
    </row>
    <row r="13" spans="1:5" ht="25.5">
      <c r="A13" t="s">
        <v>54</v>
      </c>
      <c r="E13" s="28" t="s">
        <v>94</v>
      </c>
    </row>
    <row r="14" spans="1:16" ht="12.75">
      <c r="A14" s="18" t="s">
        <v>45</v>
      </c>
      <c r="B14" s="22" t="s">
        <v>23</v>
      </c>
      <c r="C14" s="22" t="s">
        <v>88</v>
      </c>
      <c r="D14" s="18" t="s">
        <v>95</v>
      </c>
      <c r="E14" s="23" t="s">
        <v>90</v>
      </c>
      <c r="F14" s="24" t="s">
        <v>91</v>
      </c>
      <c r="G14" s="25">
        <v>23.106</v>
      </c>
      <c r="H14" s="26">
        <v>0</v>
      </c>
      <c r="I14" s="26">
        <f>ROUND(ROUND(H14,2)*ROUND(G14,3),2)</f>
        <v>0</v>
      </c>
      <c r="O14">
        <f>(I14*21)/100</f>
        <v>0</v>
      </c>
      <c r="P14" t="s">
        <v>23</v>
      </c>
    </row>
    <row r="15" spans="1:5" ht="12.75">
      <c r="A15" s="27" t="s">
        <v>50</v>
      </c>
      <c r="E15" s="28" t="s">
        <v>955</v>
      </c>
    </row>
    <row r="16" spans="1:5" ht="63.75">
      <c r="A16" s="29" t="s">
        <v>52</v>
      </c>
      <c r="E16" s="30" t="s">
        <v>956</v>
      </c>
    </row>
    <row r="17" spans="1:5" ht="25.5">
      <c r="A17" t="s">
        <v>54</v>
      </c>
      <c r="E17" s="28" t="s">
        <v>94</v>
      </c>
    </row>
    <row r="18" spans="1:16" ht="12.75">
      <c r="A18" s="18" t="s">
        <v>45</v>
      </c>
      <c r="B18" s="22" t="s">
        <v>22</v>
      </c>
      <c r="C18" s="22" t="s">
        <v>88</v>
      </c>
      <c r="D18" s="18" t="s">
        <v>98</v>
      </c>
      <c r="E18" s="23" t="s">
        <v>90</v>
      </c>
      <c r="F18" s="24" t="s">
        <v>91</v>
      </c>
      <c r="G18" s="25">
        <v>27.743</v>
      </c>
      <c r="H18" s="26">
        <v>0</v>
      </c>
      <c r="I18" s="26">
        <f>ROUND(ROUND(H18,2)*ROUND(G18,3),2)</f>
        <v>0</v>
      </c>
      <c r="O18">
        <f>(I18*21)/100</f>
        <v>0</v>
      </c>
      <c r="P18" t="s">
        <v>23</v>
      </c>
    </row>
    <row r="19" spans="1:5" ht="12.75">
      <c r="A19" s="27" t="s">
        <v>50</v>
      </c>
      <c r="E19" s="28" t="s">
        <v>99</v>
      </c>
    </row>
    <row r="20" spans="1:5" ht="51">
      <c r="A20" s="29" t="s">
        <v>52</v>
      </c>
      <c r="E20" s="30" t="s">
        <v>957</v>
      </c>
    </row>
    <row r="21" spans="1:5" ht="25.5">
      <c r="A21" t="s">
        <v>54</v>
      </c>
      <c r="E21" s="28" t="s">
        <v>94</v>
      </c>
    </row>
    <row r="22" spans="1:16" ht="12.75">
      <c r="A22" s="18" t="s">
        <v>45</v>
      </c>
      <c r="B22" s="22" t="s">
        <v>33</v>
      </c>
      <c r="C22" s="22" t="s">
        <v>88</v>
      </c>
      <c r="D22" s="18" t="s">
        <v>101</v>
      </c>
      <c r="E22" s="23" t="s">
        <v>90</v>
      </c>
      <c r="F22" s="24" t="s">
        <v>91</v>
      </c>
      <c r="G22" s="25">
        <v>178</v>
      </c>
      <c r="H22" s="26">
        <v>0</v>
      </c>
      <c r="I22" s="26">
        <f>ROUND(ROUND(H22,2)*ROUND(G22,3),2)</f>
        <v>0</v>
      </c>
      <c r="O22">
        <f>(I22*21)/100</f>
        <v>0</v>
      </c>
      <c r="P22" t="s">
        <v>23</v>
      </c>
    </row>
    <row r="23" spans="1:5" ht="38.25">
      <c r="A23" s="27" t="s">
        <v>50</v>
      </c>
      <c r="E23" s="28" t="s">
        <v>958</v>
      </c>
    </row>
    <row r="24" spans="1:5" ht="63.75">
      <c r="A24" s="29" t="s">
        <v>52</v>
      </c>
      <c r="E24" s="30" t="s">
        <v>959</v>
      </c>
    </row>
    <row r="25" spans="1:5" ht="25.5">
      <c r="A25" t="s">
        <v>54</v>
      </c>
      <c r="E25" s="28" t="s">
        <v>94</v>
      </c>
    </row>
    <row r="26" spans="1:16" ht="12.75">
      <c r="A26" s="18" t="s">
        <v>45</v>
      </c>
      <c r="B26" s="22" t="s">
        <v>35</v>
      </c>
      <c r="C26" s="22" t="s">
        <v>88</v>
      </c>
      <c r="D26" s="18" t="s">
        <v>104</v>
      </c>
      <c r="E26" s="23" t="s">
        <v>90</v>
      </c>
      <c r="F26" s="24" t="s">
        <v>91</v>
      </c>
      <c r="G26" s="25">
        <v>29.264</v>
      </c>
      <c r="H26" s="26">
        <v>0</v>
      </c>
      <c r="I26" s="26">
        <f>ROUND(ROUND(H26,2)*ROUND(G26,3),2)</f>
        <v>0</v>
      </c>
      <c r="O26">
        <f>(I26*21)/100</f>
        <v>0</v>
      </c>
      <c r="P26" t="s">
        <v>23</v>
      </c>
    </row>
    <row r="27" spans="1:5" ht="12.75">
      <c r="A27" s="27" t="s">
        <v>50</v>
      </c>
      <c r="E27" s="28" t="s">
        <v>960</v>
      </c>
    </row>
    <row r="28" spans="1:5" ht="12.75">
      <c r="A28" s="29" t="s">
        <v>52</v>
      </c>
      <c r="E28" s="30" t="s">
        <v>961</v>
      </c>
    </row>
    <row r="29" spans="1:5" ht="25.5">
      <c r="A29" t="s">
        <v>54</v>
      </c>
      <c r="E29" s="28" t="s">
        <v>94</v>
      </c>
    </row>
    <row r="30" spans="1:16" ht="12.75">
      <c r="A30" s="18" t="s">
        <v>45</v>
      </c>
      <c r="B30" s="22" t="s">
        <v>37</v>
      </c>
      <c r="C30" s="22" t="s">
        <v>88</v>
      </c>
      <c r="D30" s="18" t="s">
        <v>107</v>
      </c>
      <c r="E30" s="23" t="s">
        <v>90</v>
      </c>
      <c r="F30" s="24" t="s">
        <v>91</v>
      </c>
      <c r="G30" s="25">
        <v>7.524</v>
      </c>
      <c r="H30" s="26">
        <v>0</v>
      </c>
      <c r="I30" s="26">
        <f>ROUND(ROUND(H30,2)*ROUND(G30,3),2)</f>
        <v>0</v>
      </c>
      <c r="O30">
        <f>(I30*21)/100</f>
        <v>0</v>
      </c>
      <c r="P30" t="s">
        <v>23</v>
      </c>
    </row>
    <row r="31" spans="1:5" ht="12.75">
      <c r="A31" s="27" t="s">
        <v>50</v>
      </c>
      <c r="E31" s="28" t="s">
        <v>962</v>
      </c>
    </row>
    <row r="32" spans="1:5" ht="12.75">
      <c r="A32" s="29" t="s">
        <v>52</v>
      </c>
      <c r="E32" s="30" t="s">
        <v>963</v>
      </c>
    </row>
    <row r="33" spans="1:5" ht="25.5">
      <c r="A33" t="s">
        <v>54</v>
      </c>
      <c r="E33" s="28" t="s">
        <v>94</v>
      </c>
    </row>
    <row r="34" spans="1:18" ht="12.75" customHeight="1">
      <c r="A34" s="5" t="s">
        <v>43</v>
      </c>
      <c r="B34" s="5"/>
      <c r="C34" s="32" t="s">
        <v>29</v>
      </c>
      <c r="D34" s="5"/>
      <c r="E34" s="20" t="s">
        <v>44</v>
      </c>
      <c r="F34" s="5"/>
      <c r="G34" s="5"/>
      <c r="H34" s="5"/>
      <c r="I34" s="33">
        <f>0+Q34</f>
        <v>0</v>
      </c>
      <c r="O34">
        <f>0+R34</f>
        <v>0</v>
      </c>
      <c r="Q34">
        <f>0+I35+I39+I43+I47+I51+I55+I59+I63+I67+I71+I75+I79+I83+I87+I91+I95+I99+I103+I107+I111+I115</f>
        <v>0</v>
      </c>
      <c r="R34">
        <f>0+O35+O39+O43+O47+O51+O55+O59+O63+O67+O71+O75+O79+O83+O87+O91+O95+O99+O103+O107+O111+O115</f>
        <v>0</v>
      </c>
    </row>
    <row r="35" spans="1:16" ht="12.75">
      <c r="A35" s="18" t="s">
        <v>45</v>
      </c>
      <c r="B35" s="22" t="s">
        <v>77</v>
      </c>
      <c r="C35" s="22" t="s">
        <v>70</v>
      </c>
      <c r="D35" s="18" t="s">
        <v>47</v>
      </c>
      <c r="E35" s="23" t="s">
        <v>71</v>
      </c>
      <c r="F35" s="24" t="s">
        <v>58</v>
      </c>
      <c r="G35" s="25">
        <v>1</v>
      </c>
      <c r="H35" s="26">
        <v>0</v>
      </c>
      <c r="I35" s="26">
        <f>ROUND(ROUND(H35,2)*ROUND(G35,3),2)</f>
        <v>0</v>
      </c>
      <c r="O35">
        <f>(I35*21)/100</f>
        <v>0</v>
      </c>
      <c r="P35" t="s">
        <v>23</v>
      </c>
    </row>
    <row r="36" spans="1:5" ht="38.25">
      <c r="A36" s="27" t="s">
        <v>50</v>
      </c>
      <c r="E36" s="28" t="s">
        <v>964</v>
      </c>
    </row>
    <row r="37" spans="1:5" ht="12.75">
      <c r="A37" s="29" t="s">
        <v>52</v>
      </c>
      <c r="E37" s="30" t="s">
        <v>117</v>
      </c>
    </row>
    <row r="38" spans="1:5" ht="114.75">
      <c r="A38" t="s">
        <v>54</v>
      </c>
      <c r="E38" s="28" t="s">
        <v>73</v>
      </c>
    </row>
    <row r="39" spans="1:16" ht="12.75">
      <c r="A39" s="18" t="s">
        <v>45</v>
      </c>
      <c r="B39" s="22" t="s">
        <v>82</v>
      </c>
      <c r="C39" s="22" t="s">
        <v>885</v>
      </c>
      <c r="D39" s="18" t="s">
        <v>393</v>
      </c>
      <c r="E39" s="23" t="s">
        <v>886</v>
      </c>
      <c r="F39" s="24" t="s">
        <v>58</v>
      </c>
      <c r="G39" s="25">
        <v>2</v>
      </c>
      <c r="H39" s="26">
        <v>0</v>
      </c>
      <c r="I39" s="26">
        <f>ROUND(ROUND(H39,2)*ROUND(G39,3),2)</f>
        <v>0</v>
      </c>
      <c r="O39">
        <f>(I39*21)/100</f>
        <v>0</v>
      </c>
      <c r="P39" t="s">
        <v>23</v>
      </c>
    </row>
    <row r="40" spans="1:5" ht="25.5">
      <c r="A40" s="27" t="s">
        <v>50</v>
      </c>
      <c r="E40" s="28" t="s">
        <v>887</v>
      </c>
    </row>
    <row r="41" spans="1:5" ht="12.75">
      <c r="A41" s="29" t="s">
        <v>52</v>
      </c>
      <c r="E41" s="30" t="s">
        <v>115</v>
      </c>
    </row>
    <row r="42" spans="1:5" ht="12.75">
      <c r="A42" t="s">
        <v>54</v>
      </c>
      <c r="E42" s="28" t="s">
        <v>47</v>
      </c>
    </row>
    <row r="43" spans="1:16" ht="12.75">
      <c r="A43" s="18" t="s">
        <v>45</v>
      </c>
      <c r="B43" s="22" t="s">
        <v>40</v>
      </c>
      <c r="C43" s="22" t="s">
        <v>122</v>
      </c>
      <c r="D43" s="18" t="s">
        <v>47</v>
      </c>
      <c r="E43" s="23" t="s">
        <v>123</v>
      </c>
      <c r="F43" s="24" t="s">
        <v>58</v>
      </c>
      <c r="G43" s="25">
        <v>2</v>
      </c>
      <c r="H43" s="26">
        <v>0</v>
      </c>
      <c r="I43" s="26">
        <f>ROUND(ROUND(H43,2)*ROUND(G43,3),2)</f>
        <v>0</v>
      </c>
      <c r="O43">
        <f>(I43*21)/100</f>
        <v>0</v>
      </c>
      <c r="P43" t="s">
        <v>23</v>
      </c>
    </row>
    <row r="44" spans="1:5" ht="12.75">
      <c r="A44" s="27" t="s">
        <v>50</v>
      </c>
      <c r="E44" s="28" t="s">
        <v>124</v>
      </c>
    </row>
    <row r="45" spans="1:5" ht="12.75">
      <c r="A45" s="29" t="s">
        <v>52</v>
      </c>
      <c r="E45" s="30" t="s">
        <v>115</v>
      </c>
    </row>
    <row r="46" spans="1:5" ht="89.25">
      <c r="A46" t="s">
        <v>54</v>
      </c>
      <c r="E46" s="28" t="s">
        <v>126</v>
      </c>
    </row>
    <row r="47" spans="1:16" ht="12.75">
      <c r="A47" s="18" t="s">
        <v>45</v>
      </c>
      <c r="B47" s="22" t="s">
        <v>42</v>
      </c>
      <c r="C47" s="22" t="s">
        <v>128</v>
      </c>
      <c r="D47" s="18" t="s">
        <v>47</v>
      </c>
      <c r="E47" s="23" t="s">
        <v>129</v>
      </c>
      <c r="F47" s="24" t="s">
        <v>58</v>
      </c>
      <c r="G47" s="25">
        <v>3</v>
      </c>
      <c r="H47" s="26">
        <v>0</v>
      </c>
      <c r="I47" s="26">
        <f>ROUND(ROUND(H47,2)*ROUND(G47,3),2)</f>
        <v>0</v>
      </c>
      <c r="O47">
        <f>(I47*21)/100</f>
        <v>0</v>
      </c>
      <c r="P47" t="s">
        <v>23</v>
      </c>
    </row>
    <row r="48" spans="1:5" ht="12.75">
      <c r="A48" s="27" t="s">
        <v>50</v>
      </c>
      <c r="E48" s="28" t="s">
        <v>124</v>
      </c>
    </row>
    <row r="49" spans="1:5" ht="12.75">
      <c r="A49" s="29" t="s">
        <v>52</v>
      </c>
      <c r="E49" s="30" t="s">
        <v>134</v>
      </c>
    </row>
    <row r="50" spans="1:5" ht="89.25">
      <c r="A50" t="s">
        <v>54</v>
      </c>
      <c r="E50" s="28" t="s">
        <v>126</v>
      </c>
    </row>
    <row r="51" spans="1:16" ht="12.75">
      <c r="A51" s="18" t="s">
        <v>45</v>
      </c>
      <c r="B51" s="22" t="s">
        <v>118</v>
      </c>
      <c r="C51" s="22" t="s">
        <v>146</v>
      </c>
      <c r="D51" s="18" t="s">
        <v>47</v>
      </c>
      <c r="E51" s="23" t="s">
        <v>147</v>
      </c>
      <c r="F51" s="24" t="s">
        <v>138</v>
      </c>
      <c r="G51" s="25">
        <v>3.42</v>
      </c>
      <c r="H51" s="26">
        <v>0</v>
      </c>
      <c r="I51" s="26">
        <f>ROUND(ROUND(H51,2)*ROUND(G51,3),2)</f>
        <v>0</v>
      </c>
      <c r="O51">
        <f>(I51*21)/100</f>
        <v>0</v>
      </c>
      <c r="P51" t="s">
        <v>23</v>
      </c>
    </row>
    <row r="52" spans="1:5" ht="51">
      <c r="A52" s="27" t="s">
        <v>50</v>
      </c>
      <c r="E52" s="28" t="s">
        <v>965</v>
      </c>
    </row>
    <row r="53" spans="1:5" ht="12.75">
      <c r="A53" s="29" t="s">
        <v>52</v>
      </c>
      <c r="E53" s="30" t="s">
        <v>966</v>
      </c>
    </row>
    <row r="54" spans="1:5" ht="63.75">
      <c r="A54" t="s">
        <v>54</v>
      </c>
      <c r="E54" s="28" t="s">
        <v>141</v>
      </c>
    </row>
    <row r="55" spans="1:16" ht="12.75">
      <c r="A55" s="18" t="s">
        <v>45</v>
      </c>
      <c r="B55" s="22" t="s">
        <v>121</v>
      </c>
      <c r="C55" s="22" t="s">
        <v>967</v>
      </c>
      <c r="D55" s="18" t="s">
        <v>47</v>
      </c>
      <c r="E55" s="23" t="s">
        <v>968</v>
      </c>
      <c r="F55" s="24" t="s">
        <v>138</v>
      </c>
      <c r="G55" s="25">
        <v>2.608</v>
      </c>
      <c r="H55" s="26">
        <v>0</v>
      </c>
      <c r="I55" s="26">
        <f>ROUND(ROUND(H55,2)*ROUND(G55,3),2)</f>
        <v>0</v>
      </c>
      <c r="O55">
        <f>(I55*21)/100</f>
        <v>0</v>
      </c>
      <c r="P55" t="s">
        <v>23</v>
      </c>
    </row>
    <row r="56" spans="1:5" ht="51">
      <c r="A56" s="27" t="s">
        <v>50</v>
      </c>
      <c r="E56" s="28" t="s">
        <v>969</v>
      </c>
    </row>
    <row r="57" spans="1:5" ht="38.25">
      <c r="A57" s="29" t="s">
        <v>52</v>
      </c>
      <c r="E57" s="30" t="s">
        <v>970</v>
      </c>
    </row>
    <row r="58" spans="1:5" ht="63.75">
      <c r="A58" t="s">
        <v>54</v>
      </c>
      <c r="E58" s="28" t="s">
        <v>141</v>
      </c>
    </row>
    <row r="59" spans="1:16" ht="25.5">
      <c r="A59" s="18" t="s">
        <v>45</v>
      </c>
      <c r="B59" s="22" t="s">
        <v>127</v>
      </c>
      <c r="C59" s="22" t="s">
        <v>167</v>
      </c>
      <c r="D59" s="18" t="s">
        <v>47</v>
      </c>
      <c r="E59" s="23" t="s">
        <v>168</v>
      </c>
      <c r="F59" s="24" t="s">
        <v>138</v>
      </c>
      <c r="G59" s="25">
        <v>65</v>
      </c>
      <c r="H59" s="26">
        <v>0</v>
      </c>
      <c r="I59" s="26">
        <f>ROUND(ROUND(H59,2)*ROUND(G59,3),2)</f>
        <v>0</v>
      </c>
      <c r="O59">
        <f>(I59*21)/100</f>
        <v>0</v>
      </c>
      <c r="P59" t="s">
        <v>23</v>
      </c>
    </row>
    <row r="60" spans="1:5" ht="38.25">
      <c r="A60" s="27" t="s">
        <v>50</v>
      </c>
      <c r="E60" s="28" t="s">
        <v>971</v>
      </c>
    </row>
    <row r="61" spans="1:5" ht="12.75">
      <c r="A61" s="29" t="s">
        <v>52</v>
      </c>
      <c r="E61" s="30" t="s">
        <v>972</v>
      </c>
    </row>
    <row r="62" spans="1:5" ht="63.75">
      <c r="A62" t="s">
        <v>54</v>
      </c>
      <c r="E62" s="28" t="s">
        <v>171</v>
      </c>
    </row>
    <row r="63" spans="1:16" ht="25.5">
      <c r="A63" s="18" t="s">
        <v>45</v>
      </c>
      <c r="B63" s="22" t="s">
        <v>131</v>
      </c>
      <c r="C63" s="22" t="s">
        <v>173</v>
      </c>
      <c r="D63" s="18" t="s">
        <v>47</v>
      </c>
      <c r="E63" s="23" t="s">
        <v>174</v>
      </c>
      <c r="F63" s="24" t="s">
        <v>138</v>
      </c>
      <c r="G63" s="25">
        <v>14.088</v>
      </c>
      <c r="H63" s="26">
        <v>0</v>
      </c>
      <c r="I63" s="26">
        <f>ROUND(ROUND(H63,2)*ROUND(G63,3),2)</f>
        <v>0</v>
      </c>
      <c r="O63">
        <f>(I63*21)/100</f>
        <v>0</v>
      </c>
      <c r="P63" t="s">
        <v>23</v>
      </c>
    </row>
    <row r="64" spans="1:5" ht="89.25">
      <c r="A64" s="27" t="s">
        <v>50</v>
      </c>
      <c r="E64" s="28" t="s">
        <v>973</v>
      </c>
    </row>
    <row r="65" spans="1:5" ht="38.25">
      <c r="A65" s="29" t="s">
        <v>52</v>
      </c>
      <c r="E65" s="30" t="s">
        <v>974</v>
      </c>
    </row>
    <row r="66" spans="1:5" ht="63.75">
      <c r="A66" t="s">
        <v>54</v>
      </c>
      <c r="E66" s="28" t="s">
        <v>141</v>
      </c>
    </row>
    <row r="67" spans="1:16" ht="12.75">
      <c r="A67" s="18" t="s">
        <v>45</v>
      </c>
      <c r="B67" s="22" t="s">
        <v>135</v>
      </c>
      <c r="C67" s="22" t="s">
        <v>181</v>
      </c>
      <c r="D67" s="18" t="s">
        <v>47</v>
      </c>
      <c r="E67" s="23" t="s">
        <v>182</v>
      </c>
      <c r="F67" s="24" t="s">
        <v>183</v>
      </c>
      <c r="G67" s="25">
        <v>8</v>
      </c>
      <c r="H67" s="26">
        <v>0</v>
      </c>
      <c r="I67" s="26">
        <f>ROUND(ROUND(H67,2)*ROUND(G67,3),2)</f>
        <v>0</v>
      </c>
      <c r="O67">
        <f>(I67*21)/100</f>
        <v>0</v>
      </c>
      <c r="P67" t="s">
        <v>23</v>
      </c>
    </row>
    <row r="68" spans="1:5" ht="38.25">
      <c r="A68" s="27" t="s">
        <v>50</v>
      </c>
      <c r="E68" s="28" t="s">
        <v>184</v>
      </c>
    </row>
    <row r="69" spans="1:5" ht="12.75">
      <c r="A69" s="29" t="s">
        <v>52</v>
      </c>
      <c r="E69" s="30" t="s">
        <v>975</v>
      </c>
    </row>
    <row r="70" spans="1:5" ht="63.75">
      <c r="A70" t="s">
        <v>54</v>
      </c>
      <c r="E70" s="28" t="s">
        <v>141</v>
      </c>
    </row>
    <row r="71" spans="1:16" ht="12.75">
      <c r="A71" s="18" t="s">
        <v>45</v>
      </c>
      <c r="B71" s="22" t="s">
        <v>142</v>
      </c>
      <c r="C71" s="22" t="s">
        <v>187</v>
      </c>
      <c r="D71" s="18" t="s">
        <v>47</v>
      </c>
      <c r="E71" s="23" t="s">
        <v>188</v>
      </c>
      <c r="F71" s="24" t="s">
        <v>183</v>
      </c>
      <c r="G71" s="25">
        <v>13</v>
      </c>
      <c r="H71" s="26">
        <v>0</v>
      </c>
      <c r="I71" s="26">
        <f>ROUND(ROUND(H71,2)*ROUND(G71,3),2)</f>
        <v>0</v>
      </c>
      <c r="O71">
        <f>(I71*21)/100</f>
        <v>0</v>
      </c>
      <c r="P71" t="s">
        <v>23</v>
      </c>
    </row>
    <row r="72" spans="1:5" ht="38.25">
      <c r="A72" s="27" t="s">
        <v>50</v>
      </c>
      <c r="E72" s="28" t="s">
        <v>976</v>
      </c>
    </row>
    <row r="73" spans="1:5" ht="12.75">
      <c r="A73" s="29" t="s">
        <v>52</v>
      </c>
      <c r="E73" s="30" t="s">
        <v>977</v>
      </c>
    </row>
    <row r="74" spans="1:5" ht="63.75">
      <c r="A74" t="s">
        <v>54</v>
      </c>
      <c r="E74" s="28" t="s">
        <v>141</v>
      </c>
    </row>
    <row r="75" spans="1:16" ht="12.75">
      <c r="A75" s="18" t="s">
        <v>45</v>
      </c>
      <c r="B75" s="22" t="s">
        <v>145</v>
      </c>
      <c r="C75" s="22" t="s">
        <v>192</v>
      </c>
      <c r="D75" s="18" t="s">
        <v>47</v>
      </c>
      <c r="E75" s="23" t="s">
        <v>193</v>
      </c>
      <c r="F75" s="24" t="s">
        <v>183</v>
      </c>
      <c r="G75" s="25">
        <v>12</v>
      </c>
      <c r="H75" s="26">
        <v>0</v>
      </c>
      <c r="I75" s="26">
        <f>ROUND(ROUND(H75,2)*ROUND(G75,3),2)</f>
        <v>0</v>
      </c>
      <c r="O75">
        <f>(I75*21)/100</f>
        <v>0</v>
      </c>
      <c r="P75" t="s">
        <v>23</v>
      </c>
    </row>
    <row r="76" spans="1:5" ht="38.25">
      <c r="A76" s="27" t="s">
        <v>50</v>
      </c>
      <c r="E76" s="28" t="s">
        <v>194</v>
      </c>
    </row>
    <row r="77" spans="1:5" ht="12.75">
      <c r="A77" s="29" t="s">
        <v>52</v>
      </c>
      <c r="E77" s="30" t="s">
        <v>267</v>
      </c>
    </row>
    <row r="78" spans="1:5" ht="63.75">
      <c r="A78" t="s">
        <v>54</v>
      </c>
      <c r="E78" s="28" t="s">
        <v>141</v>
      </c>
    </row>
    <row r="79" spans="1:16" ht="12.75">
      <c r="A79" s="18" t="s">
        <v>45</v>
      </c>
      <c r="B79" s="22" t="s">
        <v>150</v>
      </c>
      <c r="C79" s="22" t="s">
        <v>197</v>
      </c>
      <c r="D79" s="18" t="s">
        <v>47</v>
      </c>
      <c r="E79" s="23" t="s">
        <v>198</v>
      </c>
      <c r="F79" s="24" t="s">
        <v>138</v>
      </c>
      <c r="G79" s="25">
        <v>3.366</v>
      </c>
      <c r="H79" s="26">
        <v>0</v>
      </c>
      <c r="I79" s="26">
        <f>ROUND(ROUND(H79,2)*ROUND(G79,3),2)</f>
        <v>0</v>
      </c>
      <c r="O79">
        <f>(I79*21)/100</f>
        <v>0</v>
      </c>
      <c r="P79" t="s">
        <v>23</v>
      </c>
    </row>
    <row r="80" spans="1:5" ht="51">
      <c r="A80" s="27" t="s">
        <v>50</v>
      </c>
      <c r="E80" s="28" t="s">
        <v>978</v>
      </c>
    </row>
    <row r="81" spans="1:5" ht="12.75">
      <c r="A81" s="29" t="s">
        <v>52</v>
      </c>
      <c r="E81" s="30" t="s">
        <v>979</v>
      </c>
    </row>
    <row r="82" spans="1:5" ht="63.75">
      <c r="A82" t="s">
        <v>54</v>
      </c>
      <c r="E82" s="28" t="s">
        <v>141</v>
      </c>
    </row>
    <row r="83" spans="1:16" ht="12.75">
      <c r="A83" s="18" t="s">
        <v>45</v>
      </c>
      <c r="B83" s="22" t="s">
        <v>155</v>
      </c>
      <c r="C83" s="22" t="s">
        <v>211</v>
      </c>
      <c r="D83" s="18" t="s">
        <v>47</v>
      </c>
      <c r="E83" s="23" t="s">
        <v>212</v>
      </c>
      <c r="F83" s="24" t="s">
        <v>138</v>
      </c>
      <c r="G83" s="25">
        <v>45.27</v>
      </c>
      <c r="H83" s="26">
        <v>0</v>
      </c>
      <c r="I83" s="26">
        <f>ROUND(ROUND(H83,2)*ROUND(G83,3),2)</f>
        <v>0</v>
      </c>
      <c r="O83">
        <f>(I83*21)/100</f>
        <v>0</v>
      </c>
      <c r="P83" t="s">
        <v>23</v>
      </c>
    </row>
    <row r="84" spans="1:5" ht="25.5">
      <c r="A84" s="27" t="s">
        <v>50</v>
      </c>
      <c r="E84" s="28" t="s">
        <v>980</v>
      </c>
    </row>
    <row r="85" spans="1:5" ht="12.75">
      <c r="A85" s="29" t="s">
        <v>52</v>
      </c>
      <c r="E85" s="30" t="s">
        <v>981</v>
      </c>
    </row>
    <row r="86" spans="1:5" ht="38.25">
      <c r="A86" t="s">
        <v>54</v>
      </c>
      <c r="E86" s="28" t="s">
        <v>215</v>
      </c>
    </row>
    <row r="87" spans="1:16" ht="12.75">
      <c r="A87" s="18" t="s">
        <v>45</v>
      </c>
      <c r="B87" s="22" t="s">
        <v>160</v>
      </c>
      <c r="C87" s="22" t="s">
        <v>217</v>
      </c>
      <c r="D87" s="18" t="s">
        <v>89</v>
      </c>
      <c r="E87" s="23" t="s">
        <v>218</v>
      </c>
      <c r="F87" s="24" t="s">
        <v>138</v>
      </c>
      <c r="G87" s="25">
        <v>118</v>
      </c>
      <c r="H87" s="26">
        <v>0</v>
      </c>
      <c r="I87" s="26">
        <f>ROUND(ROUND(H87,2)*ROUND(G87,3),2)</f>
        <v>0</v>
      </c>
      <c r="O87">
        <f>(I87*21)/100</f>
        <v>0</v>
      </c>
      <c r="P87" t="s">
        <v>23</v>
      </c>
    </row>
    <row r="88" spans="1:5" ht="51">
      <c r="A88" s="27" t="s">
        <v>50</v>
      </c>
      <c r="E88" s="28" t="s">
        <v>219</v>
      </c>
    </row>
    <row r="89" spans="1:5" ht="12.75">
      <c r="A89" s="29" t="s">
        <v>52</v>
      </c>
      <c r="E89" s="30" t="s">
        <v>982</v>
      </c>
    </row>
    <row r="90" spans="1:5" ht="369.75">
      <c r="A90" t="s">
        <v>54</v>
      </c>
      <c r="E90" s="28" t="s">
        <v>221</v>
      </c>
    </row>
    <row r="91" spans="1:16" ht="12.75">
      <c r="A91" s="18" t="s">
        <v>45</v>
      </c>
      <c r="B91" s="22" t="s">
        <v>166</v>
      </c>
      <c r="C91" s="22" t="s">
        <v>217</v>
      </c>
      <c r="D91" s="18" t="s">
        <v>95</v>
      </c>
      <c r="E91" s="23" t="s">
        <v>218</v>
      </c>
      <c r="F91" s="24" t="s">
        <v>138</v>
      </c>
      <c r="G91" s="25">
        <v>40</v>
      </c>
      <c r="H91" s="26">
        <v>0</v>
      </c>
      <c r="I91" s="26">
        <f>ROUND(ROUND(H91,2)*ROUND(G91,3),2)</f>
        <v>0</v>
      </c>
      <c r="O91">
        <f>(I91*21)/100</f>
        <v>0</v>
      </c>
      <c r="P91" t="s">
        <v>23</v>
      </c>
    </row>
    <row r="92" spans="1:5" ht="51">
      <c r="A92" s="27" t="s">
        <v>50</v>
      </c>
      <c r="E92" s="28" t="s">
        <v>223</v>
      </c>
    </row>
    <row r="93" spans="1:5" ht="12.75">
      <c r="A93" s="29" t="s">
        <v>52</v>
      </c>
      <c r="E93" s="30" t="s">
        <v>125</v>
      </c>
    </row>
    <row r="94" spans="1:5" ht="369.75">
      <c r="A94" t="s">
        <v>54</v>
      </c>
      <c r="E94" s="28" t="s">
        <v>221</v>
      </c>
    </row>
    <row r="95" spans="1:16" ht="12.75">
      <c r="A95" s="18" t="s">
        <v>45</v>
      </c>
      <c r="B95" s="22" t="s">
        <v>172</v>
      </c>
      <c r="C95" s="22" t="s">
        <v>286</v>
      </c>
      <c r="D95" s="18" t="s">
        <v>47</v>
      </c>
      <c r="E95" s="23" t="s">
        <v>287</v>
      </c>
      <c r="F95" s="24" t="s">
        <v>138</v>
      </c>
      <c r="G95" s="25">
        <v>203.27</v>
      </c>
      <c r="H95" s="26">
        <v>0</v>
      </c>
      <c r="I95" s="26">
        <f>ROUND(ROUND(H95,2)*ROUND(G95,3),2)</f>
        <v>0</v>
      </c>
      <c r="O95">
        <f>(I95*21)/100</f>
        <v>0</v>
      </c>
      <c r="P95" t="s">
        <v>23</v>
      </c>
    </row>
    <row r="96" spans="1:5" ht="12.75">
      <c r="A96" s="27" t="s">
        <v>50</v>
      </c>
      <c r="E96" s="28" t="s">
        <v>47</v>
      </c>
    </row>
    <row r="97" spans="1:5" ht="51">
      <c r="A97" s="29" t="s">
        <v>52</v>
      </c>
      <c r="E97" s="30" t="s">
        <v>983</v>
      </c>
    </row>
    <row r="98" spans="1:5" ht="191.25">
      <c r="A98" t="s">
        <v>54</v>
      </c>
      <c r="E98" s="28" t="s">
        <v>290</v>
      </c>
    </row>
    <row r="99" spans="1:16" ht="12.75">
      <c r="A99" s="18" t="s">
        <v>45</v>
      </c>
      <c r="B99" s="22" t="s">
        <v>177</v>
      </c>
      <c r="C99" s="22" t="s">
        <v>292</v>
      </c>
      <c r="D99" s="18" t="s">
        <v>47</v>
      </c>
      <c r="E99" s="23" t="s">
        <v>293</v>
      </c>
      <c r="F99" s="24" t="s">
        <v>138</v>
      </c>
      <c r="G99" s="25">
        <v>130</v>
      </c>
      <c r="H99" s="26">
        <v>0</v>
      </c>
      <c r="I99" s="26">
        <f>ROUND(ROUND(H99,2)*ROUND(G99,3),2)</f>
        <v>0</v>
      </c>
      <c r="O99">
        <f>(I99*21)/100</f>
        <v>0</v>
      </c>
      <c r="P99" t="s">
        <v>23</v>
      </c>
    </row>
    <row r="100" spans="1:5" ht="76.5">
      <c r="A100" s="27" t="s">
        <v>50</v>
      </c>
      <c r="E100" s="28" t="s">
        <v>294</v>
      </c>
    </row>
    <row r="101" spans="1:5" ht="12.75">
      <c r="A101" s="29" t="s">
        <v>52</v>
      </c>
      <c r="E101" s="30" t="s">
        <v>984</v>
      </c>
    </row>
    <row r="102" spans="1:5" ht="280.5">
      <c r="A102" t="s">
        <v>54</v>
      </c>
      <c r="E102" s="28" t="s">
        <v>296</v>
      </c>
    </row>
    <row r="103" spans="1:16" ht="12.75">
      <c r="A103" s="18" t="s">
        <v>45</v>
      </c>
      <c r="B103" s="22" t="s">
        <v>180</v>
      </c>
      <c r="C103" s="22" t="s">
        <v>740</v>
      </c>
      <c r="D103" s="18" t="s">
        <v>47</v>
      </c>
      <c r="E103" s="23" t="s">
        <v>741</v>
      </c>
      <c r="F103" s="24" t="s">
        <v>138</v>
      </c>
      <c r="G103" s="25">
        <v>9.9</v>
      </c>
      <c r="H103" s="26">
        <v>0</v>
      </c>
      <c r="I103" s="26">
        <f>ROUND(ROUND(H103,2)*ROUND(G103,3),2)</f>
        <v>0</v>
      </c>
      <c r="O103">
        <f>(I103*21)/100</f>
        <v>0</v>
      </c>
      <c r="P103" t="s">
        <v>23</v>
      </c>
    </row>
    <row r="104" spans="1:5" ht="25.5">
      <c r="A104" s="27" t="s">
        <v>50</v>
      </c>
      <c r="E104" s="28" t="s">
        <v>900</v>
      </c>
    </row>
    <row r="105" spans="1:5" ht="12.75">
      <c r="A105" s="29" t="s">
        <v>52</v>
      </c>
      <c r="E105" s="30" t="s">
        <v>985</v>
      </c>
    </row>
    <row r="106" spans="1:5" ht="229.5">
      <c r="A106" t="s">
        <v>54</v>
      </c>
      <c r="E106" s="28" t="s">
        <v>744</v>
      </c>
    </row>
    <row r="107" spans="1:16" ht="12.75">
      <c r="A107" s="18" t="s">
        <v>45</v>
      </c>
      <c r="B107" s="22" t="s">
        <v>186</v>
      </c>
      <c r="C107" s="22" t="s">
        <v>307</v>
      </c>
      <c r="D107" s="18" t="s">
        <v>47</v>
      </c>
      <c r="E107" s="23" t="s">
        <v>308</v>
      </c>
      <c r="F107" s="24" t="s">
        <v>49</v>
      </c>
      <c r="G107" s="25">
        <v>148.2</v>
      </c>
      <c r="H107" s="26">
        <v>0</v>
      </c>
      <c r="I107" s="26">
        <f>ROUND(ROUND(H107,2)*ROUND(G107,3),2)</f>
        <v>0</v>
      </c>
      <c r="O107">
        <f>(I107*21)/100</f>
        <v>0</v>
      </c>
      <c r="P107" t="s">
        <v>23</v>
      </c>
    </row>
    <row r="108" spans="1:5" ht="12.75">
      <c r="A108" s="27" t="s">
        <v>50</v>
      </c>
      <c r="E108" s="28" t="s">
        <v>902</v>
      </c>
    </row>
    <row r="109" spans="1:5" ht="12.75">
      <c r="A109" s="29" t="s">
        <v>52</v>
      </c>
      <c r="E109" s="30" t="s">
        <v>986</v>
      </c>
    </row>
    <row r="110" spans="1:5" ht="38.25">
      <c r="A110" t="s">
        <v>54</v>
      </c>
      <c r="E110" s="28" t="s">
        <v>311</v>
      </c>
    </row>
    <row r="111" spans="1:16" ht="12.75">
      <c r="A111" s="18" t="s">
        <v>45</v>
      </c>
      <c r="B111" s="22" t="s">
        <v>191</v>
      </c>
      <c r="C111" s="22" t="s">
        <v>313</v>
      </c>
      <c r="D111" s="18" t="s">
        <v>47</v>
      </c>
      <c r="E111" s="23" t="s">
        <v>314</v>
      </c>
      <c r="F111" s="24" t="s">
        <v>49</v>
      </c>
      <c r="G111" s="25">
        <v>7</v>
      </c>
      <c r="H111" s="26">
        <v>0</v>
      </c>
      <c r="I111" s="26">
        <f>ROUND(ROUND(H111,2)*ROUND(G111,3),2)</f>
        <v>0</v>
      </c>
      <c r="O111">
        <f>(I111*21)/100</f>
        <v>0</v>
      </c>
      <c r="P111" t="s">
        <v>23</v>
      </c>
    </row>
    <row r="112" spans="1:5" ht="12.75">
      <c r="A112" s="27" t="s">
        <v>50</v>
      </c>
      <c r="E112" s="28" t="s">
        <v>902</v>
      </c>
    </row>
    <row r="113" spans="1:5" ht="12.75">
      <c r="A113" s="29" t="s">
        <v>52</v>
      </c>
      <c r="E113" s="30" t="s">
        <v>987</v>
      </c>
    </row>
    <row r="114" spans="1:5" ht="38.25">
      <c r="A114" t="s">
        <v>54</v>
      </c>
      <c r="E114" s="28" t="s">
        <v>316</v>
      </c>
    </row>
    <row r="115" spans="1:16" ht="12.75">
      <c r="A115" s="18" t="s">
        <v>45</v>
      </c>
      <c r="B115" s="22" t="s">
        <v>196</v>
      </c>
      <c r="C115" s="22" t="s">
        <v>323</v>
      </c>
      <c r="D115" s="18" t="s">
        <v>47</v>
      </c>
      <c r="E115" s="23" t="s">
        <v>324</v>
      </c>
      <c r="F115" s="24" t="s">
        <v>49</v>
      </c>
      <c r="G115" s="25">
        <v>155.2</v>
      </c>
      <c r="H115" s="26">
        <v>0</v>
      </c>
      <c r="I115" s="26">
        <f>ROUND(ROUND(H115,2)*ROUND(G115,3),2)</f>
        <v>0</v>
      </c>
      <c r="O115">
        <f>(I115*21)/100</f>
        <v>0</v>
      </c>
      <c r="P115" t="s">
        <v>23</v>
      </c>
    </row>
    <row r="116" spans="1:5" ht="12.75">
      <c r="A116" s="27" t="s">
        <v>50</v>
      </c>
      <c r="E116" s="28" t="s">
        <v>325</v>
      </c>
    </row>
    <row r="117" spans="1:5" ht="12.75">
      <c r="A117" s="29" t="s">
        <v>52</v>
      </c>
      <c r="E117" s="30" t="s">
        <v>988</v>
      </c>
    </row>
    <row r="118" spans="1:5" ht="25.5">
      <c r="A118" t="s">
        <v>54</v>
      </c>
      <c r="E118" s="28" t="s">
        <v>327</v>
      </c>
    </row>
    <row r="119" spans="1:18" ht="12.75" customHeight="1">
      <c r="A119" s="5" t="s">
        <v>43</v>
      </c>
      <c r="B119" s="5"/>
      <c r="C119" s="32" t="s">
        <v>23</v>
      </c>
      <c r="D119" s="5"/>
      <c r="E119" s="20" t="s">
        <v>328</v>
      </c>
      <c r="F119" s="5"/>
      <c r="G119" s="5"/>
      <c r="H119" s="5"/>
      <c r="I119" s="33">
        <f>0+Q119</f>
        <v>0</v>
      </c>
      <c r="O119">
        <f>0+R119</f>
        <v>0</v>
      </c>
      <c r="Q119">
        <f>0+I120+I124+I128+I132</f>
        <v>0</v>
      </c>
      <c r="R119">
        <f>0+O120+O124+O128+O132</f>
        <v>0</v>
      </c>
    </row>
    <row r="120" spans="1:16" ht="12.75">
      <c r="A120" s="18" t="s">
        <v>45</v>
      </c>
      <c r="B120" s="22" t="s">
        <v>201</v>
      </c>
      <c r="C120" s="22" t="s">
        <v>330</v>
      </c>
      <c r="D120" s="18" t="s">
        <v>47</v>
      </c>
      <c r="E120" s="23" t="s">
        <v>331</v>
      </c>
      <c r="F120" s="24" t="s">
        <v>183</v>
      </c>
      <c r="G120" s="25">
        <v>50.6</v>
      </c>
      <c r="H120" s="26">
        <v>0</v>
      </c>
      <c r="I120" s="26">
        <f>ROUND(ROUND(H120,2)*ROUND(G120,3),2)</f>
        <v>0</v>
      </c>
      <c r="O120">
        <f>(I120*21)/100</f>
        <v>0</v>
      </c>
      <c r="P120" t="s">
        <v>23</v>
      </c>
    </row>
    <row r="121" spans="1:5" ht="38.25">
      <c r="A121" s="27" t="s">
        <v>50</v>
      </c>
      <c r="E121" s="28" t="s">
        <v>906</v>
      </c>
    </row>
    <row r="122" spans="1:5" ht="12.75">
      <c r="A122" s="29" t="s">
        <v>52</v>
      </c>
      <c r="E122" s="30" t="s">
        <v>989</v>
      </c>
    </row>
    <row r="123" spans="1:5" ht="165.75">
      <c r="A123" t="s">
        <v>54</v>
      </c>
      <c r="E123" s="28" t="s">
        <v>334</v>
      </c>
    </row>
    <row r="124" spans="1:16" ht="12.75">
      <c r="A124" s="18" t="s">
        <v>45</v>
      </c>
      <c r="B124" s="22" t="s">
        <v>204</v>
      </c>
      <c r="C124" s="22" t="s">
        <v>344</v>
      </c>
      <c r="D124" s="18" t="s">
        <v>47</v>
      </c>
      <c r="E124" s="23" t="s">
        <v>345</v>
      </c>
      <c r="F124" s="24" t="s">
        <v>49</v>
      </c>
      <c r="G124" s="25">
        <v>75.9</v>
      </c>
      <c r="H124" s="26">
        <v>0</v>
      </c>
      <c r="I124" s="26">
        <f>ROUND(ROUND(H124,2)*ROUND(G124,3),2)</f>
        <v>0</v>
      </c>
      <c r="O124">
        <f>(I124*21)/100</f>
        <v>0</v>
      </c>
      <c r="P124" t="s">
        <v>23</v>
      </c>
    </row>
    <row r="125" spans="1:5" ht="12.75">
      <c r="A125" s="27" t="s">
        <v>50</v>
      </c>
      <c r="E125" s="28" t="s">
        <v>346</v>
      </c>
    </row>
    <row r="126" spans="1:5" ht="12.75">
      <c r="A126" s="29" t="s">
        <v>52</v>
      </c>
      <c r="E126" s="30" t="s">
        <v>990</v>
      </c>
    </row>
    <row r="127" spans="1:5" ht="51">
      <c r="A127" t="s">
        <v>54</v>
      </c>
      <c r="E127" s="28" t="s">
        <v>348</v>
      </c>
    </row>
    <row r="128" spans="1:16" ht="12.75">
      <c r="A128" s="18" t="s">
        <v>45</v>
      </c>
      <c r="B128" s="22" t="s">
        <v>207</v>
      </c>
      <c r="C128" s="22" t="s">
        <v>350</v>
      </c>
      <c r="D128" s="18" t="s">
        <v>47</v>
      </c>
      <c r="E128" s="23" t="s">
        <v>351</v>
      </c>
      <c r="F128" s="24" t="s">
        <v>138</v>
      </c>
      <c r="G128" s="25">
        <v>118.5</v>
      </c>
      <c r="H128" s="26">
        <v>0</v>
      </c>
      <c r="I128" s="26">
        <f>ROUND(ROUND(H128,2)*ROUND(G128,3),2)</f>
        <v>0</v>
      </c>
      <c r="O128">
        <f>(I128*21)/100</f>
        <v>0</v>
      </c>
      <c r="P128" t="s">
        <v>23</v>
      </c>
    </row>
    <row r="129" spans="1:5" ht="25.5">
      <c r="A129" s="27" t="s">
        <v>50</v>
      </c>
      <c r="E129" s="28" t="s">
        <v>909</v>
      </c>
    </row>
    <row r="130" spans="1:5" ht="12.75">
      <c r="A130" s="29" t="s">
        <v>52</v>
      </c>
      <c r="E130" s="30" t="s">
        <v>991</v>
      </c>
    </row>
    <row r="131" spans="1:5" ht="38.25">
      <c r="A131" t="s">
        <v>54</v>
      </c>
      <c r="E131" s="28" t="s">
        <v>354</v>
      </c>
    </row>
    <row r="132" spans="1:16" ht="12.75">
      <c r="A132" s="18" t="s">
        <v>45</v>
      </c>
      <c r="B132" s="22" t="s">
        <v>210</v>
      </c>
      <c r="C132" s="22" t="s">
        <v>356</v>
      </c>
      <c r="D132" s="18" t="s">
        <v>47</v>
      </c>
      <c r="E132" s="23" t="s">
        <v>357</v>
      </c>
      <c r="F132" s="24" t="s">
        <v>49</v>
      </c>
      <c r="G132" s="25">
        <v>395</v>
      </c>
      <c r="H132" s="26">
        <v>0</v>
      </c>
      <c r="I132" s="26">
        <f>ROUND(ROUND(H132,2)*ROUND(G132,3),2)</f>
        <v>0</v>
      </c>
      <c r="O132">
        <f>(I132*21)/100</f>
        <v>0</v>
      </c>
      <c r="P132" t="s">
        <v>23</v>
      </c>
    </row>
    <row r="133" spans="1:5" ht="51">
      <c r="A133" s="27" t="s">
        <v>50</v>
      </c>
      <c r="E133" s="28" t="s">
        <v>358</v>
      </c>
    </row>
    <row r="134" spans="1:5" ht="12.75">
      <c r="A134" s="29" t="s">
        <v>52</v>
      </c>
      <c r="E134" s="30" t="s">
        <v>992</v>
      </c>
    </row>
    <row r="135" spans="1:5" ht="102">
      <c r="A135" t="s">
        <v>54</v>
      </c>
      <c r="E135" s="28" t="s">
        <v>360</v>
      </c>
    </row>
    <row r="136" spans="1:18" ht="12.75" customHeight="1">
      <c r="A136" s="5" t="s">
        <v>43</v>
      </c>
      <c r="B136" s="5"/>
      <c r="C136" s="32" t="s">
        <v>35</v>
      </c>
      <c r="D136" s="5"/>
      <c r="E136" s="20" t="s">
        <v>497</v>
      </c>
      <c r="F136" s="5"/>
      <c r="G136" s="5"/>
      <c r="H136" s="5"/>
      <c r="I136" s="33">
        <f>0+Q136</f>
        <v>0</v>
      </c>
      <c r="O136">
        <f>0+R136</f>
        <v>0</v>
      </c>
      <c r="Q136">
        <f>0+I137+I141+I145+I149+I153+I157+I161+I165+I169</f>
        <v>0</v>
      </c>
      <c r="R136">
        <f>0+O137+O141+O145+O149+O153+O157+O161+O165+O169</f>
        <v>0</v>
      </c>
    </row>
    <row r="137" spans="1:16" ht="12.75">
      <c r="A137" s="18" t="s">
        <v>45</v>
      </c>
      <c r="B137" s="22" t="s">
        <v>216</v>
      </c>
      <c r="C137" s="22" t="s">
        <v>505</v>
      </c>
      <c r="D137" s="18" t="s">
        <v>89</v>
      </c>
      <c r="E137" s="23" t="s">
        <v>506</v>
      </c>
      <c r="F137" s="24" t="s">
        <v>138</v>
      </c>
      <c r="G137" s="25">
        <v>73.545</v>
      </c>
      <c r="H137" s="26">
        <v>0</v>
      </c>
      <c r="I137" s="26">
        <f>ROUND(ROUND(H137,2)*ROUND(G137,3),2)</f>
        <v>0</v>
      </c>
      <c r="O137">
        <f>(I137*21)/100</f>
        <v>0</v>
      </c>
      <c r="P137" t="s">
        <v>23</v>
      </c>
    </row>
    <row r="138" spans="1:5" ht="25.5">
      <c r="A138" s="27" t="s">
        <v>50</v>
      </c>
      <c r="E138" s="28" t="s">
        <v>912</v>
      </c>
    </row>
    <row r="139" spans="1:5" ht="12.75">
      <c r="A139" s="29" t="s">
        <v>52</v>
      </c>
      <c r="E139" s="30" t="s">
        <v>993</v>
      </c>
    </row>
    <row r="140" spans="1:5" ht="51">
      <c r="A140" t="s">
        <v>54</v>
      </c>
      <c r="E140" s="28" t="s">
        <v>509</v>
      </c>
    </row>
    <row r="141" spans="1:16" ht="12.75">
      <c r="A141" s="18" t="s">
        <v>45</v>
      </c>
      <c r="B141" s="22" t="s">
        <v>222</v>
      </c>
      <c r="C141" s="22" t="s">
        <v>505</v>
      </c>
      <c r="D141" s="18" t="s">
        <v>95</v>
      </c>
      <c r="E141" s="23" t="s">
        <v>506</v>
      </c>
      <c r="F141" s="24" t="s">
        <v>138</v>
      </c>
      <c r="G141" s="25">
        <v>10.635</v>
      </c>
      <c r="H141" s="26">
        <v>0</v>
      </c>
      <c r="I141" s="26">
        <f>ROUND(ROUND(H141,2)*ROUND(G141,3),2)</f>
        <v>0</v>
      </c>
      <c r="O141">
        <f>(I141*21)/100</f>
        <v>0</v>
      </c>
      <c r="P141" t="s">
        <v>23</v>
      </c>
    </row>
    <row r="142" spans="1:5" ht="12.75">
      <c r="A142" s="27" t="s">
        <v>50</v>
      </c>
      <c r="E142" s="28" t="s">
        <v>914</v>
      </c>
    </row>
    <row r="143" spans="1:5" ht="12.75">
      <c r="A143" s="29" t="s">
        <v>52</v>
      </c>
      <c r="E143" s="30" t="s">
        <v>994</v>
      </c>
    </row>
    <row r="144" spans="1:5" ht="51">
      <c r="A144" t="s">
        <v>54</v>
      </c>
      <c r="E144" s="28" t="s">
        <v>509</v>
      </c>
    </row>
    <row r="145" spans="1:16" ht="12.75">
      <c r="A145" s="18" t="s">
        <v>45</v>
      </c>
      <c r="B145" s="22" t="s">
        <v>225</v>
      </c>
      <c r="C145" s="22" t="s">
        <v>995</v>
      </c>
      <c r="D145" s="18" t="s">
        <v>47</v>
      </c>
      <c r="E145" s="23" t="s">
        <v>996</v>
      </c>
      <c r="F145" s="24" t="s">
        <v>49</v>
      </c>
      <c r="G145" s="25">
        <v>29</v>
      </c>
      <c r="H145" s="26">
        <v>0</v>
      </c>
      <c r="I145" s="26">
        <f>ROUND(ROUND(H145,2)*ROUND(G145,3),2)</f>
        <v>0</v>
      </c>
      <c r="O145">
        <f>(I145*21)/100</f>
        <v>0</v>
      </c>
      <c r="P145" t="s">
        <v>23</v>
      </c>
    </row>
    <row r="146" spans="1:5" ht="51">
      <c r="A146" s="27" t="s">
        <v>50</v>
      </c>
      <c r="E146" s="28" t="s">
        <v>997</v>
      </c>
    </row>
    <row r="147" spans="1:5" ht="12.75">
      <c r="A147" s="29" t="s">
        <v>52</v>
      </c>
      <c r="E147" s="30" t="s">
        <v>998</v>
      </c>
    </row>
    <row r="148" spans="1:5" ht="102">
      <c r="A148" t="s">
        <v>54</v>
      </c>
      <c r="E148" s="28" t="s">
        <v>518</v>
      </c>
    </row>
    <row r="149" spans="1:16" ht="12.75">
      <c r="A149" s="18" t="s">
        <v>45</v>
      </c>
      <c r="B149" s="22" t="s">
        <v>231</v>
      </c>
      <c r="C149" s="22" t="s">
        <v>920</v>
      </c>
      <c r="D149" s="18" t="s">
        <v>89</v>
      </c>
      <c r="E149" s="23" t="s">
        <v>921</v>
      </c>
      <c r="F149" s="24" t="s">
        <v>49</v>
      </c>
      <c r="G149" s="25">
        <v>390.9</v>
      </c>
      <c r="H149" s="26">
        <v>0</v>
      </c>
      <c r="I149" s="26">
        <f>ROUND(ROUND(H149,2)*ROUND(G149,3),2)</f>
        <v>0</v>
      </c>
      <c r="O149">
        <f>(I149*21)/100</f>
        <v>0</v>
      </c>
      <c r="P149" t="s">
        <v>23</v>
      </c>
    </row>
    <row r="150" spans="1:5" ht="12.75">
      <c r="A150" s="27" t="s">
        <v>50</v>
      </c>
      <c r="E150" s="28" t="s">
        <v>999</v>
      </c>
    </row>
    <row r="151" spans="1:5" ht="12.75">
      <c r="A151" s="29" t="s">
        <v>52</v>
      </c>
      <c r="E151" s="30" t="s">
        <v>1000</v>
      </c>
    </row>
    <row r="152" spans="1:5" ht="165.75">
      <c r="A152" t="s">
        <v>54</v>
      </c>
      <c r="E152" s="28" t="s">
        <v>564</v>
      </c>
    </row>
    <row r="153" spans="1:16" ht="12.75">
      <c r="A153" s="18" t="s">
        <v>45</v>
      </c>
      <c r="B153" s="22" t="s">
        <v>237</v>
      </c>
      <c r="C153" s="22" t="s">
        <v>920</v>
      </c>
      <c r="D153" s="18" t="s">
        <v>95</v>
      </c>
      <c r="E153" s="23" t="s">
        <v>921</v>
      </c>
      <c r="F153" s="24" t="s">
        <v>49</v>
      </c>
      <c r="G153" s="25">
        <v>1.3</v>
      </c>
      <c r="H153" s="26">
        <v>0</v>
      </c>
      <c r="I153" s="26">
        <f>ROUND(ROUND(H153,2)*ROUND(G153,3),2)</f>
        <v>0</v>
      </c>
      <c r="O153">
        <f>(I153*21)/100</f>
        <v>0</v>
      </c>
      <c r="P153" t="s">
        <v>23</v>
      </c>
    </row>
    <row r="154" spans="1:5" ht="25.5">
      <c r="A154" s="27" t="s">
        <v>50</v>
      </c>
      <c r="E154" s="28" t="s">
        <v>1001</v>
      </c>
    </row>
    <row r="155" spans="1:5" ht="12.75">
      <c r="A155" s="29" t="s">
        <v>52</v>
      </c>
      <c r="E155" s="30" t="s">
        <v>1002</v>
      </c>
    </row>
    <row r="156" spans="1:5" ht="165.75">
      <c r="A156" t="s">
        <v>54</v>
      </c>
      <c r="E156" s="28" t="s">
        <v>564</v>
      </c>
    </row>
    <row r="157" spans="1:16" ht="12.75">
      <c r="A157" s="18" t="s">
        <v>45</v>
      </c>
      <c r="B157" s="22" t="s">
        <v>243</v>
      </c>
      <c r="C157" s="22" t="s">
        <v>566</v>
      </c>
      <c r="D157" s="18" t="s">
        <v>89</v>
      </c>
      <c r="E157" s="23" t="s">
        <v>567</v>
      </c>
      <c r="F157" s="24" t="s">
        <v>49</v>
      </c>
      <c r="G157" s="25">
        <v>54.4</v>
      </c>
      <c r="H157" s="26">
        <v>0</v>
      </c>
      <c r="I157" s="26">
        <f>ROUND(ROUND(H157,2)*ROUND(G157,3),2)</f>
        <v>0</v>
      </c>
      <c r="O157">
        <f>(I157*21)/100</f>
        <v>0</v>
      </c>
      <c r="P157" t="s">
        <v>23</v>
      </c>
    </row>
    <row r="158" spans="1:5" ht="12.75">
      <c r="A158" s="27" t="s">
        <v>50</v>
      </c>
      <c r="E158" s="28" t="s">
        <v>47</v>
      </c>
    </row>
    <row r="159" spans="1:5" ht="12.75">
      <c r="A159" s="29" t="s">
        <v>52</v>
      </c>
      <c r="E159" s="30" t="s">
        <v>1003</v>
      </c>
    </row>
    <row r="160" spans="1:5" ht="165.75">
      <c r="A160" t="s">
        <v>54</v>
      </c>
      <c r="E160" s="28" t="s">
        <v>564</v>
      </c>
    </row>
    <row r="161" spans="1:16" ht="12.75">
      <c r="A161" s="18" t="s">
        <v>45</v>
      </c>
      <c r="B161" s="22" t="s">
        <v>248</v>
      </c>
      <c r="C161" s="22" t="s">
        <v>566</v>
      </c>
      <c r="D161" s="18" t="s">
        <v>95</v>
      </c>
      <c r="E161" s="23" t="s">
        <v>567</v>
      </c>
      <c r="F161" s="24" t="s">
        <v>49</v>
      </c>
      <c r="G161" s="25">
        <v>19.9</v>
      </c>
      <c r="H161" s="26">
        <v>0</v>
      </c>
      <c r="I161" s="26">
        <f>ROUND(ROUND(H161,2)*ROUND(G161,3),2)</f>
        <v>0</v>
      </c>
      <c r="O161">
        <f>(I161*21)/100</f>
        <v>0</v>
      </c>
      <c r="P161" t="s">
        <v>23</v>
      </c>
    </row>
    <row r="162" spans="1:5" ht="25.5">
      <c r="A162" s="27" t="s">
        <v>50</v>
      </c>
      <c r="E162" s="28" t="s">
        <v>1004</v>
      </c>
    </row>
    <row r="163" spans="1:5" ht="12.75">
      <c r="A163" s="29" t="s">
        <v>52</v>
      </c>
      <c r="E163" s="30" t="s">
        <v>1005</v>
      </c>
    </row>
    <row r="164" spans="1:5" ht="165.75">
      <c r="A164" t="s">
        <v>54</v>
      </c>
      <c r="E164" s="28" t="s">
        <v>564</v>
      </c>
    </row>
    <row r="165" spans="1:16" ht="25.5">
      <c r="A165" s="18" t="s">
        <v>45</v>
      </c>
      <c r="B165" s="22" t="s">
        <v>253</v>
      </c>
      <c r="C165" s="22" t="s">
        <v>924</v>
      </c>
      <c r="D165" s="18" t="s">
        <v>47</v>
      </c>
      <c r="E165" s="23" t="s">
        <v>925</v>
      </c>
      <c r="F165" s="24" t="s">
        <v>49</v>
      </c>
      <c r="G165" s="25">
        <v>9.8</v>
      </c>
      <c r="H165" s="26">
        <v>0</v>
      </c>
      <c r="I165" s="26">
        <f>ROUND(ROUND(H165,2)*ROUND(G165,3),2)</f>
        <v>0</v>
      </c>
      <c r="O165">
        <f>(I165*21)/100</f>
        <v>0</v>
      </c>
      <c r="P165" t="s">
        <v>23</v>
      </c>
    </row>
    <row r="166" spans="1:5" ht="12.75">
      <c r="A166" s="27" t="s">
        <v>50</v>
      </c>
      <c r="E166" s="28" t="s">
        <v>47</v>
      </c>
    </row>
    <row r="167" spans="1:5" ht="12.75">
      <c r="A167" s="29" t="s">
        <v>52</v>
      </c>
      <c r="E167" s="30" t="s">
        <v>1006</v>
      </c>
    </row>
    <row r="168" spans="1:5" ht="165.75">
      <c r="A168" t="s">
        <v>54</v>
      </c>
      <c r="E168" s="28" t="s">
        <v>564</v>
      </c>
    </row>
    <row r="169" spans="1:16" ht="25.5">
      <c r="A169" s="18" t="s">
        <v>45</v>
      </c>
      <c r="B169" s="22" t="s">
        <v>258</v>
      </c>
      <c r="C169" s="22" t="s">
        <v>927</v>
      </c>
      <c r="D169" s="18" t="s">
        <v>47</v>
      </c>
      <c r="E169" s="23" t="s">
        <v>928</v>
      </c>
      <c r="F169" s="24" t="s">
        <v>49</v>
      </c>
      <c r="G169" s="25">
        <v>21.6</v>
      </c>
      <c r="H169" s="26">
        <v>0</v>
      </c>
      <c r="I169" s="26">
        <f>ROUND(ROUND(H169,2)*ROUND(G169,3),2)</f>
        <v>0</v>
      </c>
      <c r="O169">
        <f>(I169*21)/100</f>
        <v>0</v>
      </c>
      <c r="P169" t="s">
        <v>23</v>
      </c>
    </row>
    <row r="170" spans="1:5" ht="12.75">
      <c r="A170" s="27" t="s">
        <v>50</v>
      </c>
      <c r="E170" s="28" t="s">
        <v>929</v>
      </c>
    </row>
    <row r="171" spans="1:5" ht="12.75">
      <c r="A171" s="29" t="s">
        <v>52</v>
      </c>
      <c r="E171" s="30" t="s">
        <v>1007</v>
      </c>
    </row>
    <row r="172" spans="1:5" ht="165.75">
      <c r="A172" t="s">
        <v>54</v>
      </c>
      <c r="E172" s="28" t="s">
        <v>564</v>
      </c>
    </row>
    <row r="173" spans="1:18" ht="12.75" customHeight="1">
      <c r="A173" s="5" t="s">
        <v>43</v>
      </c>
      <c r="B173" s="5"/>
      <c r="C173" s="32" t="s">
        <v>77</v>
      </c>
      <c r="D173" s="5"/>
      <c r="E173" s="20" t="s">
        <v>581</v>
      </c>
      <c r="F173" s="5"/>
      <c r="G173" s="5"/>
      <c r="H173" s="5"/>
      <c r="I173" s="33">
        <f>0+Q173</f>
        <v>0</v>
      </c>
      <c r="O173">
        <f>0+R173</f>
        <v>0</v>
      </c>
      <c r="Q173">
        <f>0+I174+I178</f>
        <v>0</v>
      </c>
      <c r="R173">
        <f>0+O174+O178</f>
        <v>0</v>
      </c>
    </row>
    <row r="174" spans="1:16" ht="12.75">
      <c r="A174" s="18" t="s">
        <v>45</v>
      </c>
      <c r="B174" s="22" t="s">
        <v>263</v>
      </c>
      <c r="C174" s="22" t="s">
        <v>931</v>
      </c>
      <c r="D174" s="18" t="s">
        <v>47</v>
      </c>
      <c r="E174" s="23" t="s">
        <v>932</v>
      </c>
      <c r="F174" s="24" t="s">
        <v>49</v>
      </c>
      <c r="G174" s="25">
        <v>37.9</v>
      </c>
      <c r="H174" s="26">
        <v>0</v>
      </c>
      <c r="I174" s="26">
        <f>ROUND(ROUND(H174,2)*ROUND(G174,3),2)</f>
        <v>0</v>
      </c>
      <c r="O174">
        <f>(I174*21)/100</f>
        <v>0</v>
      </c>
      <c r="P174" t="s">
        <v>23</v>
      </c>
    </row>
    <row r="175" spans="1:5" ht="12.75">
      <c r="A175" s="27" t="s">
        <v>50</v>
      </c>
      <c r="E175" s="28" t="s">
        <v>933</v>
      </c>
    </row>
    <row r="176" spans="1:5" ht="12.75">
      <c r="A176" s="29" t="s">
        <v>52</v>
      </c>
      <c r="E176" s="30" t="s">
        <v>1008</v>
      </c>
    </row>
    <row r="177" spans="1:5" ht="191.25">
      <c r="A177" t="s">
        <v>54</v>
      </c>
      <c r="E177" s="28" t="s">
        <v>592</v>
      </c>
    </row>
    <row r="178" spans="1:16" ht="12.75">
      <c r="A178" s="18" t="s">
        <v>45</v>
      </c>
      <c r="B178" s="22" t="s">
        <v>268</v>
      </c>
      <c r="C178" s="22" t="s">
        <v>935</v>
      </c>
      <c r="D178" s="18" t="s">
        <v>47</v>
      </c>
      <c r="E178" s="23" t="s">
        <v>936</v>
      </c>
      <c r="F178" s="24" t="s">
        <v>49</v>
      </c>
      <c r="G178" s="25">
        <v>7.9</v>
      </c>
      <c r="H178" s="26">
        <v>0</v>
      </c>
      <c r="I178" s="26">
        <f>ROUND(ROUND(H178,2)*ROUND(G178,3),2)</f>
        <v>0</v>
      </c>
      <c r="O178">
        <f>(I178*21)/100</f>
        <v>0</v>
      </c>
      <c r="P178" t="s">
        <v>23</v>
      </c>
    </row>
    <row r="179" spans="1:5" ht="12.75">
      <c r="A179" s="27" t="s">
        <v>50</v>
      </c>
      <c r="E179" s="28" t="s">
        <v>1009</v>
      </c>
    </row>
    <row r="180" spans="1:5" ht="12.75">
      <c r="A180" s="29" t="s">
        <v>52</v>
      </c>
      <c r="E180" s="30" t="s">
        <v>1010</v>
      </c>
    </row>
    <row r="181" spans="1:5" ht="191.25">
      <c r="A181" t="s">
        <v>54</v>
      </c>
      <c r="E181" s="28" t="s">
        <v>592</v>
      </c>
    </row>
    <row r="182" spans="1:18" ht="12.75" customHeight="1">
      <c r="A182" s="5" t="s">
        <v>43</v>
      </c>
      <c r="B182" s="5"/>
      <c r="C182" s="32" t="s">
        <v>82</v>
      </c>
      <c r="D182" s="5"/>
      <c r="E182" s="20" t="s">
        <v>593</v>
      </c>
      <c r="F182" s="5"/>
      <c r="G182" s="5"/>
      <c r="H182" s="5"/>
      <c r="I182" s="33">
        <f>0+Q182</f>
        <v>0</v>
      </c>
      <c r="O182">
        <f>0+R182</f>
        <v>0</v>
      </c>
      <c r="Q182">
        <f>0+I183</f>
        <v>0</v>
      </c>
      <c r="R182">
        <f>0+O183</f>
        <v>0</v>
      </c>
    </row>
    <row r="183" spans="1:16" ht="12.75">
      <c r="A183" s="18" t="s">
        <v>45</v>
      </c>
      <c r="B183" s="22" t="s">
        <v>274</v>
      </c>
      <c r="C183" s="22" t="s">
        <v>1011</v>
      </c>
      <c r="D183" s="18" t="s">
        <v>393</v>
      </c>
      <c r="E183" s="23" t="s">
        <v>1012</v>
      </c>
      <c r="F183" s="24" t="s">
        <v>58</v>
      </c>
      <c r="G183" s="25">
        <v>10</v>
      </c>
      <c r="H183" s="26">
        <v>0</v>
      </c>
      <c r="I183" s="26">
        <f>ROUND(ROUND(H183,2)*ROUND(G183,3),2)</f>
        <v>0</v>
      </c>
      <c r="O183">
        <f>(I183*21)/100</f>
        <v>0</v>
      </c>
      <c r="P183" t="s">
        <v>23</v>
      </c>
    </row>
    <row r="184" spans="1:5" ht="38.25">
      <c r="A184" s="27" t="s">
        <v>50</v>
      </c>
      <c r="E184" s="28" t="s">
        <v>1013</v>
      </c>
    </row>
    <row r="185" spans="1:5" ht="12.75">
      <c r="A185" s="29" t="s">
        <v>52</v>
      </c>
      <c r="E185" s="30" t="s">
        <v>1014</v>
      </c>
    </row>
    <row r="186" spans="1:5" ht="63.75">
      <c r="A186" t="s">
        <v>54</v>
      </c>
      <c r="E186" s="28" t="s">
        <v>1015</v>
      </c>
    </row>
    <row r="187" spans="1:18" ht="12.75" customHeight="1">
      <c r="A187" s="5" t="s">
        <v>43</v>
      </c>
      <c r="B187" s="5"/>
      <c r="C187" s="32" t="s">
        <v>40</v>
      </c>
      <c r="D187" s="5"/>
      <c r="E187" s="20" t="s">
        <v>626</v>
      </c>
      <c r="F187" s="5"/>
      <c r="G187" s="5"/>
      <c r="H187" s="5"/>
      <c r="I187" s="33">
        <f>0+Q187</f>
        <v>0</v>
      </c>
      <c r="O187">
        <f>0+R187</f>
        <v>0</v>
      </c>
      <c r="Q187">
        <f>0+I188+I192+I196+I200+I204+I208+I212+I216+I220+I224+I228</f>
        <v>0</v>
      </c>
      <c r="R187">
        <f>0+O188+O192+O196+O200+O204+O208+O212+O216+O220+O224+O228</f>
        <v>0</v>
      </c>
    </row>
    <row r="188" spans="1:16" ht="12.75">
      <c r="A188" s="18" t="s">
        <v>45</v>
      </c>
      <c r="B188" s="22" t="s">
        <v>279</v>
      </c>
      <c r="C188" s="22" t="s">
        <v>939</v>
      </c>
      <c r="D188" s="18" t="s">
        <v>47</v>
      </c>
      <c r="E188" s="23" t="s">
        <v>940</v>
      </c>
      <c r="F188" s="24" t="s">
        <v>138</v>
      </c>
      <c r="G188" s="25">
        <v>4.181</v>
      </c>
      <c r="H188" s="26">
        <v>0</v>
      </c>
      <c r="I188" s="26">
        <f>ROUND(ROUND(H188,2)*ROUND(G188,3),2)</f>
        <v>0</v>
      </c>
      <c r="O188">
        <f>(I188*21)/100</f>
        <v>0</v>
      </c>
      <c r="P188" t="s">
        <v>23</v>
      </c>
    </row>
    <row r="189" spans="1:5" ht="76.5">
      <c r="A189" s="27" t="s">
        <v>50</v>
      </c>
      <c r="E189" s="28" t="s">
        <v>1016</v>
      </c>
    </row>
    <row r="190" spans="1:5" ht="51">
      <c r="A190" s="29" t="s">
        <v>52</v>
      </c>
      <c r="E190" s="30" t="s">
        <v>1017</v>
      </c>
    </row>
    <row r="191" spans="1:5" ht="51">
      <c r="A191" t="s">
        <v>54</v>
      </c>
      <c r="E191" s="28" t="s">
        <v>943</v>
      </c>
    </row>
    <row r="192" spans="1:16" ht="12.75">
      <c r="A192" s="18" t="s">
        <v>45</v>
      </c>
      <c r="B192" s="22" t="s">
        <v>285</v>
      </c>
      <c r="C192" s="22" t="s">
        <v>944</v>
      </c>
      <c r="D192" s="18" t="s">
        <v>47</v>
      </c>
      <c r="E192" s="23" t="s">
        <v>945</v>
      </c>
      <c r="F192" s="24" t="s">
        <v>183</v>
      </c>
      <c r="G192" s="25">
        <v>268.8</v>
      </c>
      <c r="H192" s="26">
        <v>0</v>
      </c>
      <c r="I192" s="26">
        <f>ROUND(ROUND(H192,2)*ROUND(G192,3),2)</f>
        <v>0</v>
      </c>
      <c r="O192">
        <f>(I192*21)/100</f>
        <v>0</v>
      </c>
      <c r="P192" t="s">
        <v>23</v>
      </c>
    </row>
    <row r="193" spans="1:5" ht="25.5">
      <c r="A193" s="27" t="s">
        <v>50</v>
      </c>
      <c r="E193" s="28" t="s">
        <v>946</v>
      </c>
    </row>
    <row r="194" spans="1:5" ht="12.75">
      <c r="A194" s="29" t="s">
        <v>52</v>
      </c>
      <c r="E194" s="30" t="s">
        <v>1018</v>
      </c>
    </row>
    <row r="195" spans="1:5" ht="51">
      <c r="A195" t="s">
        <v>54</v>
      </c>
      <c r="E195" s="28" t="s">
        <v>643</v>
      </c>
    </row>
    <row r="196" spans="1:16" ht="12.75">
      <c r="A196" s="18" t="s">
        <v>45</v>
      </c>
      <c r="B196" s="22" t="s">
        <v>291</v>
      </c>
      <c r="C196" s="22" t="s">
        <v>691</v>
      </c>
      <c r="D196" s="18" t="s">
        <v>47</v>
      </c>
      <c r="E196" s="23" t="s">
        <v>692</v>
      </c>
      <c r="F196" s="24" t="s">
        <v>138</v>
      </c>
      <c r="G196" s="25">
        <v>1</v>
      </c>
      <c r="H196" s="26">
        <v>0</v>
      </c>
      <c r="I196" s="26">
        <f>ROUND(ROUND(H196,2)*ROUND(G196,3),2)</f>
        <v>0</v>
      </c>
      <c r="O196">
        <f>(I196*21)/100</f>
        <v>0</v>
      </c>
      <c r="P196" t="s">
        <v>23</v>
      </c>
    </row>
    <row r="197" spans="1:5" ht="51">
      <c r="A197" s="27" t="s">
        <v>50</v>
      </c>
      <c r="E197" s="28" t="s">
        <v>693</v>
      </c>
    </row>
    <row r="198" spans="1:5" ht="12.75">
      <c r="A198" s="29" t="s">
        <v>52</v>
      </c>
      <c r="E198" s="30" t="s">
        <v>1019</v>
      </c>
    </row>
    <row r="199" spans="1:5" ht="114.75">
      <c r="A199" t="s">
        <v>54</v>
      </c>
      <c r="E199" s="28" t="s">
        <v>695</v>
      </c>
    </row>
    <row r="200" spans="1:16" ht="12.75">
      <c r="A200" s="18" t="s">
        <v>45</v>
      </c>
      <c r="B200" s="22" t="s">
        <v>297</v>
      </c>
      <c r="C200" s="22" t="s">
        <v>1020</v>
      </c>
      <c r="D200" s="18" t="s">
        <v>47</v>
      </c>
      <c r="E200" s="23" t="s">
        <v>1021</v>
      </c>
      <c r="F200" s="24" t="s">
        <v>138</v>
      </c>
      <c r="G200" s="25">
        <v>2</v>
      </c>
      <c r="H200" s="26">
        <v>0</v>
      </c>
      <c r="I200" s="26">
        <f>ROUND(ROUND(H200,2)*ROUND(G200,3),2)</f>
        <v>0</v>
      </c>
      <c r="O200">
        <f>(I200*21)/100</f>
        <v>0</v>
      </c>
      <c r="P200" t="s">
        <v>23</v>
      </c>
    </row>
    <row r="201" spans="1:5" ht="51">
      <c r="A201" s="27" t="s">
        <v>50</v>
      </c>
      <c r="E201" s="28" t="s">
        <v>1022</v>
      </c>
    </row>
    <row r="202" spans="1:5" ht="12.75">
      <c r="A202" s="29" t="s">
        <v>52</v>
      </c>
      <c r="E202" s="30" t="s">
        <v>115</v>
      </c>
    </row>
    <row r="203" spans="1:5" ht="114.75">
      <c r="A203" t="s">
        <v>54</v>
      </c>
      <c r="E203" s="28" t="s">
        <v>695</v>
      </c>
    </row>
    <row r="204" spans="1:16" ht="12.75">
      <c r="A204" s="18" t="s">
        <v>45</v>
      </c>
      <c r="B204" s="22" t="s">
        <v>300</v>
      </c>
      <c r="C204" s="22" t="s">
        <v>1023</v>
      </c>
      <c r="D204" s="18" t="s">
        <v>47</v>
      </c>
      <c r="E204" s="23" t="s">
        <v>1024</v>
      </c>
      <c r="F204" s="24" t="s">
        <v>138</v>
      </c>
      <c r="G204" s="25">
        <v>1</v>
      </c>
      <c r="H204" s="26">
        <v>0</v>
      </c>
      <c r="I204" s="26">
        <f>ROUND(ROUND(H204,2)*ROUND(G204,3),2)</f>
        <v>0</v>
      </c>
      <c r="O204">
        <f>(I204*21)/100</f>
        <v>0</v>
      </c>
      <c r="P204" t="s">
        <v>23</v>
      </c>
    </row>
    <row r="205" spans="1:5" ht="51">
      <c r="A205" s="27" t="s">
        <v>50</v>
      </c>
      <c r="E205" s="28" t="s">
        <v>1025</v>
      </c>
    </row>
    <row r="206" spans="1:5" ht="12.75">
      <c r="A206" s="29" t="s">
        <v>52</v>
      </c>
      <c r="E206" s="30" t="s">
        <v>117</v>
      </c>
    </row>
    <row r="207" spans="1:5" ht="114.75">
      <c r="A207" t="s">
        <v>54</v>
      </c>
      <c r="E207" s="28" t="s">
        <v>695</v>
      </c>
    </row>
    <row r="208" spans="1:16" ht="12.75">
      <c r="A208" s="18" t="s">
        <v>45</v>
      </c>
      <c r="B208" s="22" t="s">
        <v>306</v>
      </c>
      <c r="C208" s="22" t="s">
        <v>700</v>
      </c>
      <c r="D208" s="18" t="s">
        <v>47</v>
      </c>
      <c r="E208" s="23" t="s">
        <v>701</v>
      </c>
      <c r="F208" s="24" t="s">
        <v>138</v>
      </c>
      <c r="G208" s="25">
        <v>10.5</v>
      </c>
      <c r="H208" s="26">
        <v>0</v>
      </c>
      <c r="I208" s="26">
        <f>ROUND(ROUND(H208,2)*ROUND(G208,3),2)</f>
        <v>0</v>
      </c>
      <c r="O208">
        <f>(I208*21)/100</f>
        <v>0</v>
      </c>
      <c r="P208" t="s">
        <v>23</v>
      </c>
    </row>
    <row r="209" spans="1:5" ht="63.75">
      <c r="A209" s="27" t="s">
        <v>50</v>
      </c>
      <c r="E209" s="28" t="s">
        <v>1026</v>
      </c>
    </row>
    <row r="210" spans="1:5" ht="38.25">
      <c r="A210" s="29" t="s">
        <v>52</v>
      </c>
      <c r="E210" s="30" t="s">
        <v>1027</v>
      </c>
    </row>
    <row r="211" spans="1:5" ht="114.75">
      <c r="A211" t="s">
        <v>54</v>
      </c>
      <c r="E211" s="28" t="s">
        <v>695</v>
      </c>
    </row>
    <row r="212" spans="1:16" ht="12.75">
      <c r="A212" s="18" t="s">
        <v>45</v>
      </c>
      <c r="B212" s="22" t="s">
        <v>312</v>
      </c>
      <c r="C212" s="22" t="s">
        <v>705</v>
      </c>
      <c r="D212" s="18" t="s">
        <v>47</v>
      </c>
      <c r="E212" s="23" t="s">
        <v>706</v>
      </c>
      <c r="F212" s="24" t="s">
        <v>183</v>
      </c>
      <c r="G212" s="25">
        <v>5.3</v>
      </c>
      <c r="H212" s="26">
        <v>0</v>
      </c>
      <c r="I212" s="26">
        <f>ROUND(ROUND(H212,2)*ROUND(G212,3),2)</f>
        <v>0</v>
      </c>
      <c r="O212">
        <f>(I212*21)/100</f>
        <v>0</v>
      </c>
      <c r="P212" t="s">
        <v>23</v>
      </c>
    </row>
    <row r="213" spans="1:5" ht="38.25">
      <c r="A213" s="27" t="s">
        <v>50</v>
      </c>
      <c r="E213" s="28" t="s">
        <v>1028</v>
      </c>
    </row>
    <row r="214" spans="1:5" ht="12.75">
      <c r="A214" s="29" t="s">
        <v>52</v>
      </c>
      <c r="E214" s="30" t="s">
        <v>1029</v>
      </c>
    </row>
    <row r="215" spans="1:5" ht="127.5">
      <c r="A215" t="s">
        <v>54</v>
      </c>
      <c r="E215" s="28" t="s">
        <v>708</v>
      </c>
    </row>
    <row r="216" spans="1:16" ht="12.75">
      <c r="A216" s="18" t="s">
        <v>45</v>
      </c>
      <c r="B216" s="22" t="s">
        <v>317</v>
      </c>
      <c r="C216" s="22" t="s">
        <v>713</v>
      </c>
      <c r="D216" s="18" t="s">
        <v>89</v>
      </c>
      <c r="E216" s="23" t="s">
        <v>714</v>
      </c>
      <c r="F216" s="24" t="s">
        <v>183</v>
      </c>
      <c r="G216" s="25">
        <v>17.9</v>
      </c>
      <c r="H216" s="26">
        <v>0</v>
      </c>
      <c r="I216" s="26">
        <f>ROUND(ROUND(H216,2)*ROUND(G216,3),2)</f>
        <v>0</v>
      </c>
      <c r="O216">
        <f>(I216*21)/100</f>
        <v>0</v>
      </c>
      <c r="P216" t="s">
        <v>23</v>
      </c>
    </row>
    <row r="217" spans="1:5" ht="63.75">
      <c r="A217" s="27" t="s">
        <v>50</v>
      </c>
      <c r="E217" s="28" t="s">
        <v>1030</v>
      </c>
    </row>
    <row r="218" spans="1:5" ht="12.75">
      <c r="A218" s="29" t="s">
        <v>52</v>
      </c>
      <c r="E218" s="30" t="s">
        <v>1031</v>
      </c>
    </row>
    <row r="219" spans="1:5" ht="127.5">
      <c r="A219" t="s">
        <v>54</v>
      </c>
      <c r="E219" s="28" t="s">
        <v>708</v>
      </c>
    </row>
    <row r="220" spans="1:16" ht="12.75">
      <c r="A220" s="18" t="s">
        <v>45</v>
      </c>
      <c r="B220" s="22" t="s">
        <v>322</v>
      </c>
      <c r="C220" s="22" t="s">
        <v>713</v>
      </c>
      <c r="D220" s="18" t="s">
        <v>95</v>
      </c>
      <c r="E220" s="23" t="s">
        <v>714</v>
      </c>
      <c r="F220" s="24" t="s">
        <v>183</v>
      </c>
      <c r="G220" s="25">
        <v>23.1</v>
      </c>
      <c r="H220" s="26">
        <v>0</v>
      </c>
      <c r="I220" s="26">
        <f>ROUND(ROUND(H220,2)*ROUND(G220,3),2)</f>
        <v>0</v>
      </c>
      <c r="O220">
        <f>(I220*21)/100</f>
        <v>0</v>
      </c>
      <c r="P220" t="s">
        <v>23</v>
      </c>
    </row>
    <row r="221" spans="1:5" ht="38.25">
      <c r="A221" s="27" t="s">
        <v>50</v>
      </c>
      <c r="E221" s="28" t="s">
        <v>1032</v>
      </c>
    </row>
    <row r="222" spans="1:5" ht="12.75">
      <c r="A222" s="29" t="s">
        <v>52</v>
      </c>
      <c r="E222" s="30" t="s">
        <v>1033</v>
      </c>
    </row>
    <row r="223" spans="1:5" ht="127.5">
      <c r="A223" t="s">
        <v>54</v>
      </c>
      <c r="E223" s="28" t="s">
        <v>708</v>
      </c>
    </row>
    <row r="224" spans="1:16" ht="12.75">
      <c r="A224" s="18" t="s">
        <v>45</v>
      </c>
      <c r="B224" s="22" t="s">
        <v>329</v>
      </c>
      <c r="C224" s="22" t="s">
        <v>718</v>
      </c>
      <c r="D224" s="18" t="s">
        <v>47</v>
      </c>
      <c r="E224" s="23" t="s">
        <v>719</v>
      </c>
      <c r="F224" s="24" t="s">
        <v>183</v>
      </c>
      <c r="G224" s="25">
        <v>14.8</v>
      </c>
      <c r="H224" s="26">
        <v>0</v>
      </c>
      <c r="I224" s="26">
        <f>ROUND(ROUND(H224,2)*ROUND(G224,3),2)</f>
        <v>0</v>
      </c>
      <c r="O224">
        <f>(I224*21)/100</f>
        <v>0</v>
      </c>
      <c r="P224" t="s">
        <v>23</v>
      </c>
    </row>
    <row r="225" spans="1:5" ht="38.25">
      <c r="A225" s="27" t="s">
        <v>50</v>
      </c>
      <c r="E225" s="28" t="s">
        <v>1034</v>
      </c>
    </row>
    <row r="226" spans="1:5" ht="12.75">
      <c r="A226" s="29" t="s">
        <v>52</v>
      </c>
      <c r="E226" s="30" t="s">
        <v>1035</v>
      </c>
    </row>
    <row r="227" spans="1:5" ht="127.5">
      <c r="A227" t="s">
        <v>54</v>
      </c>
      <c r="E227" s="28" t="s">
        <v>708</v>
      </c>
    </row>
    <row r="228" spans="1:16" ht="12.75">
      <c r="A228" s="18" t="s">
        <v>45</v>
      </c>
      <c r="B228" s="22" t="s">
        <v>335</v>
      </c>
      <c r="C228" s="22" t="s">
        <v>728</v>
      </c>
      <c r="D228" s="18" t="s">
        <v>47</v>
      </c>
      <c r="E228" s="23" t="s">
        <v>729</v>
      </c>
      <c r="F228" s="24" t="s">
        <v>58</v>
      </c>
      <c r="G228" s="25">
        <v>2</v>
      </c>
      <c r="H228" s="26">
        <v>0</v>
      </c>
      <c r="I228" s="26">
        <f>ROUND(ROUND(H228,2)*ROUND(G228,3),2)</f>
        <v>0</v>
      </c>
      <c r="O228">
        <f>(I228*21)/100</f>
        <v>0</v>
      </c>
      <c r="P228" t="s">
        <v>23</v>
      </c>
    </row>
    <row r="229" spans="1:5" ht="12.75">
      <c r="A229" s="27" t="s">
        <v>50</v>
      </c>
      <c r="E229" s="28" t="s">
        <v>1036</v>
      </c>
    </row>
    <row r="230" spans="1:5" ht="12.75">
      <c r="A230" s="29" t="s">
        <v>52</v>
      </c>
      <c r="E230" s="30" t="s">
        <v>115</v>
      </c>
    </row>
    <row r="231" spans="1:5" ht="102">
      <c r="A231" t="s">
        <v>54</v>
      </c>
      <c r="E231" s="28" t="s">
        <v>730</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113"/>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0+O9+O18+O59+O68+O101</f>
        <v>0</v>
      </c>
      <c r="P2" t="s">
        <v>22</v>
      </c>
    </row>
    <row r="3" spans="1:16" ht="15" customHeight="1">
      <c r="A3" t="s">
        <v>12</v>
      </c>
      <c r="B3" s="10" t="s">
        <v>14</v>
      </c>
      <c r="C3" s="37" t="s">
        <v>15</v>
      </c>
      <c r="D3" s="34"/>
      <c r="E3" s="11" t="s">
        <v>16</v>
      </c>
      <c r="F3" s="1"/>
      <c r="G3" s="8"/>
      <c r="H3" s="7" t="s">
        <v>1039</v>
      </c>
      <c r="I3" s="31">
        <f>0+I9+I18+I59+I68+I101</f>
        <v>0</v>
      </c>
      <c r="O3" t="s">
        <v>19</v>
      </c>
      <c r="P3" t="s">
        <v>23</v>
      </c>
    </row>
    <row r="4" spans="1:16" ht="15" customHeight="1">
      <c r="A4" t="s">
        <v>17</v>
      </c>
      <c r="B4" s="10" t="s">
        <v>875</v>
      </c>
      <c r="C4" s="37" t="s">
        <v>1037</v>
      </c>
      <c r="D4" s="34"/>
      <c r="E4" s="11" t="s">
        <v>1038</v>
      </c>
      <c r="F4" s="1"/>
      <c r="G4" s="1"/>
      <c r="H4" s="9"/>
      <c r="I4" s="9"/>
      <c r="O4" t="s">
        <v>20</v>
      </c>
      <c r="P4" t="s">
        <v>23</v>
      </c>
    </row>
    <row r="5" spans="1:16" ht="12.75" customHeight="1">
      <c r="A5" t="s">
        <v>878</v>
      </c>
      <c r="B5" s="13" t="s">
        <v>18</v>
      </c>
      <c r="C5" s="38" t="s">
        <v>1039</v>
      </c>
      <c r="D5" s="39"/>
      <c r="E5" s="14" t="s">
        <v>1038</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f>
        <v>0</v>
      </c>
      <c r="R9">
        <f>0+O10+O14</f>
        <v>0</v>
      </c>
    </row>
    <row r="10" spans="1:16" ht="12.75">
      <c r="A10" s="18" t="s">
        <v>45</v>
      </c>
      <c r="B10" s="22" t="s">
        <v>29</v>
      </c>
      <c r="C10" s="22" t="s">
        <v>88</v>
      </c>
      <c r="D10" s="18" t="s">
        <v>89</v>
      </c>
      <c r="E10" s="23" t="s">
        <v>90</v>
      </c>
      <c r="F10" s="24" t="s">
        <v>91</v>
      </c>
      <c r="G10" s="25">
        <v>3.6</v>
      </c>
      <c r="H10" s="26">
        <v>0</v>
      </c>
      <c r="I10" s="26">
        <f>ROUND(ROUND(H10,2)*ROUND(G10,3),2)</f>
        <v>0</v>
      </c>
      <c r="O10">
        <f>(I10*21)/100</f>
        <v>0</v>
      </c>
      <c r="P10" t="s">
        <v>23</v>
      </c>
    </row>
    <row r="11" spans="1:5" ht="12.75">
      <c r="A11" s="27" t="s">
        <v>50</v>
      </c>
      <c r="E11" s="28" t="s">
        <v>880</v>
      </c>
    </row>
    <row r="12" spans="1:5" ht="12.75">
      <c r="A12" s="29" t="s">
        <v>52</v>
      </c>
      <c r="E12" s="30" t="s">
        <v>1040</v>
      </c>
    </row>
    <row r="13" spans="1:5" ht="25.5">
      <c r="A13" t="s">
        <v>54</v>
      </c>
      <c r="E13" s="28" t="s">
        <v>94</v>
      </c>
    </row>
    <row r="14" spans="1:16" ht="12.75">
      <c r="A14" s="18" t="s">
        <v>45</v>
      </c>
      <c r="B14" s="22" t="s">
        <v>23</v>
      </c>
      <c r="C14" s="22" t="s">
        <v>88</v>
      </c>
      <c r="D14" s="18" t="s">
        <v>98</v>
      </c>
      <c r="E14" s="23" t="s">
        <v>90</v>
      </c>
      <c r="F14" s="24" t="s">
        <v>91</v>
      </c>
      <c r="G14" s="25">
        <v>7.5</v>
      </c>
      <c r="H14" s="26">
        <v>0</v>
      </c>
      <c r="I14" s="26">
        <f>ROUND(ROUND(H14,2)*ROUND(G14,3),2)</f>
        <v>0</v>
      </c>
      <c r="O14">
        <f>(I14*21)/100</f>
        <v>0</v>
      </c>
      <c r="P14" t="s">
        <v>23</v>
      </c>
    </row>
    <row r="15" spans="1:5" ht="12.75">
      <c r="A15" s="27" t="s">
        <v>50</v>
      </c>
      <c r="E15" s="28" t="s">
        <v>99</v>
      </c>
    </row>
    <row r="16" spans="1:5" ht="12.75">
      <c r="A16" s="29" t="s">
        <v>52</v>
      </c>
      <c r="E16" s="30" t="s">
        <v>1041</v>
      </c>
    </row>
    <row r="17" spans="1:5" ht="25.5">
      <c r="A17" t="s">
        <v>54</v>
      </c>
      <c r="E17" s="28" t="s">
        <v>94</v>
      </c>
    </row>
    <row r="18" spans="1:18" ht="12.75" customHeight="1">
      <c r="A18" s="5" t="s">
        <v>43</v>
      </c>
      <c r="B18" s="5"/>
      <c r="C18" s="32" t="s">
        <v>29</v>
      </c>
      <c r="D18" s="5"/>
      <c r="E18" s="20" t="s">
        <v>44</v>
      </c>
      <c r="F18" s="5"/>
      <c r="G18" s="5"/>
      <c r="H18" s="5"/>
      <c r="I18" s="33">
        <f>0+Q18</f>
        <v>0</v>
      </c>
      <c r="O18">
        <f>0+R18</f>
        <v>0</v>
      </c>
      <c r="Q18">
        <f>0+I19+I23+I27+I31+I35+I39+I43+I47+I51+I55</f>
        <v>0</v>
      </c>
      <c r="R18">
        <f>0+O19+O23+O27+O31+O35+O39+O43+O47+O51+O55</f>
        <v>0</v>
      </c>
    </row>
    <row r="19" spans="1:16" ht="12.75">
      <c r="A19" s="18" t="s">
        <v>45</v>
      </c>
      <c r="B19" s="22" t="s">
        <v>22</v>
      </c>
      <c r="C19" s="22" t="s">
        <v>885</v>
      </c>
      <c r="D19" s="18" t="s">
        <v>393</v>
      </c>
      <c r="E19" s="23" t="s">
        <v>886</v>
      </c>
      <c r="F19" s="24" t="s">
        <v>58</v>
      </c>
      <c r="G19" s="25">
        <v>1</v>
      </c>
      <c r="H19" s="26">
        <v>0</v>
      </c>
      <c r="I19" s="26">
        <f>ROUND(ROUND(H19,2)*ROUND(G19,3),2)</f>
        <v>0</v>
      </c>
      <c r="O19">
        <f>(I19*21)/100</f>
        <v>0</v>
      </c>
      <c r="P19" t="s">
        <v>23</v>
      </c>
    </row>
    <row r="20" spans="1:5" ht="25.5">
      <c r="A20" s="27" t="s">
        <v>50</v>
      </c>
      <c r="E20" s="28" t="s">
        <v>887</v>
      </c>
    </row>
    <row r="21" spans="1:5" ht="12.75">
      <c r="A21" s="29" t="s">
        <v>52</v>
      </c>
      <c r="E21" s="30" t="s">
        <v>117</v>
      </c>
    </row>
    <row r="22" spans="1:5" ht="12.75">
      <c r="A22" t="s">
        <v>54</v>
      </c>
      <c r="E22" s="28" t="s">
        <v>47</v>
      </c>
    </row>
    <row r="23" spans="1:16" ht="12.75">
      <c r="A23" s="18" t="s">
        <v>45</v>
      </c>
      <c r="B23" s="22" t="s">
        <v>33</v>
      </c>
      <c r="C23" s="22" t="s">
        <v>122</v>
      </c>
      <c r="D23" s="18" t="s">
        <v>47</v>
      </c>
      <c r="E23" s="23" t="s">
        <v>123</v>
      </c>
      <c r="F23" s="24" t="s">
        <v>58</v>
      </c>
      <c r="G23" s="25">
        <v>1</v>
      </c>
      <c r="H23" s="26">
        <v>0</v>
      </c>
      <c r="I23" s="26">
        <f>ROUND(ROUND(H23,2)*ROUND(G23,3),2)</f>
        <v>0</v>
      </c>
      <c r="O23">
        <f>(I23*21)/100</f>
        <v>0</v>
      </c>
      <c r="P23" t="s">
        <v>23</v>
      </c>
    </row>
    <row r="24" spans="1:5" ht="12.75">
      <c r="A24" s="27" t="s">
        <v>50</v>
      </c>
      <c r="E24" s="28" t="s">
        <v>124</v>
      </c>
    </row>
    <row r="25" spans="1:5" ht="12.75">
      <c r="A25" s="29" t="s">
        <v>52</v>
      </c>
      <c r="E25" s="30" t="s">
        <v>117</v>
      </c>
    </row>
    <row r="26" spans="1:5" ht="89.25">
      <c r="A26" t="s">
        <v>54</v>
      </c>
      <c r="E26" s="28" t="s">
        <v>126</v>
      </c>
    </row>
    <row r="27" spans="1:16" ht="12.75">
      <c r="A27" s="18" t="s">
        <v>45</v>
      </c>
      <c r="B27" s="22" t="s">
        <v>35</v>
      </c>
      <c r="C27" s="22" t="s">
        <v>211</v>
      </c>
      <c r="D27" s="18" t="s">
        <v>47</v>
      </c>
      <c r="E27" s="23" t="s">
        <v>212</v>
      </c>
      <c r="F27" s="24" t="s">
        <v>138</v>
      </c>
      <c r="G27" s="25">
        <v>135.2</v>
      </c>
      <c r="H27" s="26">
        <v>0</v>
      </c>
      <c r="I27" s="26">
        <f>ROUND(ROUND(H27,2)*ROUND(G27,3),2)</f>
        <v>0</v>
      </c>
      <c r="O27">
        <f>(I27*21)/100</f>
        <v>0</v>
      </c>
      <c r="P27" t="s">
        <v>23</v>
      </c>
    </row>
    <row r="28" spans="1:5" ht="25.5">
      <c r="A28" s="27" t="s">
        <v>50</v>
      </c>
      <c r="E28" s="28" t="s">
        <v>1042</v>
      </c>
    </row>
    <row r="29" spans="1:5" ht="12.75">
      <c r="A29" s="29" t="s">
        <v>52</v>
      </c>
      <c r="E29" s="30" t="s">
        <v>1043</v>
      </c>
    </row>
    <row r="30" spans="1:5" ht="38.25">
      <c r="A30" t="s">
        <v>54</v>
      </c>
      <c r="E30" s="28" t="s">
        <v>215</v>
      </c>
    </row>
    <row r="31" spans="1:16" ht="12.75">
      <c r="A31" s="18" t="s">
        <v>45</v>
      </c>
      <c r="B31" s="22" t="s">
        <v>37</v>
      </c>
      <c r="C31" s="22" t="s">
        <v>217</v>
      </c>
      <c r="D31" s="18" t="s">
        <v>89</v>
      </c>
      <c r="E31" s="23" t="s">
        <v>218</v>
      </c>
      <c r="F31" s="24" t="s">
        <v>138</v>
      </c>
      <c r="G31" s="25">
        <v>1</v>
      </c>
      <c r="H31" s="26">
        <v>0</v>
      </c>
      <c r="I31" s="26">
        <f>ROUND(ROUND(H31,2)*ROUND(G31,3),2)</f>
        <v>0</v>
      </c>
      <c r="O31">
        <f>(I31*21)/100</f>
        <v>0</v>
      </c>
      <c r="P31" t="s">
        <v>23</v>
      </c>
    </row>
    <row r="32" spans="1:5" ht="51">
      <c r="A32" s="27" t="s">
        <v>50</v>
      </c>
      <c r="E32" s="28" t="s">
        <v>219</v>
      </c>
    </row>
    <row r="33" spans="1:5" ht="12.75">
      <c r="A33" s="29" t="s">
        <v>52</v>
      </c>
      <c r="E33" s="30" t="s">
        <v>1044</v>
      </c>
    </row>
    <row r="34" spans="1:5" ht="369.75">
      <c r="A34" t="s">
        <v>54</v>
      </c>
      <c r="E34" s="28" t="s">
        <v>221</v>
      </c>
    </row>
    <row r="35" spans="1:16" ht="12.75">
      <c r="A35" s="18" t="s">
        <v>45</v>
      </c>
      <c r="B35" s="22" t="s">
        <v>77</v>
      </c>
      <c r="C35" s="22" t="s">
        <v>217</v>
      </c>
      <c r="D35" s="18" t="s">
        <v>95</v>
      </c>
      <c r="E35" s="23" t="s">
        <v>218</v>
      </c>
      <c r="F35" s="24" t="s">
        <v>138</v>
      </c>
      <c r="G35" s="25">
        <v>1</v>
      </c>
      <c r="H35" s="26">
        <v>0</v>
      </c>
      <c r="I35" s="26">
        <f>ROUND(ROUND(H35,2)*ROUND(G35,3),2)</f>
        <v>0</v>
      </c>
      <c r="O35">
        <f>(I35*21)/100</f>
        <v>0</v>
      </c>
      <c r="P35" t="s">
        <v>23</v>
      </c>
    </row>
    <row r="36" spans="1:5" ht="51">
      <c r="A36" s="27" t="s">
        <v>50</v>
      </c>
      <c r="E36" s="28" t="s">
        <v>223</v>
      </c>
    </row>
    <row r="37" spans="1:5" ht="12.75">
      <c r="A37" s="29" t="s">
        <v>52</v>
      </c>
      <c r="E37" s="30" t="s">
        <v>117</v>
      </c>
    </row>
    <row r="38" spans="1:5" ht="369.75">
      <c r="A38" t="s">
        <v>54</v>
      </c>
      <c r="E38" s="28" t="s">
        <v>221</v>
      </c>
    </row>
    <row r="39" spans="1:16" ht="12.75">
      <c r="A39" s="18" t="s">
        <v>45</v>
      </c>
      <c r="B39" s="22" t="s">
        <v>82</v>
      </c>
      <c r="C39" s="22" t="s">
        <v>286</v>
      </c>
      <c r="D39" s="18" t="s">
        <v>47</v>
      </c>
      <c r="E39" s="23" t="s">
        <v>287</v>
      </c>
      <c r="F39" s="24" t="s">
        <v>138</v>
      </c>
      <c r="G39" s="25">
        <v>137.2</v>
      </c>
      <c r="H39" s="26">
        <v>0</v>
      </c>
      <c r="I39" s="26">
        <f>ROUND(ROUND(H39,2)*ROUND(G39,3),2)</f>
        <v>0</v>
      </c>
      <c r="O39">
        <f>(I39*21)/100</f>
        <v>0</v>
      </c>
      <c r="P39" t="s">
        <v>23</v>
      </c>
    </row>
    <row r="40" spans="1:5" ht="12.75">
      <c r="A40" s="27" t="s">
        <v>50</v>
      </c>
      <c r="E40" s="28" t="s">
        <v>47</v>
      </c>
    </row>
    <row r="41" spans="1:5" ht="51">
      <c r="A41" s="29" t="s">
        <v>52</v>
      </c>
      <c r="E41" s="30" t="s">
        <v>1045</v>
      </c>
    </row>
    <row r="42" spans="1:5" ht="191.25">
      <c r="A42" t="s">
        <v>54</v>
      </c>
      <c r="E42" s="28" t="s">
        <v>290</v>
      </c>
    </row>
    <row r="43" spans="1:16" ht="12.75">
      <c r="A43" s="18" t="s">
        <v>45</v>
      </c>
      <c r="B43" s="22" t="s">
        <v>40</v>
      </c>
      <c r="C43" s="22" t="s">
        <v>292</v>
      </c>
      <c r="D43" s="18" t="s">
        <v>47</v>
      </c>
      <c r="E43" s="23" t="s">
        <v>293</v>
      </c>
      <c r="F43" s="24" t="s">
        <v>138</v>
      </c>
      <c r="G43" s="25">
        <v>86.3</v>
      </c>
      <c r="H43" s="26">
        <v>0</v>
      </c>
      <c r="I43" s="26">
        <f>ROUND(ROUND(H43,2)*ROUND(G43,3),2)</f>
        <v>0</v>
      </c>
      <c r="O43">
        <f>(I43*21)/100</f>
        <v>0</v>
      </c>
      <c r="P43" t="s">
        <v>23</v>
      </c>
    </row>
    <row r="44" spans="1:5" ht="76.5">
      <c r="A44" s="27" t="s">
        <v>50</v>
      </c>
      <c r="E44" s="28" t="s">
        <v>294</v>
      </c>
    </row>
    <row r="45" spans="1:5" ht="12.75">
      <c r="A45" s="29" t="s">
        <v>52</v>
      </c>
      <c r="E45" s="30" t="s">
        <v>1046</v>
      </c>
    </row>
    <row r="46" spans="1:5" ht="280.5">
      <c r="A46" t="s">
        <v>54</v>
      </c>
      <c r="E46" s="28" t="s">
        <v>296</v>
      </c>
    </row>
    <row r="47" spans="1:16" ht="12.75">
      <c r="A47" s="18" t="s">
        <v>45</v>
      </c>
      <c r="B47" s="22" t="s">
        <v>42</v>
      </c>
      <c r="C47" s="22" t="s">
        <v>307</v>
      </c>
      <c r="D47" s="18" t="s">
        <v>47</v>
      </c>
      <c r="E47" s="23" t="s">
        <v>308</v>
      </c>
      <c r="F47" s="24" t="s">
        <v>49</v>
      </c>
      <c r="G47" s="25">
        <v>12.6</v>
      </c>
      <c r="H47" s="26">
        <v>0</v>
      </c>
      <c r="I47" s="26">
        <f>ROUND(ROUND(H47,2)*ROUND(G47,3),2)</f>
        <v>0</v>
      </c>
      <c r="O47">
        <f>(I47*21)/100</f>
        <v>0</v>
      </c>
      <c r="P47" t="s">
        <v>23</v>
      </c>
    </row>
    <row r="48" spans="1:5" ht="12.75">
      <c r="A48" s="27" t="s">
        <v>50</v>
      </c>
      <c r="E48" s="28" t="s">
        <v>902</v>
      </c>
    </row>
    <row r="49" spans="1:5" ht="12.75">
      <c r="A49" s="29" t="s">
        <v>52</v>
      </c>
      <c r="E49" s="30" t="s">
        <v>1047</v>
      </c>
    </row>
    <row r="50" spans="1:5" ht="38.25">
      <c r="A50" t="s">
        <v>54</v>
      </c>
      <c r="E50" s="28" t="s">
        <v>311</v>
      </c>
    </row>
    <row r="51" spans="1:16" ht="12.75">
      <c r="A51" s="18" t="s">
        <v>45</v>
      </c>
      <c r="B51" s="22" t="s">
        <v>118</v>
      </c>
      <c r="C51" s="22" t="s">
        <v>313</v>
      </c>
      <c r="D51" s="18" t="s">
        <v>47</v>
      </c>
      <c r="E51" s="23" t="s">
        <v>314</v>
      </c>
      <c r="F51" s="24" t="s">
        <v>49</v>
      </c>
      <c r="G51" s="25">
        <v>85.1</v>
      </c>
      <c r="H51" s="26">
        <v>0</v>
      </c>
      <c r="I51" s="26">
        <f>ROUND(ROUND(H51,2)*ROUND(G51,3),2)</f>
        <v>0</v>
      </c>
      <c r="O51">
        <f>(I51*21)/100</f>
        <v>0</v>
      </c>
      <c r="P51" t="s">
        <v>23</v>
      </c>
    </row>
    <row r="52" spans="1:5" ht="12.75">
      <c r="A52" s="27" t="s">
        <v>50</v>
      </c>
      <c r="E52" s="28" t="s">
        <v>902</v>
      </c>
    </row>
    <row r="53" spans="1:5" ht="12.75">
      <c r="A53" s="29" t="s">
        <v>52</v>
      </c>
      <c r="E53" s="30" t="s">
        <v>1048</v>
      </c>
    </row>
    <row r="54" spans="1:5" ht="38.25">
      <c r="A54" t="s">
        <v>54</v>
      </c>
      <c r="E54" s="28" t="s">
        <v>316</v>
      </c>
    </row>
    <row r="55" spans="1:16" ht="12.75">
      <c r="A55" s="18" t="s">
        <v>45</v>
      </c>
      <c r="B55" s="22" t="s">
        <v>121</v>
      </c>
      <c r="C55" s="22" t="s">
        <v>323</v>
      </c>
      <c r="D55" s="18" t="s">
        <v>47</v>
      </c>
      <c r="E55" s="23" t="s">
        <v>324</v>
      </c>
      <c r="F55" s="24" t="s">
        <v>49</v>
      </c>
      <c r="G55" s="25">
        <v>97.7</v>
      </c>
      <c r="H55" s="26">
        <v>0</v>
      </c>
      <c r="I55" s="26">
        <f>ROUND(ROUND(H55,2)*ROUND(G55,3),2)</f>
        <v>0</v>
      </c>
      <c r="O55">
        <f>(I55*21)/100</f>
        <v>0</v>
      </c>
      <c r="P55" t="s">
        <v>23</v>
      </c>
    </row>
    <row r="56" spans="1:5" ht="12.75">
      <c r="A56" s="27" t="s">
        <v>50</v>
      </c>
      <c r="E56" s="28" t="s">
        <v>325</v>
      </c>
    </row>
    <row r="57" spans="1:5" ht="12.75">
      <c r="A57" s="29" t="s">
        <v>52</v>
      </c>
      <c r="E57" s="30" t="s">
        <v>1049</v>
      </c>
    </row>
    <row r="58" spans="1:5" ht="25.5">
      <c r="A58" t="s">
        <v>54</v>
      </c>
      <c r="E58" s="28" t="s">
        <v>327</v>
      </c>
    </row>
    <row r="59" spans="1:18" ht="12.75" customHeight="1">
      <c r="A59" s="5" t="s">
        <v>43</v>
      </c>
      <c r="B59" s="5"/>
      <c r="C59" s="32" t="s">
        <v>23</v>
      </c>
      <c r="D59" s="5"/>
      <c r="E59" s="20" t="s">
        <v>328</v>
      </c>
      <c r="F59" s="5"/>
      <c r="G59" s="5"/>
      <c r="H59" s="5"/>
      <c r="I59" s="33">
        <f>0+Q59</f>
        <v>0</v>
      </c>
      <c r="O59">
        <f>0+R59</f>
        <v>0</v>
      </c>
      <c r="Q59">
        <f>0+I60+I64</f>
        <v>0</v>
      </c>
      <c r="R59">
        <f>0+O60+O64</f>
        <v>0</v>
      </c>
    </row>
    <row r="60" spans="1:16" ht="12.75">
      <c r="A60" s="18" t="s">
        <v>45</v>
      </c>
      <c r="B60" s="22" t="s">
        <v>127</v>
      </c>
      <c r="C60" s="22" t="s">
        <v>350</v>
      </c>
      <c r="D60" s="18" t="s">
        <v>47</v>
      </c>
      <c r="E60" s="23" t="s">
        <v>351</v>
      </c>
      <c r="F60" s="24" t="s">
        <v>138</v>
      </c>
      <c r="G60" s="25">
        <v>1.2</v>
      </c>
      <c r="H60" s="26">
        <v>0</v>
      </c>
      <c r="I60" s="26">
        <f>ROUND(ROUND(H60,2)*ROUND(G60,3),2)</f>
        <v>0</v>
      </c>
      <c r="O60">
        <f>(I60*21)/100</f>
        <v>0</v>
      </c>
      <c r="P60" t="s">
        <v>23</v>
      </c>
    </row>
    <row r="61" spans="1:5" ht="12.75">
      <c r="A61" s="27" t="s">
        <v>50</v>
      </c>
      <c r="E61" s="28" t="s">
        <v>1050</v>
      </c>
    </row>
    <row r="62" spans="1:5" ht="12.75">
      <c r="A62" s="29" t="s">
        <v>52</v>
      </c>
      <c r="E62" s="30" t="s">
        <v>1051</v>
      </c>
    </row>
    <row r="63" spans="1:5" ht="38.25">
      <c r="A63" t="s">
        <v>54</v>
      </c>
      <c r="E63" s="28" t="s">
        <v>354</v>
      </c>
    </row>
    <row r="64" spans="1:16" ht="12.75">
      <c r="A64" s="18" t="s">
        <v>45</v>
      </c>
      <c r="B64" s="22" t="s">
        <v>131</v>
      </c>
      <c r="C64" s="22" t="s">
        <v>356</v>
      </c>
      <c r="D64" s="18" t="s">
        <v>47</v>
      </c>
      <c r="E64" s="23" t="s">
        <v>357</v>
      </c>
      <c r="F64" s="24" t="s">
        <v>49</v>
      </c>
      <c r="G64" s="25">
        <v>4</v>
      </c>
      <c r="H64" s="26">
        <v>0</v>
      </c>
      <c r="I64" s="26">
        <f>ROUND(ROUND(H64,2)*ROUND(G64,3),2)</f>
        <v>0</v>
      </c>
      <c r="O64">
        <f>(I64*21)/100</f>
        <v>0</v>
      </c>
      <c r="P64" t="s">
        <v>23</v>
      </c>
    </row>
    <row r="65" spans="1:5" ht="51">
      <c r="A65" s="27" t="s">
        <v>50</v>
      </c>
      <c r="E65" s="28" t="s">
        <v>358</v>
      </c>
    </row>
    <row r="66" spans="1:5" ht="12.75">
      <c r="A66" s="29" t="s">
        <v>52</v>
      </c>
      <c r="E66" s="30" t="s">
        <v>1052</v>
      </c>
    </row>
    <row r="67" spans="1:5" ht="102">
      <c r="A67" t="s">
        <v>54</v>
      </c>
      <c r="E67" s="28" t="s">
        <v>360</v>
      </c>
    </row>
    <row r="68" spans="1:18" ht="12.75" customHeight="1">
      <c r="A68" s="5" t="s">
        <v>43</v>
      </c>
      <c r="B68" s="5"/>
      <c r="C68" s="32" t="s">
        <v>35</v>
      </c>
      <c r="D68" s="5"/>
      <c r="E68" s="20" t="s">
        <v>497</v>
      </c>
      <c r="F68" s="5"/>
      <c r="G68" s="5"/>
      <c r="H68" s="5"/>
      <c r="I68" s="33">
        <f>0+Q68</f>
        <v>0</v>
      </c>
      <c r="O68">
        <f>0+R68</f>
        <v>0</v>
      </c>
      <c r="Q68">
        <f>0+I69+I73+I77+I81+I85+I89+I93+I97</f>
        <v>0</v>
      </c>
      <c r="R68">
        <f>0+O69+O73+O77+O81+O85+O89+O93+O97</f>
        <v>0</v>
      </c>
    </row>
    <row r="69" spans="1:16" ht="12.75">
      <c r="A69" s="18" t="s">
        <v>45</v>
      </c>
      <c r="B69" s="22" t="s">
        <v>135</v>
      </c>
      <c r="C69" s="22" t="s">
        <v>505</v>
      </c>
      <c r="D69" s="18" t="s">
        <v>89</v>
      </c>
      <c r="E69" s="23" t="s">
        <v>506</v>
      </c>
      <c r="F69" s="24" t="s">
        <v>138</v>
      </c>
      <c r="G69" s="25">
        <v>45.18</v>
      </c>
      <c r="H69" s="26">
        <v>0</v>
      </c>
      <c r="I69" s="26">
        <f>ROUND(ROUND(H69,2)*ROUND(G69,3),2)</f>
        <v>0</v>
      </c>
      <c r="O69">
        <f>(I69*21)/100</f>
        <v>0</v>
      </c>
      <c r="P69" t="s">
        <v>23</v>
      </c>
    </row>
    <row r="70" spans="1:5" ht="25.5">
      <c r="A70" s="27" t="s">
        <v>50</v>
      </c>
      <c r="E70" s="28" t="s">
        <v>912</v>
      </c>
    </row>
    <row r="71" spans="1:5" ht="12.75">
      <c r="A71" s="29" t="s">
        <v>52</v>
      </c>
      <c r="E71" s="30" t="s">
        <v>1053</v>
      </c>
    </row>
    <row r="72" spans="1:5" ht="51">
      <c r="A72" t="s">
        <v>54</v>
      </c>
      <c r="E72" s="28" t="s">
        <v>509</v>
      </c>
    </row>
    <row r="73" spans="1:16" ht="12.75">
      <c r="A73" s="18" t="s">
        <v>45</v>
      </c>
      <c r="B73" s="22" t="s">
        <v>142</v>
      </c>
      <c r="C73" s="22" t="s">
        <v>505</v>
      </c>
      <c r="D73" s="18" t="s">
        <v>95</v>
      </c>
      <c r="E73" s="23" t="s">
        <v>506</v>
      </c>
      <c r="F73" s="24" t="s">
        <v>138</v>
      </c>
      <c r="G73" s="25">
        <v>1.425</v>
      </c>
      <c r="H73" s="26">
        <v>0</v>
      </c>
      <c r="I73" s="26">
        <f>ROUND(ROUND(H73,2)*ROUND(G73,3),2)</f>
        <v>0</v>
      </c>
      <c r="O73">
        <f>(I73*21)/100</f>
        <v>0</v>
      </c>
      <c r="P73" t="s">
        <v>23</v>
      </c>
    </row>
    <row r="74" spans="1:5" ht="12.75">
      <c r="A74" s="27" t="s">
        <v>50</v>
      </c>
      <c r="E74" s="28" t="s">
        <v>914</v>
      </c>
    </row>
    <row r="75" spans="1:5" ht="12.75">
      <c r="A75" s="29" t="s">
        <v>52</v>
      </c>
      <c r="E75" s="30" t="s">
        <v>1054</v>
      </c>
    </row>
    <row r="76" spans="1:5" ht="51">
      <c r="A76" t="s">
        <v>54</v>
      </c>
      <c r="E76" s="28" t="s">
        <v>509</v>
      </c>
    </row>
    <row r="77" spans="1:16" ht="12.75">
      <c r="A77" s="18" t="s">
        <v>45</v>
      </c>
      <c r="B77" s="22" t="s">
        <v>145</v>
      </c>
      <c r="C77" s="22" t="s">
        <v>920</v>
      </c>
      <c r="D77" s="18" t="s">
        <v>47</v>
      </c>
      <c r="E77" s="23" t="s">
        <v>921</v>
      </c>
      <c r="F77" s="24" t="s">
        <v>49</v>
      </c>
      <c r="G77" s="25">
        <v>263.6</v>
      </c>
      <c r="H77" s="26">
        <v>0</v>
      </c>
      <c r="I77" s="26">
        <f>ROUND(ROUND(H77,2)*ROUND(G77,3),2)</f>
        <v>0</v>
      </c>
      <c r="O77">
        <f>(I77*21)/100</f>
        <v>0</v>
      </c>
      <c r="P77" t="s">
        <v>23</v>
      </c>
    </row>
    <row r="78" spans="1:5" ht="12.75">
      <c r="A78" s="27" t="s">
        <v>50</v>
      </c>
      <c r="E78" s="28" t="s">
        <v>47</v>
      </c>
    </row>
    <row r="79" spans="1:5" ht="12.75">
      <c r="A79" s="29" t="s">
        <v>52</v>
      </c>
      <c r="E79" s="30" t="s">
        <v>1055</v>
      </c>
    </row>
    <row r="80" spans="1:5" ht="165.75">
      <c r="A80" t="s">
        <v>54</v>
      </c>
      <c r="E80" s="28" t="s">
        <v>564</v>
      </c>
    </row>
    <row r="81" spans="1:16" ht="12.75">
      <c r="A81" s="18" t="s">
        <v>45</v>
      </c>
      <c r="B81" s="22" t="s">
        <v>150</v>
      </c>
      <c r="C81" s="22" t="s">
        <v>566</v>
      </c>
      <c r="D81" s="18" t="s">
        <v>47</v>
      </c>
      <c r="E81" s="23" t="s">
        <v>567</v>
      </c>
      <c r="F81" s="24" t="s">
        <v>49</v>
      </c>
      <c r="G81" s="25">
        <v>6.3</v>
      </c>
      <c r="H81" s="26">
        <v>0</v>
      </c>
      <c r="I81" s="26">
        <f>ROUND(ROUND(H81,2)*ROUND(G81,3),2)</f>
        <v>0</v>
      </c>
      <c r="O81">
        <f>(I81*21)/100</f>
        <v>0</v>
      </c>
      <c r="P81" t="s">
        <v>23</v>
      </c>
    </row>
    <row r="82" spans="1:5" ht="12.75">
      <c r="A82" s="27" t="s">
        <v>50</v>
      </c>
      <c r="E82" s="28" t="s">
        <v>47</v>
      </c>
    </row>
    <row r="83" spans="1:5" ht="12.75">
      <c r="A83" s="29" t="s">
        <v>52</v>
      </c>
      <c r="E83" s="30" t="s">
        <v>1056</v>
      </c>
    </row>
    <row r="84" spans="1:5" ht="165.75">
      <c r="A84" t="s">
        <v>54</v>
      </c>
      <c r="E84" s="28" t="s">
        <v>564</v>
      </c>
    </row>
    <row r="85" spans="1:16" ht="12.75">
      <c r="A85" s="18" t="s">
        <v>45</v>
      </c>
      <c r="B85" s="22" t="s">
        <v>155</v>
      </c>
      <c r="C85" s="22" t="s">
        <v>1057</v>
      </c>
      <c r="D85" s="18" t="s">
        <v>47</v>
      </c>
      <c r="E85" s="23" t="s">
        <v>1058</v>
      </c>
      <c r="F85" s="24" t="s">
        <v>49</v>
      </c>
      <c r="G85" s="25">
        <v>22.1</v>
      </c>
      <c r="H85" s="26">
        <v>0</v>
      </c>
      <c r="I85" s="26">
        <f>ROUND(ROUND(H85,2)*ROUND(G85,3),2)</f>
        <v>0</v>
      </c>
      <c r="O85">
        <f>(I85*21)/100</f>
        <v>0</v>
      </c>
      <c r="P85" t="s">
        <v>23</v>
      </c>
    </row>
    <row r="86" spans="1:5" ht="12.75">
      <c r="A86" s="27" t="s">
        <v>50</v>
      </c>
      <c r="E86" s="28" t="s">
        <v>1059</v>
      </c>
    </row>
    <row r="87" spans="1:5" ht="12.75">
      <c r="A87" s="29" t="s">
        <v>52</v>
      </c>
      <c r="E87" s="30" t="s">
        <v>1060</v>
      </c>
    </row>
    <row r="88" spans="1:5" ht="165.75">
      <c r="A88" t="s">
        <v>54</v>
      </c>
      <c r="E88" s="28" t="s">
        <v>564</v>
      </c>
    </row>
    <row r="89" spans="1:16" ht="25.5">
      <c r="A89" s="18" t="s">
        <v>45</v>
      </c>
      <c r="B89" s="22" t="s">
        <v>160</v>
      </c>
      <c r="C89" s="22" t="s">
        <v>1061</v>
      </c>
      <c r="D89" s="18" t="s">
        <v>47</v>
      </c>
      <c r="E89" s="23" t="s">
        <v>1062</v>
      </c>
      <c r="F89" s="24" t="s">
        <v>49</v>
      </c>
      <c r="G89" s="25">
        <v>1.5</v>
      </c>
      <c r="H89" s="26">
        <v>0</v>
      </c>
      <c r="I89" s="26">
        <f>ROUND(ROUND(H89,2)*ROUND(G89,3),2)</f>
        <v>0</v>
      </c>
      <c r="O89">
        <f>(I89*21)/100</f>
        <v>0</v>
      </c>
      <c r="P89" t="s">
        <v>23</v>
      </c>
    </row>
    <row r="90" spans="1:5" ht="12.75">
      <c r="A90" s="27" t="s">
        <v>50</v>
      </c>
      <c r="E90" s="28" t="s">
        <v>1063</v>
      </c>
    </row>
    <row r="91" spans="1:5" ht="12.75">
      <c r="A91" s="29" t="s">
        <v>52</v>
      </c>
      <c r="E91" s="30" t="s">
        <v>1064</v>
      </c>
    </row>
    <row r="92" spans="1:5" ht="165.75">
      <c r="A92" t="s">
        <v>54</v>
      </c>
      <c r="E92" s="28" t="s">
        <v>564</v>
      </c>
    </row>
    <row r="93" spans="1:16" ht="25.5">
      <c r="A93" s="18" t="s">
        <v>45</v>
      </c>
      <c r="B93" s="22" t="s">
        <v>166</v>
      </c>
      <c r="C93" s="22" t="s">
        <v>924</v>
      </c>
      <c r="D93" s="18" t="s">
        <v>47</v>
      </c>
      <c r="E93" s="23" t="s">
        <v>925</v>
      </c>
      <c r="F93" s="24" t="s">
        <v>49</v>
      </c>
      <c r="G93" s="25">
        <v>4.7</v>
      </c>
      <c r="H93" s="26">
        <v>0</v>
      </c>
      <c r="I93" s="26">
        <f>ROUND(ROUND(H93,2)*ROUND(G93,3),2)</f>
        <v>0</v>
      </c>
      <c r="O93">
        <f>(I93*21)/100</f>
        <v>0</v>
      </c>
      <c r="P93" t="s">
        <v>23</v>
      </c>
    </row>
    <row r="94" spans="1:5" ht="12.75">
      <c r="A94" s="27" t="s">
        <v>50</v>
      </c>
      <c r="E94" s="28" t="s">
        <v>1065</v>
      </c>
    </row>
    <row r="95" spans="1:5" ht="12.75">
      <c r="A95" s="29" t="s">
        <v>52</v>
      </c>
      <c r="E95" s="30" t="s">
        <v>1066</v>
      </c>
    </row>
    <row r="96" spans="1:5" ht="165.75">
      <c r="A96" t="s">
        <v>54</v>
      </c>
      <c r="E96" s="28" t="s">
        <v>564</v>
      </c>
    </row>
    <row r="97" spans="1:16" ht="25.5">
      <c r="A97" s="18" t="s">
        <v>45</v>
      </c>
      <c r="B97" s="22" t="s">
        <v>172</v>
      </c>
      <c r="C97" s="22" t="s">
        <v>927</v>
      </c>
      <c r="D97" s="18" t="s">
        <v>47</v>
      </c>
      <c r="E97" s="23" t="s">
        <v>928</v>
      </c>
      <c r="F97" s="24" t="s">
        <v>49</v>
      </c>
      <c r="G97" s="25">
        <v>3.2</v>
      </c>
      <c r="H97" s="26">
        <v>0</v>
      </c>
      <c r="I97" s="26">
        <f>ROUND(ROUND(H97,2)*ROUND(G97,3),2)</f>
        <v>0</v>
      </c>
      <c r="O97">
        <f>(I97*21)/100</f>
        <v>0</v>
      </c>
      <c r="P97" t="s">
        <v>23</v>
      </c>
    </row>
    <row r="98" spans="1:5" ht="12.75">
      <c r="A98" s="27" t="s">
        <v>50</v>
      </c>
      <c r="E98" s="28" t="s">
        <v>929</v>
      </c>
    </row>
    <row r="99" spans="1:5" ht="12.75">
      <c r="A99" s="29" t="s">
        <v>52</v>
      </c>
      <c r="E99" s="30" t="s">
        <v>1067</v>
      </c>
    </row>
    <row r="100" spans="1:5" ht="165.75">
      <c r="A100" t="s">
        <v>54</v>
      </c>
      <c r="E100" s="28" t="s">
        <v>564</v>
      </c>
    </row>
    <row r="101" spans="1:18" ht="12.75" customHeight="1">
      <c r="A101" s="5" t="s">
        <v>43</v>
      </c>
      <c r="B101" s="5"/>
      <c r="C101" s="32" t="s">
        <v>40</v>
      </c>
      <c r="D101" s="5"/>
      <c r="E101" s="20" t="s">
        <v>626</v>
      </c>
      <c r="F101" s="5"/>
      <c r="G101" s="5"/>
      <c r="H101" s="5"/>
      <c r="I101" s="33">
        <f>0+Q101</f>
        <v>0</v>
      </c>
      <c r="O101">
        <f>0+R101</f>
        <v>0</v>
      </c>
      <c r="Q101">
        <f>0+I102+I106+I110</f>
        <v>0</v>
      </c>
      <c r="R101">
        <f>0+O102+O106+O110</f>
        <v>0</v>
      </c>
    </row>
    <row r="102" spans="1:16" ht="12.75">
      <c r="A102" s="18" t="s">
        <v>45</v>
      </c>
      <c r="B102" s="22" t="s">
        <v>177</v>
      </c>
      <c r="C102" s="22" t="s">
        <v>628</v>
      </c>
      <c r="D102" s="18" t="s">
        <v>47</v>
      </c>
      <c r="E102" s="23" t="s">
        <v>629</v>
      </c>
      <c r="F102" s="24" t="s">
        <v>183</v>
      </c>
      <c r="G102" s="25">
        <v>72.8</v>
      </c>
      <c r="H102" s="26">
        <v>0</v>
      </c>
      <c r="I102" s="26">
        <f>ROUND(ROUND(H102,2)*ROUND(G102,3),2)</f>
        <v>0</v>
      </c>
      <c r="O102">
        <f>(I102*21)/100</f>
        <v>0</v>
      </c>
      <c r="P102" t="s">
        <v>23</v>
      </c>
    </row>
    <row r="103" spans="1:5" ht="25.5">
      <c r="A103" s="27" t="s">
        <v>50</v>
      </c>
      <c r="E103" s="28" t="s">
        <v>1068</v>
      </c>
    </row>
    <row r="104" spans="1:5" ht="12.75">
      <c r="A104" s="29" t="s">
        <v>52</v>
      </c>
      <c r="E104" s="30" t="s">
        <v>1069</v>
      </c>
    </row>
    <row r="105" spans="1:5" ht="63.75">
      <c r="A105" t="s">
        <v>54</v>
      </c>
      <c r="E105" s="28" t="s">
        <v>632</v>
      </c>
    </row>
    <row r="106" spans="1:16" ht="12.75">
      <c r="A106" s="18" t="s">
        <v>45</v>
      </c>
      <c r="B106" s="22" t="s">
        <v>180</v>
      </c>
      <c r="C106" s="22" t="s">
        <v>944</v>
      </c>
      <c r="D106" s="18" t="s">
        <v>47</v>
      </c>
      <c r="E106" s="23" t="s">
        <v>945</v>
      </c>
      <c r="F106" s="24" t="s">
        <v>183</v>
      </c>
      <c r="G106" s="25">
        <v>207.9</v>
      </c>
      <c r="H106" s="26">
        <v>0</v>
      </c>
      <c r="I106" s="26">
        <f>ROUND(ROUND(H106,2)*ROUND(G106,3),2)</f>
        <v>0</v>
      </c>
      <c r="O106">
        <f>(I106*21)/100</f>
        <v>0</v>
      </c>
      <c r="P106" t="s">
        <v>23</v>
      </c>
    </row>
    <row r="107" spans="1:5" ht="25.5">
      <c r="A107" s="27" t="s">
        <v>50</v>
      </c>
      <c r="E107" s="28" t="s">
        <v>946</v>
      </c>
    </row>
    <row r="108" spans="1:5" ht="12.75">
      <c r="A108" s="29" t="s">
        <v>52</v>
      </c>
      <c r="E108" s="30" t="s">
        <v>1070</v>
      </c>
    </row>
    <row r="109" spans="1:5" ht="51">
      <c r="A109" t="s">
        <v>54</v>
      </c>
      <c r="E109" s="28" t="s">
        <v>643</v>
      </c>
    </row>
    <row r="110" spans="1:16" ht="12.75">
      <c r="A110" s="18" t="s">
        <v>45</v>
      </c>
      <c r="B110" s="22" t="s">
        <v>186</v>
      </c>
      <c r="C110" s="22" t="s">
        <v>700</v>
      </c>
      <c r="D110" s="18" t="s">
        <v>47</v>
      </c>
      <c r="E110" s="23" t="s">
        <v>701</v>
      </c>
      <c r="F110" s="24" t="s">
        <v>138</v>
      </c>
      <c r="G110" s="25">
        <v>3</v>
      </c>
      <c r="H110" s="26">
        <v>0</v>
      </c>
      <c r="I110" s="26">
        <f>ROUND(ROUND(H110,2)*ROUND(G110,3),2)</f>
        <v>0</v>
      </c>
      <c r="O110">
        <f>(I110*21)/100</f>
        <v>0</v>
      </c>
      <c r="P110" t="s">
        <v>23</v>
      </c>
    </row>
    <row r="111" spans="1:5" ht="51">
      <c r="A111" s="27" t="s">
        <v>50</v>
      </c>
      <c r="E111" s="28" t="s">
        <v>1071</v>
      </c>
    </row>
    <row r="112" spans="1:5" ht="12.75">
      <c r="A112" s="29" t="s">
        <v>52</v>
      </c>
      <c r="E112" s="30" t="s">
        <v>1072</v>
      </c>
    </row>
    <row r="113" spans="1:5" ht="114.75">
      <c r="A113" t="s">
        <v>54</v>
      </c>
      <c r="E113" s="28" t="s">
        <v>695</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126"/>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5"/>
      <c r="I2" s="5"/>
      <c r="O2">
        <f>0+O9+O18+O63+O80+O105+O110</f>
        <v>0</v>
      </c>
      <c r="P2" t="s">
        <v>22</v>
      </c>
    </row>
    <row r="3" spans="1:16" ht="15" customHeight="1">
      <c r="A3" t="s">
        <v>12</v>
      </c>
      <c r="B3" s="10" t="s">
        <v>14</v>
      </c>
      <c r="C3" s="37" t="s">
        <v>15</v>
      </c>
      <c r="D3" s="34"/>
      <c r="E3" s="11" t="s">
        <v>16</v>
      </c>
      <c r="F3" s="1"/>
      <c r="G3" s="8"/>
      <c r="H3" s="7" t="s">
        <v>1073</v>
      </c>
      <c r="I3" s="31">
        <f>0+I9+I18+I63+I80+I105+I110</f>
        <v>0</v>
      </c>
      <c r="O3" t="s">
        <v>19</v>
      </c>
      <c r="P3" t="s">
        <v>23</v>
      </c>
    </row>
    <row r="4" spans="1:16" ht="15" customHeight="1">
      <c r="A4" t="s">
        <v>17</v>
      </c>
      <c r="B4" s="10" t="s">
        <v>875</v>
      </c>
      <c r="C4" s="37" t="s">
        <v>1037</v>
      </c>
      <c r="D4" s="34"/>
      <c r="E4" s="11" t="s">
        <v>1038</v>
      </c>
      <c r="F4" s="1"/>
      <c r="G4" s="1"/>
      <c r="H4" s="9"/>
      <c r="I4" s="9"/>
      <c r="O4" t="s">
        <v>20</v>
      </c>
      <c r="P4" t="s">
        <v>23</v>
      </c>
    </row>
    <row r="5" spans="1:16" ht="12.75" customHeight="1">
      <c r="A5" t="s">
        <v>878</v>
      </c>
      <c r="B5" s="13" t="s">
        <v>18</v>
      </c>
      <c r="C5" s="38" t="s">
        <v>1073</v>
      </c>
      <c r="D5" s="39"/>
      <c r="E5" s="14" t="s">
        <v>1074</v>
      </c>
      <c r="F5" s="5"/>
      <c r="G5" s="5"/>
      <c r="H5" s="5"/>
      <c r="I5" s="5"/>
      <c r="O5" t="s">
        <v>21</v>
      </c>
      <c r="P5" t="s">
        <v>23</v>
      </c>
    </row>
    <row r="6" spans="1:9" ht="12.75" customHeight="1">
      <c r="A6" s="40" t="s">
        <v>26</v>
      </c>
      <c r="B6" s="40" t="s">
        <v>28</v>
      </c>
      <c r="C6" s="40" t="s">
        <v>30</v>
      </c>
      <c r="D6" s="40" t="s">
        <v>31</v>
      </c>
      <c r="E6" s="40" t="s">
        <v>32</v>
      </c>
      <c r="F6" s="40" t="s">
        <v>34</v>
      </c>
      <c r="G6" s="40" t="s">
        <v>36</v>
      </c>
      <c r="H6" s="40" t="s">
        <v>38</v>
      </c>
      <c r="I6" s="40"/>
    </row>
    <row r="7" spans="1:9" ht="12.75" customHeight="1">
      <c r="A7" s="40"/>
      <c r="B7" s="40"/>
      <c r="C7" s="40"/>
      <c r="D7" s="40"/>
      <c r="E7" s="40"/>
      <c r="F7" s="40"/>
      <c r="G7" s="40"/>
      <c r="H7" s="12" t="s">
        <v>39</v>
      </c>
      <c r="I7" s="12" t="s">
        <v>41</v>
      </c>
    </row>
    <row r="8" spans="1:9" ht="12.75" customHeight="1">
      <c r="A8" s="12" t="s">
        <v>27</v>
      </c>
      <c r="B8" s="12" t="s">
        <v>29</v>
      </c>
      <c r="C8" s="12" t="s">
        <v>23</v>
      </c>
      <c r="D8" s="12" t="s">
        <v>22</v>
      </c>
      <c r="E8" s="12" t="s">
        <v>33</v>
      </c>
      <c r="F8" s="12" t="s">
        <v>35</v>
      </c>
      <c r="G8" s="12" t="s">
        <v>37</v>
      </c>
      <c r="H8" s="12" t="s">
        <v>40</v>
      </c>
      <c r="I8" s="12" t="s">
        <v>42</v>
      </c>
    </row>
    <row r="9" spans="1:18" ht="12.75" customHeight="1">
      <c r="A9" s="15" t="s">
        <v>43</v>
      </c>
      <c r="B9" s="15"/>
      <c r="C9" s="19" t="s">
        <v>27</v>
      </c>
      <c r="D9" s="15"/>
      <c r="E9" s="20" t="s">
        <v>87</v>
      </c>
      <c r="F9" s="15"/>
      <c r="G9" s="15"/>
      <c r="H9" s="15"/>
      <c r="I9" s="21">
        <f>0+Q9</f>
        <v>0</v>
      </c>
      <c r="O9">
        <f>0+R9</f>
        <v>0</v>
      </c>
      <c r="Q9">
        <f>0+I10+I14</f>
        <v>0</v>
      </c>
      <c r="R9">
        <f>0+O10+O14</f>
        <v>0</v>
      </c>
    </row>
    <row r="10" spans="1:16" ht="12.75">
      <c r="A10" s="18" t="s">
        <v>45</v>
      </c>
      <c r="B10" s="22" t="s">
        <v>29</v>
      </c>
      <c r="C10" s="22" t="s">
        <v>88</v>
      </c>
      <c r="D10" s="18" t="s">
        <v>89</v>
      </c>
      <c r="E10" s="23" t="s">
        <v>90</v>
      </c>
      <c r="F10" s="24" t="s">
        <v>91</v>
      </c>
      <c r="G10" s="25">
        <v>9</v>
      </c>
      <c r="H10" s="26">
        <v>0</v>
      </c>
      <c r="I10" s="26">
        <f>ROUND(ROUND(H10,2)*ROUND(G10,3),2)</f>
        <v>0</v>
      </c>
      <c r="O10">
        <f>(I10*21)/100</f>
        <v>0</v>
      </c>
      <c r="P10" t="s">
        <v>23</v>
      </c>
    </row>
    <row r="11" spans="1:5" ht="12.75">
      <c r="A11" s="27" t="s">
        <v>50</v>
      </c>
      <c r="E11" s="28" t="s">
        <v>880</v>
      </c>
    </row>
    <row r="12" spans="1:5" ht="12.75">
      <c r="A12" s="29" t="s">
        <v>52</v>
      </c>
      <c r="E12" s="30" t="s">
        <v>1075</v>
      </c>
    </row>
    <row r="13" spans="1:5" ht="25.5">
      <c r="A13" t="s">
        <v>54</v>
      </c>
      <c r="E13" s="28" t="s">
        <v>94</v>
      </c>
    </row>
    <row r="14" spans="1:16" ht="12.75">
      <c r="A14" s="18" t="s">
        <v>45</v>
      </c>
      <c r="B14" s="22" t="s">
        <v>23</v>
      </c>
      <c r="C14" s="22" t="s">
        <v>88</v>
      </c>
      <c r="D14" s="18" t="s">
        <v>98</v>
      </c>
      <c r="E14" s="23" t="s">
        <v>90</v>
      </c>
      <c r="F14" s="24" t="s">
        <v>91</v>
      </c>
      <c r="G14" s="25">
        <v>8.665</v>
      </c>
      <c r="H14" s="26">
        <v>0</v>
      </c>
      <c r="I14" s="26">
        <f>ROUND(ROUND(H14,2)*ROUND(G14,3),2)</f>
        <v>0</v>
      </c>
      <c r="O14">
        <f>(I14*21)/100</f>
        <v>0</v>
      </c>
      <c r="P14" t="s">
        <v>23</v>
      </c>
    </row>
    <row r="15" spans="1:5" ht="12.75">
      <c r="A15" s="27" t="s">
        <v>50</v>
      </c>
      <c r="E15" s="28" t="s">
        <v>99</v>
      </c>
    </row>
    <row r="16" spans="1:5" ht="51">
      <c r="A16" s="29" t="s">
        <v>52</v>
      </c>
      <c r="E16" s="30" t="s">
        <v>1076</v>
      </c>
    </row>
    <row r="17" spans="1:5" ht="25.5">
      <c r="A17" t="s">
        <v>54</v>
      </c>
      <c r="E17" s="28" t="s">
        <v>94</v>
      </c>
    </row>
    <row r="18" spans="1:18" ht="12.75" customHeight="1">
      <c r="A18" s="5" t="s">
        <v>43</v>
      </c>
      <c r="B18" s="5"/>
      <c r="C18" s="32" t="s">
        <v>29</v>
      </c>
      <c r="D18" s="5"/>
      <c r="E18" s="20" t="s">
        <v>44</v>
      </c>
      <c r="F18" s="5"/>
      <c r="G18" s="5"/>
      <c r="H18" s="5"/>
      <c r="I18" s="33">
        <f>0+Q18</f>
        <v>0</v>
      </c>
      <c r="O18">
        <f>0+R18</f>
        <v>0</v>
      </c>
      <c r="Q18">
        <f>0+I19+I23+I27+I31+I35+I39+I43+I47+I51+I55+I59</f>
        <v>0</v>
      </c>
      <c r="R18">
        <f>0+O19+O23+O27+O31+O35+O39+O43+O47+O51+O55+O59</f>
        <v>0</v>
      </c>
    </row>
    <row r="19" spans="1:16" ht="12.75">
      <c r="A19" s="18" t="s">
        <v>45</v>
      </c>
      <c r="B19" s="22" t="s">
        <v>22</v>
      </c>
      <c r="C19" s="22" t="s">
        <v>885</v>
      </c>
      <c r="D19" s="18" t="s">
        <v>393</v>
      </c>
      <c r="E19" s="23" t="s">
        <v>886</v>
      </c>
      <c r="F19" s="24" t="s">
        <v>58</v>
      </c>
      <c r="G19" s="25">
        <v>5</v>
      </c>
      <c r="H19" s="26">
        <v>0</v>
      </c>
      <c r="I19" s="26">
        <f>ROUND(ROUND(H19,2)*ROUND(G19,3),2)</f>
        <v>0</v>
      </c>
      <c r="O19">
        <f>(I19*21)/100</f>
        <v>0</v>
      </c>
      <c r="P19" t="s">
        <v>23</v>
      </c>
    </row>
    <row r="20" spans="1:5" ht="25.5">
      <c r="A20" s="27" t="s">
        <v>50</v>
      </c>
      <c r="E20" s="28" t="s">
        <v>887</v>
      </c>
    </row>
    <row r="21" spans="1:5" ht="12.75">
      <c r="A21" s="29" t="s">
        <v>52</v>
      </c>
      <c r="E21" s="30" t="s">
        <v>889</v>
      </c>
    </row>
    <row r="22" spans="1:5" ht="12.75">
      <c r="A22" t="s">
        <v>54</v>
      </c>
      <c r="E22" s="28" t="s">
        <v>47</v>
      </c>
    </row>
    <row r="23" spans="1:16" ht="12.75">
      <c r="A23" s="18" t="s">
        <v>45</v>
      </c>
      <c r="B23" s="22" t="s">
        <v>33</v>
      </c>
      <c r="C23" s="22" t="s">
        <v>122</v>
      </c>
      <c r="D23" s="18" t="s">
        <v>47</v>
      </c>
      <c r="E23" s="23" t="s">
        <v>123</v>
      </c>
      <c r="F23" s="24" t="s">
        <v>58</v>
      </c>
      <c r="G23" s="25">
        <v>5</v>
      </c>
      <c r="H23" s="26">
        <v>0</v>
      </c>
      <c r="I23" s="26">
        <f>ROUND(ROUND(H23,2)*ROUND(G23,3),2)</f>
        <v>0</v>
      </c>
      <c r="O23">
        <f>(I23*21)/100</f>
        <v>0</v>
      </c>
      <c r="P23" t="s">
        <v>23</v>
      </c>
    </row>
    <row r="24" spans="1:5" ht="12.75">
      <c r="A24" s="27" t="s">
        <v>50</v>
      </c>
      <c r="E24" s="28" t="s">
        <v>124</v>
      </c>
    </row>
    <row r="25" spans="1:5" ht="12.75">
      <c r="A25" s="29" t="s">
        <v>52</v>
      </c>
      <c r="E25" s="30" t="s">
        <v>889</v>
      </c>
    </row>
    <row r="26" spans="1:5" ht="89.25">
      <c r="A26" t="s">
        <v>54</v>
      </c>
      <c r="E26" s="28" t="s">
        <v>126</v>
      </c>
    </row>
    <row r="27" spans="1:16" ht="12.75">
      <c r="A27" s="18" t="s">
        <v>45</v>
      </c>
      <c r="B27" s="22" t="s">
        <v>35</v>
      </c>
      <c r="C27" s="22" t="s">
        <v>211</v>
      </c>
      <c r="D27" s="18" t="s">
        <v>47</v>
      </c>
      <c r="E27" s="23" t="s">
        <v>212</v>
      </c>
      <c r="F27" s="24" t="s">
        <v>138</v>
      </c>
      <c r="G27" s="25">
        <v>75.88</v>
      </c>
      <c r="H27" s="26">
        <v>0</v>
      </c>
      <c r="I27" s="26">
        <f>ROUND(ROUND(H27,2)*ROUND(G27,3),2)</f>
        <v>0</v>
      </c>
      <c r="O27">
        <f>(I27*21)/100</f>
        <v>0</v>
      </c>
      <c r="P27" t="s">
        <v>23</v>
      </c>
    </row>
    <row r="28" spans="1:5" ht="25.5">
      <c r="A28" s="27" t="s">
        <v>50</v>
      </c>
      <c r="E28" s="28" t="s">
        <v>980</v>
      </c>
    </row>
    <row r="29" spans="1:5" ht="12.75">
      <c r="A29" s="29" t="s">
        <v>52</v>
      </c>
      <c r="E29" s="30" t="s">
        <v>1077</v>
      </c>
    </row>
    <row r="30" spans="1:5" ht="38.25">
      <c r="A30" t="s">
        <v>54</v>
      </c>
      <c r="E30" s="28" t="s">
        <v>215</v>
      </c>
    </row>
    <row r="31" spans="1:16" ht="12.75">
      <c r="A31" s="18" t="s">
        <v>45</v>
      </c>
      <c r="B31" s="22" t="s">
        <v>37</v>
      </c>
      <c r="C31" s="22" t="s">
        <v>217</v>
      </c>
      <c r="D31" s="18" t="s">
        <v>89</v>
      </c>
      <c r="E31" s="23" t="s">
        <v>218</v>
      </c>
      <c r="F31" s="24" t="s">
        <v>138</v>
      </c>
      <c r="G31" s="25">
        <v>3</v>
      </c>
      <c r="H31" s="26">
        <v>0</v>
      </c>
      <c r="I31" s="26">
        <f>ROUND(ROUND(H31,2)*ROUND(G31,3),2)</f>
        <v>0</v>
      </c>
      <c r="O31">
        <f>(I31*21)/100</f>
        <v>0</v>
      </c>
      <c r="P31" t="s">
        <v>23</v>
      </c>
    </row>
    <row r="32" spans="1:5" ht="51">
      <c r="A32" s="27" t="s">
        <v>50</v>
      </c>
      <c r="E32" s="28" t="s">
        <v>219</v>
      </c>
    </row>
    <row r="33" spans="1:5" ht="12.75">
      <c r="A33" s="29" t="s">
        <v>52</v>
      </c>
      <c r="E33" s="30" t="s">
        <v>1078</v>
      </c>
    </row>
    <row r="34" spans="1:5" ht="369.75">
      <c r="A34" t="s">
        <v>54</v>
      </c>
      <c r="E34" s="28" t="s">
        <v>221</v>
      </c>
    </row>
    <row r="35" spans="1:16" ht="12.75">
      <c r="A35" s="18" t="s">
        <v>45</v>
      </c>
      <c r="B35" s="22" t="s">
        <v>77</v>
      </c>
      <c r="C35" s="22" t="s">
        <v>217</v>
      </c>
      <c r="D35" s="18" t="s">
        <v>95</v>
      </c>
      <c r="E35" s="23" t="s">
        <v>218</v>
      </c>
      <c r="F35" s="24" t="s">
        <v>138</v>
      </c>
      <c r="G35" s="25">
        <v>2</v>
      </c>
      <c r="H35" s="26">
        <v>0</v>
      </c>
      <c r="I35" s="26">
        <f>ROUND(ROUND(H35,2)*ROUND(G35,3),2)</f>
        <v>0</v>
      </c>
      <c r="O35">
        <f>(I35*21)/100</f>
        <v>0</v>
      </c>
      <c r="P35" t="s">
        <v>23</v>
      </c>
    </row>
    <row r="36" spans="1:5" ht="51">
      <c r="A36" s="27" t="s">
        <v>50</v>
      </c>
      <c r="E36" s="28" t="s">
        <v>223</v>
      </c>
    </row>
    <row r="37" spans="1:5" ht="12.75">
      <c r="A37" s="29" t="s">
        <v>52</v>
      </c>
      <c r="E37" s="30" t="s">
        <v>115</v>
      </c>
    </row>
    <row r="38" spans="1:5" ht="369.75">
      <c r="A38" t="s">
        <v>54</v>
      </c>
      <c r="E38" s="28" t="s">
        <v>221</v>
      </c>
    </row>
    <row r="39" spans="1:16" ht="12.75">
      <c r="A39" s="18" t="s">
        <v>45</v>
      </c>
      <c r="B39" s="22" t="s">
        <v>82</v>
      </c>
      <c r="C39" s="22" t="s">
        <v>286</v>
      </c>
      <c r="D39" s="18" t="s">
        <v>47</v>
      </c>
      <c r="E39" s="23" t="s">
        <v>287</v>
      </c>
      <c r="F39" s="24" t="s">
        <v>138</v>
      </c>
      <c r="G39" s="25">
        <v>80.88</v>
      </c>
      <c r="H39" s="26">
        <v>0</v>
      </c>
      <c r="I39" s="26">
        <f>ROUND(ROUND(H39,2)*ROUND(G39,3),2)</f>
        <v>0</v>
      </c>
      <c r="O39">
        <f>(I39*21)/100</f>
        <v>0</v>
      </c>
      <c r="P39" t="s">
        <v>23</v>
      </c>
    </row>
    <row r="40" spans="1:5" ht="12.75">
      <c r="A40" s="27" t="s">
        <v>50</v>
      </c>
      <c r="E40" s="28" t="s">
        <v>47</v>
      </c>
    </row>
    <row r="41" spans="1:5" ht="51">
      <c r="A41" s="29" t="s">
        <v>52</v>
      </c>
      <c r="E41" s="30" t="s">
        <v>1079</v>
      </c>
    </row>
    <row r="42" spans="1:5" ht="191.25">
      <c r="A42" t="s">
        <v>54</v>
      </c>
      <c r="E42" s="28" t="s">
        <v>290</v>
      </c>
    </row>
    <row r="43" spans="1:16" ht="12.75">
      <c r="A43" s="18" t="s">
        <v>45</v>
      </c>
      <c r="B43" s="22" t="s">
        <v>40</v>
      </c>
      <c r="C43" s="22" t="s">
        <v>292</v>
      </c>
      <c r="D43" s="18" t="s">
        <v>47</v>
      </c>
      <c r="E43" s="23" t="s">
        <v>293</v>
      </c>
      <c r="F43" s="24" t="s">
        <v>138</v>
      </c>
      <c r="G43" s="25">
        <v>104.7</v>
      </c>
      <c r="H43" s="26">
        <v>0</v>
      </c>
      <c r="I43" s="26">
        <f>ROUND(ROUND(H43,2)*ROUND(G43,3),2)</f>
        <v>0</v>
      </c>
      <c r="O43">
        <f>(I43*21)/100</f>
        <v>0</v>
      </c>
      <c r="P43" t="s">
        <v>23</v>
      </c>
    </row>
    <row r="44" spans="1:5" ht="76.5">
      <c r="A44" s="27" t="s">
        <v>50</v>
      </c>
      <c r="E44" s="28" t="s">
        <v>294</v>
      </c>
    </row>
    <row r="45" spans="1:5" ht="12.75">
      <c r="A45" s="29" t="s">
        <v>52</v>
      </c>
      <c r="E45" s="30" t="s">
        <v>1080</v>
      </c>
    </row>
    <row r="46" spans="1:5" ht="280.5">
      <c r="A46" t="s">
        <v>54</v>
      </c>
      <c r="E46" s="28" t="s">
        <v>296</v>
      </c>
    </row>
    <row r="47" spans="1:16" ht="12.75">
      <c r="A47" s="18" t="s">
        <v>45</v>
      </c>
      <c r="B47" s="22" t="s">
        <v>42</v>
      </c>
      <c r="C47" s="22" t="s">
        <v>740</v>
      </c>
      <c r="D47" s="18" t="s">
        <v>47</v>
      </c>
      <c r="E47" s="23" t="s">
        <v>741</v>
      </c>
      <c r="F47" s="24" t="s">
        <v>138</v>
      </c>
      <c r="G47" s="25">
        <v>7.8</v>
      </c>
      <c r="H47" s="26">
        <v>0</v>
      </c>
      <c r="I47" s="26">
        <f>ROUND(ROUND(H47,2)*ROUND(G47,3),2)</f>
        <v>0</v>
      </c>
      <c r="O47">
        <f>(I47*21)/100</f>
        <v>0</v>
      </c>
      <c r="P47" t="s">
        <v>23</v>
      </c>
    </row>
    <row r="48" spans="1:5" ht="25.5">
      <c r="A48" s="27" t="s">
        <v>50</v>
      </c>
      <c r="E48" s="28" t="s">
        <v>900</v>
      </c>
    </row>
    <row r="49" spans="1:5" ht="12.75">
      <c r="A49" s="29" t="s">
        <v>52</v>
      </c>
      <c r="E49" s="30" t="s">
        <v>558</v>
      </c>
    </row>
    <row r="50" spans="1:5" ht="229.5">
      <c r="A50" t="s">
        <v>54</v>
      </c>
      <c r="E50" s="28" t="s">
        <v>744</v>
      </c>
    </row>
    <row r="51" spans="1:16" ht="12.75">
      <c r="A51" s="18" t="s">
        <v>45</v>
      </c>
      <c r="B51" s="22" t="s">
        <v>118</v>
      </c>
      <c r="C51" s="22" t="s">
        <v>307</v>
      </c>
      <c r="D51" s="18" t="s">
        <v>47</v>
      </c>
      <c r="E51" s="23" t="s">
        <v>308</v>
      </c>
      <c r="F51" s="24" t="s">
        <v>49</v>
      </c>
      <c r="G51" s="25">
        <v>29.6</v>
      </c>
      <c r="H51" s="26">
        <v>0</v>
      </c>
      <c r="I51" s="26">
        <f>ROUND(ROUND(H51,2)*ROUND(G51,3),2)</f>
        <v>0</v>
      </c>
      <c r="O51">
        <f>(I51*21)/100</f>
        <v>0</v>
      </c>
      <c r="P51" t="s">
        <v>23</v>
      </c>
    </row>
    <row r="52" spans="1:5" ht="12.75">
      <c r="A52" s="27" t="s">
        <v>50</v>
      </c>
      <c r="E52" s="28" t="s">
        <v>902</v>
      </c>
    </row>
    <row r="53" spans="1:5" ht="12.75">
      <c r="A53" s="29" t="s">
        <v>52</v>
      </c>
      <c r="E53" s="30" t="s">
        <v>1081</v>
      </c>
    </row>
    <row r="54" spans="1:5" ht="38.25">
      <c r="A54" t="s">
        <v>54</v>
      </c>
      <c r="E54" s="28" t="s">
        <v>311</v>
      </c>
    </row>
    <row r="55" spans="1:16" ht="12.75">
      <c r="A55" s="18" t="s">
        <v>45</v>
      </c>
      <c r="B55" s="22" t="s">
        <v>121</v>
      </c>
      <c r="C55" s="22" t="s">
        <v>313</v>
      </c>
      <c r="D55" s="18" t="s">
        <v>47</v>
      </c>
      <c r="E55" s="23" t="s">
        <v>314</v>
      </c>
      <c r="F55" s="24" t="s">
        <v>49</v>
      </c>
      <c r="G55" s="25">
        <v>8.9</v>
      </c>
      <c r="H55" s="26">
        <v>0</v>
      </c>
      <c r="I55" s="26">
        <f>ROUND(ROUND(H55,2)*ROUND(G55,3),2)</f>
        <v>0</v>
      </c>
      <c r="O55">
        <f>(I55*21)/100</f>
        <v>0</v>
      </c>
      <c r="P55" t="s">
        <v>23</v>
      </c>
    </row>
    <row r="56" spans="1:5" ht="12.75">
      <c r="A56" s="27" t="s">
        <v>50</v>
      </c>
      <c r="E56" s="28" t="s">
        <v>902</v>
      </c>
    </row>
    <row r="57" spans="1:5" ht="12.75">
      <c r="A57" s="29" t="s">
        <v>52</v>
      </c>
      <c r="E57" s="30" t="s">
        <v>1082</v>
      </c>
    </row>
    <row r="58" spans="1:5" ht="38.25">
      <c r="A58" t="s">
        <v>54</v>
      </c>
      <c r="E58" s="28" t="s">
        <v>316</v>
      </c>
    </row>
    <row r="59" spans="1:16" ht="12.75">
      <c r="A59" s="18" t="s">
        <v>45</v>
      </c>
      <c r="B59" s="22" t="s">
        <v>127</v>
      </c>
      <c r="C59" s="22" t="s">
        <v>323</v>
      </c>
      <c r="D59" s="18" t="s">
        <v>47</v>
      </c>
      <c r="E59" s="23" t="s">
        <v>324</v>
      </c>
      <c r="F59" s="24" t="s">
        <v>49</v>
      </c>
      <c r="G59" s="25">
        <v>38.5</v>
      </c>
      <c r="H59" s="26">
        <v>0</v>
      </c>
      <c r="I59" s="26">
        <f>ROUND(ROUND(H59,2)*ROUND(G59,3),2)</f>
        <v>0</v>
      </c>
      <c r="O59">
        <f>(I59*21)/100</f>
        <v>0</v>
      </c>
      <c r="P59" t="s">
        <v>23</v>
      </c>
    </row>
    <row r="60" spans="1:5" ht="12.75">
      <c r="A60" s="27" t="s">
        <v>50</v>
      </c>
      <c r="E60" s="28" t="s">
        <v>325</v>
      </c>
    </row>
    <row r="61" spans="1:5" ht="12.75">
      <c r="A61" s="29" t="s">
        <v>52</v>
      </c>
      <c r="E61" s="30" t="s">
        <v>1083</v>
      </c>
    </row>
    <row r="62" spans="1:5" ht="25.5">
      <c r="A62" t="s">
        <v>54</v>
      </c>
      <c r="E62" s="28" t="s">
        <v>327</v>
      </c>
    </row>
    <row r="63" spans="1:18" ht="12.75" customHeight="1">
      <c r="A63" s="5" t="s">
        <v>43</v>
      </c>
      <c r="B63" s="5"/>
      <c r="C63" s="32" t="s">
        <v>23</v>
      </c>
      <c r="D63" s="5"/>
      <c r="E63" s="20" t="s">
        <v>328</v>
      </c>
      <c r="F63" s="5"/>
      <c r="G63" s="5"/>
      <c r="H63" s="5"/>
      <c r="I63" s="33">
        <f>0+Q63</f>
        <v>0</v>
      </c>
      <c r="O63">
        <f>0+R63</f>
        <v>0</v>
      </c>
      <c r="Q63">
        <f>0+I64+I68+I72+I76</f>
        <v>0</v>
      </c>
      <c r="R63">
        <f>0+O64+O68+O72+O76</f>
        <v>0</v>
      </c>
    </row>
    <row r="64" spans="1:16" ht="12.75">
      <c r="A64" s="18" t="s">
        <v>45</v>
      </c>
      <c r="B64" s="22" t="s">
        <v>131</v>
      </c>
      <c r="C64" s="22" t="s">
        <v>330</v>
      </c>
      <c r="D64" s="18" t="s">
        <v>47</v>
      </c>
      <c r="E64" s="23" t="s">
        <v>331</v>
      </c>
      <c r="F64" s="24" t="s">
        <v>183</v>
      </c>
      <c r="G64" s="25">
        <v>21.2</v>
      </c>
      <c r="H64" s="26">
        <v>0</v>
      </c>
      <c r="I64" s="26">
        <f>ROUND(ROUND(H64,2)*ROUND(G64,3),2)</f>
        <v>0</v>
      </c>
      <c r="O64">
        <f>(I64*21)/100</f>
        <v>0</v>
      </c>
      <c r="P64" t="s">
        <v>23</v>
      </c>
    </row>
    <row r="65" spans="1:5" ht="38.25">
      <c r="A65" s="27" t="s">
        <v>50</v>
      </c>
      <c r="E65" s="28" t="s">
        <v>906</v>
      </c>
    </row>
    <row r="66" spans="1:5" ht="12.75">
      <c r="A66" s="29" t="s">
        <v>52</v>
      </c>
      <c r="E66" s="30" t="s">
        <v>1084</v>
      </c>
    </row>
    <row r="67" spans="1:5" ht="165.75">
      <c r="A67" t="s">
        <v>54</v>
      </c>
      <c r="E67" s="28" t="s">
        <v>334</v>
      </c>
    </row>
    <row r="68" spans="1:16" ht="12.75">
      <c r="A68" s="18" t="s">
        <v>45</v>
      </c>
      <c r="B68" s="22" t="s">
        <v>135</v>
      </c>
      <c r="C68" s="22" t="s">
        <v>344</v>
      </c>
      <c r="D68" s="18" t="s">
        <v>47</v>
      </c>
      <c r="E68" s="23" t="s">
        <v>345</v>
      </c>
      <c r="F68" s="24" t="s">
        <v>49</v>
      </c>
      <c r="G68" s="25">
        <v>31.8</v>
      </c>
      <c r="H68" s="26">
        <v>0</v>
      </c>
      <c r="I68" s="26">
        <f>ROUND(ROUND(H68,2)*ROUND(G68,3),2)</f>
        <v>0</v>
      </c>
      <c r="O68">
        <f>(I68*21)/100</f>
        <v>0</v>
      </c>
      <c r="P68" t="s">
        <v>23</v>
      </c>
    </row>
    <row r="69" spans="1:5" ht="12.75">
      <c r="A69" s="27" t="s">
        <v>50</v>
      </c>
      <c r="E69" s="28" t="s">
        <v>346</v>
      </c>
    </row>
    <row r="70" spans="1:5" ht="12.75">
      <c r="A70" s="29" t="s">
        <v>52</v>
      </c>
      <c r="E70" s="30" t="s">
        <v>1085</v>
      </c>
    </row>
    <row r="71" spans="1:5" ht="51">
      <c r="A71" t="s">
        <v>54</v>
      </c>
      <c r="E71" s="28" t="s">
        <v>348</v>
      </c>
    </row>
    <row r="72" spans="1:16" ht="12.75">
      <c r="A72" s="18" t="s">
        <v>45</v>
      </c>
      <c r="B72" s="22" t="s">
        <v>142</v>
      </c>
      <c r="C72" s="22" t="s">
        <v>350</v>
      </c>
      <c r="D72" s="18" t="s">
        <v>47</v>
      </c>
      <c r="E72" s="23" t="s">
        <v>351</v>
      </c>
      <c r="F72" s="24" t="s">
        <v>138</v>
      </c>
      <c r="G72" s="25">
        <v>3.6</v>
      </c>
      <c r="H72" s="26">
        <v>0</v>
      </c>
      <c r="I72" s="26">
        <f>ROUND(ROUND(H72,2)*ROUND(G72,3),2)</f>
        <v>0</v>
      </c>
      <c r="O72">
        <f>(I72*21)/100</f>
        <v>0</v>
      </c>
      <c r="P72" t="s">
        <v>23</v>
      </c>
    </row>
    <row r="73" spans="1:5" ht="12.75">
      <c r="A73" s="27" t="s">
        <v>50</v>
      </c>
      <c r="E73" s="28" t="s">
        <v>1050</v>
      </c>
    </row>
    <row r="74" spans="1:5" ht="12.75">
      <c r="A74" s="29" t="s">
        <v>52</v>
      </c>
      <c r="E74" s="30" t="s">
        <v>1086</v>
      </c>
    </row>
    <row r="75" spans="1:5" ht="38.25">
      <c r="A75" t="s">
        <v>54</v>
      </c>
      <c r="E75" s="28" t="s">
        <v>354</v>
      </c>
    </row>
    <row r="76" spans="1:16" ht="12.75">
      <c r="A76" s="18" t="s">
        <v>45</v>
      </c>
      <c r="B76" s="22" t="s">
        <v>145</v>
      </c>
      <c r="C76" s="22" t="s">
        <v>356</v>
      </c>
      <c r="D76" s="18" t="s">
        <v>47</v>
      </c>
      <c r="E76" s="23" t="s">
        <v>357</v>
      </c>
      <c r="F76" s="24" t="s">
        <v>49</v>
      </c>
      <c r="G76" s="25">
        <v>12</v>
      </c>
      <c r="H76" s="26">
        <v>0</v>
      </c>
      <c r="I76" s="26">
        <f>ROUND(ROUND(H76,2)*ROUND(G76,3),2)</f>
        <v>0</v>
      </c>
      <c r="O76">
        <f>(I76*21)/100</f>
        <v>0</v>
      </c>
      <c r="P76" t="s">
        <v>23</v>
      </c>
    </row>
    <row r="77" spans="1:5" ht="51">
      <c r="A77" s="27" t="s">
        <v>50</v>
      </c>
      <c r="E77" s="28" t="s">
        <v>358</v>
      </c>
    </row>
    <row r="78" spans="1:5" ht="12.75">
      <c r="A78" s="29" t="s">
        <v>52</v>
      </c>
      <c r="E78" s="30" t="s">
        <v>267</v>
      </c>
    </row>
    <row r="79" spans="1:5" ht="102">
      <c r="A79" t="s">
        <v>54</v>
      </c>
      <c r="E79" s="28" t="s">
        <v>360</v>
      </c>
    </row>
    <row r="80" spans="1:18" ht="12.75" customHeight="1">
      <c r="A80" s="5" t="s">
        <v>43</v>
      </c>
      <c r="B80" s="5"/>
      <c r="C80" s="32" t="s">
        <v>35</v>
      </c>
      <c r="D80" s="5"/>
      <c r="E80" s="20" t="s">
        <v>497</v>
      </c>
      <c r="F80" s="5"/>
      <c r="G80" s="5"/>
      <c r="H80" s="5"/>
      <c r="I80" s="33">
        <f>0+Q80</f>
        <v>0</v>
      </c>
      <c r="O80">
        <f>0+R80</f>
        <v>0</v>
      </c>
      <c r="Q80">
        <f>0+I81+I85+I89+I93+I97+I101</f>
        <v>0</v>
      </c>
      <c r="R80">
        <f>0+O81+O85+O89+O93+O97+O101</f>
        <v>0</v>
      </c>
    </row>
    <row r="81" spans="1:16" ht="12.75">
      <c r="A81" s="18" t="s">
        <v>45</v>
      </c>
      <c r="B81" s="22" t="s">
        <v>150</v>
      </c>
      <c r="C81" s="22" t="s">
        <v>505</v>
      </c>
      <c r="D81" s="18" t="s">
        <v>89</v>
      </c>
      <c r="E81" s="23" t="s">
        <v>506</v>
      </c>
      <c r="F81" s="24" t="s">
        <v>138</v>
      </c>
      <c r="G81" s="25">
        <v>28.5</v>
      </c>
      <c r="H81" s="26">
        <v>0</v>
      </c>
      <c r="I81" s="26">
        <f>ROUND(ROUND(H81,2)*ROUND(G81,3),2)</f>
        <v>0</v>
      </c>
      <c r="O81">
        <f>(I81*21)/100</f>
        <v>0</v>
      </c>
      <c r="P81" t="s">
        <v>23</v>
      </c>
    </row>
    <row r="82" spans="1:5" ht="25.5">
      <c r="A82" s="27" t="s">
        <v>50</v>
      </c>
      <c r="E82" s="28" t="s">
        <v>912</v>
      </c>
    </row>
    <row r="83" spans="1:5" ht="12.75">
      <c r="A83" s="29" t="s">
        <v>52</v>
      </c>
      <c r="E83" s="30" t="s">
        <v>1087</v>
      </c>
    </row>
    <row r="84" spans="1:5" ht="51">
      <c r="A84" t="s">
        <v>54</v>
      </c>
      <c r="E84" s="28" t="s">
        <v>509</v>
      </c>
    </row>
    <row r="85" spans="1:16" ht="12.75">
      <c r="A85" s="18" t="s">
        <v>45</v>
      </c>
      <c r="B85" s="22" t="s">
        <v>155</v>
      </c>
      <c r="C85" s="22" t="s">
        <v>995</v>
      </c>
      <c r="D85" s="18" t="s">
        <v>47</v>
      </c>
      <c r="E85" s="23" t="s">
        <v>996</v>
      </c>
      <c r="F85" s="24" t="s">
        <v>49</v>
      </c>
      <c r="G85" s="25">
        <v>5.3</v>
      </c>
      <c r="H85" s="26">
        <v>0</v>
      </c>
      <c r="I85" s="26">
        <f>ROUND(ROUND(H85,2)*ROUND(G85,3),2)</f>
        <v>0</v>
      </c>
      <c r="O85">
        <f>(I85*21)/100</f>
        <v>0</v>
      </c>
      <c r="P85" t="s">
        <v>23</v>
      </c>
    </row>
    <row r="86" spans="1:5" ht="51">
      <c r="A86" s="27" t="s">
        <v>50</v>
      </c>
      <c r="E86" s="28" t="s">
        <v>997</v>
      </c>
    </row>
    <row r="87" spans="1:5" ht="12.75">
      <c r="A87" s="29" t="s">
        <v>52</v>
      </c>
      <c r="E87" s="30" t="s">
        <v>1088</v>
      </c>
    </row>
    <row r="88" spans="1:5" ht="102">
      <c r="A88" t="s">
        <v>54</v>
      </c>
      <c r="E88" s="28" t="s">
        <v>518</v>
      </c>
    </row>
    <row r="89" spans="1:16" ht="12.75">
      <c r="A89" s="18" t="s">
        <v>45</v>
      </c>
      <c r="B89" s="22" t="s">
        <v>160</v>
      </c>
      <c r="C89" s="22" t="s">
        <v>920</v>
      </c>
      <c r="D89" s="18" t="s">
        <v>47</v>
      </c>
      <c r="E89" s="23" t="s">
        <v>921</v>
      </c>
      <c r="F89" s="24" t="s">
        <v>49</v>
      </c>
      <c r="G89" s="25">
        <v>150.2</v>
      </c>
      <c r="H89" s="26">
        <v>0</v>
      </c>
      <c r="I89" s="26">
        <f>ROUND(ROUND(H89,2)*ROUND(G89,3),2)</f>
        <v>0</v>
      </c>
      <c r="O89">
        <f>(I89*21)/100</f>
        <v>0</v>
      </c>
      <c r="P89" t="s">
        <v>23</v>
      </c>
    </row>
    <row r="90" spans="1:5" ht="12.75">
      <c r="A90" s="27" t="s">
        <v>50</v>
      </c>
      <c r="E90" s="28" t="s">
        <v>47</v>
      </c>
    </row>
    <row r="91" spans="1:5" ht="12.75">
      <c r="A91" s="29" t="s">
        <v>52</v>
      </c>
      <c r="E91" s="30" t="s">
        <v>1089</v>
      </c>
    </row>
    <row r="92" spans="1:5" ht="165.75">
      <c r="A92" t="s">
        <v>54</v>
      </c>
      <c r="E92" s="28" t="s">
        <v>564</v>
      </c>
    </row>
    <row r="93" spans="1:16" ht="12.75">
      <c r="A93" s="18" t="s">
        <v>45</v>
      </c>
      <c r="B93" s="22" t="s">
        <v>166</v>
      </c>
      <c r="C93" s="22" t="s">
        <v>1057</v>
      </c>
      <c r="D93" s="18" t="s">
        <v>47</v>
      </c>
      <c r="E93" s="23" t="s">
        <v>1058</v>
      </c>
      <c r="F93" s="24" t="s">
        <v>49</v>
      </c>
      <c r="G93" s="25">
        <v>22.1</v>
      </c>
      <c r="H93" s="26">
        <v>0</v>
      </c>
      <c r="I93" s="26">
        <f>ROUND(ROUND(H93,2)*ROUND(G93,3),2)</f>
        <v>0</v>
      </c>
      <c r="O93">
        <f>(I93*21)/100</f>
        <v>0</v>
      </c>
      <c r="P93" t="s">
        <v>23</v>
      </c>
    </row>
    <row r="94" spans="1:5" ht="12.75">
      <c r="A94" s="27" t="s">
        <v>50</v>
      </c>
      <c r="E94" s="28" t="s">
        <v>1059</v>
      </c>
    </row>
    <row r="95" spans="1:5" ht="12.75">
      <c r="A95" s="29" t="s">
        <v>52</v>
      </c>
      <c r="E95" s="30" t="s">
        <v>1090</v>
      </c>
    </row>
    <row r="96" spans="1:5" ht="165.75">
      <c r="A96" t="s">
        <v>54</v>
      </c>
      <c r="E96" s="28" t="s">
        <v>564</v>
      </c>
    </row>
    <row r="97" spans="1:16" ht="25.5">
      <c r="A97" s="18" t="s">
        <v>45</v>
      </c>
      <c r="B97" s="22" t="s">
        <v>172</v>
      </c>
      <c r="C97" s="22" t="s">
        <v>1061</v>
      </c>
      <c r="D97" s="18" t="s">
        <v>47</v>
      </c>
      <c r="E97" s="23" t="s">
        <v>1062</v>
      </c>
      <c r="F97" s="24" t="s">
        <v>49</v>
      </c>
      <c r="G97" s="25">
        <v>1.5</v>
      </c>
      <c r="H97" s="26">
        <v>0</v>
      </c>
      <c r="I97" s="26">
        <f>ROUND(ROUND(H97,2)*ROUND(G97,3),2)</f>
        <v>0</v>
      </c>
      <c r="O97">
        <f>(I97*21)/100</f>
        <v>0</v>
      </c>
      <c r="P97" t="s">
        <v>23</v>
      </c>
    </row>
    <row r="98" spans="1:5" ht="25.5">
      <c r="A98" s="27" t="s">
        <v>50</v>
      </c>
      <c r="E98" s="28" t="s">
        <v>1091</v>
      </c>
    </row>
    <row r="99" spans="1:5" ht="12.75">
      <c r="A99" s="29" t="s">
        <v>52</v>
      </c>
      <c r="E99" s="30" t="s">
        <v>1064</v>
      </c>
    </row>
    <row r="100" spans="1:5" ht="165.75">
      <c r="A100" t="s">
        <v>54</v>
      </c>
      <c r="E100" s="28" t="s">
        <v>564</v>
      </c>
    </row>
    <row r="101" spans="1:16" ht="25.5">
      <c r="A101" s="18" t="s">
        <v>45</v>
      </c>
      <c r="B101" s="22" t="s">
        <v>177</v>
      </c>
      <c r="C101" s="22" t="s">
        <v>924</v>
      </c>
      <c r="D101" s="18" t="s">
        <v>47</v>
      </c>
      <c r="E101" s="23" t="s">
        <v>925</v>
      </c>
      <c r="F101" s="24" t="s">
        <v>49</v>
      </c>
      <c r="G101" s="25">
        <v>16.3</v>
      </c>
      <c r="H101" s="26">
        <v>0</v>
      </c>
      <c r="I101" s="26">
        <f>ROUND(ROUND(H101,2)*ROUND(G101,3),2)</f>
        <v>0</v>
      </c>
      <c r="O101">
        <f>(I101*21)/100</f>
        <v>0</v>
      </c>
      <c r="P101" t="s">
        <v>23</v>
      </c>
    </row>
    <row r="102" spans="1:5" ht="12.75">
      <c r="A102" s="27" t="s">
        <v>50</v>
      </c>
      <c r="E102" s="28" t="s">
        <v>1092</v>
      </c>
    </row>
    <row r="103" spans="1:5" ht="12.75">
      <c r="A103" s="29" t="s">
        <v>52</v>
      </c>
      <c r="E103" s="30" t="s">
        <v>1093</v>
      </c>
    </row>
    <row r="104" spans="1:5" ht="165.75">
      <c r="A104" t="s">
        <v>54</v>
      </c>
      <c r="E104" s="28" t="s">
        <v>564</v>
      </c>
    </row>
    <row r="105" spans="1:18" ht="12.75" customHeight="1">
      <c r="A105" s="5" t="s">
        <v>43</v>
      </c>
      <c r="B105" s="5"/>
      <c r="C105" s="32" t="s">
        <v>77</v>
      </c>
      <c r="D105" s="5"/>
      <c r="E105" s="20" t="s">
        <v>581</v>
      </c>
      <c r="F105" s="5"/>
      <c r="G105" s="5"/>
      <c r="H105" s="5"/>
      <c r="I105" s="33">
        <f>0+Q105</f>
        <v>0</v>
      </c>
      <c r="O105">
        <f>0+R105</f>
        <v>0</v>
      </c>
      <c r="Q105">
        <f>0+I106</f>
        <v>0</v>
      </c>
      <c r="R105">
        <f>0+O106</f>
        <v>0</v>
      </c>
    </row>
    <row r="106" spans="1:16" ht="12.75">
      <c r="A106" s="18" t="s">
        <v>45</v>
      </c>
      <c r="B106" s="22" t="s">
        <v>180</v>
      </c>
      <c r="C106" s="22" t="s">
        <v>931</v>
      </c>
      <c r="D106" s="18" t="s">
        <v>47</v>
      </c>
      <c r="E106" s="23" t="s">
        <v>932</v>
      </c>
      <c r="F106" s="24" t="s">
        <v>49</v>
      </c>
      <c r="G106" s="25">
        <v>23</v>
      </c>
      <c r="H106" s="26">
        <v>0</v>
      </c>
      <c r="I106" s="26">
        <f>ROUND(ROUND(H106,2)*ROUND(G106,3),2)</f>
        <v>0</v>
      </c>
      <c r="O106">
        <f>(I106*21)/100</f>
        <v>0</v>
      </c>
      <c r="P106" t="s">
        <v>23</v>
      </c>
    </row>
    <row r="107" spans="1:5" ht="12.75">
      <c r="A107" s="27" t="s">
        <v>50</v>
      </c>
      <c r="E107" s="28" t="s">
        <v>933</v>
      </c>
    </row>
    <row r="108" spans="1:5" ht="12.75">
      <c r="A108" s="29" t="s">
        <v>52</v>
      </c>
      <c r="E108" s="30" t="s">
        <v>1094</v>
      </c>
    </row>
    <row r="109" spans="1:5" ht="191.25">
      <c r="A109" t="s">
        <v>54</v>
      </c>
      <c r="E109" s="28" t="s">
        <v>592</v>
      </c>
    </row>
    <row r="110" spans="1:18" ht="12.75" customHeight="1">
      <c r="A110" s="5" t="s">
        <v>43</v>
      </c>
      <c r="B110" s="5"/>
      <c r="C110" s="32" t="s">
        <v>40</v>
      </c>
      <c r="D110" s="5"/>
      <c r="E110" s="20" t="s">
        <v>626</v>
      </c>
      <c r="F110" s="5"/>
      <c r="G110" s="5"/>
      <c r="H110" s="5"/>
      <c r="I110" s="33">
        <f>0+Q110</f>
        <v>0</v>
      </c>
      <c r="O110">
        <f>0+R110</f>
        <v>0</v>
      </c>
      <c r="Q110">
        <f>0+I111+I115+I119+I123</f>
        <v>0</v>
      </c>
      <c r="R110">
        <f>0+O111+O115+O119+O123</f>
        <v>0</v>
      </c>
    </row>
    <row r="111" spans="1:16" ht="12.75">
      <c r="A111" s="18" t="s">
        <v>45</v>
      </c>
      <c r="B111" s="22" t="s">
        <v>186</v>
      </c>
      <c r="C111" s="22" t="s">
        <v>939</v>
      </c>
      <c r="D111" s="18" t="s">
        <v>47</v>
      </c>
      <c r="E111" s="23" t="s">
        <v>940</v>
      </c>
      <c r="F111" s="24" t="s">
        <v>138</v>
      </c>
      <c r="G111" s="25">
        <v>2.623</v>
      </c>
      <c r="H111" s="26">
        <v>0</v>
      </c>
      <c r="I111" s="26">
        <f>ROUND(ROUND(H111,2)*ROUND(G111,3),2)</f>
        <v>0</v>
      </c>
      <c r="O111">
        <f>(I111*21)/100</f>
        <v>0</v>
      </c>
      <c r="P111" t="s">
        <v>23</v>
      </c>
    </row>
    <row r="112" spans="1:5" ht="76.5">
      <c r="A112" s="27" t="s">
        <v>50</v>
      </c>
      <c r="E112" s="28" t="s">
        <v>1016</v>
      </c>
    </row>
    <row r="113" spans="1:5" ht="51">
      <c r="A113" s="29" t="s">
        <v>52</v>
      </c>
      <c r="E113" s="30" t="s">
        <v>1095</v>
      </c>
    </row>
    <row r="114" spans="1:5" ht="51">
      <c r="A114" t="s">
        <v>54</v>
      </c>
      <c r="E114" s="28" t="s">
        <v>943</v>
      </c>
    </row>
    <row r="115" spans="1:16" ht="12.75">
      <c r="A115" s="18" t="s">
        <v>45</v>
      </c>
      <c r="B115" s="22" t="s">
        <v>191</v>
      </c>
      <c r="C115" s="22" t="s">
        <v>944</v>
      </c>
      <c r="D115" s="18" t="s">
        <v>47</v>
      </c>
      <c r="E115" s="23" t="s">
        <v>945</v>
      </c>
      <c r="F115" s="24" t="s">
        <v>183</v>
      </c>
      <c r="G115" s="25">
        <v>94.5</v>
      </c>
      <c r="H115" s="26">
        <v>0</v>
      </c>
      <c r="I115" s="26">
        <f>ROUND(ROUND(H115,2)*ROUND(G115,3),2)</f>
        <v>0</v>
      </c>
      <c r="O115">
        <f>(I115*21)/100</f>
        <v>0</v>
      </c>
      <c r="P115" t="s">
        <v>23</v>
      </c>
    </row>
    <row r="116" spans="1:5" ht="25.5">
      <c r="A116" s="27" t="s">
        <v>50</v>
      </c>
      <c r="E116" s="28" t="s">
        <v>946</v>
      </c>
    </row>
    <row r="117" spans="1:5" ht="12.75">
      <c r="A117" s="29" t="s">
        <v>52</v>
      </c>
      <c r="E117" s="30" t="s">
        <v>1096</v>
      </c>
    </row>
    <row r="118" spans="1:5" ht="51">
      <c r="A118" t="s">
        <v>54</v>
      </c>
      <c r="E118" s="28" t="s">
        <v>643</v>
      </c>
    </row>
    <row r="119" spans="1:16" ht="12.75">
      <c r="A119" s="18" t="s">
        <v>45</v>
      </c>
      <c r="B119" s="22" t="s">
        <v>196</v>
      </c>
      <c r="C119" s="22" t="s">
        <v>700</v>
      </c>
      <c r="D119" s="18" t="s">
        <v>47</v>
      </c>
      <c r="E119" s="23" t="s">
        <v>701</v>
      </c>
      <c r="F119" s="24" t="s">
        <v>138</v>
      </c>
      <c r="G119" s="25">
        <v>3</v>
      </c>
      <c r="H119" s="26">
        <v>0</v>
      </c>
      <c r="I119" s="26">
        <f>ROUND(ROUND(H119,2)*ROUND(G119,3),2)</f>
        <v>0</v>
      </c>
      <c r="O119">
        <f>(I119*21)/100</f>
        <v>0</v>
      </c>
      <c r="P119" t="s">
        <v>23</v>
      </c>
    </row>
    <row r="120" spans="1:5" ht="63.75">
      <c r="A120" s="27" t="s">
        <v>50</v>
      </c>
      <c r="E120" s="28" t="s">
        <v>1097</v>
      </c>
    </row>
    <row r="121" spans="1:5" ht="12.75">
      <c r="A121" s="29" t="s">
        <v>52</v>
      </c>
      <c r="E121" s="30" t="s">
        <v>1098</v>
      </c>
    </row>
    <row r="122" spans="1:5" ht="114.75">
      <c r="A122" t="s">
        <v>54</v>
      </c>
      <c r="E122" s="28" t="s">
        <v>695</v>
      </c>
    </row>
    <row r="123" spans="1:16" ht="12.75">
      <c r="A123" s="18" t="s">
        <v>45</v>
      </c>
      <c r="B123" s="22" t="s">
        <v>201</v>
      </c>
      <c r="C123" s="22" t="s">
        <v>1099</v>
      </c>
      <c r="D123" s="18" t="s">
        <v>47</v>
      </c>
      <c r="E123" s="23" t="s">
        <v>1100</v>
      </c>
      <c r="F123" s="24" t="s">
        <v>183</v>
      </c>
      <c r="G123" s="25">
        <v>9.5</v>
      </c>
      <c r="H123" s="26">
        <v>0</v>
      </c>
      <c r="I123" s="26">
        <f>ROUND(ROUND(H123,2)*ROUND(G123,3),2)</f>
        <v>0</v>
      </c>
      <c r="O123">
        <f>(I123*21)/100</f>
        <v>0</v>
      </c>
      <c r="P123" t="s">
        <v>23</v>
      </c>
    </row>
    <row r="124" spans="1:5" ht="63.75">
      <c r="A124" s="27" t="s">
        <v>50</v>
      </c>
      <c r="E124" s="28" t="s">
        <v>1101</v>
      </c>
    </row>
    <row r="125" spans="1:5" ht="12.75">
      <c r="A125" s="29" t="s">
        <v>52</v>
      </c>
      <c r="E125" s="30" t="s">
        <v>1102</v>
      </c>
    </row>
    <row r="126" spans="1:5" ht="127.5">
      <c r="A126" t="s">
        <v>54</v>
      </c>
      <c r="E126" s="28" t="s">
        <v>708</v>
      </c>
    </row>
  </sheetData>
  <sheetProtection/>
  <mergeCells count="11">
    <mergeCell ref="E6:E7"/>
    <mergeCell ref="F6:F7"/>
    <mergeCell ref="G6:G7"/>
    <mergeCell ref="H6:I6"/>
    <mergeCell ref="C3:D3"/>
    <mergeCell ref="C4:D4"/>
    <mergeCell ref="C5:D5"/>
    <mergeCell ref="A6:A7"/>
    <mergeCell ref="B6:B7"/>
    <mergeCell ref="C6:C7"/>
    <mergeCell ref="D6:D7"/>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Kateřina Hanzlová</cp:lastModifiedBy>
  <dcterms:modified xsi:type="dcterms:W3CDTF">2019-12-06T12:14:31Z</dcterms:modified>
  <cp:category/>
  <cp:version/>
  <cp:contentType/>
  <cp:contentStatus/>
</cp:coreProperties>
</file>