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30" windowHeight="7650" activeTab="0"/>
  </bookViews>
  <sheets>
    <sheet name="KOM - Komunikace" sheetId="2" r:id="rId1"/>
  </sheets>
  <definedNames>
    <definedName name="_xlnm._FilterDatabase" localSheetId="0" hidden="1">'KOM - Komunikace'!$C$133:$K$289</definedName>
    <definedName name="_xlnm.Print_Area" localSheetId="0">'KOM - Komunikace'!$C$4:$J$76,'KOM - Komunikace'!$C$82:$J$115,'KOM - Komunikace'!$C$121:$K$289</definedName>
    <definedName name="_xlnm.Print_Titles" localSheetId="0">'KOM - Komunikace'!$133:$133</definedName>
  </definedNames>
  <calcPr calcId="162913"/>
</workbook>
</file>

<file path=xl/sharedStrings.xml><?xml version="1.0" encoding="utf-8"?>
<sst xmlns="http://schemas.openxmlformats.org/spreadsheetml/2006/main" count="1811" uniqueCount="394">
  <si>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</si>
  <si>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</si>
  <si>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</si>
  <si>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</si>
  <si>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</si>
  <si>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</si>
  <si>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</si>
  <si>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</si>
  <si>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</si>
  <si>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</si>
  <si>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</si>
  <si>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</si>
  <si>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</si>
  <si>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</si>
  <si>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</si>
  <si>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</si>
  <si>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</si>
  <si>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</si>
  <si>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</si>
  <si>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</si>
  <si>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</si>
  <si>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</si>
  <si>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</si>
  <si>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</si>
  <si>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</si>
  <si>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</si>
  <si>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</si>
  <si>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</si>
  <si>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</si>
  <si>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</si>
  <si>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</si>
  <si>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</si>
  <si>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</si>
  <si>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</si>
  <si>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</si>
  <si>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</si>
  <si>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</si>
  <si>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</si>
  <si>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</si>
  <si>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</si>
  <si>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</si>
  <si>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</si>
  <si>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</si>
  <si>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</si>
  <si>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</si>
  <si>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{4e2a4482-4ac6-48f1-b5af-f2ee3fba9353}</t>
  </si>
  <si>
    <t>2</t>
  </si>
  <si>
    <t>KRYCÍ LIST SOUPISU PRACÍ</t>
  </si>
  <si>
    <t>Objekt:</t>
  </si>
  <si>
    <t>KOM - Komunikace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</si>
  <si>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</si>
  <si>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</si>
  <si>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</si>
  <si>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</si>
  <si>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</si>
  <si>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</si>
  <si>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>11 - Přípravné a přidružené práce</t>
  </si>
  <si>
    <t>13 - Hloubené vykopávky</t>
  </si>
  <si>
    <t>16 - Přemístění výkopku</t>
  </si>
  <si>
    <t>18 - Povrchové úpravy terénu</t>
  </si>
  <si>
    <t>19 - Hloubení pro podzemní stěny, ražení a hloubení důlní</t>
  </si>
  <si>
    <t>21 - Úprava podloží a základové spáry</t>
  </si>
  <si>
    <t>27 - Základy</t>
  </si>
  <si>
    <t>56 - Podkladní vrstvy komunikací a zpevněných ploch</t>
  </si>
  <si>
    <t>57 - Kryty štěrkových a živičných komunikací a zpevněných ploch</t>
  </si>
  <si>
    <t>87 - Potrubí z trub plastických, skleněných a čedičových</t>
  </si>
  <si>
    <t>89 - Ostatní konstrukce a práce na trubním vedení</t>
  </si>
  <si>
    <t>91 - Doplňující konstrukce a práce na pozemních komunikacích a zpevněných plochách</t>
  </si>
  <si>
    <t>93 - Různé dokončovací konstrukce a práce inženýrských staveb</t>
  </si>
  <si>
    <t>H22 - Komunikace pozemní a letiště</t>
  </si>
  <si>
    <t>H27 - Vedení trubní dálková a přípojná</t>
  </si>
  <si>
    <t>S - Přesuny sutí</t>
  </si>
  <si>
    <t>D1 - Ostatní materiál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</si>
  <si>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</si>
  <si>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</si>
  <si>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</si>
  <si>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</si>
  <si>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</si>
  <si>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</si>
  <si>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</si>
  <si>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</si>
  <si>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</si>
  <si>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</si>
  <si>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</si>
  <si>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</si>
  <si>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</si>
  <si>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</si>
  <si>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</si>
  <si>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</si>
  <si>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001VD</t>
  </si>
  <si>
    <t>Geodetické zaměření - vytýčení stavby</t>
  </si>
  <si>
    <t>kpl</t>
  </si>
  <si>
    <t>4</t>
  </si>
  <si>
    <t>003VD</t>
  </si>
  <si>
    <t>Geodetické zaměření stavby - skutečné provedení</t>
  </si>
  <si>
    <t>3</t>
  </si>
  <si>
    <t>004VD</t>
  </si>
  <si>
    <t>Dopravně inženýrské opatření během realizace stavby (projektová dokumentace+materiál-SDZ+vyřízení)</t>
  </si>
  <si>
    <t>6</t>
  </si>
  <si>
    <t>002VD</t>
  </si>
  <si>
    <t>Zařízení staveniště</t>
  </si>
  <si>
    <t>8</t>
  </si>
  <si>
    <t>11</t>
  </si>
  <si>
    <t>Přípravné a přidružené práce</t>
  </si>
  <si>
    <t>66</t>
  </si>
  <si>
    <t>113153314R00</t>
  </si>
  <si>
    <t>Frézování živičného nad 500 m2 s překážkami, tl. 5cm</t>
  </si>
  <si>
    <t>m2</t>
  </si>
  <si>
    <t>1113082264</t>
  </si>
  <si>
    <t>VV</t>
  </si>
  <si>
    <t>391,4+270,4+642,8+134,2+61+551,2</t>
  </si>
  <si>
    <t>67</t>
  </si>
  <si>
    <t>113107637R00</t>
  </si>
  <si>
    <t>Odstranění podkladu nad 50m2 z kameniva drceného t. 37cm</t>
  </si>
  <si>
    <t>625237812</t>
  </si>
  <si>
    <t>(342,2+25+13+11+19+31,5+30+54,5+32,6+23,6+17,6+2+6,5+4+4+5+1,5+26+25,5+24,5+4,5+23+7+16+3)*0,4</t>
  </si>
  <si>
    <t>Součet</t>
  </si>
  <si>
    <t>13</t>
  </si>
  <si>
    <t>Hloubené vykopávky</t>
  </si>
  <si>
    <t>7</t>
  </si>
  <si>
    <t>131101110R00</t>
  </si>
  <si>
    <t>Hloubení nezapaž. jam hor.2 do 50 m3, STROJNĚ</t>
  </si>
  <si>
    <t>m3</t>
  </si>
  <si>
    <t>14</t>
  </si>
  <si>
    <t>0,4*0,4*0,5*2</t>
  </si>
  <si>
    <t>132201112R00</t>
  </si>
  <si>
    <t>Hloubení rýh š.do 60 cm v hor.3 nad 100 m3,STROJNĚ</t>
  </si>
  <si>
    <t>16</t>
  </si>
  <si>
    <t>(286+31,5+19+11+3)*0,5*0,4</t>
  </si>
  <si>
    <t>0,6*2*4*10</t>
  </si>
  <si>
    <t>9</t>
  </si>
  <si>
    <t>132201202R00</t>
  </si>
  <si>
    <t>Hloubení rýh š.do 200 cm hor.3 do 1000m3,STROJNĚ</t>
  </si>
  <si>
    <t>18</t>
  </si>
  <si>
    <t>348*0,8*0,5</t>
  </si>
  <si>
    <t>10</t>
  </si>
  <si>
    <t>122201102R00</t>
  </si>
  <si>
    <t>Odkopávky nezapažené v hor. 3 do 1000 m3</t>
  </si>
  <si>
    <t>20</t>
  </si>
  <si>
    <t>2352*0,2</t>
  </si>
  <si>
    <t>Přemístění výkopku</t>
  </si>
  <si>
    <t>161101101R00</t>
  </si>
  <si>
    <t>Svislé přemístění výkopku z hor.1-4 do 2,5 m</t>
  </si>
  <si>
    <t>22</t>
  </si>
  <si>
    <t>0,16+118,1+139,2</t>
  </si>
  <si>
    <t>12</t>
  </si>
  <si>
    <t>162701105R00</t>
  </si>
  <si>
    <t>Vodorovné přemístění výkopku z hor.1-4 do 10000 m</t>
  </si>
  <si>
    <t>24</t>
  </si>
  <si>
    <t>0,16+118,1+139,2+2352*0,2</t>
  </si>
  <si>
    <t>162701109R00</t>
  </si>
  <si>
    <t>Příplatek k vod. přemístění hor.1-4 za další 1 km</t>
  </si>
  <si>
    <t>26</t>
  </si>
  <si>
    <t>727,86*10</t>
  </si>
  <si>
    <t>Povrchové úpravy terénu</t>
  </si>
  <si>
    <t>181951102R00</t>
  </si>
  <si>
    <t>Úprava pláně v hor. 1-4, se zhutněním</t>
  </si>
  <si>
    <t>28</t>
  </si>
  <si>
    <t>2352+348*0,8</t>
  </si>
  <si>
    <t>19</t>
  </si>
  <si>
    <t>Hloubení pro podzemní stěny, ražení a hloubení důlní</t>
  </si>
  <si>
    <t>199000002R00</t>
  </si>
  <si>
    <t>Poplatek za skládku zeminy</t>
  </si>
  <si>
    <t>30</t>
  </si>
  <si>
    <t>0,16+118,1+139,2+470,4</t>
  </si>
  <si>
    <t>Úprava podloží a základové spáry</t>
  </si>
  <si>
    <t>212750010RAB</t>
  </si>
  <si>
    <t>Trativody z drenážních trubek, lože štěrkopís.,obsyp kamenivem,světlost trub 10cm</t>
  </si>
  <si>
    <t>m</t>
  </si>
  <si>
    <t>32</t>
  </si>
  <si>
    <t>286+31,5+19+11+3</t>
  </si>
  <si>
    <t>68</t>
  </si>
  <si>
    <t>211971110</t>
  </si>
  <si>
    <t>Zřízení opláštění žeber nebo trativodů geotextilií v rýze nebo zářezu sklonu do 1:2</t>
  </si>
  <si>
    <t>1270990483</t>
  </si>
  <si>
    <t>350,5/2</t>
  </si>
  <si>
    <t>17</t>
  </si>
  <si>
    <t>M</t>
  </si>
  <si>
    <t>69366196</t>
  </si>
  <si>
    <t>Geotextilie separační 150 g/m2</t>
  </si>
  <si>
    <t>34</t>
  </si>
  <si>
    <t>213141111R00</t>
  </si>
  <si>
    <t>Zřízení vrstvy z geotextilie v rovině</t>
  </si>
  <si>
    <t>36</t>
  </si>
  <si>
    <t>2352</t>
  </si>
  <si>
    <t>693110410</t>
  </si>
  <si>
    <t>geotextilie</t>
  </si>
  <si>
    <t>38</t>
  </si>
  <si>
    <t>2352*1,02</t>
  </si>
  <si>
    <t>27</t>
  </si>
  <si>
    <t>Základy</t>
  </si>
  <si>
    <t>271531113R00</t>
  </si>
  <si>
    <t>Polštář základu z kameniva hr. drceného 16-32 mm</t>
  </si>
  <si>
    <t>40</t>
  </si>
  <si>
    <t>275313711R00</t>
  </si>
  <si>
    <t>Beton základových patek prostý C 25/30 (B 30)</t>
  </si>
  <si>
    <t>42</t>
  </si>
  <si>
    <t>56</t>
  </si>
  <si>
    <t>Podkladní vrstvy komunikací a zpevněných ploch</t>
  </si>
  <si>
    <t>564861111R00</t>
  </si>
  <si>
    <t>Podklad ze štěrkodrti po zhutnění tloušťky 20 cm</t>
  </si>
  <si>
    <t>44</t>
  </si>
  <si>
    <t>23</t>
  </si>
  <si>
    <t>564861111R00.1</t>
  </si>
  <si>
    <t>Vrstva z kameniva hrubého drceného v tl. 20cm</t>
  </si>
  <si>
    <t>46</t>
  </si>
  <si>
    <t>567122111R00</t>
  </si>
  <si>
    <t>Podklad z kameniva zpev.cementem KZC 1 tl.12 cm</t>
  </si>
  <si>
    <t>48</t>
  </si>
  <si>
    <t>25</t>
  </si>
  <si>
    <t>565155121R00</t>
  </si>
  <si>
    <t>Podklad z obal kam.ACP 16+ nad 3 m, tl.7 cm</t>
  </si>
  <si>
    <t>50</t>
  </si>
  <si>
    <t>57</t>
  </si>
  <si>
    <t>Kryty štěrkových a živičných komunikací a zpevněných ploch</t>
  </si>
  <si>
    <t>577144121R00</t>
  </si>
  <si>
    <t>Beton asfalt. ACO 11+ obrusný, š.nad 3 m, tl. 5 cm (komunikace)</t>
  </si>
  <si>
    <t>52</t>
  </si>
  <si>
    <t>573111111R00</t>
  </si>
  <si>
    <t>Postřik živičný infiltr.+ posyp, asfalt. 0,60kg/m2</t>
  </si>
  <si>
    <t>54</t>
  </si>
  <si>
    <t>573211111R00</t>
  </si>
  <si>
    <t>Postřik živičný spojovací z asfaltu 0,8 kg/m2</t>
  </si>
  <si>
    <t>87</t>
  </si>
  <si>
    <t>Potrubí z trub plastických, skleněných a čedičových</t>
  </si>
  <si>
    <t>29</t>
  </si>
  <si>
    <t>871313121R00</t>
  </si>
  <si>
    <t>Montáž trub z plastu, gumový kroužek, DN 150</t>
  </si>
  <si>
    <t>58</t>
  </si>
  <si>
    <t>4*10</t>
  </si>
  <si>
    <t>69</t>
  </si>
  <si>
    <t>28611164</t>
  </si>
  <si>
    <t>trubka kanalizační PVC DN 160x1000 mm SN 8</t>
  </si>
  <si>
    <t>1631465452</t>
  </si>
  <si>
    <t>31</t>
  </si>
  <si>
    <t>877313123R00</t>
  </si>
  <si>
    <t>Montáž tvarovek jednoos. plast. gum.kroužek DN 150</t>
  </si>
  <si>
    <t>kus</t>
  </si>
  <si>
    <t>62</t>
  </si>
  <si>
    <t>70</t>
  </si>
  <si>
    <t>28611361</t>
  </si>
  <si>
    <t>koleno kanalizační PVC KG 160x45°</t>
  </si>
  <si>
    <t>-757681421</t>
  </si>
  <si>
    <t>89</t>
  </si>
  <si>
    <t>Ostatní konstrukce a práce na trubním vedení</t>
  </si>
  <si>
    <t>33</t>
  </si>
  <si>
    <t>899103111RT2</t>
  </si>
  <si>
    <t>Osazení poklopu s rámem do 150 kg</t>
  </si>
  <si>
    <t>894411020RBA</t>
  </si>
  <si>
    <t>Vpusť uliční z dílců D 600, s kal.košem, hl.1,6 m, s výtokem DN 150, mříž litina 500x500 C 25t</t>
  </si>
  <si>
    <t>91</t>
  </si>
  <si>
    <t>Doplňující konstrukce a práce na pozemních komunikacích a zpevněných plochách</t>
  </si>
  <si>
    <t>35</t>
  </si>
  <si>
    <t>914001111R00</t>
  </si>
  <si>
    <t>Osaz sloupků, montáž svislých dopr.značek</t>
  </si>
  <si>
    <t>919735112R00</t>
  </si>
  <si>
    <t>Řezání stávajícího živičného krytu tl. 5 - 10 cm</t>
  </si>
  <si>
    <t>72</t>
  </si>
  <si>
    <t>27,5+6+17,7</t>
  </si>
  <si>
    <t>37</t>
  </si>
  <si>
    <t>914992001R00</t>
  </si>
  <si>
    <t>Nájem dopravní značky včetně stojanu</t>
  </si>
  <si>
    <t>ks/den</t>
  </si>
  <si>
    <t>74</t>
  </si>
  <si>
    <t>18*60</t>
  </si>
  <si>
    <t>914991001R00</t>
  </si>
  <si>
    <t>Montáž dočasné značky včetně stojanu</t>
  </si>
  <si>
    <t>ks</t>
  </si>
  <si>
    <t>76</t>
  </si>
  <si>
    <t>39</t>
  </si>
  <si>
    <t>914993001R00</t>
  </si>
  <si>
    <t>Demontáž dočasné značky včetně stojanu</t>
  </si>
  <si>
    <t>78</t>
  </si>
  <si>
    <t>916991191R00</t>
  </si>
  <si>
    <t>Příplatek za provedení oblouku r do 20 m</t>
  </si>
  <si>
    <t>80</t>
  </si>
  <si>
    <t>41</t>
  </si>
  <si>
    <t>916131213R00</t>
  </si>
  <si>
    <t>Osazení stoj.obrubníků, s opěrou, lože z BP 12,5</t>
  </si>
  <si>
    <t>82</t>
  </si>
  <si>
    <t>342,2+25+13+11+19+31,5+30+54,5+32,6+23,6+17,6+2+6,5+4+4+5+1,5+26+25,5+24,5+4,5+23+7+16+3</t>
  </si>
  <si>
    <t>59217010</t>
  </si>
  <si>
    <t>Obrubník silniční betonový 150x250x1000 mm</t>
  </si>
  <si>
    <t>84</t>
  </si>
  <si>
    <t>752,5-131-27-27</t>
  </si>
  <si>
    <t>43</t>
  </si>
  <si>
    <t>59217476</t>
  </si>
  <si>
    <t>Obrubník silniční nájezdový 1000/150/150 šedý</t>
  </si>
  <si>
    <t>86</t>
  </si>
  <si>
    <t>3,7+10,7+4,1+7,2+3+4,3+4,1+6,9+4,7+4,5+3,7+5,1+4,8+3,5+3,7+4,9+3,3+5,2+5+5+3,6+4,1+4+6,2+4,2+3,8+3,5</t>
  </si>
  <si>
    <t>4+0,2</t>
  </si>
  <si>
    <t>59217491</t>
  </si>
  <si>
    <t>Obrubník silniční přechodový pravý ABO 2-15 PP 1000x150x150/250</t>
  </si>
  <si>
    <t>88</t>
  </si>
  <si>
    <t>45</t>
  </si>
  <si>
    <t>59217492</t>
  </si>
  <si>
    <t>Obrubník silniční přechodový levý ABO 2-15 PL 1000x150x150/250</t>
  </si>
  <si>
    <t>90</t>
  </si>
  <si>
    <t>915491211</t>
  </si>
  <si>
    <t>Osazení vodícího proužku z betonových desek do betonového lože tl do 100 mm š proužku 250 mm</t>
  </si>
  <si>
    <t>-1488987465</t>
  </si>
  <si>
    <t>348+22+25+343</t>
  </si>
  <si>
    <t>47</t>
  </si>
  <si>
    <t>59218563</t>
  </si>
  <si>
    <t>Krajník silniční CBS - K  50x25x8 cm</t>
  </si>
  <si>
    <t>94</t>
  </si>
  <si>
    <t>(348+22+25+343)*2</t>
  </si>
  <si>
    <t>71</t>
  </si>
  <si>
    <t>916991121</t>
  </si>
  <si>
    <t>Lože pod obrubníky, krajníky nebo obruby z dlažebních kostek z betonu prostého</t>
  </si>
  <si>
    <t>2128715907</t>
  </si>
  <si>
    <t>752,5*0,045+738*0,025</t>
  </si>
  <si>
    <t>93</t>
  </si>
  <si>
    <t>Různé dokončovací konstrukce a práce inženýrských staveb</t>
  </si>
  <si>
    <t>931627111R00</t>
  </si>
  <si>
    <t>Úprava dilatační spáry asfaltovou izolač. zálivkou</t>
  </si>
  <si>
    <t>kg</t>
  </si>
  <si>
    <t>96</t>
  </si>
  <si>
    <t>H22</t>
  </si>
  <si>
    <t>Komunikace pozemní a letiště</t>
  </si>
  <si>
    <t>49</t>
  </si>
  <si>
    <t>998222012R00</t>
  </si>
  <si>
    <t>Přesun hmot, zpevněné plochy, kryt z kameniva</t>
  </si>
  <si>
    <t>t</t>
  </si>
  <si>
    <t>98</t>
  </si>
  <si>
    <t>998222094R00</t>
  </si>
  <si>
    <t>Přesun hmot, komunikace z kameniva, příplatek 5 km</t>
  </si>
  <si>
    <t>100</t>
  </si>
  <si>
    <t>1192,78*6</t>
  </si>
  <si>
    <t>51</t>
  </si>
  <si>
    <t>998225111R00</t>
  </si>
  <si>
    <t>Přesun hmot, pozemní komunikace, kryt živičný</t>
  </si>
  <si>
    <t>102</t>
  </si>
  <si>
    <t>998225194R00</t>
  </si>
  <si>
    <t>Přesun hmot, komunikace živičné, příplatek do 5 km</t>
  </si>
  <si>
    <t>104</t>
  </si>
  <si>
    <t>569,3*6</t>
  </si>
  <si>
    <t>53</t>
  </si>
  <si>
    <t>998224111R00</t>
  </si>
  <si>
    <t>Přesun hmot, pozemní komunikace, kryt betonový</t>
  </si>
  <si>
    <t>106</t>
  </si>
  <si>
    <t>998224194R00</t>
  </si>
  <si>
    <t>Přesun hmot, komunikace betonové, příplatek 5 km</t>
  </si>
  <si>
    <t>108</t>
  </si>
  <si>
    <t>754,42*6</t>
  </si>
  <si>
    <t>H27</t>
  </si>
  <si>
    <t>Vedení trubní dálková a přípojná</t>
  </si>
  <si>
    <t>55</t>
  </si>
  <si>
    <t>998276101R00</t>
  </si>
  <si>
    <t>Přesun hmot, trubní vedení plastová, otevř. výkop</t>
  </si>
  <si>
    <t>110</t>
  </si>
  <si>
    <t>S</t>
  </si>
  <si>
    <t>Přesuny sutí</t>
  </si>
  <si>
    <t>979083117R00</t>
  </si>
  <si>
    <t>Vodorovné přemístění suti na skládku do 6000 m</t>
  </si>
  <si>
    <t>40253754</t>
  </si>
  <si>
    <t>979083191R00</t>
  </si>
  <si>
    <t>Příplatek za dalších započatých 1000 m nad 6000 m</t>
  </si>
  <si>
    <t>-1263203990</t>
  </si>
  <si>
    <t>2140,14*11</t>
  </si>
  <si>
    <t>979990112R00</t>
  </si>
  <si>
    <t>Poplatek za skládku suti - asfalt (technologický materiál určený k recyklaci)</t>
  </si>
  <si>
    <t>-1010865114</t>
  </si>
  <si>
    <t>59</t>
  </si>
  <si>
    <t>979990105R00</t>
  </si>
  <si>
    <t>Poplatek za skládku suti - směs kameniva</t>
  </si>
  <si>
    <t>-1453477581</t>
  </si>
  <si>
    <t>D1</t>
  </si>
  <si>
    <t>Ostatní materiál</t>
  </si>
  <si>
    <t>60</t>
  </si>
  <si>
    <t>40445961</t>
  </si>
  <si>
    <t>Sloupek Al 60/5 hladký drážkový</t>
  </si>
  <si>
    <t>120</t>
  </si>
  <si>
    <t>61</t>
  </si>
  <si>
    <t>40445962.A</t>
  </si>
  <si>
    <t>Dopravní příslušenství, patka AL 4 ks kot šroubů</t>
  </si>
  <si>
    <t>122</t>
  </si>
  <si>
    <t>40444987.A</t>
  </si>
  <si>
    <t>Značka uprav přednost P4 900  fólie 1, EG 7letá</t>
  </si>
  <si>
    <t>124</t>
  </si>
  <si>
    <t>63</t>
  </si>
  <si>
    <t>40444972.A</t>
  </si>
  <si>
    <t>Značka uprav přednost P2 500/500  fól1, EG 7letá</t>
  </si>
  <si>
    <t>126</t>
  </si>
  <si>
    <t>64</t>
  </si>
  <si>
    <t>40445141.A</t>
  </si>
  <si>
    <t>Značka dopr dodat E2b 500/500 fól 1, EG 7letá</t>
  </si>
  <si>
    <t>128</t>
  </si>
  <si>
    <t>65</t>
  </si>
  <si>
    <t>40445044.A</t>
  </si>
  <si>
    <t>Značka dopr inf IP 6, 500/500 fól1,EG7letá</t>
  </si>
  <si>
    <t>130</t>
  </si>
  <si>
    <t>Rožďalovice MK ul. Spojovací budoucí III/27523</t>
  </si>
  <si>
    <t>Středočeský kraj a Město Rožďalovice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</si>
</sst>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0" fillId="0" borderId="8" xfId="0" applyNumberFormat="1" applyFont="1" applyBorder="1" applyAlignment="1">
      <alignment/>
    </xf>
    <xf numFmtId="166" fontId="20" fillId="0" borderId="17" xfId="0" applyNumberFormat="1" applyFont="1" applyBorder="1" applyAlignment="1">
      <alignment/>
    </xf>
    <xf numFmtId="4" fontId="21" fillId="0" borderId="0" xfId="0" applyNumberFormat="1" applyFont="1" applyAlignment="1">
      <alignment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167" fontId="15" fillId="0" borderId="20" xfId="0" applyNumberFormat="1" applyFont="1" applyBorder="1" applyAlignment="1" applyProtection="1">
      <alignment vertical="center"/>
      <protection locked="0"/>
    </xf>
    <xf numFmtId="4" fontId="15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67" fontId="23" fillId="0" borderId="20" xfId="0" applyNumberFormat="1" applyFont="1" applyBorder="1" applyAlignment="1" applyProtection="1">
      <alignment vertical="center"/>
      <protection locked="0"/>
    </xf>
    <xf numFmtId="4" fontId="23" fillId="0" borderId="20" xfId="0" applyNumberFormat="1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166" fontId="16" fillId="0" borderId="16" xfId="0" applyNumberFormat="1" applyFont="1" applyBorder="1" applyAlignment="1">
      <alignment vertical="center"/>
    </xf>
    <xf numFmtId="166" fontId="16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10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showGridLines="0" tabSelected="1" workbookViewId="0" topLeftCell="A155">
      <selection activeCell="X15" sqref="X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40"/>
    </row>
    <row r="2" spans="12:46" s="1" customFormat="1" ht="36.95" customHeight="1">
      <c r="L2" s="131" t="s">
        <v>2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AT2" s="9" t="s">
        <v>45</v>
      </c>
    </row>
    <row r="3" spans="2:46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AT3" s="9" t="s">
        <v>46</v>
      </c>
    </row>
    <row r="4" spans="2:46" s="1" customFormat="1" ht="24.95" customHeight="1">
      <c r="B4" s="12"/>
      <c r="D4" s="13" t="s">
        <v>47</v>
      </c>
      <c r="L4" s="12"/>
      <c r="M4" s="41" t="s">
        <v>5</v>
      </c>
      <c r="AT4" s="9" t="s">
        <v>1</v>
      </c>
    </row>
    <row r="5" spans="2:12" s="1" customFormat="1" ht="6.95" customHeight="1">
      <c r="B5" s="12"/>
      <c r="L5" s="12"/>
    </row>
    <row r="6" spans="2:12" s="1" customFormat="1" ht="12" customHeight="1">
      <c r="B6" s="12"/>
      <c r="D6" s="15" t="s">
        <v>6</v>
      </c>
      <c r="L6" s="12"/>
    </row>
    <row r="7" spans="2:12" s="1" customFormat="1" ht="16.5" customHeight="1">
      <c r="B7" s="12"/>
      <c r="E7" s="135" t="s">
        <v>392</v>
      </c>
      <c r="F7" s="136"/>
      <c r="G7" s="136"/>
      <c r="H7" s="136"/>
      <c r="L7" s="12"/>
    </row>
    <row r="8" spans="1:31" s="2" customFormat="1" ht="12" customHeight="1">
      <c r="A8" s="17"/>
      <c r="B8" s="18"/>
      <c r="C8" s="17"/>
      <c r="D8" s="15" t="s">
        <v>48</v>
      </c>
      <c r="E8" s="17"/>
      <c r="F8" s="17"/>
      <c r="G8" s="17"/>
      <c r="H8" s="17"/>
      <c r="I8" s="17"/>
      <c r="J8" s="17"/>
      <c r="K8" s="17"/>
      <c r="L8" s="2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" customFormat="1" ht="16.5" customHeight="1">
      <c r="A9" s="17"/>
      <c r="B9" s="18"/>
      <c r="C9" s="17"/>
      <c r="D9" s="17"/>
      <c r="E9" s="133" t="s">
        <v>49</v>
      </c>
      <c r="F9" s="134"/>
      <c r="G9" s="134"/>
      <c r="H9" s="134"/>
      <c r="I9" s="17"/>
      <c r="J9" s="17"/>
      <c r="K9" s="17"/>
      <c r="L9" s="2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" customFormat="1" ht="12" customHeight="1">
      <c r="A11" s="17"/>
      <c r="B11" s="18"/>
      <c r="C11" s="17"/>
      <c r="D11" s="15" t="s">
        <v>7</v>
      </c>
      <c r="E11" s="17"/>
      <c r="F11" s="14" t="s">
        <v>0</v>
      </c>
      <c r="G11" s="17"/>
      <c r="H11" s="17"/>
      <c r="I11" s="15" t="s">
        <v>8</v>
      </c>
      <c r="J11" s="14" t="s">
        <v>0</v>
      </c>
      <c r="K11" s="17"/>
      <c r="L11" s="2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" customFormat="1" ht="12" customHeight="1">
      <c r="A12" s="17"/>
      <c r="B12" s="18"/>
      <c r="C12" s="17"/>
      <c r="D12" s="15" t="s">
        <v>9</v>
      </c>
      <c r="E12" s="17"/>
      <c r="F12" s="14" t="s">
        <v>10</v>
      </c>
      <c r="G12" s="17"/>
      <c r="H12" s="17"/>
      <c r="I12" s="15" t="s">
        <v>11</v>
      </c>
      <c r="J12" s="30"/>
      <c r="K12" s="17"/>
      <c r="L12" s="2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" customFormat="1" ht="12" customHeight="1">
      <c r="A14" s="17"/>
      <c r="B14" s="18"/>
      <c r="C14" s="17"/>
      <c r="D14" s="15" t="s">
        <v>12</v>
      </c>
      <c r="E14" s="17"/>
      <c r="F14" s="17"/>
      <c r="G14" s="17"/>
      <c r="H14" s="17"/>
      <c r="I14" s="15" t="s">
        <v>13</v>
      </c>
      <c r="J14" s="14"/>
      <c r="K14" s="17"/>
      <c r="L14" s="2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" customFormat="1" ht="18" customHeight="1">
      <c r="A15" s="17"/>
      <c r="B15" s="18"/>
      <c r="C15" s="17"/>
      <c r="D15" s="17"/>
      <c r="E15" s="128" t="s">
        <v>393</v>
      </c>
      <c r="F15" s="17"/>
      <c r="G15" s="17"/>
      <c r="H15" s="17"/>
      <c r="I15" s="15" t="s">
        <v>14</v>
      </c>
      <c r="J15" s="14"/>
      <c r="K15" s="17"/>
      <c r="L15" s="2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>
      <c r="A17" s="17"/>
      <c r="B17" s="18"/>
      <c r="C17" s="17"/>
      <c r="D17" s="15" t="s">
        <v>15</v>
      </c>
      <c r="E17" s="17"/>
      <c r="F17" s="17"/>
      <c r="G17" s="17"/>
      <c r="H17" s="17"/>
      <c r="I17" s="15" t="s">
        <v>13</v>
      </c>
      <c r="J17" s="14"/>
      <c r="K17" s="17"/>
      <c r="L17" s="2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>
      <c r="A18" s="17"/>
      <c r="B18" s="18"/>
      <c r="C18" s="17"/>
      <c r="D18" s="17"/>
      <c r="E18" s="129"/>
      <c r="F18" s="129"/>
      <c r="G18" s="129"/>
      <c r="H18" s="129"/>
      <c r="I18" s="15" t="s">
        <v>14</v>
      </c>
      <c r="J18" s="14"/>
      <c r="K18" s="17"/>
      <c r="L18" s="2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>
      <c r="A20" s="17"/>
      <c r="B20" s="18"/>
      <c r="C20" s="17"/>
      <c r="D20" s="15" t="s">
        <v>16</v>
      </c>
      <c r="E20" s="17"/>
      <c r="F20" s="17"/>
      <c r="G20" s="17"/>
      <c r="H20" s="17"/>
      <c r="I20" s="15" t="s">
        <v>13</v>
      </c>
      <c r="J20" s="14"/>
      <c r="K20" s="17"/>
      <c r="L20" s="2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>
      <c r="A21" s="17"/>
      <c r="B21" s="18"/>
      <c r="C21" s="17"/>
      <c r="D21" s="17"/>
      <c r="E21" s="14"/>
      <c r="F21" s="17"/>
      <c r="G21" s="17"/>
      <c r="H21" s="17"/>
      <c r="I21" s="15" t="s">
        <v>14</v>
      </c>
      <c r="J21" s="14"/>
      <c r="K21" s="17"/>
      <c r="L21" s="2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>
      <c r="A23" s="17"/>
      <c r="B23" s="18"/>
      <c r="C23" s="17"/>
      <c r="D23" s="15" t="s">
        <v>18</v>
      </c>
      <c r="E23" s="17"/>
      <c r="F23" s="17"/>
      <c r="G23" s="17"/>
      <c r="H23" s="17"/>
      <c r="I23" s="15" t="s">
        <v>13</v>
      </c>
      <c r="J23" s="14"/>
      <c r="K23" s="17"/>
      <c r="L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>
      <c r="A24" s="17"/>
      <c r="B24" s="18"/>
      <c r="C24" s="17"/>
      <c r="D24" s="17"/>
      <c r="E24" s="14"/>
      <c r="F24" s="17"/>
      <c r="G24" s="17"/>
      <c r="H24" s="17"/>
      <c r="I24" s="15" t="s">
        <v>14</v>
      </c>
      <c r="J24" s="14"/>
      <c r="K24" s="17"/>
      <c r="L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>
      <c r="A26" s="17"/>
      <c r="B26" s="18"/>
      <c r="C26" s="17"/>
      <c r="D26" s="15" t="s">
        <v>19</v>
      </c>
      <c r="E26" s="17"/>
      <c r="F26" s="17"/>
      <c r="G26" s="17"/>
      <c r="H26" s="17"/>
      <c r="I26" s="17"/>
      <c r="J26" s="17"/>
      <c r="K26" s="17"/>
      <c r="L26" s="2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>
      <c r="A27" s="42"/>
      <c r="B27" s="43"/>
      <c r="C27" s="42"/>
      <c r="D27" s="42"/>
      <c r="E27" s="132" t="s">
        <v>0</v>
      </c>
      <c r="F27" s="132"/>
      <c r="G27" s="132"/>
      <c r="H27" s="132"/>
      <c r="I27" s="42"/>
      <c r="J27" s="42"/>
      <c r="K27" s="42"/>
      <c r="L27" s="44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>
      <c r="A29" s="17"/>
      <c r="B29" s="18"/>
      <c r="C29" s="17"/>
      <c r="D29" s="37"/>
      <c r="E29" s="37"/>
      <c r="F29" s="37"/>
      <c r="G29" s="37"/>
      <c r="H29" s="37"/>
      <c r="I29" s="37"/>
      <c r="J29" s="37"/>
      <c r="K29" s="37"/>
      <c r="L29" s="2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>
      <c r="A30" s="17"/>
      <c r="B30" s="18"/>
      <c r="C30" s="17"/>
      <c r="D30" s="45" t="s">
        <v>20</v>
      </c>
      <c r="E30" s="17"/>
      <c r="F30" s="17"/>
      <c r="G30" s="17"/>
      <c r="H30" s="17"/>
      <c r="I30" s="17"/>
      <c r="J30" s="39">
        <f>ROUND(J134,2)</f>
        <v>0</v>
      </c>
      <c r="K30" s="17"/>
      <c r="L30" s="2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>
      <c r="A31" s="17"/>
      <c r="B31" s="18"/>
      <c r="C31" s="17"/>
      <c r="D31" s="37"/>
      <c r="E31" s="37"/>
      <c r="F31" s="37"/>
      <c r="G31" s="37"/>
      <c r="H31" s="37"/>
      <c r="I31" s="37"/>
      <c r="J31" s="37"/>
      <c r="K31" s="37"/>
      <c r="L31" s="2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>
      <c r="A32" s="17"/>
      <c r="B32" s="18"/>
      <c r="C32" s="17"/>
      <c r="D32" s="17"/>
      <c r="E32" s="17"/>
      <c r="F32" s="20" t="s">
        <v>22</v>
      </c>
      <c r="G32" s="17"/>
      <c r="H32" s="17"/>
      <c r="I32" s="20" t="s">
        <v>21</v>
      </c>
      <c r="J32" s="20" t="s">
        <v>23</v>
      </c>
      <c r="K32" s="17"/>
      <c r="L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>
      <c r="A33" s="17"/>
      <c r="B33" s="18"/>
      <c r="C33" s="17"/>
      <c r="D33" s="46" t="s">
        <v>24</v>
      </c>
      <c r="E33" s="15" t="s">
        <v>25</v>
      </c>
      <c r="F33" s="47">
        <f>ROUND((SUM(BE134:BE289)),2)</f>
        <v>0</v>
      </c>
      <c r="G33" s="17"/>
      <c r="H33" s="17"/>
      <c r="I33" s="48">
        <v>0.21</v>
      </c>
      <c r="J33" s="47">
        <f>ROUND(((SUM(BE134:BE289))*I33),2)</f>
        <v>0</v>
      </c>
      <c r="K33" s="17"/>
      <c r="L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>
      <c r="A34" s="17"/>
      <c r="B34" s="18"/>
      <c r="C34" s="17"/>
      <c r="D34" s="17"/>
      <c r="E34" s="15" t="s">
        <v>26</v>
      </c>
      <c r="F34" s="47">
        <f>ROUND((SUM(BF134:BF289)),2)</f>
        <v>0</v>
      </c>
      <c r="G34" s="17"/>
      <c r="H34" s="17"/>
      <c r="I34" s="48">
        <v>0.15</v>
      </c>
      <c r="J34" s="47">
        <f>ROUND(((SUM(BF134:BF289))*I34),2)</f>
        <v>0</v>
      </c>
      <c r="K34" s="17"/>
      <c r="L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customHeight="1" hidden="1">
      <c r="A35" s="17"/>
      <c r="B35" s="18"/>
      <c r="C35" s="17"/>
      <c r="D35" s="17"/>
      <c r="E35" s="15" t="s">
        <v>27</v>
      </c>
      <c r="F35" s="47">
        <f>ROUND((SUM(BG134:BG289)),2)</f>
        <v>0</v>
      </c>
      <c r="G35" s="17"/>
      <c r="H35" s="17"/>
      <c r="I35" s="48">
        <v>0.21</v>
      </c>
      <c r="J35" s="47">
        <f>0</f>
        <v>0</v>
      </c>
      <c r="K35" s="17"/>
      <c r="L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customHeight="1" hidden="1">
      <c r="A36" s="17"/>
      <c r="B36" s="18"/>
      <c r="C36" s="17"/>
      <c r="D36" s="17"/>
      <c r="E36" s="15" t="s">
        <v>28</v>
      </c>
      <c r="F36" s="47">
        <f>ROUND((SUM(BH134:BH289)),2)</f>
        <v>0</v>
      </c>
      <c r="G36" s="17"/>
      <c r="H36" s="17"/>
      <c r="I36" s="48">
        <v>0.15</v>
      </c>
      <c r="J36" s="47">
        <f>0</f>
        <v>0</v>
      </c>
      <c r="K36" s="17"/>
      <c r="L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customHeight="1" hidden="1">
      <c r="A37" s="17"/>
      <c r="B37" s="18"/>
      <c r="C37" s="17"/>
      <c r="D37" s="17"/>
      <c r="E37" s="15" t="s">
        <v>29</v>
      </c>
      <c r="F37" s="47">
        <f>ROUND((SUM(BI134:BI289)),2)</f>
        <v>0</v>
      </c>
      <c r="G37" s="17"/>
      <c r="H37" s="17"/>
      <c r="I37" s="48">
        <v>0</v>
      </c>
      <c r="J37" s="47">
        <f>0</f>
        <v>0</v>
      </c>
      <c r="K37" s="17"/>
      <c r="L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>
      <c r="A39" s="17"/>
      <c r="B39" s="18"/>
      <c r="C39" s="49"/>
      <c r="D39" s="50" t="s">
        <v>30</v>
      </c>
      <c r="E39" s="32"/>
      <c r="F39" s="32"/>
      <c r="G39" s="51" t="s">
        <v>31</v>
      </c>
      <c r="H39" s="52" t="s">
        <v>32</v>
      </c>
      <c r="I39" s="32"/>
      <c r="J39" s="53">
        <f>SUM(J30:J37)</f>
        <v>0</v>
      </c>
      <c r="K39" s="54"/>
      <c r="L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12" s="1" customFormat="1" ht="14.45" customHeight="1">
      <c r="B41" s="12"/>
      <c r="L41" s="12"/>
    </row>
    <row r="42" spans="2:12" s="1" customFormat="1" ht="14.45" customHeight="1">
      <c r="B42" s="12"/>
      <c r="L42" s="12"/>
    </row>
    <row r="43" spans="2:12" s="1" customFormat="1" ht="14.45" customHeight="1">
      <c r="B43" s="12"/>
      <c r="L43" s="12"/>
    </row>
    <row r="44" spans="2:12" s="1" customFormat="1" ht="14.45" customHeight="1">
      <c r="B44" s="12"/>
      <c r="L44" s="12"/>
    </row>
    <row r="45" spans="2:12" s="1" customFormat="1" ht="14.45" customHeight="1">
      <c r="B45" s="12"/>
      <c r="L45" s="12"/>
    </row>
    <row r="46" spans="2:12" s="1" customFormat="1" ht="14.45" customHeight="1">
      <c r="B46" s="12"/>
      <c r="L46" s="12"/>
    </row>
    <row r="47" spans="2:12" s="1" customFormat="1" ht="14.45" customHeight="1">
      <c r="B47" s="12"/>
      <c r="L47" s="12"/>
    </row>
    <row r="48" spans="2:12" s="1" customFormat="1" ht="14.45" customHeight="1">
      <c r="B48" s="12"/>
      <c r="L48" s="12"/>
    </row>
    <row r="49" spans="2:12" s="1" customFormat="1" ht="14.45" customHeight="1">
      <c r="B49" s="12"/>
      <c r="L49" s="12"/>
    </row>
    <row r="50" spans="2:12" s="2" customFormat="1" ht="14.45" customHeight="1">
      <c r="B50" s="21"/>
      <c r="D50" s="22" t="s">
        <v>33</v>
      </c>
      <c r="E50" s="23"/>
      <c r="F50" s="23"/>
      <c r="G50" s="22" t="s">
        <v>34</v>
      </c>
      <c r="H50" s="23"/>
      <c r="I50" s="23"/>
      <c r="J50" s="23"/>
      <c r="K50" s="23"/>
      <c r="L50" s="21"/>
    </row>
    <row r="51" spans="2:12" ht="12">
      <c r="B51" s="12"/>
      <c r="L51" s="12"/>
    </row>
    <row r="52" spans="2:12" ht="12">
      <c r="B52" s="12"/>
      <c r="L52" s="12"/>
    </row>
    <row r="53" spans="2:12" ht="12">
      <c r="B53" s="12"/>
      <c r="L53" s="12"/>
    </row>
    <row r="54" spans="2:12" ht="12">
      <c r="B54" s="12"/>
      <c r="L54" s="12"/>
    </row>
    <row r="55" spans="2:12" ht="12">
      <c r="B55" s="12"/>
      <c r="L55" s="12"/>
    </row>
    <row r="56" spans="2:12" ht="12">
      <c r="B56" s="12"/>
      <c r="L56" s="12"/>
    </row>
    <row r="57" spans="2:12" ht="12">
      <c r="B57" s="12"/>
      <c r="L57" s="12"/>
    </row>
    <row r="58" spans="2:12" ht="12">
      <c r="B58" s="12"/>
      <c r="L58" s="12"/>
    </row>
    <row r="59" spans="2:12" ht="12">
      <c r="B59" s="12"/>
      <c r="L59" s="12"/>
    </row>
    <row r="60" spans="2:12" ht="12">
      <c r="B60" s="12"/>
      <c r="L60" s="12"/>
    </row>
    <row r="61" spans="1:31" s="2" customFormat="1" ht="12.75">
      <c r="A61" s="17"/>
      <c r="B61" s="18"/>
      <c r="C61" s="17"/>
      <c r="D61" s="24" t="s">
        <v>35</v>
      </c>
      <c r="E61" s="19"/>
      <c r="F61" s="55" t="s">
        <v>36</v>
      </c>
      <c r="G61" s="24" t="s">
        <v>35</v>
      </c>
      <c r="H61" s="19"/>
      <c r="I61" s="19"/>
      <c r="J61" s="56" t="s">
        <v>36</v>
      </c>
      <c r="K61" s="19"/>
      <c r="L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12" ht="12">
      <c r="B62" s="12"/>
      <c r="L62" s="12"/>
    </row>
    <row r="63" spans="2:12" ht="12">
      <c r="B63" s="12"/>
      <c r="L63" s="12"/>
    </row>
    <row r="64" spans="2:12" ht="12">
      <c r="B64" s="12"/>
      <c r="L64" s="12"/>
    </row>
    <row r="65" spans="1:31" s="2" customFormat="1" ht="12.75">
      <c r="A65" s="17"/>
      <c r="B65" s="18"/>
      <c r="C65" s="17"/>
      <c r="D65" s="22" t="s">
        <v>37</v>
      </c>
      <c r="E65" s="25"/>
      <c r="F65" s="25"/>
      <c r="G65" s="22" t="s">
        <v>38</v>
      </c>
      <c r="H65" s="25"/>
      <c r="I65" s="25"/>
      <c r="J65" s="25"/>
      <c r="K65" s="25"/>
      <c r="L65" s="2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12" ht="12">
      <c r="B66" s="12"/>
      <c r="L66" s="12"/>
    </row>
    <row r="67" spans="2:12" ht="12">
      <c r="B67" s="12"/>
      <c r="L67" s="12"/>
    </row>
    <row r="68" spans="2:12" ht="12">
      <c r="B68" s="12"/>
      <c r="L68" s="12"/>
    </row>
    <row r="69" spans="2:12" ht="12">
      <c r="B69" s="12"/>
      <c r="L69" s="12"/>
    </row>
    <row r="70" spans="2:12" ht="12">
      <c r="B70" s="12"/>
      <c r="L70" s="12"/>
    </row>
    <row r="71" spans="2:12" ht="12">
      <c r="B71" s="12"/>
      <c r="L71" s="12"/>
    </row>
    <row r="72" spans="2:12" ht="12">
      <c r="B72" s="12"/>
      <c r="L72" s="12"/>
    </row>
    <row r="73" spans="2:12" ht="12">
      <c r="B73" s="12"/>
      <c r="L73" s="12"/>
    </row>
    <row r="74" spans="2:12" ht="12">
      <c r="B74" s="12"/>
      <c r="L74" s="12"/>
    </row>
    <row r="75" spans="2:12" ht="12">
      <c r="B75" s="12"/>
      <c r="L75" s="12"/>
    </row>
    <row r="76" spans="1:31" s="2" customFormat="1" ht="12.75">
      <c r="A76" s="17"/>
      <c r="B76" s="18"/>
      <c r="C76" s="17"/>
      <c r="D76" s="24" t="s">
        <v>35</v>
      </c>
      <c r="E76" s="19"/>
      <c r="F76" s="55" t="s">
        <v>36</v>
      </c>
      <c r="G76" s="24" t="s">
        <v>35</v>
      </c>
      <c r="H76" s="19"/>
      <c r="I76" s="19"/>
      <c r="J76" s="56" t="s">
        <v>36</v>
      </c>
      <c r="K76" s="19"/>
      <c r="L76" s="2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>
      <c r="A77" s="17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31" s="2" customFormat="1" ht="6.95" customHeight="1">
      <c r="A81" s="17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" customFormat="1" ht="24.95" customHeight="1">
      <c r="A82" s="17"/>
      <c r="B82" s="18"/>
      <c r="C82" s="13" t="s">
        <v>50</v>
      </c>
      <c r="D82" s="17"/>
      <c r="E82" s="17"/>
      <c r="F82" s="17"/>
      <c r="G82" s="17"/>
      <c r="H82" s="17"/>
      <c r="I82" s="17"/>
      <c r="J82" s="17"/>
      <c r="K82" s="17"/>
      <c r="L82" s="2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" customFormat="1" ht="6.95" customHeight="1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" customFormat="1" ht="12" customHeight="1">
      <c r="A84" s="17"/>
      <c r="B84" s="18"/>
      <c r="C84" s="15" t="s">
        <v>6</v>
      </c>
      <c r="D84" s="17"/>
      <c r="E84" s="17"/>
      <c r="F84" s="17"/>
      <c r="G84" s="17"/>
      <c r="H84" s="17"/>
      <c r="I84" s="17"/>
      <c r="J84" s="17"/>
      <c r="K84" s="17"/>
      <c r="L84" s="2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2" customFormat="1" ht="16.5" customHeight="1">
      <c r="A85" s="17"/>
      <c r="B85" s="18"/>
      <c r="C85" s="17"/>
      <c r="D85" s="17"/>
      <c r="E85" s="135" t="str">
        <f>E7</f>
        <v>Rožďalovice MK ul. Spojovací budoucí III/27523</v>
      </c>
      <c r="F85" s="136"/>
      <c r="G85" s="136"/>
      <c r="H85" s="136"/>
      <c r="I85" s="17"/>
      <c r="J85" s="17"/>
      <c r="K85" s="17"/>
      <c r="L85" s="21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2" customFormat="1" ht="12" customHeight="1">
      <c r="A86" s="17"/>
      <c r="B86" s="18"/>
      <c r="C86" s="15" t="s">
        <v>48</v>
      </c>
      <c r="D86" s="17"/>
      <c r="E86" s="17"/>
      <c r="F86" s="17"/>
      <c r="G86" s="17"/>
      <c r="H86" s="17"/>
      <c r="I86" s="17"/>
      <c r="J86" s="17"/>
      <c r="K86" s="17"/>
      <c r="L86" s="21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2" customFormat="1" ht="16.5" customHeight="1">
      <c r="A87" s="17"/>
      <c r="B87" s="18"/>
      <c r="C87" s="17"/>
      <c r="D87" s="17"/>
      <c r="E87" s="133" t="str">
        <f>E9</f>
        <v>KOM - Komunikace</v>
      </c>
      <c r="F87" s="134"/>
      <c r="G87" s="134"/>
      <c r="H87" s="134"/>
      <c r="I87" s="17"/>
      <c r="J87" s="17"/>
      <c r="K87" s="17"/>
      <c r="L87" s="2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2" customFormat="1" ht="6.95" customHeight="1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2" customFormat="1" ht="12" customHeight="1">
      <c r="A89" s="17"/>
      <c r="B89" s="18"/>
      <c r="C89" s="15" t="s">
        <v>9</v>
      </c>
      <c r="D89" s="17"/>
      <c r="E89" s="17"/>
      <c r="F89" s="14" t="str">
        <f>F12</f>
        <v xml:space="preserve"> </v>
      </c>
      <c r="G89" s="17"/>
      <c r="H89" s="17"/>
      <c r="I89" s="15" t="s">
        <v>11</v>
      </c>
      <c r="J89" s="30" t="str">
        <f>IF(J12="","",J12)</f>
        <v/>
      </c>
      <c r="K89" s="17"/>
      <c r="L89" s="2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2" customFormat="1" ht="6.95" customHeight="1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2" customFormat="1" ht="15.2" customHeight="1">
      <c r="A91" s="17"/>
      <c r="B91" s="18"/>
      <c r="C91" s="15" t="s">
        <v>12</v>
      </c>
      <c r="D91" s="17"/>
      <c r="E91" s="17"/>
      <c r="F91" s="14" t="str">
        <f>E15</f>
        <v>Středočeský kraj a Město Rožďalovice</v>
      </c>
      <c r="G91" s="17"/>
      <c r="H91" s="17"/>
      <c r="I91" s="15" t="s">
        <v>16</v>
      </c>
      <c r="J91" s="16">
        <f>E21</f>
        <v>0</v>
      </c>
      <c r="K91" s="17"/>
      <c r="L91" s="2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2" customFormat="1" ht="15.2" customHeight="1">
      <c r="A92" s="17"/>
      <c r="B92" s="18"/>
      <c r="C92" s="15" t="s">
        <v>15</v>
      </c>
      <c r="D92" s="17"/>
      <c r="E92" s="17"/>
      <c r="F92" s="14" t="str">
        <f>IF(E18="","",E18)</f>
        <v/>
      </c>
      <c r="G92" s="17"/>
      <c r="H92" s="17"/>
      <c r="I92" s="15" t="s">
        <v>18</v>
      </c>
      <c r="J92" s="16">
        <f>E24</f>
        <v>0</v>
      </c>
      <c r="K92" s="17"/>
      <c r="L92" s="2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2" customFormat="1" ht="10.35" customHeight="1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1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2" customFormat="1" ht="29.25" customHeight="1">
      <c r="A94" s="17"/>
      <c r="B94" s="18"/>
      <c r="C94" s="57" t="s">
        <v>51</v>
      </c>
      <c r="D94" s="49"/>
      <c r="E94" s="49"/>
      <c r="F94" s="49"/>
      <c r="G94" s="49"/>
      <c r="H94" s="49"/>
      <c r="I94" s="49"/>
      <c r="J94" s="58" t="s">
        <v>52</v>
      </c>
      <c r="K94" s="49"/>
      <c r="L94" s="21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2" customFormat="1" ht="10.35" customHeight="1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>
      <c r="A96" s="17"/>
      <c r="B96" s="18"/>
      <c r="C96" s="59" t="s">
        <v>53</v>
      </c>
      <c r="D96" s="17"/>
      <c r="E96" s="17"/>
      <c r="F96" s="17"/>
      <c r="G96" s="17"/>
      <c r="H96" s="17"/>
      <c r="I96" s="17"/>
      <c r="J96" s="39">
        <f>J134</f>
        <v>0</v>
      </c>
      <c r="K96" s="17"/>
      <c r="L96" s="2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9" t="s">
        <v>54</v>
      </c>
    </row>
    <row r="97" spans="2:12" s="4" customFormat="1" ht="24.95" customHeight="1">
      <c r="B97" s="60"/>
      <c r="D97" s="61" t="s">
        <v>55</v>
      </c>
      <c r="E97" s="62"/>
      <c r="F97" s="62"/>
      <c r="G97" s="62"/>
      <c r="H97" s="62"/>
      <c r="I97" s="62"/>
      <c r="J97" s="63">
        <f>J135</f>
        <v>0</v>
      </c>
      <c r="L97" s="60"/>
    </row>
    <row r="98" spans="2:12" s="4" customFormat="1" ht="24.95" customHeight="1">
      <c r="B98" s="60"/>
      <c r="D98" s="61" t="s">
        <v>56</v>
      </c>
      <c r="E98" s="62"/>
      <c r="F98" s="62"/>
      <c r="G98" s="62"/>
      <c r="H98" s="62"/>
      <c r="I98" s="62"/>
      <c r="J98" s="63">
        <f>J140</f>
        <v>0</v>
      </c>
      <c r="L98" s="60"/>
    </row>
    <row r="99" spans="2:12" s="4" customFormat="1" ht="24.95" customHeight="1">
      <c r="B99" s="60"/>
      <c r="D99" s="61" t="s">
        <v>57</v>
      </c>
      <c r="E99" s="62"/>
      <c r="F99" s="62"/>
      <c r="G99" s="62"/>
      <c r="H99" s="62"/>
      <c r="I99" s="62"/>
      <c r="J99" s="63">
        <f>J147</f>
        <v>0</v>
      </c>
      <c r="L99" s="60"/>
    </row>
    <row r="100" spans="2:12" s="4" customFormat="1" ht="24.95" customHeight="1">
      <c r="B100" s="60"/>
      <c r="D100" s="61" t="s">
        <v>58</v>
      </c>
      <c r="E100" s="62"/>
      <c r="F100" s="62"/>
      <c r="G100" s="62"/>
      <c r="H100" s="62"/>
      <c r="I100" s="62"/>
      <c r="J100" s="63">
        <f>J161</f>
        <v>0</v>
      </c>
      <c r="L100" s="60"/>
    </row>
    <row r="101" spans="2:12" s="4" customFormat="1" ht="24.95" customHeight="1">
      <c r="B101" s="60"/>
      <c r="D101" s="61" t="s">
        <v>59</v>
      </c>
      <c r="E101" s="62"/>
      <c r="F101" s="62"/>
      <c r="G101" s="62"/>
      <c r="H101" s="62"/>
      <c r="I101" s="62"/>
      <c r="J101" s="63">
        <f>J171</f>
        <v>0</v>
      </c>
      <c r="L101" s="60"/>
    </row>
    <row r="102" spans="2:12" s="4" customFormat="1" ht="24.95" customHeight="1">
      <c r="B102" s="60"/>
      <c r="D102" s="61" t="s">
        <v>60</v>
      </c>
      <c r="E102" s="62"/>
      <c r="F102" s="62"/>
      <c r="G102" s="62"/>
      <c r="H102" s="62"/>
      <c r="I102" s="62"/>
      <c r="J102" s="63">
        <f>J175</f>
        <v>0</v>
      </c>
      <c r="L102" s="60"/>
    </row>
    <row r="103" spans="2:12" s="4" customFormat="1" ht="24.95" customHeight="1">
      <c r="B103" s="60"/>
      <c r="D103" s="61" t="s">
        <v>61</v>
      </c>
      <c r="E103" s="62"/>
      <c r="F103" s="62"/>
      <c r="G103" s="62"/>
      <c r="H103" s="62"/>
      <c r="I103" s="62"/>
      <c r="J103" s="63">
        <f>J179</f>
        <v>0</v>
      </c>
      <c r="L103" s="60"/>
    </row>
    <row r="104" spans="2:12" s="4" customFormat="1" ht="24.95" customHeight="1">
      <c r="B104" s="60"/>
      <c r="D104" s="61" t="s">
        <v>62</v>
      </c>
      <c r="E104" s="62"/>
      <c r="F104" s="62"/>
      <c r="G104" s="62"/>
      <c r="H104" s="62"/>
      <c r="I104" s="62"/>
      <c r="J104" s="63">
        <f>J194</f>
        <v>0</v>
      </c>
      <c r="L104" s="60"/>
    </row>
    <row r="105" spans="2:12" s="4" customFormat="1" ht="24.95" customHeight="1">
      <c r="B105" s="60"/>
      <c r="D105" s="61" t="s">
        <v>63</v>
      </c>
      <c r="E105" s="62"/>
      <c r="F105" s="62"/>
      <c r="G105" s="62"/>
      <c r="H105" s="62"/>
      <c r="I105" s="62"/>
      <c r="J105" s="63">
        <f>J197</f>
        <v>0</v>
      </c>
      <c r="L105" s="60"/>
    </row>
    <row r="106" spans="2:12" s="4" customFormat="1" ht="24.95" customHeight="1">
      <c r="B106" s="60"/>
      <c r="D106" s="61" t="s">
        <v>64</v>
      </c>
      <c r="E106" s="62"/>
      <c r="F106" s="62"/>
      <c r="G106" s="62"/>
      <c r="H106" s="62"/>
      <c r="I106" s="62"/>
      <c r="J106" s="63">
        <f>J210</f>
        <v>0</v>
      </c>
      <c r="L106" s="60"/>
    </row>
    <row r="107" spans="2:12" s="4" customFormat="1" ht="24.95" customHeight="1">
      <c r="B107" s="60"/>
      <c r="D107" s="61" t="s">
        <v>65</v>
      </c>
      <c r="E107" s="62"/>
      <c r="F107" s="62"/>
      <c r="G107" s="62"/>
      <c r="H107" s="62"/>
      <c r="I107" s="62"/>
      <c r="J107" s="63">
        <f>J216</f>
        <v>0</v>
      </c>
      <c r="L107" s="60"/>
    </row>
    <row r="108" spans="2:12" s="4" customFormat="1" ht="24.95" customHeight="1">
      <c r="B108" s="60"/>
      <c r="D108" s="61" t="s">
        <v>66</v>
      </c>
      <c r="E108" s="62"/>
      <c r="F108" s="62"/>
      <c r="G108" s="62"/>
      <c r="H108" s="62"/>
      <c r="I108" s="62"/>
      <c r="J108" s="63">
        <f>J224</f>
        <v>0</v>
      </c>
      <c r="L108" s="60"/>
    </row>
    <row r="109" spans="2:12" s="4" customFormat="1" ht="24.95" customHeight="1">
      <c r="B109" s="60"/>
      <c r="D109" s="61" t="s">
        <v>67</v>
      </c>
      <c r="E109" s="62"/>
      <c r="F109" s="62"/>
      <c r="G109" s="62"/>
      <c r="H109" s="62"/>
      <c r="I109" s="62"/>
      <c r="J109" s="63">
        <f>J229</f>
        <v>0</v>
      </c>
      <c r="L109" s="60"/>
    </row>
    <row r="110" spans="2:12" s="4" customFormat="1" ht="24.95" customHeight="1">
      <c r="B110" s="60"/>
      <c r="D110" s="61" t="s">
        <v>68</v>
      </c>
      <c r="E110" s="62"/>
      <c r="F110" s="62"/>
      <c r="G110" s="62"/>
      <c r="H110" s="62"/>
      <c r="I110" s="62"/>
      <c r="J110" s="63">
        <f>J259</f>
        <v>0</v>
      </c>
      <c r="L110" s="60"/>
    </row>
    <row r="111" spans="2:12" s="4" customFormat="1" ht="24.95" customHeight="1">
      <c r="B111" s="60"/>
      <c r="D111" s="61" t="s">
        <v>69</v>
      </c>
      <c r="E111" s="62"/>
      <c r="F111" s="62"/>
      <c r="G111" s="62"/>
      <c r="H111" s="62"/>
      <c r="I111" s="62"/>
      <c r="J111" s="63">
        <f>J261</f>
        <v>0</v>
      </c>
      <c r="L111" s="60"/>
    </row>
    <row r="112" spans="2:12" s="4" customFormat="1" ht="24.95" customHeight="1">
      <c r="B112" s="60"/>
      <c r="D112" s="61" t="s">
        <v>70</v>
      </c>
      <c r="E112" s="62"/>
      <c r="F112" s="62"/>
      <c r="G112" s="62"/>
      <c r="H112" s="62"/>
      <c r="I112" s="62"/>
      <c r="J112" s="63">
        <f>J274</f>
        <v>0</v>
      </c>
      <c r="L112" s="60"/>
    </row>
    <row r="113" spans="2:12" s="4" customFormat="1" ht="24.95" customHeight="1">
      <c r="B113" s="60"/>
      <c r="D113" s="61" t="s">
        <v>71</v>
      </c>
      <c r="E113" s="62"/>
      <c r="F113" s="62"/>
      <c r="G113" s="62"/>
      <c r="H113" s="62"/>
      <c r="I113" s="62"/>
      <c r="J113" s="63">
        <f>J276</f>
        <v>0</v>
      </c>
      <c r="L113" s="60"/>
    </row>
    <row r="114" spans="2:12" s="4" customFormat="1" ht="24.95" customHeight="1">
      <c r="B114" s="60"/>
      <c r="D114" s="61" t="s">
        <v>72</v>
      </c>
      <c r="E114" s="62"/>
      <c r="F114" s="62"/>
      <c r="G114" s="62"/>
      <c r="H114" s="62"/>
      <c r="I114" s="62"/>
      <c r="J114" s="63">
        <f>J283</f>
        <v>0</v>
      </c>
      <c r="L114" s="60"/>
    </row>
    <row r="115" spans="1:31" s="2" customFormat="1" ht="21.75" customHeight="1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21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2" customFormat="1" ht="6.95" customHeight="1">
      <c r="A116" s="17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1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20" spans="1:31" s="2" customFormat="1" ht="6.95" customHeight="1">
      <c r="A120" s="17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1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2" customFormat="1" ht="24.95" customHeight="1">
      <c r="A121" s="17"/>
      <c r="B121" s="18"/>
      <c r="C121" s="13" t="s">
        <v>73</v>
      </c>
      <c r="D121" s="17"/>
      <c r="E121" s="17"/>
      <c r="F121" s="17"/>
      <c r="G121" s="17"/>
      <c r="H121" s="17"/>
      <c r="I121" s="17"/>
      <c r="J121" s="17"/>
      <c r="K121" s="17"/>
      <c r="L121" s="21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2" customFormat="1" ht="6.95" customHeight="1">
      <c r="A122" s="17"/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2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2" customFormat="1" ht="12" customHeight="1">
      <c r="A123" s="17"/>
      <c r="B123" s="18"/>
      <c r="C123" s="15" t="s">
        <v>6</v>
      </c>
      <c r="D123" s="17"/>
      <c r="E123" s="17"/>
      <c r="F123" s="17"/>
      <c r="G123" s="17"/>
      <c r="H123" s="17"/>
      <c r="I123" s="17"/>
      <c r="J123" s="17"/>
      <c r="K123" s="17"/>
      <c r="L123" s="2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2" customFormat="1" ht="16.5" customHeight="1">
      <c r="A124" s="17"/>
      <c r="B124" s="18"/>
      <c r="C124" s="17"/>
      <c r="D124" s="17"/>
      <c r="E124" s="135" t="str">
        <f>E7</f>
        <v>Rožďalovice MK ul. Spojovací budoucí III/27523</v>
      </c>
      <c r="F124" s="136"/>
      <c r="G124" s="136"/>
      <c r="H124" s="136"/>
      <c r="I124" s="17"/>
      <c r="J124" s="17"/>
      <c r="K124" s="17"/>
      <c r="L124" s="2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2" customFormat="1" ht="12" customHeight="1">
      <c r="A125" s="17"/>
      <c r="B125" s="18"/>
      <c r="C125" s="15" t="s">
        <v>48</v>
      </c>
      <c r="D125" s="17"/>
      <c r="E125" s="17"/>
      <c r="F125" s="17"/>
      <c r="G125" s="17"/>
      <c r="H125" s="17"/>
      <c r="I125" s="17"/>
      <c r="J125" s="17"/>
      <c r="K125" s="17"/>
      <c r="L125" s="21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2" customFormat="1" ht="16.5" customHeight="1">
      <c r="A126" s="17"/>
      <c r="B126" s="18"/>
      <c r="C126" s="17"/>
      <c r="D126" s="17"/>
      <c r="E126" s="133" t="str">
        <f>E9</f>
        <v>KOM - Komunikace</v>
      </c>
      <c r="F126" s="134"/>
      <c r="G126" s="134"/>
      <c r="H126" s="134"/>
      <c r="I126" s="17"/>
      <c r="J126" s="17"/>
      <c r="K126" s="17"/>
      <c r="L126" s="21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2" customFormat="1" ht="6.95" customHeight="1">
      <c r="A127" s="17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21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2" customFormat="1" ht="12" customHeight="1">
      <c r="A128" s="17"/>
      <c r="B128" s="18"/>
      <c r="C128" s="15" t="s">
        <v>9</v>
      </c>
      <c r="D128" s="17"/>
      <c r="E128" s="17"/>
      <c r="F128" s="14" t="str">
        <f>F12</f>
        <v xml:space="preserve"> </v>
      </c>
      <c r="G128" s="17"/>
      <c r="H128" s="17"/>
      <c r="I128" s="15" t="s">
        <v>11</v>
      </c>
      <c r="J128" s="30" t="str">
        <f>IF(J12="","",J12)</f>
        <v/>
      </c>
      <c r="K128" s="17"/>
      <c r="L128" s="21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s="2" customFormat="1" ht="6.95" customHeight="1">
      <c r="A129" s="17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21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s="2" customFormat="1" ht="15.2" customHeight="1">
      <c r="A130" s="17"/>
      <c r="B130" s="18"/>
      <c r="C130" s="15" t="s">
        <v>12</v>
      </c>
      <c r="D130" s="17"/>
      <c r="E130" s="17"/>
      <c r="F130" s="14" t="str">
        <f>E15</f>
        <v>Středočeský kraj a Město Rožďalovice</v>
      </c>
      <c r="G130" s="17"/>
      <c r="H130" s="17"/>
      <c r="I130" s="15" t="s">
        <v>16</v>
      </c>
      <c r="J130" s="16">
        <f>E21</f>
        <v>0</v>
      </c>
      <c r="K130" s="17"/>
      <c r="L130" s="2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s="2" customFormat="1" ht="15.2" customHeight="1">
      <c r="A131" s="17"/>
      <c r="B131" s="18"/>
      <c r="C131" s="15" t="s">
        <v>15</v>
      </c>
      <c r="D131" s="17"/>
      <c r="E131" s="17"/>
      <c r="F131" s="14" t="str">
        <f>IF(E18="","",E18)</f>
        <v/>
      </c>
      <c r="G131" s="17"/>
      <c r="H131" s="17"/>
      <c r="I131" s="15" t="s">
        <v>18</v>
      </c>
      <c r="J131" s="16">
        <f>E24</f>
        <v>0</v>
      </c>
      <c r="K131" s="17"/>
      <c r="L131" s="21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s="2" customFormat="1" ht="10.35" customHeight="1">
      <c r="A132" s="17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21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s="5" customFormat="1" ht="29.25" customHeight="1">
      <c r="A133" s="64"/>
      <c r="B133" s="65"/>
      <c r="C133" s="66" t="s">
        <v>74</v>
      </c>
      <c r="D133" s="67" t="s">
        <v>41</v>
      </c>
      <c r="E133" s="67" t="s">
        <v>39</v>
      </c>
      <c r="F133" s="67" t="s">
        <v>40</v>
      </c>
      <c r="G133" s="67" t="s">
        <v>75</v>
      </c>
      <c r="H133" s="67" t="s">
        <v>76</v>
      </c>
      <c r="I133" s="67" t="s">
        <v>77</v>
      </c>
      <c r="J133" s="68" t="s">
        <v>52</v>
      </c>
      <c r="K133" s="69" t="s">
        <v>78</v>
      </c>
      <c r="L133" s="70"/>
      <c r="M133" s="33" t="s">
        <v>0</v>
      </c>
      <c r="N133" s="34" t="s">
        <v>24</v>
      </c>
      <c r="O133" s="34" t="s">
        <v>79</v>
      </c>
      <c r="P133" s="34" t="s">
        <v>80</v>
      </c>
      <c r="Q133" s="34" t="s">
        <v>81</v>
      </c>
      <c r="R133" s="34" t="s">
        <v>82</v>
      </c>
      <c r="S133" s="34" t="s">
        <v>83</v>
      </c>
      <c r="T133" s="35" t="s">
        <v>84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63" s="2" customFormat="1" ht="22.9" customHeight="1">
      <c r="A134" s="17"/>
      <c r="B134" s="18"/>
      <c r="C134" s="38" t="s">
        <v>85</v>
      </c>
      <c r="D134" s="17"/>
      <c r="E134" s="17"/>
      <c r="F134" s="17"/>
      <c r="G134" s="17"/>
      <c r="H134" s="17"/>
      <c r="I134" s="17"/>
      <c r="J134" s="71">
        <f>BK134</f>
        <v>0</v>
      </c>
      <c r="K134" s="17"/>
      <c r="L134" s="18"/>
      <c r="M134" s="36"/>
      <c r="N134" s="31"/>
      <c r="O134" s="37"/>
      <c r="P134" s="72">
        <f>P135+P140+P147+P161+P171+P175+P179+P194+P197+P210+P216+P224+P229+P259+P261+P274+P276+P283</f>
        <v>546.094096</v>
      </c>
      <c r="Q134" s="37"/>
      <c r="R134" s="72">
        <f>R135+R140+R147+R161+R171+R175+R179+R194+R197+R210+R216+R224+R229+R259+R261+R274+R276+R283</f>
        <v>178.05953692</v>
      </c>
      <c r="S134" s="37"/>
      <c r="T134" s="73">
        <f>T135+T140+T147+T161+T171+T175+T179+T194+T197+T210+T216+T224+T229+T259+T261+T274+T276+T283</f>
        <v>2140.138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T134" s="9" t="s">
        <v>42</v>
      </c>
      <c r="AU134" s="9" t="s">
        <v>54</v>
      </c>
      <c r="BK134" s="74">
        <f>BK135+BK140+BK147+BK161+BK171+BK175+BK179+BK194+BK197+BK210+BK216+BK224+BK229+BK259+BK261+BK274+BK276+BK283</f>
        <v>0</v>
      </c>
    </row>
    <row r="135" spans="2:63" s="6" customFormat="1" ht="25.9" customHeight="1">
      <c r="B135" s="75"/>
      <c r="D135" s="76" t="s">
        <v>42</v>
      </c>
      <c r="E135" s="77" t="s">
        <v>43</v>
      </c>
      <c r="F135" s="77" t="s">
        <v>86</v>
      </c>
      <c r="J135" s="78">
        <f>BK135</f>
        <v>0</v>
      </c>
      <c r="L135" s="75"/>
      <c r="M135" s="79"/>
      <c r="N135" s="80"/>
      <c r="O135" s="80"/>
      <c r="P135" s="81">
        <f>SUM(P136:P139)</f>
        <v>0</v>
      </c>
      <c r="Q135" s="80"/>
      <c r="R135" s="81">
        <f>SUM(R136:R139)</f>
        <v>0</v>
      </c>
      <c r="S135" s="80"/>
      <c r="T135" s="82">
        <f>SUM(T136:T139)</f>
        <v>0</v>
      </c>
      <c r="AR135" s="76" t="s">
        <v>44</v>
      </c>
      <c r="AT135" s="83" t="s">
        <v>42</v>
      </c>
      <c r="AU135" s="83" t="s">
        <v>43</v>
      </c>
      <c r="AY135" s="76" t="s">
        <v>87</v>
      </c>
      <c r="BK135" s="84">
        <f>SUM(BK136:BK139)</f>
        <v>0</v>
      </c>
    </row>
    <row r="136" spans="1:65" s="2" customFormat="1" ht="16.5" customHeight="1">
      <c r="A136" s="17"/>
      <c r="B136" s="85"/>
      <c r="C136" s="86" t="s">
        <v>44</v>
      </c>
      <c r="D136" s="86" t="s">
        <v>88</v>
      </c>
      <c r="E136" s="87" t="s">
        <v>89</v>
      </c>
      <c r="F136" s="88" t="s">
        <v>90</v>
      </c>
      <c r="G136" s="89" t="s">
        <v>91</v>
      </c>
      <c r="H136" s="90">
        <v>1</v>
      </c>
      <c r="I136" s="91"/>
      <c r="J136" s="91">
        <f>ROUND(I136*H136,2)</f>
        <v>0</v>
      </c>
      <c r="K136" s="92"/>
      <c r="L136" s="18"/>
      <c r="M136" s="93" t="s">
        <v>0</v>
      </c>
      <c r="N136" s="94" t="s">
        <v>25</v>
      </c>
      <c r="O136" s="95">
        <v>0</v>
      </c>
      <c r="P136" s="95">
        <f>O136*H136</f>
        <v>0</v>
      </c>
      <c r="Q136" s="95">
        <v>0</v>
      </c>
      <c r="R136" s="95">
        <f>Q136*H136</f>
        <v>0</v>
      </c>
      <c r="S136" s="95">
        <v>0</v>
      </c>
      <c r="T136" s="96">
        <f>S136*H136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97" t="s">
        <v>92</v>
      </c>
      <c r="AT136" s="97" t="s">
        <v>88</v>
      </c>
      <c r="AU136" s="97" t="s">
        <v>44</v>
      </c>
      <c r="AY136" s="9" t="s">
        <v>87</v>
      </c>
      <c r="BE136" s="98">
        <f>IF(N136="základní",J136,0)</f>
        <v>0</v>
      </c>
      <c r="BF136" s="98">
        <f>IF(N136="snížená",J136,0)</f>
        <v>0</v>
      </c>
      <c r="BG136" s="98">
        <f>IF(N136="zákl. přenesená",J136,0)</f>
        <v>0</v>
      </c>
      <c r="BH136" s="98">
        <f>IF(N136="sníž. přenesená",J136,0)</f>
        <v>0</v>
      </c>
      <c r="BI136" s="98">
        <f>IF(N136="nulová",J136,0)</f>
        <v>0</v>
      </c>
      <c r="BJ136" s="9" t="s">
        <v>44</v>
      </c>
      <c r="BK136" s="98">
        <f>ROUND(I136*H136,2)</f>
        <v>0</v>
      </c>
      <c r="BL136" s="9" t="s">
        <v>92</v>
      </c>
      <c r="BM136" s="97" t="s">
        <v>46</v>
      </c>
    </row>
    <row r="137" spans="1:65" s="2" customFormat="1" ht="16.5" customHeight="1">
      <c r="A137" s="17"/>
      <c r="B137" s="85"/>
      <c r="C137" s="86" t="s">
        <v>46</v>
      </c>
      <c r="D137" s="86" t="s">
        <v>88</v>
      </c>
      <c r="E137" s="87" t="s">
        <v>93</v>
      </c>
      <c r="F137" s="88" t="s">
        <v>94</v>
      </c>
      <c r="G137" s="89" t="s">
        <v>91</v>
      </c>
      <c r="H137" s="90">
        <v>1</v>
      </c>
      <c r="I137" s="91"/>
      <c r="J137" s="91">
        <f>ROUND(I137*H137,2)</f>
        <v>0</v>
      </c>
      <c r="K137" s="92"/>
      <c r="L137" s="18"/>
      <c r="M137" s="93" t="s">
        <v>0</v>
      </c>
      <c r="N137" s="94" t="s">
        <v>25</v>
      </c>
      <c r="O137" s="95">
        <v>0</v>
      </c>
      <c r="P137" s="95">
        <f>O137*H137</f>
        <v>0</v>
      </c>
      <c r="Q137" s="95">
        <v>0</v>
      </c>
      <c r="R137" s="95">
        <f>Q137*H137</f>
        <v>0</v>
      </c>
      <c r="S137" s="95">
        <v>0</v>
      </c>
      <c r="T137" s="96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97" t="s">
        <v>92</v>
      </c>
      <c r="AT137" s="97" t="s">
        <v>88</v>
      </c>
      <c r="AU137" s="97" t="s">
        <v>44</v>
      </c>
      <c r="AY137" s="9" t="s">
        <v>87</v>
      </c>
      <c r="BE137" s="98">
        <f>IF(N137="základní",J137,0)</f>
        <v>0</v>
      </c>
      <c r="BF137" s="98">
        <f>IF(N137="snížená",J137,0)</f>
        <v>0</v>
      </c>
      <c r="BG137" s="98">
        <f>IF(N137="zákl. přenesená",J137,0)</f>
        <v>0</v>
      </c>
      <c r="BH137" s="98">
        <f>IF(N137="sníž. přenesená",J137,0)</f>
        <v>0</v>
      </c>
      <c r="BI137" s="98">
        <f>IF(N137="nulová",J137,0)</f>
        <v>0</v>
      </c>
      <c r="BJ137" s="9" t="s">
        <v>44</v>
      </c>
      <c r="BK137" s="98">
        <f>ROUND(I137*H137,2)</f>
        <v>0</v>
      </c>
      <c r="BL137" s="9" t="s">
        <v>92</v>
      </c>
      <c r="BM137" s="97" t="s">
        <v>92</v>
      </c>
    </row>
    <row r="138" spans="1:65" s="2" customFormat="1" ht="24" customHeight="1">
      <c r="A138" s="17"/>
      <c r="B138" s="85"/>
      <c r="C138" s="86" t="s">
        <v>95</v>
      </c>
      <c r="D138" s="86" t="s">
        <v>88</v>
      </c>
      <c r="E138" s="87" t="s">
        <v>96</v>
      </c>
      <c r="F138" s="88" t="s">
        <v>97</v>
      </c>
      <c r="G138" s="89" t="s">
        <v>91</v>
      </c>
      <c r="H138" s="90">
        <v>1</v>
      </c>
      <c r="I138" s="91"/>
      <c r="J138" s="91">
        <f>ROUND(I138*H138,2)</f>
        <v>0</v>
      </c>
      <c r="K138" s="92"/>
      <c r="L138" s="18"/>
      <c r="M138" s="93" t="s">
        <v>0</v>
      </c>
      <c r="N138" s="94" t="s">
        <v>25</v>
      </c>
      <c r="O138" s="95">
        <v>0</v>
      </c>
      <c r="P138" s="95">
        <f>O138*H138</f>
        <v>0</v>
      </c>
      <c r="Q138" s="95">
        <v>0</v>
      </c>
      <c r="R138" s="95">
        <f>Q138*H138</f>
        <v>0</v>
      </c>
      <c r="S138" s="95">
        <v>0</v>
      </c>
      <c r="T138" s="96">
        <f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97" t="s">
        <v>92</v>
      </c>
      <c r="AT138" s="97" t="s">
        <v>88</v>
      </c>
      <c r="AU138" s="97" t="s">
        <v>44</v>
      </c>
      <c r="AY138" s="9" t="s">
        <v>87</v>
      </c>
      <c r="BE138" s="98">
        <f>IF(N138="základní",J138,0)</f>
        <v>0</v>
      </c>
      <c r="BF138" s="98">
        <f>IF(N138="snížená",J138,0)</f>
        <v>0</v>
      </c>
      <c r="BG138" s="98">
        <f>IF(N138="zákl. přenesená",J138,0)</f>
        <v>0</v>
      </c>
      <c r="BH138" s="98">
        <f>IF(N138="sníž. přenesená",J138,0)</f>
        <v>0</v>
      </c>
      <c r="BI138" s="98">
        <f>IF(N138="nulová",J138,0)</f>
        <v>0</v>
      </c>
      <c r="BJ138" s="9" t="s">
        <v>44</v>
      </c>
      <c r="BK138" s="98">
        <f>ROUND(I138*H138,2)</f>
        <v>0</v>
      </c>
      <c r="BL138" s="9" t="s">
        <v>92</v>
      </c>
      <c r="BM138" s="97" t="s">
        <v>98</v>
      </c>
    </row>
    <row r="139" spans="1:65" s="2" customFormat="1" ht="16.5" customHeight="1">
      <c r="A139" s="17"/>
      <c r="B139" s="85"/>
      <c r="C139" s="86" t="s">
        <v>92</v>
      </c>
      <c r="D139" s="86" t="s">
        <v>88</v>
      </c>
      <c r="E139" s="87" t="s">
        <v>99</v>
      </c>
      <c r="F139" s="88" t="s">
        <v>100</v>
      </c>
      <c r="G139" s="89" t="s">
        <v>91</v>
      </c>
      <c r="H139" s="90">
        <v>1</v>
      </c>
      <c r="I139" s="91"/>
      <c r="J139" s="91">
        <f>ROUND(I139*H139,2)</f>
        <v>0</v>
      </c>
      <c r="K139" s="92"/>
      <c r="L139" s="18"/>
      <c r="M139" s="93" t="s">
        <v>0</v>
      </c>
      <c r="N139" s="94" t="s">
        <v>25</v>
      </c>
      <c r="O139" s="95">
        <v>0</v>
      </c>
      <c r="P139" s="95">
        <f>O139*H139</f>
        <v>0</v>
      </c>
      <c r="Q139" s="95">
        <v>0</v>
      </c>
      <c r="R139" s="95">
        <f>Q139*H139</f>
        <v>0</v>
      </c>
      <c r="S139" s="95">
        <v>0</v>
      </c>
      <c r="T139" s="96">
        <f>S139*H139</f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97" t="s">
        <v>92</v>
      </c>
      <c r="AT139" s="97" t="s">
        <v>88</v>
      </c>
      <c r="AU139" s="97" t="s">
        <v>44</v>
      </c>
      <c r="AY139" s="9" t="s">
        <v>87</v>
      </c>
      <c r="BE139" s="98">
        <f>IF(N139="základní",J139,0)</f>
        <v>0</v>
      </c>
      <c r="BF139" s="98">
        <f>IF(N139="snížená",J139,0)</f>
        <v>0</v>
      </c>
      <c r="BG139" s="98">
        <f>IF(N139="zákl. přenesená",J139,0)</f>
        <v>0</v>
      </c>
      <c r="BH139" s="98">
        <f>IF(N139="sníž. přenesená",J139,0)</f>
        <v>0</v>
      </c>
      <c r="BI139" s="98">
        <f>IF(N139="nulová",J139,0)</f>
        <v>0</v>
      </c>
      <c r="BJ139" s="9" t="s">
        <v>44</v>
      </c>
      <c r="BK139" s="98">
        <f>ROUND(I139*H139,2)</f>
        <v>0</v>
      </c>
      <c r="BL139" s="9" t="s">
        <v>92</v>
      </c>
      <c r="BM139" s="97" t="s">
        <v>101</v>
      </c>
    </row>
    <row r="140" spans="2:63" s="6" customFormat="1" ht="25.9" customHeight="1">
      <c r="B140" s="75"/>
      <c r="D140" s="76" t="s">
        <v>42</v>
      </c>
      <c r="E140" s="77" t="s">
        <v>102</v>
      </c>
      <c r="F140" s="77" t="s">
        <v>103</v>
      </c>
      <c r="J140" s="78">
        <f>BK140</f>
        <v>0</v>
      </c>
      <c r="L140" s="75"/>
      <c r="M140" s="79"/>
      <c r="N140" s="80"/>
      <c r="O140" s="80"/>
      <c r="P140" s="81">
        <f>SUM(P141:P146)</f>
        <v>357.147</v>
      </c>
      <c r="Q140" s="80"/>
      <c r="R140" s="81">
        <f>SUM(R141:R146)</f>
        <v>0.18459</v>
      </c>
      <c r="S140" s="80"/>
      <c r="T140" s="82">
        <f>SUM(T141:T146)</f>
        <v>2140.138</v>
      </c>
      <c r="AR140" s="76" t="s">
        <v>44</v>
      </c>
      <c r="AT140" s="83" t="s">
        <v>42</v>
      </c>
      <c r="AU140" s="83" t="s">
        <v>43</v>
      </c>
      <c r="AY140" s="76" t="s">
        <v>87</v>
      </c>
      <c r="BK140" s="84">
        <f>SUM(BK141:BK146)</f>
        <v>0</v>
      </c>
    </row>
    <row r="141" spans="1:65" s="2" customFormat="1" ht="16.5" customHeight="1">
      <c r="A141" s="17"/>
      <c r="B141" s="85"/>
      <c r="C141" s="86" t="s">
        <v>104</v>
      </c>
      <c r="D141" s="86" t="s">
        <v>88</v>
      </c>
      <c r="E141" s="87" t="s">
        <v>105</v>
      </c>
      <c r="F141" s="88" t="s">
        <v>106</v>
      </c>
      <c r="G141" s="89" t="s">
        <v>107</v>
      </c>
      <c r="H141" s="90">
        <v>2051</v>
      </c>
      <c r="I141" s="91"/>
      <c r="J141" s="91">
        <f>ROUND(I141*H141,2)</f>
        <v>0</v>
      </c>
      <c r="K141" s="92"/>
      <c r="L141" s="18"/>
      <c r="M141" s="93" t="s">
        <v>0</v>
      </c>
      <c r="N141" s="94" t="s">
        <v>25</v>
      </c>
      <c r="O141" s="95">
        <v>0.009</v>
      </c>
      <c r="P141" s="95">
        <f>O141*H141</f>
        <v>18.459</v>
      </c>
      <c r="Q141" s="95">
        <v>9E-05</v>
      </c>
      <c r="R141" s="95">
        <f>Q141*H141</f>
        <v>0.18459</v>
      </c>
      <c r="S141" s="95">
        <v>0.11</v>
      </c>
      <c r="T141" s="96">
        <f>S141*H141</f>
        <v>225.61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97" t="s">
        <v>92</v>
      </c>
      <c r="AT141" s="97" t="s">
        <v>88</v>
      </c>
      <c r="AU141" s="97" t="s">
        <v>44</v>
      </c>
      <c r="AY141" s="9" t="s">
        <v>87</v>
      </c>
      <c r="BE141" s="98">
        <f>IF(N141="základní",J141,0)</f>
        <v>0</v>
      </c>
      <c r="BF141" s="98">
        <f>IF(N141="snížená",J141,0)</f>
        <v>0</v>
      </c>
      <c r="BG141" s="98">
        <f>IF(N141="zákl. přenesená",J141,0)</f>
        <v>0</v>
      </c>
      <c r="BH141" s="98">
        <f>IF(N141="sníž. přenesená",J141,0)</f>
        <v>0</v>
      </c>
      <c r="BI141" s="98">
        <f>IF(N141="nulová",J141,0)</f>
        <v>0</v>
      </c>
      <c r="BJ141" s="9" t="s">
        <v>44</v>
      </c>
      <c r="BK141" s="98">
        <f>ROUND(I141*H141,2)</f>
        <v>0</v>
      </c>
      <c r="BL141" s="9" t="s">
        <v>92</v>
      </c>
      <c r="BM141" s="97" t="s">
        <v>108</v>
      </c>
    </row>
    <row r="142" spans="2:51" s="7" customFormat="1" ht="12">
      <c r="B142" s="99"/>
      <c r="D142" s="100" t="s">
        <v>109</v>
      </c>
      <c r="E142" s="101" t="s">
        <v>0</v>
      </c>
      <c r="F142" s="102" t="s">
        <v>110</v>
      </c>
      <c r="H142" s="103">
        <v>2051</v>
      </c>
      <c r="L142" s="99"/>
      <c r="M142" s="104"/>
      <c r="N142" s="105"/>
      <c r="O142" s="105"/>
      <c r="P142" s="105"/>
      <c r="Q142" s="105"/>
      <c r="R142" s="105"/>
      <c r="S142" s="105"/>
      <c r="T142" s="106"/>
      <c r="AT142" s="101" t="s">
        <v>109</v>
      </c>
      <c r="AU142" s="101" t="s">
        <v>44</v>
      </c>
      <c r="AV142" s="7" t="s">
        <v>46</v>
      </c>
      <c r="AW142" s="7" t="s">
        <v>17</v>
      </c>
      <c r="AX142" s="7" t="s">
        <v>44</v>
      </c>
      <c r="AY142" s="101" t="s">
        <v>87</v>
      </c>
    </row>
    <row r="143" spans="1:65" s="2" customFormat="1" ht="24" customHeight="1">
      <c r="A143" s="17"/>
      <c r="B143" s="85"/>
      <c r="C143" s="86" t="s">
        <v>111</v>
      </c>
      <c r="D143" s="86" t="s">
        <v>88</v>
      </c>
      <c r="E143" s="87" t="s">
        <v>112</v>
      </c>
      <c r="F143" s="88" t="s">
        <v>113</v>
      </c>
      <c r="G143" s="89" t="s">
        <v>107</v>
      </c>
      <c r="H143" s="90">
        <v>2352</v>
      </c>
      <c r="I143" s="91"/>
      <c r="J143" s="91">
        <f>ROUND(I143*H143,2)</f>
        <v>0</v>
      </c>
      <c r="K143" s="92"/>
      <c r="L143" s="18"/>
      <c r="M143" s="93" t="s">
        <v>0</v>
      </c>
      <c r="N143" s="94" t="s">
        <v>25</v>
      </c>
      <c r="O143" s="95">
        <v>0.144</v>
      </c>
      <c r="P143" s="95">
        <f>O143*H143</f>
        <v>338.688</v>
      </c>
      <c r="Q143" s="95">
        <v>0</v>
      </c>
      <c r="R143" s="95">
        <f>Q143*H143</f>
        <v>0</v>
      </c>
      <c r="S143" s="95">
        <v>0.814</v>
      </c>
      <c r="T143" s="96">
        <f>S143*H143</f>
        <v>1914.5279999999998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97" t="s">
        <v>92</v>
      </c>
      <c r="AT143" s="97" t="s">
        <v>88</v>
      </c>
      <c r="AU143" s="97" t="s">
        <v>44</v>
      </c>
      <c r="AY143" s="9" t="s">
        <v>87</v>
      </c>
      <c r="BE143" s="98">
        <f>IF(N143="základní",J143,0)</f>
        <v>0</v>
      </c>
      <c r="BF143" s="98">
        <f>IF(N143="snížená",J143,0)</f>
        <v>0</v>
      </c>
      <c r="BG143" s="98">
        <f>IF(N143="zákl. přenesená",J143,0)</f>
        <v>0</v>
      </c>
      <c r="BH143" s="98">
        <f>IF(N143="sníž. přenesená",J143,0)</f>
        <v>0</v>
      </c>
      <c r="BI143" s="98">
        <f>IF(N143="nulová",J143,0)</f>
        <v>0</v>
      </c>
      <c r="BJ143" s="9" t="s">
        <v>44</v>
      </c>
      <c r="BK143" s="98">
        <f>ROUND(I143*H143,2)</f>
        <v>0</v>
      </c>
      <c r="BL143" s="9" t="s">
        <v>92</v>
      </c>
      <c r="BM143" s="97" t="s">
        <v>114</v>
      </c>
    </row>
    <row r="144" spans="2:51" s="7" customFormat="1" ht="12">
      <c r="B144" s="99"/>
      <c r="D144" s="100" t="s">
        <v>109</v>
      </c>
      <c r="E144" s="101" t="s">
        <v>0</v>
      </c>
      <c r="F144" s="102" t="s">
        <v>110</v>
      </c>
      <c r="H144" s="103">
        <v>2051</v>
      </c>
      <c r="L144" s="99"/>
      <c r="M144" s="104"/>
      <c r="N144" s="105"/>
      <c r="O144" s="105"/>
      <c r="P144" s="105"/>
      <c r="Q144" s="105"/>
      <c r="R144" s="105"/>
      <c r="S144" s="105"/>
      <c r="T144" s="106"/>
      <c r="AT144" s="101" t="s">
        <v>109</v>
      </c>
      <c r="AU144" s="101" t="s">
        <v>44</v>
      </c>
      <c r="AV144" s="7" t="s">
        <v>46</v>
      </c>
      <c r="AW144" s="7" t="s">
        <v>17</v>
      </c>
      <c r="AX144" s="7" t="s">
        <v>43</v>
      </c>
      <c r="AY144" s="101" t="s">
        <v>87</v>
      </c>
    </row>
    <row r="145" spans="2:51" s="7" customFormat="1" ht="22.5">
      <c r="B145" s="99"/>
      <c r="D145" s="100" t="s">
        <v>109</v>
      </c>
      <c r="E145" s="101" t="s">
        <v>0</v>
      </c>
      <c r="F145" s="102" t="s">
        <v>115</v>
      </c>
      <c r="H145" s="103">
        <v>301</v>
      </c>
      <c r="L145" s="99"/>
      <c r="M145" s="104"/>
      <c r="N145" s="105"/>
      <c r="O145" s="105"/>
      <c r="P145" s="105"/>
      <c r="Q145" s="105"/>
      <c r="R145" s="105"/>
      <c r="S145" s="105"/>
      <c r="T145" s="106"/>
      <c r="AT145" s="101" t="s">
        <v>109</v>
      </c>
      <c r="AU145" s="101" t="s">
        <v>44</v>
      </c>
      <c r="AV145" s="7" t="s">
        <v>46</v>
      </c>
      <c r="AW145" s="7" t="s">
        <v>17</v>
      </c>
      <c r="AX145" s="7" t="s">
        <v>43</v>
      </c>
      <c r="AY145" s="101" t="s">
        <v>87</v>
      </c>
    </row>
    <row r="146" spans="2:51" s="8" customFormat="1" ht="12">
      <c r="B146" s="107"/>
      <c r="D146" s="100" t="s">
        <v>109</v>
      </c>
      <c r="E146" s="108" t="s">
        <v>0</v>
      </c>
      <c r="F146" s="109" t="s">
        <v>116</v>
      </c>
      <c r="H146" s="110">
        <v>2352</v>
      </c>
      <c r="L146" s="107"/>
      <c r="M146" s="111"/>
      <c r="N146" s="112"/>
      <c r="O146" s="112"/>
      <c r="P146" s="112"/>
      <c r="Q146" s="112"/>
      <c r="R146" s="112"/>
      <c r="S146" s="112"/>
      <c r="T146" s="113"/>
      <c r="AT146" s="108" t="s">
        <v>109</v>
      </c>
      <c r="AU146" s="108" t="s">
        <v>44</v>
      </c>
      <c r="AV146" s="8" t="s">
        <v>92</v>
      </c>
      <c r="AW146" s="8" t="s">
        <v>17</v>
      </c>
      <c r="AX146" s="8" t="s">
        <v>44</v>
      </c>
      <c r="AY146" s="108" t="s">
        <v>87</v>
      </c>
    </row>
    <row r="147" spans="2:63" s="6" customFormat="1" ht="25.9" customHeight="1">
      <c r="B147" s="75"/>
      <c r="D147" s="76" t="s">
        <v>42</v>
      </c>
      <c r="E147" s="77" t="s">
        <v>117</v>
      </c>
      <c r="F147" s="77" t="s">
        <v>118</v>
      </c>
      <c r="J147" s="78">
        <f>BK147</f>
        <v>0</v>
      </c>
      <c r="L147" s="75"/>
      <c r="M147" s="79"/>
      <c r="N147" s="80"/>
      <c r="O147" s="80"/>
      <c r="P147" s="81">
        <f>SUM(P148:P160)</f>
        <v>0</v>
      </c>
      <c r="Q147" s="80"/>
      <c r="R147" s="81">
        <f>SUM(R148:R160)</f>
        <v>0</v>
      </c>
      <c r="S147" s="80"/>
      <c r="T147" s="82">
        <f>SUM(T148:T160)</f>
        <v>0</v>
      </c>
      <c r="AR147" s="76" t="s">
        <v>44</v>
      </c>
      <c r="AT147" s="83" t="s">
        <v>42</v>
      </c>
      <c r="AU147" s="83" t="s">
        <v>43</v>
      </c>
      <c r="AY147" s="76" t="s">
        <v>87</v>
      </c>
      <c r="BK147" s="84">
        <f>SUM(BK148:BK160)</f>
        <v>0</v>
      </c>
    </row>
    <row r="148" spans="1:65" s="2" customFormat="1" ht="16.5" customHeight="1">
      <c r="A148" s="17"/>
      <c r="B148" s="85"/>
      <c r="C148" s="86" t="s">
        <v>119</v>
      </c>
      <c r="D148" s="86" t="s">
        <v>88</v>
      </c>
      <c r="E148" s="87" t="s">
        <v>120</v>
      </c>
      <c r="F148" s="88" t="s">
        <v>121</v>
      </c>
      <c r="G148" s="89" t="s">
        <v>122</v>
      </c>
      <c r="H148" s="90">
        <v>0.16</v>
      </c>
      <c r="I148" s="91"/>
      <c r="J148" s="91">
        <f>ROUND(I148*H148,2)</f>
        <v>0</v>
      </c>
      <c r="K148" s="92"/>
      <c r="L148" s="18"/>
      <c r="M148" s="93" t="s">
        <v>0</v>
      </c>
      <c r="N148" s="94" t="s">
        <v>25</v>
      </c>
      <c r="O148" s="95">
        <v>0</v>
      </c>
      <c r="P148" s="95">
        <f>O148*H148</f>
        <v>0</v>
      </c>
      <c r="Q148" s="95">
        <v>0</v>
      </c>
      <c r="R148" s="95">
        <f>Q148*H148</f>
        <v>0</v>
      </c>
      <c r="S148" s="95">
        <v>0</v>
      </c>
      <c r="T148" s="96">
        <f>S148*H148</f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97" t="s">
        <v>92</v>
      </c>
      <c r="AT148" s="97" t="s">
        <v>88</v>
      </c>
      <c r="AU148" s="97" t="s">
        <v>44</v>
      </c>
      <c r="AY148" s="9" t="s">
        <v>87</v>
      </c>
      <c r="BE148" s="98">
        <f>IF(N148="základní",J148,0)</f>
        <v>0</v>
      </c>
      <c r="BF148" s="98">
        <f>IF(N148="snížená",J148,0)</f>
        <v>0</v>
      </c>
      <c r="BG148" s="98">
        <f>IF(N148="zákl. přenesená",J148,0)</f>
        <v>0</v>
      </c>
      <c r="BH148" s="98">
        <f>IF(N148="sníž. přenesená",J148,0)</f>
        <v>0</v>
      </c>
      <c r="BI148" s="98">
        <f>IF(N148="nulová",J148,0)</f>
        <v>0</v>
      </c>
      <c r="BJ148" s="9" t="s">
        <v>44</v>
      </c>
      <c r="BK148" s="98">
        <f>ROUND(I148*H148,2)</f>
        <v>0</v>
      </c>
      <c r="BL148" s="9" t="s">
        <v>92</v>
      </c>
      <c r="BM148" s="97" t="s">
        <v>123</v>
      </c>
    </row>
    <row r="149" spans="2:51" s="7" customFormat="1" ht="12">
      <c r="B149" s="99"/>
      <c r="D149" s="100" t="s">
        <v>109</v>
      </c>
      <c r="E149" s="101" t="s">
        <v>0</v>
      </c>
      <c r="F149" s="102" t="s">
        <v>124</v>
      </c>
      <c r="H149" s="103">
        <v>0.16</v>
      </c>
      <c r="L149" s="99"/>
      <c r="M149" s="104"/>
      <c r="N149" s="105"/>
      <c r="O149" s="105"/>
      <c r="P149" s="105"/>
      <c r="Q149" s="105"/>
      <c r="R149" s="105"/>
      <c r="S149" s="105"/>
      <c r="T149" s="106"/>
      <c r="AT149" s="101" t="s">
        <v>109</v>
      </c>
      <c r="AU149" s="101" t="s">
        <v>44</v>
      </c>
      <c r="AV149" s="7" t="s">
        <v>46</v>
      </c>
      <c r="AW149" s="7" t="s">
        <v>17</v>
      </c>
      <c r="AX149" s="7" t="s">
        <v>43</v>
      </c>
      <c r="AY149" s="101" t="s">
        <v>87</v>
      </c>
    </row>
    <row r="150" spans="2:51" s="8" customFormat="1" ht="12">
      <c r="B150" s="107"/>
      <c r="D150" s="100" t="s">
        <v>109</v>
      </c>
      <c r="E150" s="108" t="s">
        <v>0</v>
      </c>
      <c r="F150" s="109" t="s">
        <v>116</v>
      </c>
      <c r="H150" s="110">
        <v>0.16</v>
      </c>
      <c r="L150" s="107"/>
      <c r="M150" s="111"/>
      <c r="N150" s="112"/>
      <c r="O150" s="112"/>
      <c r="P150" s="112"/>
      <c r="Q150" s="112"/>
      <c r="R150" s="112"/>
      <c r="S150" s="112"/>
      <c r="T150" s="113"/>
      <c r="AT150" s="108" t="s">
        <v>109</v>
      </c>
      <c r="AU150" s="108" t="s">
        <v>44</v>
      </c>
      <c r="AV150" s="8" t="s">
        <v>92</v>
      </c>
      <c r="AW150" s="8" t="s">
        <v>17</v>
      </c>
      <c r="AX150" s="8" t="s">
        <v>44</v>
      </c>
      <c r="AY150" s="108" t="s">
        <v>87</v>
      </c>
    </row>
    <row r="151" spans="1:65" s="2" customFormat="1" ht="24" customHeight="1">
      <c r="A151" s="17"/>
      <c r="B151" s="85"/>
      <c r="C151" s="86" t="s">
        <v>101</v>
      </c>
      <c r="D151" s="86" t="s">
        <v>88</v>
      </c>
      <c r="E151" s="87" t="s">
        <v>125</v>
      </c>
      <c r="F151" s="88" t="s">
        <v>126</v>
      </c>
      <c r="G151" s="89" t="s">
        <v>122</v>
      </c>
      <c r="H151" s="90">
        <v>118.1</v>
      </c>
      <c r="I151" s="91"/>
      <c r="J151" s="91">
        <f>ROUND(I151*H151,2)</f>
        <v>0</v>
      </c>
      <c r="K151" s="92"/>
      <c r="L151" s="18"/>
      <c r="M151" s="93" t="s">
        <v>0</v>
      </c>
      <c r="N151" s="94" t="s">
        <v>25</v>
      </c>
      <c r="O151" s="95">
        <v>0</v>
      </c>
      <c r="P151" s="95">
        <f>O151*H151</f>
        <v>0</v>
      </c>
      <c r="Q151" s="95">
        <v>0</v>
      </c>
      <c r="R151" s="95">
        <f>Q151*H151</f>
        <v>0</v>
      </c>
      <c r="S151" s="95">
        <v>0</v>
      </c>
      <c r="T151" s="96">
        <f>S151*H151</f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97" t="s">
        <v>92</v>
      </c>
      <c r="AT151" s="97" t="s">
        <v>88</v>
      </c>
      <c r="AU151" s="97" t="s">
        <v>44</v>
      </c>
      <c r="AY151" s="9" t="s">
        <v>87</v>
      </c>
      <c r="BE151" s="98">
        <f>IF(N151="základní",J151,0)</f>
        <v>0</v>
      </c>
      <c r="BF151" s="98">
        <f>IF(N151="snížená",J151,0)</f>
        <v>0</v>
      </c>
      <c r="BG151" s="98">
        <f>IF(N151="zákl. přenesená",J151,0)</f>
        <v>0</v>
      </c>
      <c r="BH151" s="98">
        <f>IF(N151="sníž. přenesená",J151,0)</f>
        <v>0</v>
      </c>
      <c r="BI151" s="98">
        <f>IF(N151="nulová",J151,0)</f>
        <v>0</v>
      </c>
      <c r="BJ151" s="9" t="s">
        <v>44</v>
      </c>
      <c r="BK151" s="98">
        <f>ROUND(I151*H151,2)</f>
        <v>0</v>
      </c>
      <c r="BL151" s="9" t="s">
        <v>92</v>
      </c>
      <c r="BM151" s="97" t="s">
        <v>127</v>
      </c>
    </row>
    <row r="152" spans="2:51" s="7" customFormat="1" ht="12">
      <c r="B152" s="99"/>
      <c r="D152" s="100" t="s">
        <v>109</v>
      </c>
      <c r="E152" s="101" t="s">
        <v>0</v>
      </c>
      <c r="F152" s="102" t="s">
        <v>128</v>
      </c>
      <c r="H152" s="103">
        <v>70.1</v>
      </c>
      <c r="L152" s="99"/>
      <c r="M152" s="104"/>
      <c r="N152" s="105"/>
      <c r="O152" s="105"/>
      <c r="P152" s="105"/>
      <c r="Q152" s="105"/>
      <c r="R152" s="105"/>
      <c r="S152" s="105"/>
      <c r="T152" s="106"/>
      <c r="AT152" s="101" t="s">
        <v>109</v>
      </c>
      <c r="AU152" s="101" t="s">
        <v>44</v>
      </c>
      <c r="AV152" s="7" t="s">
        <v>46</v>
      </c>
      <c r="AW152" s="7" t="s">
        <v>17</v>
      </c>
      <c r="AX152" s="7" t="s">
        <v>43</v>
      </c>
      <c r="AY152" s="101" t="s">
        <v>87</v>
      </c>
    </row>
    <row r="153" spans="2:51" s="7" customFormat="1" ht="12">
      <c r="B153" s="99"/>
      <c r="D153" s="100" t="s">
        <v>109</v>
      </c>
      <c r="E153" s="101" t="s">
        <v>0</v>
      </c>
      <c r="F153" s="102" t="s">
        <v>129</v>
      </c>
      <c r="H153" s="103">
        <v>48</v>
      </c>
      <c r="L153" s="99"/>
      <c r="M153" s="104"/>
      <c r="N153" s="105"/>
      <c r="O153" s="105"/>
      <c r="P153" s="105"/>
      <c r="Q153" s="105"/>
      <c r="R153" s="105"/>
      <c r="S153" s="105"/>
      <c r="T153" s="106"/>
      <c r="AT153" s="101" t="s">
        <v>109</v>
      </c>
      <c r="AU153" s="101" t="s">
        <v>44</v>
      </c>
      <c r="AV153" s="7" t="s">
        <v>46</v>
      </c>
      <c r="AW153" s="7" t="s">
        <v>17</v>
      </c>
      <c r="AX153" s="7" t="s">
        <v>43</v>
      </c>
      <c r="AY153" s="101" t="s">
        <v>87</v>
      </c>
    </row>
    <row r="154" spans="2:51" s="8" customFormat="1" ht="12">
      <c r="B154" s="107"/>
      <c r="D154" s="100" t="s">
        <v>109</v>
      </c>
      <c r="E154" s="108" t="s">
        <v>0</v>
      </c>
      <c r="F154" s="109" t="s">
        <v>116</v>
      </c>
      <c r="H154" s="110">
        <v>118.1</v>
      </c>
      <c r="L154" s="107"/>
      <c r="M154" s="111"/>
      <c r="N154" s="112"/>
      <c r="O154" s="112"/>
      <c r="P154" s="112"/>
      <c r="Q154" s="112"/>
      <c r="R154" s="112"/>
      <c r="S154" s="112"/>
      <c r="T154" s="113"/>
      <c r="AT154" s="108" t="s">
        <v>109</v>
      </c>
      <c r="AU154" s="108" t="s">
        <v>44</v>
      </c>
      <c r="AV154" s="8" t="s">
        <v>92</v>
      </c>
      <c r="AW154" s="8" t="s">
        <v>17</v>
      </c>
      <c r="AX154" s="8" t="s">
        <v>44</v>
      </c>
      <c r="AY154" s="108" t="s">
        <v>87</v>
      </c>
    </row>
    <row r="155" spans="1:65" s="2" customFormat="1" ht="16.5" customHeight="1">
      <c r="A155" s="17"/>
      <c r="B155" s="85"/>
      <c r="C155" s="86" t="s">
        <v>130</v>
      </c>
      <c r="D155" s="86" t="s">
        <v>88</v>
      </c>
      <c r="E155" s="87" t="s">
        <v>131</v>
      </c>
      <c r="F155" s="88" t="s">
        <v>132</v>
      </c>
      <c r="G155" s="89" t="s">
        <v>122</v>
      </c>
      <c r="H155" s="90">
        <v>139.2</v>
      </c>
      <c r="I155" s="91"/>
      <c r="J155" s="91">
        <f>ROUND(I155*H155,2)</f>
        <v>0</v>
      </c>
      <c r="K155" s="92"/>
      <c r="L155" s="18"/>
      <c r="M155" s="93" t="s">
        <v>0</v>
      </c>
      <c r="N155" s="94" t="s">
        <v>25</v>
      </c>
      <c r="O155" s="95">
        <v>0</v>
      </c>
      <c r="P155" s="95">
        <f>O155*H155</f>
        <v>0</v>
      </c>
      <c r="Q155" s="95">
        <v>0</v>
      </c>
      <c r="R155" s="95">
        <f>Q155*H155</f>
        <v>0</v>
      </c>
      <c r="S155" s="95">
        <v>0</v>
      </c>
      <c r="T155" s="96">
        <f>S155*H155</f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97" t="s">
        <v>92</v>
      </c>
      <c r="AT155" s="97" t="s">
        <v>88</v>
      </c>
      <c r="AU155" s="97" t="s">
        <v>44</v>
      </c>
      <c r="AY155" s="9" t="s">
        <v>87</v>
      </c>
      <c r="BE155" s="98">
        <f>IF(N155="základní",J155,0)</f>
        <v>0</v>
      </c>
      <c r="BF155" s="98">
        <f>IF(N155="snížená",J155,0)</f>
        <v>0</v>
      </c>
      <c r="BG155" s="98">
        <f>IF(N155="zákl. přenesená",J155,0)</f>
        <v>0</v>
      </c>
      <c r="BH155" s="98">
        <f>IF(N155="sníž. přenesená",J155,0)</f>
        <v>0</v>
      </c>
      <c r="BI155" s="98">
        <f>IF(N155="nulová",J155,0)</f>
        <v>0</v>
      </c>
      <c r="BJ155" s="9" t="s">
        <v>44</v>
      </c>
      <c r="BK155" s="98">
        <f>ROUND(I155*H155,2)</f>
        <v>0</v>
      </c>
      <c r="BL155" s="9" t="s">
        <v>92</v>
      </c>
      <c r="BM155" s="97" t="s">
        <v>133</v>
      </c>
    </row>
    <row r="156" spans="2:51" s="7" customFormat="1" ht="12">
      <c r="B156" s="99"/>
      <c r="D156" s="100" t="s">
        <v>109</v>
      </c>
      <c r="E156" s="101" t="s">
        <v>0</v>
      </c>
      <c r="F156" s="102" t="s">
        <v>134</v>
      </c>
      <c r="H156" s="103">
        <v>139.2</v>
      </c>
      <c r="L156" s="99"/>
      <c r="M156" s="104"/>
      <c r="N156" s="105"/>
      <c r="O156" s="105"/>
      <c r="P156" s="105"/>
      <c r="Q156" s="105"/>
      <c r="R156" s="105"/>
      <c r="S156" s="105"/>
      <c r="T156" s="106"/>
      <c r="AT156" s="101" t="s">
        <v>109</v>
      </c>
      <c r="AU156" s="101" t="s">
        <v>44</v>
      </c>
      <c r="AV156" s="7" t="s">
        <v>46</v>
      </c>
      <c r="AW156" s="7" t="s">
        <v>17</v>
      </c>
      <c r="AX156" s="7" t="s">
        <v>43</v>
      </c>
      <c r="AY156" s="101" t="s">
        <v>87</v>
      </c>
    </row>
    <row r="157" spans="2:51" s="8" customFormat="1" ht="12">
      <c r="B157" s="107"/>
      <c r="D157" s="100" t="s">
        <v>109</v>
      </c>
      <c r="E157" s="108" t="s">
        <v>0</v>
      </c>
      <c r="F157" s="109" t="s">
        <v>116</v>
      </c>
      <c r="H157" s="110">
        <v>139.2</v>
      </c>
      <c r="L157" s="107"/>
      <c r="M157" s="111"/>
      <c r="N157" s="112"/>
      <c r="O157" s="112"/>
      <c r="P157" s="112"/>
      <c r="Q157" s="112"/>
      <c r="R157" s="112"/>
      <c r="S157" s="112"/>
      <c r="T157" s="113"/>
      <c r="AT157" s="108" t="s">
        <v>109</v>
      </c>
      <c r="AU157" s="108" t="s">
        <v>44</v>
      </c>
      <c r="AV157" s="8" t="s">
        <v>92</v>
      </c>
      <c r="AW157" s="8" t="s">
        <v>17</v>
      </c>
      <c r="AX157" s="8" t="s">
        <v>44</v>
      </c>
      <c r="AY157" s="108" t="s">
        <v>87</v>
      </c>
    </row>
    <row r="158" spans="1:65" s="2" customFormat="1" ht="16.5" customHeight="1">
      <c r="A158" s="17"/>
      <c r="B158" s="85"/>
      <c r="C158" s="86" t="s">
        <v>135</v>
      </c>
      <c r="D158" s="86" t="s">
        <v>88</v>
      </c>
      <c r="E158" s="87" t="s">
        <v>136</v>
      </c>
      <c r="F158" s="88" t="s">
        <v>137</v>
      </c>
      <c r="G158" s="89" t="s">
        <v>122</v>
      </c>
      <c r="H158" s="90">
        <v>470.4</v>
      </c>
      <c r="I158" s="91"/>
      <c r="J158" s="91">
        <f>ROUND(I158*H158,2)</f>
        <v>0</v>
      </c>
      <c r="K158" s="92"/>
      <c r="L158" s="18"/>
      <c r="M158" s="93" t="s">
        <v>0</v>
      </c>
      <c r="N158" s="94" t="s">
        <v>25</v>
      </c>
      <c r="O158" s="95">
        <v>0</v>
      </c>
      <c r="P158" s="95">
        <f>O158*H158</f>
        <v>0</v>
      </c>
      <c r="Q158" s="95">
        <v>0</v>
      </c>
      <c r="R158" s="95">
        <f>Q158*H158</f>
        <v>0</v>
      </c>
      <c r="S158" s="95">
        <v>0</v>
      </c>
      <c r="T158" s="96">
        <f>S158*H158</f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97" t="s">
        <v>92</v>
      </c>
      <c r="AT158" s="97" t="s">
        <v>88</v>
      </c>
      <c r="AU158" s="97" t="s">
        <v>44</v>
      </c>
      <c r="AY158" s="9" t="s">
        <v>87</v>
      </c>
      <c r="BE158" s="98">
        <f>IF(N158="základní",J158,0)</f>
        <v>0</v>
      </c>
      <c r="BF158" s="98">
        <f>IF(N158="snížená",J158,0)</f>
        <v>0</v>
      </c>
      <c r="BG158" s="98">
        <f>IF(N158="zákl. přenesená",J158,0)</f>
        <v>0</v>
      </c>
      <c r="BH158" s="98">
        <f>IF(N158="sníž. přenesená",J158,0)</f>
        <v>0</v>
      </c>
      <c r="BI158" s="98">
        <f>IF(N158="nulová",J158,0)</f>
        <v>0</v>
      </c>
      <c r="BJ158" s="9" t="s">
        <v>44</v>
      </c>
      <c r="BK158" s="98">
        <f>ROUND(I158*H158,2)</f>
        <v>0</v>
      </c>
      <c r="BL158" s="9" t="s">
        <v>92</v>
      </c>
      <c r="BM158" s="97" t="s">
        <v>138</v>
      </c>
    </row>
    <row r="159" spans="2:51" s="7" customFormat="1" ht="12">
      <c r="B159" s="99"/>
      <c r="D159" s="100" t="s">
        <v>109</v>
      </c>
      <c r="E159" s="101" t="s">
        <v>0</v>
      </c>
      <c r="F159" s="102" t="s">
        <v>139</v>
      </c>
      <c r="H159" s="103">
        <v>470.4</v>
      </c>
      <c r="L159" s="99"/>
      <c r="M159" s="104"/>
      <c r="N159" s="105"/>
      <c r="O159" s="105"/>
      <c r="P159" s="105"/>
      <c r="Q159" s="105"/>
      <c r="R159" s="105"/>
      <c r="S159" s="105"/>
      <c r="T159" s="106"/>
      <c r="AT159" s="101" t="s">
        <v>109</v>
      </c>
      <c r="AU159" s="101" t="s">
        <v>44</v>
      </c>
      <c r="AV159" s="7" t="s">
        <v>46</v>
      </c>
      <c r="AW159" s="7" t="s">
        <v>17</v>
      </c>
      <c r="AX159" s="7" t="s">
        <v>43</v>
      </c>
      <c r="AY159" s="101" t="s">
        <v>87</v>
      </c>
    </row>
    <row r="160" spans="2:51" s="8" customFormat="1" ht="12">
      <c r="B160" s="107"/>
      <c r="D160" s="100" t="s">
        <v>109</v>
      </c>
      <c r="E160" s="108" t="s">
        <v>0</v>
      </c>
      <c r="F160" s="109" t="s">
        <v>116</v>
      </c>
      <c r="H160" s="110">
        <v>470.4</v>
      </c>
      <c r="L160" s="107"/>
      <c r="M160" s="111"/>
      <c r="N160" s="112"/>
      <c r="O160" s="112"/>
      <c r="P160" s="112"/>
      <c r="Q160" s="112"/>
      <c r="R160" s="112"/>
      <c r="S160" s="112"/>
      <c r="T160" s="113"/>
      <c r="AT160" s="108" t="s">
        <v>109</v>
      </c>
      <c r="AU160" s="108" t="s">
        <v>44</v>
      </c>
      <c r="AV160" s="8" t="s">
        <v>92</v>
      </c>
      <c r="AW160" s="8" t="s">
        <v>17</v>
      </c>
      <c r="AX160" s="8" t="s">
        <v>44</v>
      </c>
      <c r="AY160" s="108" t="s">
        <v>87</v>
      </c>
    </row>
    <row r="161" spans="2:63" s="6" customFormat="1" ht="25.9" customHeight="1">
      <c r="B161" s="75"/>
      <c r="D161" s="76" t="s">
        <v>42</v>
      </c>
      <c r="E161" s="77" t="s">
        <v>127</v>
      </c>
      <c r="F161" s="77" t="s">
        <v>140</v>
      </c>
      <c r="J161" s="78">
        <f>BK161</f>
        <v>0</v>
      </c>
      <c r="L161" s="75"/>
      <c r="M161" s="79"/>
      <c r="N161" s="80"/>
      <c r="O161" s="80"/>
      <c r="P161" s="81">
        <f>SUM(P162:P170)</f>
        <v>0</v>
      </c>
      <c r="Q161" s="80"/>
      <c r="R161" s="81">
        <f>SUM(R162:R170)</f>
        <v>0</v>
      </c>
      <c r="S161" s="80"/>
      <c r="T161" s="82">
        <f>SUM(T162:T170)</f>
        <v>0</v>
      </c>
      <c r="AR161" s="76" t="s">
        <v>44</v>
      </c>
      <c r="AT161" s="83" t="s">
        <v>42</v>
      </c>
      <c r="AU161" s="83" t="s">
        <v>43</v>
      </c>
      <c r="AY161" s="76" t="s">
        <v>87</v>
      </c>
      <c r="BK161" s="84">
        <f>SUM(BK162:BK170)</f>
        <v>0</v>
      </c>
    </row>
    <row r="162" spans="1:65" s="2" customFormat="1" ht="16.5" customHeight="1">
      <c r="A162" s="17"/>
      <c r="B162" s="85"/>
      <c r="C162" s="86" t="s">
        <v>102</v>
      </c>
      <c r="D162" s="86" t="s">
        <v>88</v>
      </c>
      <c r="E162" s="87" t="s">
        <v>141</v>
      </c>
      <c r="F162" s="88" t="s">
        <v>142</v>
      </c>
      <c r="G162" s="89" t="s">
        <v>122</v>
      </c>
      <c r="H162" s="90">
        <v>257.46</v>
      </c>
      <c r="I162" s="91"/>
      <c r="J162" s="91">
        <f>ROUND(I162*H162,2)</f>
        <v>0</v>
      </c>
      <c r="K162" s="92"/>
      <c r="L162" s="18"/>
      <c r="M162" s="93" t="s">
        <v>0</v>
      </c>
      <c r="N162" s="94" t="s">
        <v>25</v>
      </c>
      <c r="O162" s="95">
        <v>0</v>
      </c>
      <c r="P162" s="95">
        <f>O162*H162</f>
        <v>0</v>
      </c>
      <c r="Q162" s="95">
        <v>0</v>
      </c>
      <c r="R162" s="95">
        <f>Q162*H162</f>
        <v>0</v>
      </c>
      <c r="S162" s="95">
        <v>0</v>
      </c>
      <c r="T162" s="96">
        <f>S162*H162</f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97" t="s">
        <v>92</v>
      </c>
      <c r="AT162" s="97" t="s">
        <v>88</v>
      </c>
      <c r="AU162" s="97" t="s">
        <v>44</v>
      </c>
      <c r="AY162" s="9" t="s">
        <v>87</v>
      </c>
      <c r="BE162" s="98">
        <f>IF(N162="základní",J162,0)</f>
        <v>0</v>
      </c>
      <c r="BF162" s="98">
        <f>IF(N162="snížená",J162,0)</f>
        <v>0</v>
      </c>
      <c r="BG162" s="98">
        <f>IF(N162="zákl. přenesená",J162,0)</f>
        <v>0</v>
      </c>
      <c r="BH162" s="98">
        <f>IF(N162="sníž. přenesená",J162,0)</f>
        <v>0</v>
      </c>
      <c r="BI162" s="98">
        <f>IF(N162="nulová",J162,0)</f>
        <v>0</v>
      </c>
      <c r="BJ162" s="9" t="s">
        <v>44</v>
      </c>
      <c r="BK162" s="98">
        <f>ROUND(I162*H162,2)</f>
        <v>0</v>
      </c>
      <c r="BL162" s="9" t="s">
        <v>92</v>
      </c>
      <c r="BM162" s="97" t="s">
        <v>143</v>
      </c>
    </row>
    <row r="163" spans="2:51" s="7" customFormat="1" ht="12">
      <c r="B163" s="99"/>
      <c r="D163" s="100" t="s">
        <v>109</v>
      </c>
      <c r="E163" s="101" t="s">
        <v>0</v>
      </c>
      <c r="F163" s="102" t="s">
        <v>144</v>
      </c>
      <c r="H163" s="103">
        <v>257.46</v>
      </c>
      <c r="L163" s="99"/>
      <c r="M163" s="104"/>
      <c r="N163" s="105"/>
      <c r="O163" s="105"/>
      <c r="P163" s="105"/>
      <c r="Q163" s="105"/>
      <c r="R163" s="105"/>
      <c r="S163" s="105"/>
      <c r="T163" s="106"/>
      <c r="AT163" s="101" t="s">
        <v>109</v>
      </c>
      <c r="AU163" s="101" t="s">
        <v>44</v>
      </c>
      <c r="AV163" s="7" t="s">
        <v>46</v>
      </c>
      <c r="AW163" s="7" t="s">
        <v>17</v>
      </c>
      <c r="AX163" s="7" t="s">
        <v>43</v>
      </c>
      <c r="AY163" s="101" t="s">
        <v>87</v>
      </c>
    </row>
    <row r="164" spans="2:51" s="8" customFormat="1" ht="12">
      <c r="B164" s="107"/>
      <c r="D164" s="100" t="s">
        <v>109</v>
      </c>
      <c r="E164" s="108" t="s">
        <v>0</v>
      </c>
      <c r="F164" s="109" t="s">
        <v>116</v>
      </c>
      <c r="H164" s="110">
        <v>257.46</v>
      </c>
      <c r="L164" s="107"/>
      <c r="M164" s="111"/>
      <c r="N164" s="112"/>
      <c r="O164" s="112"/>
      <c r="P164" s="112"/>
      <c r="Q164" s="112"/>
      <c r="R164" s="112"/>
      <c r="S164" s="112"/>
      <c r="T164" s="113"/>
      <c r="AT164" s="108" t="s">
        <v>109</v>
      </c>
      <c r="AU164" s="108" t="s">
        <v>44</v>
      </c>
      <c r="AV164" s="8" t="s">
        <v>92</v>
      </c>
      <c r="AW164" s="8" t="s">
        <v>17</v>
      </c>
      <c r="AX164" s="8" t="s">
        <v>44</v>
      </c>
      <c r="AY164" s="108" t="s">
        <v>87</v>
      </c>
    </row>
    <row r="165" spans="1:65" s="2" customFormat="1" ht="16.5" customHeight="1">
      <c r="A165" s="17"/>
      <c r="B165" s="85"/>
      <c r="C165" s="86" t="s">
        <v>145</v>
      </c>
      <c r="D165" s="86" t="s">
        <v>88</v>
      </c>
      <c r="E165" s="87" t="s">
        <v>146</v>
      </c>
      <c r="F165" s="88" t="s">
        <v>147</v>
      </c>
      <c r="G165" s="89" t="s">
        <v>122</v>
      </c>
      <c r="H165" s="90">
        <v>727.86</v>
      </c>
      <c r="I165" s="91"/>
      <c r="J165" s="91">
        <f>ROUND(I165*H165,2)</f>
        <v>0</v>
      </c>
      <c r="K165" s="92"/>
      <c r="L165" s="18"/>
      <c r="M165" s="93" t="s">
        <v>0</v>
      </c>
      <c r="N165" s="94" t="s">
        <v>25</v>
      </c>
      <c r="O165" s="95">
        <v>0</v>
      </c>
      <c r="P165" s="95">
        <f>O165*H165</f>
        <v>0</v>
      </c>
      <c r="Q165" s="95">
        <v>0</v>
      </c>
      <c r="R165" s="95">
        <f>Q165*H165</f>
        <v>0</v>
      </c>
      <c r="S165" s="95">
        <v>0</v>
      </c>
      <c r="T165" s="96">
        <f>S165*H165</f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97" t="s">
        <v>92</v>
      </c>
      <c r="AT165" s="97" t="s">
        <v>88</v>
      </c>
      <c r="AU165" s="97" t="s">
        <v>44</v>
      </c>
      <c r="AY165" s="9" t="s">
        <v>87</v>
      </c>
      <c r="BE165" s="98">
        <f>IF(N165="základní",J165,0)</f>
        <v>0</v>
      </c>
      <c r="BF165" s="98">
        <f>IF(N165="snížená",J165,0)</f>
        <v>0</v>
      </c>
      <c r="BG165" s="98">
        <f>IF(N165="zákl. přenesená",J165,0)</f>
        <v>0</v>
      </c>
      <c r="BH165" s="98">
        <f>IF(N165="sníž. přenesená",J165,0)</f>
        <v>0</v>
      </c>
      <c r="BI165" s="98">
        <f>IF(N165="nulová",J165,0)</f>
        <v>0</v>
      </c>
      <c r="BJ165" s="9" t="s">
        <v>44</v>
      </c>
      <c r="BK165" s="98">
        <f>ROUND(I165*H165,2)</f>
        <v>0</v>
      </c>
      <c r="BL165" s="9" t="s">
        <v>92</v>
      </c>
      <c r="BM165" s="97" t="s">
        <v>148</v>
      </c>
    </row>
    <row r="166" spans="2:51" s="7" customFormat="1" ht="12">
      <c r="B166" s="99"/>
      <c r="D166" s="100" t="s">
        <v>109</v>
      </c>
      <c r="E166" s="101" t="s">
        <v>0</v>
      </c>
      <c r="F166" s="102" t="s">
        <v>149</v>
      </c>
      <c r="H166" s="103">
        <v>727.86</v>
      </c>
      <c r="L166" s="99"/>
      <c r="M166" s="104"/>
      <c r="N166" s="105"/>
      <c r="O166" s="105"/>
      <c r="P166" s="105"/>
      <c r="Q166" s="105"/>
      <c r="R166" s="105"/>
      <c r="S166" s="105"/>
      <c r="T166" s="106"/>
      <c r="AT166" s="101" t="s">
        <v>109</v>
      </c>
      <c r="AU166" s="101" t="s">
        <v>44</v>
      </c>
      <c r="AV166" s="7" t="s">
        <v>46</v>
      </c>
      <c r="AW166" s="7" t="s">
        <v>17</v>
      </c>
      <c r="AX166" s="7" t="s">
        <v>43</v>
      </c>
      <c r="AY166" s="101" t="s">
        <v>87</v>
      </c>
    </row>
    <row r="167" spans="2:51" s="8" customFormat="1" ht="12">
      <c r="B167" s="107"/>
      <c r="D167" s="100" t="s">
        <v>109</v>
      </c>
      <c r="E167" s="108" t="s">
        <v>0</v>
      </c>
      <c r="F167" s="109" t="s">
        <v>116</v>
      </c>
      <c r="H167" s="110">
        <v>727.86</v>
      </c>
      <c r="L167" s="107"/>
      <c r="M167" s="111"/>
      <c r="N167" s="112"/>
      <c r="O167" s="112"/>
      <c r="P167" s="112"/>
      <c r="Q167" s="112"/>
      <c r="R167" s="112"/>
      <c r="S167" s="112"/>
      <c r="T167" s="113"/>
      <c r="AT167" s="108" t="s">
        <v>109</v>
      </c>
      <c r="AU167" s="108" t="s">
        <v>44</v>
      </c>
      <c r="AV167" s="8" t="s">
        <v>92</v>
      </c>
      <c r="AW167" s="8" t="s">
        <v>17</v>
      </c>
      <c r="AX167" s="8" t="s">
        <v>44</v>
      </c>
      <c r="AY167" s="108" t="s">
        <v>87</v>
      </c>
    </row>
    <row r="168" spans="1:65" s="2" customFormat="1" ht="16.5" customHeight="1">
      <c r="A168" s="17"/>
      <c r="B168" s="85"/>
      <c r="C168" s="86" t="s">
        <v>117</v>
      </c>
      <c r="D168" s="86" t="s">
        <v>88</v>
      </c>
      <c r="E168" s="87" t="s">
        <v>150</v>
      </c>
      <c r="F168" s="88" t="s">
        <v>151</v>
      </c>
      <c r="G168" s="89" t="s">
        <v>122</v>
      </c>
      <c r="H168" s="90">
        <v>7278.6</v>
      </c>
      <c r="I168" s="91"/>
      <c r="J168" s="91">
        <f>ROUND(I168*H168,2)</f>
        <v>0</v>
      </c>
      <c r="K168" s="92"/>
      <c r="L168" s="18"/>
      <c r="M168" s="93" t="s">
        <v>0</v>
      </c>
      <c r="N168" s="94" t="s">
        <v>25</v>
      </c>
      <c r="O168" s="95">
        <v>0</v>
      </c>
      <c r="P168" s="95">
        <f>O168*H168</f>
        <v>0</v>
      </c>
      <c r="Q168" s="95">
        <v>0</v>
      </c>
      <c r="R168" s="95">
        <f>Q168*H168</f>
        <v>0</v>
      </c>
      <c r="S168" s="95">
        <v>0</v>
      </c>
      <c r="T168" s="96">
        <f>S168*H168</f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97" t="s">
        <v>92</v>
      </c>
      <c r="AT168" s="97" t="s">
        <v>88</v>
      </c>
      <c r="AU168" s="97" t="s">
        <v>44</v>
      </c>
      <c r="AY168" s="9" t="s">
        <v>87</v>
      </c>
      <c r="BE168" s="98">
        <f>IF(N168="základní",J168,0)</f>
        <v>0</v>
      </c>
      <c r="BF168" s="98">
        <f>IF(N168="snížená",J168,0)</f>
        <v>0</v>
      </c>
      <c r="BG168" s="98">
        <f>IF(N168="zákl. přenesená",J168,0)</f>
        <v>0</v>
      </c>
      <c r="BH168" s="98">
        <f>IF(N168="sníž. přenesená",J168,0)</f>
        <v>0</v>
      </c>
      <c r="BI168" s="98">
        <f>IF(N168="nulová",J168,0)</f>
        <v>0</v>
      </c>
      <c r="BJ168" s="9" t="s">
        <v>44</v>
      </c>
      <c r="BK168" s="98">
        <f>ROUND(I168*H168,2)</f>
        <v>0</v>
      </c>
      <c r="BL168" s="9" t="s">
        <v>92</v>
      </c>
      <c r="BM168" s="97" t="s">
        <v>152</v>
      </c>
    </row>
    <row r="169" spans="2:51" s="7" customFormat="1" ht="12">
      <c r="B169" s="99"/>
      <c r="D169" s="100" t="s">
        <v>109</v>
      </c>
      <c r="E169" s="101" t="s">
        <v>0</v>
      </c>
      <c r="F169" s="102" t="s">
        <v>153</v>
      </c>
      <c r="H169" s="103">
        <v>7278.6</v>
      </c>
      <c r="L169" s="99"/>
      <c r="M169" s="104"/>
      <c r="N169" s="105"/>
      <c r="O169" s="105"/>
      <c r="P169" s="105"/>
      <c r="Q169" s="105"/>
      <c r="R169" s="105"/>
      <c r="S169" s="105"/>
      <c r="T169" s="106"/>
      <c r="AT169" s="101" t="s">
        <v>109</v>
      </c>
      <c r="AU169" s="101" t="s">
        <v>44</v>
      </c>
      <c r="AV169" s="7" t="s">
        <v>46</v>
      </c>
      <c r="AW169" s="7" t="s">
        <v>17</v>
      </c>
      <c r="AX169" s="7" t="s">
        <v>43</v>
      </c>
      <c r="AY169" s="101" t="s">
        <v>87</v>
      </c>
    </row>
    <row r="170" spans="2:51" s="8" customFormat="1" ht="12">
      <c r="B170" s="107"/>
      <c r="D170" s="100" t="s">
        <v>109</v>
      </c>
      <c r="E170" s="108" t="s">
        <v>0</v>
      </c>
      <c r="F170" s="109" t="s">
        <v>116</v>
      </c>
      <c r="H170" s="110">
        <v>7278.6</v>
      </c>
      <c r="L170" s="107"/>
      <c r="M170" s="111"/>
      <c r="N170" s="112"/>
      <c r="O170" s="112"/>
      <c r="P170" s="112"/>
      <c r="Q170" s="112"/>
      <c r="R170" s="112"/>
      <c r="S170" s="112"/>
      <c r="T170" s="113"/>
      <c r="AT170" s="108" t="s">
        <v>109</v>
      </c>
      <c r="AU170" s="108" t="s">
        <v>44</v>
      </c>
      <c r="AV170" s="8" t="s">
        <v>92</v>
      </c>
      <c r="AW170" s="8" t="s">
        <v>17</v>
      </c>
      <c r="AX170" s="8" t="s">
        <v>44</v>
      </c>
      <c r="AY170" s="108" t="s">
        <v>87</v>
      </c>
    </row>
    <row r="171" spans="2:63" s="6" customFormat="1" ht="25.9" customHeight="1">
      <c r="B171" s="75"/>
      <c r="D171" s="76" t="s">
        <v>42</v>
      </c>
      <c r="E171" s="77" t="s">
        <v>133</v>
      </c>
      <c r="F171" s="77" t="s">
        <v>154</v>
      </c>
      <c r="J171" s="78">
        <f>BK171</f>
        <v>0</v>
      </c>
      <c r="L171" s="75"/>
      <c r="M171" s="79"/>
      <c r="N171" s="80"/>
      <c r="O171" s="80"/>
      <c r="P171" s="81">
        <f>SUM(P172:P174)</f>
        <v>0</v>
      </c>
      <c r="Q171" s="80"/>
      <c r="R171" s="81">
        <f>SUM(R172:R174)</f>
        <v>0</v>
      </c>
      <c r="S171" s="80"/>
      <c r="T171" s="82">
        <f>SUM(T172:T174)</f>
        <v>0</v>
      </c>
      <c r="AR171" s="76" t="s">
        <v>44</v>
      </c>
      <c r="AT171" s="83" t="s">
        <v>42</v>
      </c>
      <c r="AU171" s="83" t="s">
        <v>43</v>
      </c>
      <c r="AY171" s="76" t="s">
        <v>87</v>
      </c>
      <c r="BK171" s="84">
        <f>SUM(BK172:BK174)</f>
        <v>0</v>
      </c>
    </row>
    <row r="172" spans="1:65" s="2" customFormat="1" ht="16.5" customHeight="1">
      <c r="A172" s="17"/>
      <c r="B172" s="85"/>
      <c r="C172" s="86" t="s">
        <v>123</v>
      </c>
      <c r="D172" s="86" t="s">
        <v>88</v>
      </c>
      <c r="E172" s="87" t="s">
        <v>155</v>
      </c>
      <c r="F172" s="88" t="s">
        <v>156</v>
      </c>
      <c r="G172" s="89" t="s">
        <v>107</v>
      </c>
      <c r="H172" s="90">
        <v>2630.4</v>
      </c>
      <c r="I172" s="91"/>
      <c r="J172" s="91">
        <f>ROUND(I172*H172,2)</f>
        <v>0</v>
      </c>
      <c r="K172" s="92"/>
      <c r="L172" s="18"/>
      <c r="M172" s="93" t="s">
        <v>0</v>
      </c>
      <c r="N172" s="94" t="s">
        <v>25</v>
      </c>
      <c r="O172" s="95">
        <v>0</v>
      </c>
      <c r="P172" s="95">
        <f>O172*H172</f>
        <v>0</v>
      </c>
      <c r="Q172" s="95">
        <v>0</v>
      </c>
      <c r="R172" s="95">
        <f>Q172*H172</f>
        <v>0</v>
      </c>
      <c r="S172" s="95">
        <v>0</v>
      </c>
      <c r="T172" s="96">
        <f>S172*H172</f>
        <v>0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R172" s="97" t="s">
        <v>92</v>
      </c>
      <c r="AT172" s="97" t="s">
        <v>88</v>
      </c>
      <c r="AU172" s="97" t="s">
        <v>44</v>
      </c>
      <c r="AY172" s="9" t="s">
        <v>87</v>
      </c>
      <c r="BE172" s="98">
        <f>IF(N172="základní",J172,0)</f>
        <v>0</v>
      </c>
      <c r="BF172" s="98">
        <f>IF(N172="snížená",J172,0)</f>
        <v>0</v>
      </c>
      <c r="BG172" s="98">
        <f>IF(N172="zákl. přenesená",J172,0)</f>
        <v>0</v>
      </c>
      <c r="BH172" s="98">
        <f>IF(N172="sníž. přenesená",J172,0)</f>
        <v>0</v>
      </c>
      <c r="BI172" s="98">
        <f>IF(N172="nulová",J172,0)</f>
        <v>0</v>
      </c>
      <c r="BJ172" s="9" t="s">
        <v>44</v>
      </c>
      <c r="BK172" s="98">
        <f>ROUND(I172*H172,2)</f>
        <v>0</v>
      </c>
      <c r="BL172" s="9" t="s">
        <v>92</v>
      </c>
      <c r="BM172" s="97" t="s">
        <v>157</v>
      </c>
    </row>
    <row r="173" spans="2:51" s="7" customFormat="1" ht="12">
      <c r="B173" s="99"/>
      <c r="D173" s="100" t="s">
        <v>109</v>
      </c>
      <c r="E173" s="101" t="s">
        <v>0</v>
      </c>
      <c r="F173" s="102" t="s">
        <v>158</v>
      </c>
      <c r="H173" s="103">
        <v>2630.4</v>
      </c>
      <c r="L173" s="99"/>
      <c r="M173" s="104"/>
      <c r="N173" s="105"/>
      <c r="O173" s="105"/>
      <c r="P173" s="105"/>
      <c r="Q173" s="105"/>
      <c r="R173" s="105"/>
      <c r="S173" s="105"/>
      <c r="T173" s="106"/>
      <c r="AT173" s="101" t="s">
        <v>109</v>
      </c>
      <c r="AU173" s="101" t="s">
        <v>44</v>
      </c>
      <c r="AV173" s="7" t="s">
        <v>46</v>
      </c>
      <c r="AW173" s="7" t="s">
        <v>17</v>
      </c>
      <c r="AX173" s="7" t="s">
        <v>43</v>
      </c>
      <c r="AY173" s="101" t="s">
        <v>87</v>
      </c>
    </row>
    <row r="174" spans="2:51" s="8" customFormat="1" ht="12">
      <c r="B174" s="107"/>
      <c r="D174" s="100" t="s">
        <v>109</v>
      </c>
      <c r="E174" s="108" t="s">
        <v>0</v>
      </c>
      <c r="F174" s="109" t="s">
        <v>116</v>
      </c>
      <c r="H174" s="110">
        <v>2630.4</v>
      </c>
      <c r="L174" s="107"/>
      <c r="M174" s="111"/>
      <c r="N174" s="112"/>
      <c r="O174" s="112"/>
      <c r="P174" s="112"/>
      <c r="Q174" s="112"/>
      <c r="R174" s="112"/>
      <c r="S174" s="112"/>
      <c r="T174" s="113"/>
      <c r="AT174" s="108" t="s">
        <v>109</v>
      </c>
      <c r="AU174" s="108" t="s">
        <v>44</v>
      </c>
      <c r="AV174" s="8" t="s">
        <v>92</v>
      </c>
      <c r="AW174" s="8" t="s">
        <v>17</v>
      </c>
      <c r="AX174" s="8" t="s">
        <v>44</v>
      </c>
      <c r="AY174" s="108" t="s">
        <v>87</v>
      </c>
    </row>
    <row r="175" spans="2:63" s="6" customFormat="1" ht="25.9" customHeight="1">
      <c r="B175" s="75"/>
      <c r="D175" s="76" t="s">
        <v>42</v>
      </c>
      <c r="E175" s="77" t="s">
        <v>159</v>
      </c>
      <c r="F175" s="77" t="s">
        <v>160</v>
      </c>
      <c r="J175" s="78">
        <f>BK175</f>
        <v>0</v>
      </c>
      <c r="L175" s="75"/>
      <c r="M175" s="79"/>
      <c r="N175" s="80"/>
      <c r="O175" s="80"/>
      <c r="P175" s="81">
        <f>SUM(P176:P178)</f>
        <v>0</v>
      </c>
      <c r="Q175" s="80"/>
      <c r="R175" s="81">
        <f>SUM(R176:R178)</f>
        <v>0</v>
      </c>
      <c r="S175" s="80"/>
      <c r="T175" s="82">
        <f>SUM(T176:T178)</f>
        <v>0</v>
      </c>
      <c r="AR175" s="76" t="s">
        <v>44</v>
      </c>
      <c r="AT175" s="83" t="s">
        <v>42</v>
      </c>
      <c r="AU175" s="83" t="s">
        <v>43</v>
      </c>
      <c r="AY175" s="76" t="s">
        <v>87</v>
      </c>
      <c r="BK175" s="84">
        <f>SUM(BK176:BK178)</f>
        <v>0</v>
      </c>
    </row>
    <row r="176" spans="1:65" s="2" customFormat="1" ht="16.5" customHeight="1">
      <c r="A176" s="17"/>
      <c r="B176" s="85"/>
      <c r="C176" s="86" t="s">
        <v>4</v>
      </c>
      <c r="D176" s="86" t="s">
        <v>88</v>
      </c>
      <c r="E176" s="87" t="s">
        <v>161</v>
      </c>
      <c r="F176" s="88" t="s">
        <v>162</v>
      </c>
      <c r="G176" s="89" t="s">
        <v>122</v>
      </c>
      <c r="H176" s="90">
        <v>727.86</v>
      </c>
      <c r="I176" s="91"/>
      <c r="J176" s="91">
        <f>ROUND(I176*H176,2)</f>
        <v>0</v>
      </c>
      <c r="K176" s="92"/>
      <c r="L176" s="18"/>
      <c r="M176" s="93" t="s">
        <v>0</v>
      </c>
      <c r="N176" s="94" t="s">
        <v>25</v>
      </c>
      <c r="O176" s="95">
        <v>0</v>
      </c>
      <c r="P176" s="95">
        <f>O176*H176</f>
        <v>0</v>
      </c>
      <c r="Q176" s="95">
        <v>0</v>
      </c>
      <c r="R176" s="95">
        <f>Q176*H176</f>
        <v>0</v>
      </c>
      <c r="S176" s="95">
        <v>0</v>
      </c>
      <c r="T176" s="96">
        <f>S176*H176</f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R176" s="97" t="s">
        <v>92</v>
      </c>
      <c r="AT176" s="97" t="s">
        <v>88</v>
      </c>
      <c r="AU176" s="97" t="s">
        <v>44</v>
      </c>
      <c r="AY176" s="9" t="s">
        <v>87</v>
      </c>
      <c r="BE176" s="98">
        <f>IF(N176="základní",J176,0)</f>
        <v>0</v>
      </c>
      <c r="BF176" s="98">
        <f>IF(N176="snížená",J176,0)</f>
        <v>0</v>
      </c>
      <c r="BG176" s="98">
        <f>IF(N176="zákl. přenesená",J176,0)</f>
        <v>0</v>
      </c>
      <c r="BH176" s="98">
        <f>IF(N176="sníž. přenesená",J176,0)</f>
        <v>0</v>
      </c>
      <c r="BI176" s="98">
        <f>IF(N176="nulová",J176,0)</f>
        <v>0</v>
      </c>
      <c r="BJ176" s="9" t="s">
        <v>44</v>
      </c>
      <c r="BK176" s="98">
        <f>ROUND(I176*H176,2)</f>
        <v>0</v>
      </c>
      <c r="BL176" s="9" t="s">
        <v>92</v>
      </c>
      <c r="BM176" s="97" t="s">
        <v>163</v>
      </c>
    </row>
    <row r="177" spans="2:51" s="7" customFormat="1" ht="12">
      <c r="B177" s="99"/>
      <c r="D177" s="100" t="s">
        <v>109</v>
      </c>
      <c r="E177" s="101" t="s">
        <v>0</v>
      </c>
      <c r="F177" s="102" t="s">
        <v>164</v>
      </c>
      <c r="H177" s="103">
        <v>727.86</v>
      </c>
      <c r="L177" s="99"/>
      <c r="M177" s="104"/>
      <c r="N177" s="105"/>
      <c r="O177" s="105"/>
      <c r="P177" s="105"/>
      <c r="Q177" s="105"/>
      <c r="R177" s="105"/>
      <c r="S177" s="105"/>
      <c r="T177" s="106"/>
      <c r="AT177" s="101" t="s">
        <v>109</v>
      </c>
      <c r="AU177" s="101" t="s">
        <v>44</v>
      </c>
      <c r="AV177" s="7" t="s">
        <v>46</v>
      </c>
      <c r="AW177" s="7" t="s">
        <v>17</v>
      </c>
      <c r="AX177" s="7" t="s">
        <v>43</v>
      </c>
      <c r="AY177" s="101" t="s">
        <v>87</v>
      </c>
    </row>
    <row r="178" spans="2:51" s="8" customFormat="1" ht="12">
      <c r="B178" s="107"/>
      <c r="D178" s="100" t="s">
        <v>109</v>
      </c>
      <c r="E178" s="108" t="s">
        <v>0</v>
      </c>
      <c r="F178" s="109" t="s">
        <v>116</v>
      </c>
      <c r="H178" s="110">
        <v>727.86</v>
      </c>
      <c r="L178" s="107"/>
      <c r="M178" s="111"/>
      <c r="N178" s="112"/>
      <c r="O178" s="112"/>
      <c r="P178" s="112"/>
      <c r="Q178" s="112"/>
      <c r="R178" s="112"/>
      <c r="S178" s="112"/>
      <c r="T178" s="113"/>
      <c r="AT178" s="108" t="s">
        <v>109</v>
      </c>
      <c r="AU178" s="108" t="s">
        <v>44</v>
      </c>
      <c r="AV178" s="8" t="s">
        <v>92</v>
      </c>
      <c r="AW178" s="8" t="s">
        <v>17</v>
      </c>
      <c r="AX178" s="8" t="s">
        <v>44</v>
      </c>
      <c r="AY178" s="108" t="s">
        <v>87</v>
      </c>
    </row>
    <row r="179" spans="2:63" s="6" customFormat="1" ht="25.9" customHeight="1">
      <c r="B179" s="75"/>
      <c r="D179" s="76" t="s">
        <v>42</v>
      </c>
      <c r="E179" s="77" t="s">
        <v>3</v>
      </c>
      <c r="F179" s="77" t="s">
        <v>165</v>
      </c>
      <c r="J179" s="78">
        <f>BK179</f>
        <v>0</v>
      </c>
      <c r="L179" s="75"/>
      <c r="M179" s="79"/>
      <c r="N179" s="80"/>
      <c r="O179" s="80"/>
      <c r="P179" s="81">
        <f>SUM(P180:P193)</f>
        <v>13.143749999999999</v>
      </c>
      <c r="Q179" s="80"/>
      <c r="R179" s="81">
        <f>SUM(R180:R193)</f>
        <v>0.029792500000000003</v>
      </c>
      <c r="S179" s="80"/>
      <c r="T179" s="82">
        <f>SUM(T180:T193)</f>
        <v>0</v>
      </c>
      <c r="AR179" s="76" t="s">
        <v>44</v>
      </c>
      <c r="AT179" s="83" t="s">
        <v>42</v>
      </c>
      <c r="AU179" s="83" t="s">
        <v>43</v>
      </c>
      <c r="AY179" s="76" t="s">
        <v>87</v>
      </c>
      <c r="BK179" s="84">
        <f>SUM(BK180:BK193)</f>
        <v>0</v>
      </c>
    </row>
    <row r="180" spans="1:65" s="2" customFormat="1" ht="24" customHeight="1">
      <c r="A180" s="17"/>
      <c r="B180" s="85"/>
      <c r="C180" s="86" t="s">
        <v>127</v>
      </c>
      <c r="D180" s="86" t="s">
        <v>88</v>
      </c>
      <c r="E180" s="87" t="s">
        <v>166</v>
      </c>
      <c r="F180" s="88" t="s">
        <v>167</v>
      </c>
      <c r="G180" s="89" t="s">
        <v>168</v>
      </c>
      <c r="H180" s="90">
        <v>350.5</v>
      </c>
      <c r="I180" s="91"/>
      <c r="J180" s="91">
        <f>ROUND(I180*H180,2)</f>
        <v>0</v>
      </c>
      <c r="K180" s="92"/>
      <c r="L180" s="18"/>
      <c r="M180" s="93" t="s">
        <v>0</v>
      </c>
      <c r="N180" s="94" t="s">
        <v>25</v>
      </c>
      <c r="O180" s="95">
        <v>0</v>
      </c>
      <c r="P180" s="95">
        <f>O180*H180</f>
        <v>0</v>
      </c>
      <c r="Q180" s="95">
        <v>0</v>
      </c>
      <c r="R180" s="95">
        <f>Q180*H180</f>
        <v>0</v>
      </c>
      <c r="S180" s="95">
        <v>0</v>
      </c>
      <c r="T180" s="96">
        <f>S180*H180</f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97" t="s">
        <v>92</v>
      </c>
      <c r="AT180" s="97" t="s">
        <v>88</v>
      </c>
      <c r="AU180" s="97" t="s">
        <v>44</v>
      </c>
      <c r="AY180" s="9" t="s">
        <v>87</v>
      </c>
      <c r="BE180" s="98">
        <f>IF(N180="základní",J180,0)</f>
        <v>0</v>
      </c>
      <c r="BF180" s="98">
        <f>IF(N180="snížená",J180,0)</f>
        <v>0</v>
      </c>
      <c r="BG180" s="98">
        <f>IF(N180="zákl. přenesená",J180,0)</f>
        <v>0</v>
      </c>
      <c r="BH180" s="98">
        <f>IF(N180="sníž. přenesená",J180,0)</f>
        <v>0</v>
      </c>
      <c r="BI180" s="98">
        <f>IF(N180="nulová",J180,0)</f>
        <v>0</v>
      </c>
      <c r="BJ180" s="9" t="s">
        <v>44</v>
      </c>
      <c r="BK180" s="98">
        <f>ROUND(I180*H180,2)</f>
        <v>0</v>
      </c>
      <c r="BL180" s="9" t="s">
        <v>92</v>
      </c>
      <c r="BM180" s="97" t="s">
        <v>169</v>
      </c>
    </row>
    <row r="181" spans="2:51" s="7" customFormat="1" ht="12">
      <c r="B181" s="99"/>
      <c r="D181" s="100" t="s">
        <v>109</v>
      </c>
      <c r="E181" s="101" t="s">
        <v>0</v>
      </c>
      <c r="F181" s="102" t="s">
        <v>170</v>
      </c>
      <c r="H181" s="103">
        <v>350.5</v>
      </c>
      <c r="L181" s="99"/>
      <c r="M181" s="104"/>
      <c r="N181" s="105"/>
      <c r="O181" s="105"/>
      <c r="P181" s="105"/>
      <c r="Q181" s="105"/>
      <c r="R181" s="105"/>
      <c r="S181" s="105"/>
      <c r="T181" s="106"/>
      <c r="AT181" s="101" t="s">
        <v>109</v>
      </c>
      <c r="AU181" s="101" t="s">
        <v>44</v>
      </c>
      <c r="AV181" s="7" t="s">
        <v>46</v>
      </c>
      <c r="AW181" s="7" t="s">
        <v>17</v>
      </c>
      <c r="AX181" s="7" t="s">
        <v>43</v>
      </c>
      <c r="AY181" s="101" t="s">
        <v>87</v>
      </c>
    </row>
    <row r="182" spans="2:51" s="8" customFormat="1" ht="12">
      <c r="B182" s="107"/>
      <c r="D182" s="100" t="s">
        <v>109</v>
      </c>
      <c r="E182" s="108" t="s">
        <v>0</v>
      </c>
      <c r="F182" s="109" t="s">
        <v>116</v>
      </c>
      <c r="H182" s="110">
        <v>350.5</v>
      </c>
      <c r="L182" s="107"/>
      <c r="M182" s="111"/>
      <c r="N182" s="112"/>
      <c r="O182" s="112"/>
      <c r="P182" s="112"/>
      <c r="Q182" s="112"/>
      <c r="R182" s="112"/>
      <c r="S182" s="112"/>
      <c r="T182" s="113"/>
      <c r="AT182" s="108" t="s">
        <v>109</v>
      </c>
      <c r="AU182" s="108" t="s">
        <v>44</v>
      </c>
      <c r="AV182" s="8" t="s">
        <v>92</v>
      </c>
      <c r="AW182" s="8" t="s">
        <v>17</v>
      </c>
      <c r="AX182" s="8" t="s">
        <v>44</v>
      </c>
      <c r="AY182" s="108" t="s">
        <v>87</v>
      </c>
    </row>
    <row r="183" spans="1:65" s="2" customFormat="1" ht="24" customHeight="1">
      <c r="A183" s="17"/>
      <c r="B183" s="85"/>
      <c r="C183" s="86" t="s">
        <v>171</v>
      </c>
      <c r="D183" s="86" t="s">
        <v>88</v>
      </c>
      <c r="E183" s="87" t="s">
        <v>172</v>
      </c>
      <c r="F183" s="88" t="s">
        <v>173</v>
      </c>
      <c r="G183" s="89" t="s">
        <v>107</v>
      </c>
      <c r="H183" s="90">
        <v>175.25</v>
      </c>
      <c r="I183" s="91"/>
      <c r="J183" s="91">
        <f>ROUND(I183*H183,2)</f>
        <v>0</v>
      </c>
      <c r="K183" s="92"/>
      <c r="L183" s="18"/>
      <c r="M183" s="93" t="s">
        <v>0</v>
      </c>
      <c r="N183" s="94" t="s">
        <v>25</v>
      </c>
      <c r="O183" s="95">
        <v>0.075</v>
      </c>
      <c r="P183" s="95">
        <f>O183*H183</f>
        <v>13.143749999999999</v>
      </c>
      <c r="Q183" s="95">
        <v>0.00017</v>
      </c>
      <c r="R183" s="95">
        <f>Q183*H183</f>
        <v>0.029792500000000003</v>
      </c>
      <c r="S183" s="95">
        <v>0</v>
      </c>
      <c r="T183" s="96">
        <f>S183*H183</f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97" t="s">
        <v>92</v>
      </c>
      <c r="AT183" s="97" t="s">
        <v>88</v>
      </c>
      <c r="AU183" s="97" t="s">
        <v>44</v>
      </c>
      <c r="AY183" s="9" t="s">
        <v>87</v>
      </c>
      <c r="BE183" s="98">
        <f>IF(N183="základní",J183,0)</f>
        <v>0</v>
      </c>
      <c r="BF183" s="98">
        <f>IF(N183="snížená",J183,0)</f>
        <v>0</v>
      </c>
      <c r="BG183" s="98">
        <f>IF(N183="zákl. přenesená",J183,0)</f>
        <v>0</v>
      </c>
      <c r="BH183" s="98">
        <f>IF(N183="sníž. přenesená",J183,0)</f>
        <v>0</v>
      </c>
      <c r="BI183" s="98">
        <f>IF(N183="nulová",J183,0)</f>
        <v>0</v>
      </c>
      <c r="BJ183" s="9" t="s">
        <v>44</v>
      </c>
      <c r="BK183" s="98">
        <f>ROUND(I183*H183,2)</f>
        <v>0</v>
      </c>
      <c r="BL183" s="9" t="s">
        <v>92</v>
      </c>
      <c r="BM183" s="97" t="s">
        <v>174</v>
      </c>
    </row>
    <row r="184" spans="2:51" s="7" customFormat="1" ht="12">
      <c r="B184" s="99"/>
      <c r="D184" s="100" t="s">
        <v>109</v>
      </c>
      <c r="E184" s="101" t="s">
        <v>0</v>
      </c>
      <c r="F184" s="102" t="s">
        <v>175</v>
      </c>
      <c r="H184" s="103">
        <v>175.25</v>
      </c>
      <c r="L184" s="99"/>
      <c r="M184" s="104"/>
      <c r="N184" s="105"/>
      <c r="O184" s="105"/>
      <c r="P184" s="105"/>
      <c r="Q184" s="105"/>
      <c r="R184" s="105"/>
      <c r="S184" s="105"/>
      <c r="T184" s="106"/>
      <c r="AT184" s="101" t="s">
        <v>109</v>
      </c>
      <c r="AU184" s="101" t="s">
        <v>44</v>
      </c>
      <c r="AV184" s="7" t="s">
        <v>46</v>
      </c>
      <c r="AW184" s="7" t="s">
        <v>17</v>
      </c>
      <c r="AX184" s="7" t="s">
        <v>44</v>
      </c>
      <c r="AY184" s="101" t="s">
        <v>87</v>
      </c>
    </row>
    <row r="185" spans="1:65" s="2" customFormat="1" ht="16.5" customHeight="1">
      <c r="A185" s="17"/>
      <c r="B185" s="85"/>
      <c r="C185" s="114" t="s">
        <v>176</v>
      </c>
      <c r="D185" s="114" t="s">
        <v>177</v>
      </c>
      <c r="E185" s="115" t="s">
        <v>178</v>
      </c>
      <c r="F185" s="116" t="s">
        <v>179</v>
      </c>
      <c r="G185" s="117" t="s">
        <v>107</v>
      </c>
      <c r="H185" s="118">
        <v>175.25</v>
      </c>
      <c r="I185" s="119"/>
      <c r="J185" s="119">
        <f>ROUND(I185*H185,2)</f>
        <v>0</v>
      </c>
      <c r="K185" s="120"/>
      <c r="L185" s="121"/>
      <c r="M185" s="122" t="s">
        <v>0</v>
      </c>
      <c r="N185" s="123" t="s">
        <v>25</v>
      </c>
      <c r="O185" s="95">
        <v>0</v>
      </c>
      <c r="P185" s="95">
        <f>O185*H185</f>
        <v>0</v>
      </c>
      <c r="Q185" s="95">
        <v>0</v>
      </c>
      <c r="R185" s="95">
        <f>Q185*H185</f>
        <v>0</v>
      </c>
      <c r="S185" s="95">
        <v>0</v>
      </c>
      <c r="T185" s="96">
        <f>S185*H185</f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97" t="s">
        <v>101</v>
      </c>
      <c r="AT185" s="97" t="s">
        <v>177</v>
      </c>
      <c r="AU185" s="97" t="s">
        <v>44</v>
      </c>
      <c r="AY185" s="9" t="s">
        <v>87</v>
      </c>
      <c r="BE185" s="98">
        <f>IF(N185="základní",J185,0)</f>
        <v>0</v>
      </c>
      <c r="BF185" s="98">
        <f>IF(N185="snížená",J185,0)</f>
        <v>0</v>
      </c>
      <c r="BG185" s="98">
        <f>IF(N185="zákl. přenesená",J185,0)</f>
        <v>0</v>
      </c>
      <c r="BH185" s="98">
        <f>IF(N185="sníž. přenesená",J185,0)</f>
        <v>0</v>
      </c>
      <c r="BI185" s="98">
        <f>IF(N185="nulová",J185,0)</f>
        <v>0</v>
      </c>
      <c r="BJ185" s="9" t="s">
        <v>44</v>
      </c>
      <c r="BK185" s="98">
        <f>ROUND(I185*H185,2)</f>
        <v>0</v>
      </c>
      <c r="BL185" s="9" t="s">
        <v>92</v>
      </c>
      <c r="BM185" s="97" t="s">
        <v>180</v>
      </c>
    </row>
    <row r="186" spans="2:51" s="7" customFormat="1" ht="12">
      <c r="B186" s="99"/>
      <c r="D186" s="100" t="s">
        <v>109</v>
      </c>
      <c r="E186" s="101" t="s">
        <v>0</v>
      </c>
      <c r="F186" s="102" t="s">
        <v>175</v>
      </c>
      <c r="H186" s="103">
        <v>175.25</v>
      </c>
      <c r="L186" s="99"/>
      <c r="M186" s="104"/>
      <c r="N186" s="105"/>
      <c r="O186" s="105"/>
      <c r="P186" s="105"/>
      <c r="Q186" s="105"/>
      <c r="R186" s="105"/>
      <c r="S186" s="105"/>
      <c r="T186" s="106"/>
      <c r="AT186" s="101" t="s">
        <v>109</v>
      </c>
      <c r="AU186" s="101" t="s">
        <v>44</v>
      </c>
      <c r="AV186" s="7" t="s">
        <v>46</v>
      </c>
      <c r="AW186" s="7" t="s">
        <v>17</v>
      </c>
      <c r="AX186" s="7" t="s">
        <v>43</v>
      </c>
      <c r="AY186" s="101" t="s">
        <v>87</v>
      </c>
    </row>
    <row r="187" spans="2:51" s="8" customFormat="1" ht="12">
      <c r="B187" s="107"/>
      <c r="D187" s="100" t="s">
        <v>109</v>
      </c>
      <c r="E187" s="108" t="s">
        <v>0</v>
      </c>
      <c r="F187" s="109" t="s">
        <v>116</v>
      </c>
      <c r="H187" s="110">
        <v>175.25</v>
      </c>
      <c r="L187" s="107"/>
      <c r="M187" s="111"/>
      <c r="N187" s="112"/>
      <c r="O187" s="112"/>
      <c r="P187" s="112"/>
      <c r="Q187" s="112"/>
      <c r="R187" s="112"/>
      <c r="S187" s="112"/>
      <c r="T187" s="113"/>
      <c r="AT187" s="108" t="s">
        <v>109</v>
      </c>
      <c r="AU187" s="108" t="s">
        <v>44</v>
      </c>
      <c r="AV187" s="8" t="s">
        <v>92</v>
      </c>
      <c r="AW187" s="8" t="s">
        <v>17</v>
      </c>
      <c r="AX187" s="8" t="s">
        <v>44</v>
      </c>
      <c r="AY187" s="108" t="s">
        <v>87</v>
      </c>
    </row>
    <row r="188" spans="1:65" s="2" customFormat="1" ht="16.5" customHeight="1">
      <c r="A188" s="17"/>
      <c r="B188" s="85"/>
      <c r="C188" s="86" t="s">
        <v>133</v>
      </c>
      <c r="D188" s="86" t="s">
        <v>88</v>
      </c>
      <c r="E188" s="87" t="s">
        <v>181</v>
      </c>
      <c r="F188" s="88" t="s">
        <v>182</v>
      </c>
      <c r="G188" s="89" t="s">
        <v>107</v>
      </c>
      <c r="H188" s="90">
        <v>2352</v>
      </c>
      <c r="I188" s="91"/>
      <c r="J188" s="91">
        <f>ROUND(I188*H188,2)</f>
        <v>0</v>
      </c>
      <c r="K188" s="92"/>
      <c r="L188" s="18"/>
      <c r="M188" s="93" t="s">
        <v>0</v>
      </c>
      <c r="N188" s="94" t="s">
        <v>25</v>
      </c>
      <c r="O188" s="95">
        <v>0</v>
      </c>
      <c r="P188" s="95">
        <f>O188*H188</f>
        <v>0</v>
      </c>
      <c r="Q188" s="95">
        <v>0</v>
      </c>
      <c r="R188" s="95">
        <f>Q188*H188</f>
        <v>0</v>
      </c>
      <c r="S188" s="95">
        <v>0</v>
      </c>
      <c r="T188" s="96">
        <f>S188*H188</f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97" t="s">
        <v>92</v>
      </c>
      <c r="AT188" s="97" t="s">
        <v>88</v>
      </c>
      <c r="AU188" s="97" t="s">
        <v>44</v>
      </c>
      <c r="AY188" s="9" t="s">
        <v>87</v>
      </c>
      <c r="BE188" s="98">
        <f>IF(N188="základní",J188,0)</f>
        <v>0</v>
      </c>
      <c r="BF188" s="98">
        <f>IF(N188="snížená",J188,0)</f>
        <v>0</v>
      </c>
      <c r="BG188" s="98">
        <f>IF(N188="zákl. přenesená",J188,0)</f>
        <v>0</v>
      </c>
      <c r="BH188" s="98">
        <f>IF(N188="sníž. přenesená",J188,0)</f>
        <v>0</v>
      </c>
      <c r="BI188" s="98">
        <f>IF(N188="nulová",J188,0)</f>
        <v>0</v>
      </c>
      <c r="BJ188" s="9" t="s">
        <v>44</v>
      </c>
      <c r="BK188" s="98">
        <f>ROUND(I188*H188,2)</f>
        <v>0</v>
      </c>
      <c r="BL188" s="9" t="s">
        <v>92</v>
      </c>
      <c r="BM188" s="97" t="s">
        <v>183</v>
      </c>
    </row>
    <row r="189" spans="2:51" s="7" customFormat="1" ht="12">
      <c r="B189" s="99"/>
      <c r="D189" s="100" t="s">
        <v>109</v>
      </c>
      <c r="E189" s="101" t="s">
        <v>0</v>
      </c>
      <c r="F189" s="102" t="s">
        <v>184</v>
      </c>
      <c r="H189" s="103">
        <v>2352</v>
      </c>
      <c r="L189" s="99"/>
      <c r="M189" s="104"/>
      <c r="N189" s="105"/>
      <c r="O189" s="105"/>
      <c r="P189" s="105"/>
      <c r="Q189" s="105"/>
      <c r="R189" s="105"/>
      <c r="S189" s="105"/>
      <c r="T189" s="106"/>
      <c r="AT189" s="101" t="s">
        <v>109</v>
      </c>
      <c r="AU189" s="101" t="s">
        <v>44</v>
      </c>
      <c r="AV189" s="7" t="s">
        <v>46</v>
      </c>
      <c r="AW189" s="7" t="s">
        <v>17</v>
      </c>
      <c r="AX189" s="7" t="s">
        <v>43</v>
      </c>
      <c r="AY189" s="101" t="s">
        <v>87</v>
      </c>
    </row>
    <row r="190" spans="2:51" s="8" customFormat="1" ht="12">
      <c r="B190" s="107"/>
      <c r="D190" s="100" t="s">
        <v>109</v>
      </c>
      <c r="E190" s="108" t="s">
        <v>0</v>
      </c>
      <c r="F190" s="109" t="s">
        <v>116</v>
      </c>
      <c r="H190" s="110">
        <v>2352</v>
      </c>
      <c r="L190" s="107"/>
      <c r="M190" s="111"/>
      <c r="N190" s="112"/>
      <c r="O190" s="112"/>
      <c r="P190" s="112"/>
      <c r="Q190" s="112"/>
      <c r="R190" s="112"/>
      <c r="S190" s="112"/>
      <c r="T190" s="113"/>
      <c r="AT190" s="108" t="s">
        <v>109</v>
      </c>
      <c r="AU190" s="108" t="s">
        <v>44</v>
      </c>
      <c r="AV190" s="8" t="s">
        <v>92</v>
      </c>
      <c r="AW190" s="8" t="s">
        <v>17</v>
      </c>
      <c r="AX190" s="8" t="s">
        <v>44</v>
      </c>
      <c r="AY190" s="108" t="s">
        <v>87</v>
      </c>
    </row>
    <row r="191" spans="1:65" s="2" customFormat="1" ht="16.5" customHeight="1">
      <c r="A191" s="17"/>
      <c r="B191" s="85"/>
      <c r="C191" s="114" t="s">
        <v>159</v>
      </c>
      <c r="D191" s="114" t="s">
        <v>177</v>
      </c>
      <c r="E191" s="115" t="s">
        <v>185</v>
      </c>
      <c r="F191" s="116" t="s">
        <v>186</v>
      </c>
      <c r="G191" s="117" t="s">
        <v>107</v>
      </c>
      <c r="H191" s="118">
        <v>2399.04</v>
      </c>
      <c r="I191" s="119"/>
      <c r="J191" s="119">
        <f>ROUND(I191*H191,2)</f>
        <v>0</v>
      </c>
      <c r="K191" s="120"/>
      <c r="L191" s="121"/>
      <c r="M191" s="122" t="s">
        <v>0</v>
      </c>
      <c r="N191" s="123" t="s">
        <v>25</v>
      </c>
      <c r="O191" s="95">
        <v>0</v>
      </c>
      <c r="P191" s="95">
        <f>O191*H191</f>
        <v>0</v>
      </c>
      <c r="Q191" s="95">
        <v>0</v>
      </c>
      <c r="R191" s="95">
        <f>Q191*H191</f>
        <v>0</v>
      </c>
      <c r="S191" s="95">
        <v>0</v>
      </c>
      <c r="T191" s="96">
        <f>S191*H191</f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97" t="s">
        <v>101</v>
      </c>
      <c r="AT191" s="97" t="s">
        <v>177</v>
      </c>
      <c r="AU191" s="97" t="s">
        <v>44</v>
      </c>
      <c r="AY191" s="9" t="s">
        <v>87</v>
      </c>
      <c r="BE191" s="98">
        <f>IF(N191="základní",J191,0)</f>
        <v>0</v>
      </c>
      <c r="BF191" s="98">
        <f>IF(N191="snížená",J191,0)</f>
        <v>0</v>
      </c>
      <c r="BG191" s="98">
        <f>IF(N191="zákl. přenesená",J191,0)</f>
        <v>0</v>
      </c>
      <c r="BH191" s="98">
        <f>IF(N191="sníž. přenesená",J191,0)</f>
        <v>0</v>
      </c>
      <c r="BI191" s="98">
        <f>IF(N191="nulová",J191,0)</f>
        <v>0</v>
      </c>
      <c r="BJ191" s="9" t="s">
        <v>44</v>
      </c>
      <c r="BK191" s="98">
        <f>ROUND(I191*H191,2)</f>
        <v>0</v>
      </c>
      <c r="BL191" s="9" t="s">
        <v>92</v>
      </c>
      <c r="BM191" s="97" t="s">
        <v>187</v>
      </c>
    </row>
    <row r="192" spans="2:51" s="7" customFormat="1" ht="12">
      <c r="B192" s="99"/>
      <c r="D192" s="100" t="s">
        <v>109</v>
      </c>
      <c r="E192" s="101" t="s">
        <v>0</v>
      </c>
      <c r="F192" s="102" t="s">
        <v>188</v>
      </c>
      <c r="H192" s="103">
        <v>2399.04</v>
      </c>
      <c r="L192" s="99"/>
      <c r="M192" s="104"/>
      <c r="N192" s="105"/>
      <c r="O192" s="105"/>
      <c r="P192" s="105"/>
      <c r="Q192" s="105"/>
      <c r="R192" s="105"/>
      <c r="S192" s="105"/>
      <c r="T192" s="106"/>
      <c r="AT192" s="101" t="s">
        <v>109</v>
      </c>
      <c r="AU192" s="101" t="s">
        <v>44</v>
      </c>
      <c r="AV192" s="7" t="s">
        <v>46</v>
      </c>
      <c r="AW192" s="7" t="s">
        <v>17</v>
      </c>
      <c r="AX192" s="7" t="s">
        <v>43</v>
      </c>
      <c r="AY192" s="101" t="s">
        <v>87</v>
      </c>
    </row>
    <row r="193" spans="2:51" s="8" customFormat="1" ht="12">
      <c r="B193" s="107"/>
      <c r="D193" s="100" t="s">
        <v>109</v>
      </c>
      <c r="E193" s="108" t="s">
        <v>0</v>
      </c>
      <c r="F193" s="109" t="s">
        <v>116</v>
      </c>
      <c r="H193" s="110">
        <v>2399.04</v>
      </c>
      <c r="L193" s="107"/>
      <c r="M193" s="111"/>
      <c r="N193" s="112"/>
      <c r="O193" s="112"/>
      <c r="P193" s="112"/>
      <c r="Q193" s="112"/>
      <c r="R193" s="112"/>
      <c r="S193" s="112"/>
      <c r="T193" s="113"/>
      <c r="AT193" s="108" t="s">
        <v>109</v>
      </c>
      <c r="AU193" s="108" t="s">
        <v>44</v>
      </c>
      <c r="AV193" s="8" t="s">
        <v>92</v>
      </c>
      <c r="AW193" s="8" t="s">
        <v>17</v>
      </c>
      <c r="AX193" s="8" t="s">
        <v>44</v>
      </c>
      <c r="AY193" s="108" t="s">
        <v>87</v>
      </c>
    </row>
    <row r="194" spans="2:63" s="6" customFormat="1" ht="25.9" customHeight="1">
      <c r="B194" s="75"/>
      <c r="D194" s="76" t="s">
        <v>42</v>
      </c>
      <c r="E194" s="77" t="s">
        <v>189</v>
      </c>
      <c r="F194" s="77" t="s">
        <v>190</v>
      </c>
      <c r="J194" s="78">
        <f>BK194</f>
        <v>0</v>
      </c>
      <c r="L194" s="75"/>
      <c r="M194" s="79"/>
      <c r="N194" s="80"/>
      <c r="O194" s="80"/>
      <c r="P194" s="81">
        <f>SUM(P195:P196)</f>
        <v>0</v>
      </c>
      <c r="Q194" s="80"/>
      <c r="R194" s="81">
        <f>SUM(R195:R196)</f>
        <v>0</v>
      </c>
      <c r="S194" s="80"/>
      <c r="T194" s="82">
        <f>SUM(T195:T196)</f>
        <v>0</v>
      </c>
      <c r="AR194" s="76" t="s">
        <v>44</v>
      </c>
      <c r="AT194" s="83" t="s">
        <v>42</v>
      </c>
      <c r="AU194" s="83" t="s">
        <v>43</v>
      </c>
      <c r="AY194" s="76" t="s">
        <v>87</v>
      </c>
      <c r="BK194" s="84">
        <f>SUM(BK195:BK196)</f>
        <v>0</v>
      </c>
    </row>
    <row r="195" spans="1:65" s="2" customFormat="1" ht="16.5" customHeight="1">
      <c r="A195" s="17"/>
      <c r="B195" s="85"/>
      <c r="C195" s="86" t="s">
        <v>138</v>
      </c>
      <c r="D195" s="86" t="s">
        <v>88</v>
      </c>
      <c r="E195" s="87" t="s">
        <v>191</v>
      </c>
      <c r="F195" s="88" t="s">
        <v>192</v>
      </c>
      <c r="G195" s="89" t="s">
        <v>122</v>
      </c>
      <c r="H195" s="90">
        <v>0.1</v>
      </c>
      <c r="I195" s="91"/>
      <c r="J195" s="91">
        <f>ROUND(I195*H195,2)</f>
        <v>0</v>
      </c>
      <c r="K195" s="92"/>
      <c r="L195" s="18"/>
      <c r="M195" s="93" t="s">
        <v>0</v>
      </c>
      <c r="N195" s="94" t="s">
        <v>25</v>
      </c>
      <c r="O195" s="95">
        <v>0</v>
      </c>
      <c r="P195" s="95">
        <f>O195*H195</f>
        <v>0</v>
      </c>
      <c r="Q195" s="95">
        <v>0</v>
      </c>
      <c r="R195" s="95">
        <f>Q195*H195</f>
        <v>0</v>
      </c>
      <c r="S195" s="95">
        <v>0</v>
      </c>
      <c r="T195" s="96">
        <f>S195*H195</f>
        <v>0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R195" s="97" t="s">
        <v>92</v>
      </c>
      <c r="AT195" s="97" t="s">
        <v>88</v>
      </c>
      <c r="AU195" s="97" t="s">
        <v>44</v>
      </c>
      <c r="AY195" s="9" t="s">
        <v>87</v>
      </c>
      <c r="BE195" s="98">
        <f>IF(N195="základní",J195,0)</f>
        <v>0</v>
      </c>
      <c r="BF195" s="98">
        <f>IF(N195="snížená",J195,0)</f>
        <v>0</v>
      </c>
      <c r="BG195" s="98">
        <f>IF(N195="zákl. přenesená",J195,0)</f>
        <v>0</v>
      </c>
      <c r="BH195" s="98">
        <f>IF(N195="sníž. přenesená",J195,0)</f>
        <v>0</v>
      </c>
      <c r="BI195" s="98">
        <f>IF(N195="nulová",J195,0)</f>
        <v>0</v>
      </c>
      <c r="BJ195" s="9" t="s">
        <v>44</v>
      </c>
      <c r="BK195" s="98">
        <f>ROUND(I195*H195,2)</f>
        <v>0</v>
      </c>
      <c r="BL195" s="9" t="s">
        <v>92</v>
      </c>
      <c r="BM195" s="97" t="s">
        <v>193</v>
      </c>
    </row>
    <row r="196" spans="1:65" s="2" customFormat="1" ht="16.5" customHeight="1">
      <c r="A196" s="17"/>
      <c r="B196" s="85"/>
      <c r="C196" s="86" t="s">
        <v>3</v>
      </c>
      <c r="D196" s="86" t="s">
        <v>88</v>
      </c>
      <c r="E196" s="87" t="s">
        <v>194</v>
      </c>
      <c r="F196" s="88" t="s">
        <v>195</v>
      </c>
      <c r="G196" s="89" t="s">
        <v>122</v>
      </c>
      <c r="H196" s="90">
        <v>0.38</v>
      </c>
      <c r="I196" s="91"/>
      <c r="J196" s="91">
        <f>ROUND(I196*H196,2)</f>
        <v>0</v>
      </c>
      <c r="K196" s="92"/>
      <c r="L196" s="18"/>
      <c r="M196" s="93" t="s">
        <v>0</v>
      </c>
      <c r="N196" s="94" t="s">
        <v>25</v>
      </c>
      <c r="O196" s="95">
        <v>0</v>
      </c>
      <c r="P196" s="95">
        <f>O196*H196</f>
        <v>0</v>
      </c>
      <c r="Q196" s="95">
        <v>0</v>
      </c>
      <c r="R196" s="95">
        <f>Q196*H196</f>
        <v>0</v>
      </c>
      <c r="S196" s="95">
        <v>0</v>
      </c>
      <c r="T196" s="96">
        <f>S196*H196</f>
        <v>0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97" t="s">
        <v>92</v>
      </c>
      <c r="AT196" s="97" t="s">
        <v>88</v>
      </c>
      <c r="AU196" s="97" t="s">
        <v>44</v>
      </c>
      <c r="AY196" s="9" t="s">
        <v>87</v>
      </c>
      <c r="BE196" s="98">
        <f>IF(N196="základní",J196,0)</f>
        <v>0</v>
      </c>
      <c r="BF196" s="98">
        <f>IF(N196="snížená",J196,0)</f>
        <v>0</v>
      </c>
      <c r="BG196" s="98">
        <f>IF(N196="zákl. přenesená",J196,0)</f>
        <v>0</v>
      </c>
      <c r="BH196" s="98">
        <f>IF(N196="sníž. přenesená",J196,0)</f>
        <v>0</v>
      </c>
      <c r="BI196" s="98">
        <f>IF(N196="nulová",J196,0)</f>
        <v>0</v>
      </c>
      <c r="BJ196" s="9" t="s">
        <v>44</v>
      </c>
      <c r="BK196" s="98">
        <f>ROUND(I196*H196,2)</f>
        <v>0</v>
      </c>
      <c r="BL196" s="9" t="s">
        <v>92</v>
      </c>
      <c r="BM196" s="97" t="s">
        <v>196</v>
      </c>
    </row>
    <row r="197" spans="2:63" s="6" customFormat="1" ht="25.9" customHeight="1">
      <c r="B197" s="75"/>
      <c r="D197" s="76" t="s">
        <v>42</v>
      </c>
      <c r="E197" s="77" t="s">
        <v>197</v>
      </c>
      <c r="F197" s="77" t="s">
        <v>198</v>
      </c>
      <c r="J197" s="78">
        <f>BK197</f>
        <v>0</v>
      </c>
      <c r="L197" s="75"/>
      <c r="M197" s="79"/>
      <c r="N197" s="80"/>
      <c r="O197" s="80"/>
      <c r="P197" s="81">
        <f>SUM(P198:P209)</f>
        <v>0</v>
      </c>
      <c r="Q197" s="80"/>
      <c r="R197" s="81">
        <f>SUM(R198:R209)</f>
        <v>0</v>
      </c>
      <c r="S197" s="80"/>
      <c r="T197" s="82">
        <f>SUM(T198:T209)</f>
        <v>0</v>
      </c>
      <c r="AR197" s="76" t="s">
        <v>44</v>
      </c>
      <c r="AT197" s="83" t="s">
        <v>42</v>
      </c>
      <c r="AU197" s="83" t="s">
        <v>43</v>
      </c>
      <c r="AY197" s="76" t="s">
        <v>87</v>
      </c>
      <c r="BK197" s="84">
        <f>SUM(BK198:BK209)</f>
        <v>0</v>
      </c>
    </row>
    <row r="198" spans="1:65" s="2" customFormat="1" ht="16.5" customHeight="1">
      <c r="A198" s="17"/>
      <c r="B198" s="85"/>
      <c r="C198" s="86" t="s">
        <v>143</v>
      </c>
      <c r="D198" s="86" t="s">
        <v>88</v>
      </c>
      <c r="E198" s="87" t="s">
        <v>199</v>
      </c>
      <c r="F198" s="88" t="s">
        <v>200</v>
      </c>
      <c r="G198" s="89" t="s">
        <v>107</v>
      </c>
      <c r="H198" s="90">
        <v>2630.4</v>
      </c>
      <c r="I198" s="91"/>
      <c r="J198" s="91">
        <f>ROUND(I198*H198,2)</f>
        <v>0</v>
      </c>
      <c r="K198" s="92"/>
      <c r="L198" s="18"/>
      <c r="M198" s="93" t="s">
        <v>0</v>
      </c>
      <c r="N198" s="94" t="s">
        <v>25</v>
      </c>
      <c r="O198" s="95">
        <v>0</v>
      </c>
      <c r="P198" s="95">
        <f>O198*H198</f>
        <v>0</v>
      </c>
      <c r="Q198" s="95">
        <v>0</v>
      </c>
      <c r="R198" s="95">
        <f>Q198*H198</f>
        <v>0</v>
      </c>
      <c r="S198" s="95">
        <v>0</v>
      </c>
      <c r="T198" s="96">
        <f>S198*H198</f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97" t="s">
        <v>92</v>
      </c>
      <c r="AT198" s="97" t="s">
        <v>88</v>
      </c>
      <c r="AU198" s="97" t="s">
        <v>44</v>
      </c>
      <c r="AY198" s="9" t="s">
        <v>87</v>
      </c>
      <c r="BE198" s="98">
        <f>IF(N198="základní",J198,0)</f>
        <v>0</v>
      </c>
      <c r="BF198" s="98">
        <f>IF(N198="snížená",J198,0)</f>
        <v>0</v>
      </c>
      <c r="BG198" s="98">
        <f>IF(N198="zákl. přenesená",J198,0)</f>
        <v>0</v>
      </c>
      <c r="BH198" s="98">
        <f>IF(N198="sníž. přenesená",J198,0)</f>
        <v>0</v>
      </c>
      <c r="BI198" s="98">
        <f>IF(N198="nulová",J198,0)</f>
        <v>0</v>
      </c>
      <c r="BJ198" s="9" t="s">
        <v>44</v>
      </c>
      <c r="BK198" s="98">
        <f>ROUND(I198*H198,2)</f>
        <v>0</v>
      </c>
      <c r="BL198" s="9" t="s">
        <v>92</v>
      </c>
      <c r="BM198" s="97" t="s">
        <v>201</v>
      </c>
    </row>
    <row r="199" spans="2:51" s="7" customFormat="1" ht="12">
      <c r="B199" s="99"/>
      <c r="D199" s="100" t="s">
        <v>109</v>
      </c>
      <c r="E199" s="101" t="s">
        <v>0</v>
      </c>
      <c r="F199" s="102" t="s">
        <v>158</v>
      </c>
      <c r="H199" s="103">
        <v>2630.4</v>
      </c>
      <c r="L199" s="99"/>
      <c r="M199" s="104"/>
      <c r="N199" s="105"/>
      <c r="O199" s="105"/>
      <c r="P199" s="105"/>
      <c r="Q199" s="105"/>
      <c r="R199" s="105"/>
      <c r="S199" s="105"/>
      <c r="T199" s="106"/>
      <c r="AT199" s="101" t="s">
        <v>109</v>
      </c>
      <c r="AU199" s="101" t="s">
        <v>44</v>
      </c>
      <c r="AV199" s="7" t="s">
        <v>46</v>
      </c>
      <c r="AW199" s="7" t="s">
        <v>17</v>
      </c>
      <c r="AX199" s="7" t="s">
        <v>43</v>
      </c>
      <c r="AY199" s="101" t="s">
        <v>87</v>
      </c>
    </row>
    <row r="200" spans="2:51" s="8" customFormat="1" ht="12">
      <c r="B200" s="107"/>
      <c r="D200" s="100" t="s">
        <v>109</v>
      </c>
      <c r="E200" s="108" t="s">
        <v>0</v>
      </c>
      <c r="F200" s="109" t="s">
        <v>116</v>
      </c>
      <c r="H200" s="110">
        <v>2630.4</v>
      </c>
      <c r="L200" s="107"/>
      <c r="M200" s="111"/>
      <c r="N200" s="112"/>
      <c r="O200" s="112"/>
      <c r="P200" s="112"/>
      <c r="Q200" s="112"/>
      <c r="R200" s="112"/>
      <c r="S200" s="112"/>
      <c r="T200" s="113"/>
      <c r="AT200" s="108" t="s">
        <v>109</v>
      </c>
      <c r="AU200" s="108" t="s">
        <v>44</v>
      </c>
      <c r="AV200" s="8" t="s">
        <v>92</v>
      </c>
      <c r="AW200" s="8" t="s">
        <v>17</v>
      </c>
      <c r="AX200" s="8" t="s">
        <v>44</v>
      </c>
      <c r="AY200" s="108" t="s">
        <v>87</v>
      </c>
    </row>
    <row r="201" spans="1:65" s="2" customFormat="1" ht="16.5" customHeight="1">
      <c r="A201" s="17"/>
      <c r="B201" s="85"/>
      <c r="C201" s="86" t="s">
        <v>202</v>
      </c>
      <c r="D201" s="86" t="s">
        <v>88</v>
      </c>
      <c r="E201" s="87" t="s">
        <v>203</v>
      </c>
      <c r="F201" s="88" t="s">
        <v>204</v>
      </c>
      <c r="G201" s="89" t="s">
        <v>107</v>
      </c>
      <c r="H201" s="90">
        <v>2352</v>
      </c>
      <c r="I201" s="91"/>
      <c r="J201" s="91">
        <f>ROUND(I201*H201,2)</f>
        <v>0</v>
      </c>
      <c r="K201" s="92"/>
      <c r="L201" s="18"/>
      <c r="M201" s="93" t="s">
        <v>0</v>
      </c>
      <c r="N201" s="94" t="s">
        <v>25</v>
      </c>
      <c r="O201" s="95">
        <v>0</v>
      </c>
      <c r="P201" s="95">
        <f>O201*H201</f>
        <v>0</v>
      </c>
      <c r="Q201" s="95">
        <v>0</v>
      </c>
      <c r="R201" s="95">
        <f>Q201*H201</f>
        <v>0</v>
      </c>
      <c r="S201" s="95">
        <v>0</v>
      </c>
      <c r="T201" s="96">
        <f>S201*H201</f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97" t="s">
        <v>92</v>
      </c>
      <c r="AT201" s="97" t="s">
        <v>88</v>
      </c>
      <c r="AU201" s="97" t="s">
        <v>44</v>
      </c>
      <c r="AY201" s="9" t="s">
        <v>87</v>
      </c>
      <c r="BE201" s="98">
        <f>IF(N201="základní",J201,0)</f>
        <v>0</v>
      </c>
      <c r="BF201" s="98">
        <f>IF(N201="snížená",J201,0)</f>
        <v>0</v>
      </c>
      <c r="BG201" s="98">
        <f>IF(N201="zákl. přenesená",J201,0)</f>
        <v>0</v>
      </c>
      <c r="BH201" s="98">
        <f>IF(N201="sníž. přenesená",J201,0)</f>
        <v>0</v>
      </c>
      <c r="BI201" s="98">
        <f>IF(N201="nulová",J201,0)</f>
        <v>0</v>
      </c>
      <c r="BJ201" s="9" t="s">
        <v>44</v>
      </c>
      <c r="BK201" s="98">
        <f>ROUND(I201*H201,2)</f>
        <v>0</v>
      </c>
      <c r="BL201" s="9" t="s">
        <v>92</v>
      </c>
      <c r="BM201" s="97" t="s">
        <v>205</v>
      </c>
    </row>
    <row r="202" spans="2:51" s="7" customFormat="1" ht="12">
      <c r="B202" s="99"/>
      <c r="D202" s="100" t="s">
        <v>109</v>
      </c>
      <c r="E202" s="101" t="s">
        <v>0</v>
      </c>
      <c r="F202" s="102" t="s">
        <v>184</v>
      </c>
      <c r="H202" s="103">
        <v>2352</v>
      </c>
      <c r="L202" s="99"/>
      <c r="M202" s="104"/>
      <c r="N202" s="105"/>
      <c r="O202" s="105"/>
      <c r="P202" s="105"/>
      <c r="Q202" s="105"/>
      <c r="R202" s="105"/>
      <c r="S202" s="105"/>
      <c r="T202" s="106"/>
      <c r="AT202" s="101" t="s">
        <v>109</v>
      </c>
      <c r="AU202" s="101" t="s">
        <v>44</v>
      </c>
      <c r="AV202" s="7" t="s">
        <v>46</v>
      </c>
      <c r="AW202" s="7" t="s">
        <v>17</v>
      </c>
      <c r="AX202" s="7" t="s">
        <v>43</v>
      </c>
      <c r="AY202" s="101" t="s">
        <v>87</v>
      </c>
    </row>
    <row r="203" spans="2:51" s="8" customFormat="1" ht="12">
      <c r="B203" s="107"/>
      <c r="D203" s="100" t="s">
        <v>109</v>
      </c>
      <c r="E203" s="108" t="s">
        <v>0</v>
      </c>
      <c r="F203" s="109" t="s">
        <v>116</v>
      </c>
      <c r="H203" s="110">
        <v>2352</v>
      </c>
      <c r="L203" s="107"/>
      <c r="M203" s="111"/>
      <c r="N203" s="112"/>
      <c r="O203" s="112"/>
      <c r="P203" s="112"/>
      <c r="Q203" s="112"/>
      <c r="R203" s="112"/>
      <c r="S203" s="112"/>
      <c r="T203" s="113"/>
      <c r="AT203" s="108" t="s">
        <v>109</v>
      </c>
      <c r="AU203" s="108" t="s">
        <v>44</v>
      </c>
      <c r="AV203" s="8" t="s">
        <v>92</v>
      </c>
      <c r="AW203" s="8" t="s">
        <v>17</v>
      </c>
      <c r="AX203" s="8" t="s">
        <v>44</v>
      </c>
      <c r="AY203" s="108" t="s">
        <v>87</v>
      </c>
    </row>
    <row r="204" spans="1:65" s="2" customFormat="1" ht="16.5" customHeight="1">
      <c r="A204" s="17"/>
      <c r="B204" s="85"/>
      <c r="C204" s="86" t="s">
        <v>148</v>
      </c>
      <c r="D204" s="86" t="s">
        <v>88</v>
      </c>
      <c r="E204" s="87" t="s">
        <v>206</v>
      </c>
      <c r="F204" s="88" t="s">
        <v>207</v>
      </c>
      <c r="G204" s="89" t="s">
        <v>107</v>
      </c>
      <c r="H204" s="90">
        <v>2051</v>
      </c>
      <c r="I204" s="91"/>
      <c r="J204" s="91">
        <f>ROUND(I204*H204,2)</f>
        <v>0</v>
      </c>
      <c r="K204" s="92"/>
      <c r="L204" s="18"/>
      <c r="M204" s="93" t="s">
        <v>0</v>
      </c>
      <c r="N204" s="94" t="s">
        <v>25</v>
      </c>
      <c r="O204" s="95">
        <v>0</v>
      </c>
      <c r="P204" s="95">
        <f>O204*H204</f>
        <v>0</v>
      </c>
      <c r="Q204" s="95">
        <v>0</v>
      </c>
      <c r="R204" s="95">
        <f>Q204*H204</f>
        <v>0</v>
      </c>
      <c r="S204" s="95">
        <v>0</v>
      </c>
      <c r="T204" s="96">
        <f>S204*H204</f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97" t="s">
        <v>92</v>
      </c>
      <c r="AT204" s="97" t="s">
        <v>88</v>
      </c>
      <c r="AU204" s="97" t="s">
        <v>44</v>
      </c>
      <c r="AY204" s="9" t="s">
        <v>87</v>
      </c>
      <c r="BE204" s="98">
        <f>IF(N204="základní",J204,0)</f>
        <v>0</v>
      </c>
      <c r="BF204" s="98">
        <f>IF(N204="snížená",J204,0)</f>
        <v>0</v>
      </c>
      <c r="BG204" s="98">
        <f>IF(N204="zákl. přenesená",J204,0)</f>
        <v>0</v>
      </c>
      <c r="BH204" s="98">
        <f>IF(N204="sníž. přenesená",J204,0)</f>
        <v>0</v>
      </c>
      <c r="BI204" s="98">
        <f>IF(N204="nulová",J204,0)</f>
        <v>0</v>
      </c>
      <c r="BJ204" s="9" t="s">
        <v>44</v>
      </c>
      <c r="BK204" s="98">
        <f>ROUND(I204*H204,2)</f>
        <v>0</v>
      </c>
      <c r="BL204" s="9" t="s">
        <v>92</v>
      </c>
      <c r="BM204" s="97" t="s">
        <v>208</v>
      </c>
    </row>
    <row r="205" spans="2:51" s="7" customFormat="1" ht="12">
      <c r="B205" s="99"/>
      <c r="D205" s="100" t="s">
        <v>109</v>
      </c>
      <c r="E205" s="101" t="s">
        <v>0</v>
      </c>
      <c r="F205" s="102" t="s">
        <v>110</v>
      </c>
      <c r="H205" s="103">
        <v>2051</v>
      </c>
      <c r="L205" s="99"/>
      <c r="M205" s="104"/>
      <c r="N205" s="105"/>
      <c r="O205" s="105"/>
      <c r="P205" s="105"/>
      <c r="Q205" s="105"/>
      <c r="R205" s="105"/>
      <c r="S205" s="105"/>
      <c r="T205" s="106"/>
      <c r="AT205" s="101" t="s">
        <v>109</v>
      </c>
      <c r="AU205" s="101" t="s">
        <v>44</v>
      </c>
      <c r="AV205" s="7" t="s">
        <v>46</v>
      </c>
      <c r="AW205" s="7" t="s">
        <v>17</v>
      </c>
      <c r="AX205" s="7" t="s">
        <v>43</v>
      </c>
      <c r="AY205" s="101" t="s">
        <v>87</v>
      </c>
    </row>
    <row r="206" spans="2:51" s="8" customFormat="1" ht="12">
      <c r="B206" s="107"/>
      <c r="D206" s="100" t="s">
        <v>109</v>
      </c>
      <c r="E206" s="108" t="s">
        <v>0</v>
      </c>
      <c r="F206" s="109" t="s">
        <v>116</v>
      </c>
      <c r="H206" s="110">
        <v>2051</v>
      </c>
      <c r="L206" s="107"/>
      <c r="M206" s="111"/>
      <c r="N206" s="112"/>
      <c r="O206" s="112"/>
      <c r="P206" s="112"/>
      <c r="Q206" s="112"/>
      <c r="R206" s="112"/>
      <c r="S206" s="112"/>
      <c r="T206" s="113"/>
      <c r="AT206" s="108" t="s">
        <v>109</v>
      </c>
      <c r="AU206" s="108" t="s">
        <v>44</v>
      </c>
      <c r="AV206" s="8" t="s">
        <v>92</v>
      </c>
      <c r="AW206" s="8" t="s">
        <v>17</v>
      </c>
      <c r="AX206" s="8" t="s">
        <v>44</v>
      </c>
      <c r="AY206" s="108" t="s">
        <v>87</v>
      </c>
    </row>
    <row r="207" spans="1:65" s="2" customFormat="1" ht="16.5" customHeight="1">
      <c r="A207" s="17"/>
      <c r="B207" s="85"/>
      <c r="C207" s="86" t="s">
        <v>209</v>
      </c>
      <c r="D207" s="86" t="s">
        <v>88</v>
      </c>
      <c r="E207" s="87" t="s">
        <v>210</v>
      </c>
      <c r="F207" s="88" t="s">
        <v>211</v>
      </c>
      <c r="G207" s="89" t="s">
        <v>107</v>
      </c>
      <c r="H207" s="90">
        <v>2051</v>
      </c>
      <c r="I207" s="91"/>
      <c r="J207" s="91">
        <f>ROUND(I207*H207,2)</f>
        <v>0</v>
      </c>
      <c r="K207" s="92"/>
      <c r="L207" s="18"/>
      <c r="M207" s="93" t="s">
        <v>0</v>
      </c>
      <c r="N207" s="94" t="s">
        <v>25</v>
      </c>
      <c r="O207" s="95">
        <v>0</v>
      </c>
      <c r="P207" s="95">
        <f>O207*H207</f>
        <v>0</v>
      </c>
      <c r="Q207" s="95">
        <v>0</v>
      </c>
      <c r="R207" s="95">
        <f>Q207*H207</f>
        <v>0</v>
      </c>
      <c r="S207" s="95">
        <v>0</v>
      </c>
      <c r="T207" s="96">
        <f>S207*H207</f>
        <v>0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R207" s="97" t="s">
        <v>92</v>
      </c>
      <c r="AT207" s="97" t="s">
        <v>88</v>
      </c>
      <c r="AU207" s="97" t="s">
        <v>44</v>
      </c>
      <c r="AY207" s="9" t="s">
        <v>87</v>
      </c>
      <c r="BE207" s="98">
        <f>IF(N207="základní",J207,0)</f>
        <v>0</v>
      </c>
      <c r="BF207" s="98">
        <f>IF(N207="snížená",J207,0)</f>
        <v>0</v>
      </c>
      <c r="BG207" s="98">
        <f>IF(N207="zákl. přenesená",J207,0)</f>
        <v>0</v>
      </c>
      <c r="BH207" s="98">
        <f>IF(N207="sníž. přenesená",J207,0)</f>
        <v>0</v>
      </c>
      <c r="BI207" s="98">
        <f>IF(N207="nulová",J207,0)</f>
        <v>0</v>
      </c>
      <c r="BJ207" s="9" t="s">
        <v>44</v>
      </c>
      <c r="BK207" s="98">
        <f>ROUND(I207*H207,2)</f>
        <v>0</v>
      </c>
      <c r="BL207" s="9" t="s">
        <v>92</v>
      </c>
      <c r="BM207" s="97" t="s">
        <v>212</v>
      </c>
    </row>
    <row r="208" spans="2:51" s="7" customFormat="1" ht="12">
      <c r="B208" s="99"/>
      <c r="D208" s="100" t="s">
        <v>109</v>
      </c>
      <c r="E208" s="101" t="s">
        <v>0</v>
      </c>
      <c r="F208" s="102" t="s">
        <v>110</v>
      </c>
      <c r="H208" s="103">
        <v>2051</v>
      </c>
      <c r="L208" s="99"/>
      <c r="M208" s="104"/>
      <c r="N208" s="105"/>
      <c r="O208" s="105"/>
      <c r="P208" s="105"/>
      <c r="Q208" s="105"/>
      <c r="R208" s="105"/>
      <c r="S208" s="105"/>
      <c r="T208" s="106"/>
      <c r="AT208" s="101" t="s">
        <v>109</v>
      </c>
      <c r="AU208" s="101" t="s">
        <v>44</v>
      </c>
      <c r="AV208" s="7" t="s">
        <v>46</v>
      </c>
      <c r="AW208" s="7" t="s">
        <v>17</v>
      </c>
      <c r="AX208" s="7" t="s">
        <v>43</v>
      </c>
      <c r="AY208" s="101" t="s">
        <v>87</v>
      </c>
    </row>
    <row r="209" spans="2:51" s="8" customFormat="1" ht="12">
      <c r="B209" s="107"/>
      <c r="D209" s="100" t="s">
        <v>109</v>
      </c>
      <c r="E209" s="108" t="s">
        <v>0</v>
      </c>
      <c r="F209" s="109" t="s">
        <v>116</v>
      </c>
      <c r="H209" s="110">
        <v>2051</v>
      </c>
      <c r="L209" s="107"/>
      <c r="M209" s="111"/>
      <c r="N209" s="112"/>
      <c r="O209" s="112"/>
      <c r="P209" s="112"/>
      <c r="Q209" s="112"/>
      <c r="R209" s="112"/>
      <c r="S209" s="112"/>
      <c r="T209" s="113"/>
      <c r="AT209" s="108" t="s">
        <v>109</v>
      </c>
      <c r="AU209" s="108" t="s">
        <v>44</v>
      </c>
      <c r="AV209" s="8" t="s">
        <v>92</v>
      </c>
      <c r="AW209" s="8" t="s">
        <v>17</v>
      </c>
      <c r="AX209" s="8" t="s">
        <v>44</v>
      </c>
      <c r="AY209" s="108" t="s">
        <v>87</v>
      </c>
    </row>
    <row r="210" spans="2:63" s="6" customFormat="1" ht="25.9" customHeight="1">
      <c r="B210" s="75"/>
      <c r="D210" s="76" t="s">
        <v>42</v>
      </c>
      <c r="E210" s="77" t="s">
        <v>213</v>
      </c>
      <c r="F210" s="77" t="s">
        <v>214</v>
      </c>
      <c r="J210" s="78">
        <f>BK210</f>
        <v>0</v>
      </c>
      <c r="L210" s="75"/>
      <c r="M210" s="79"/>
      <c r="N210" s="80"/>
      <c r="O210" s="80"/>
      <c r="P210" s="81">
        <f>SUM(P211:P215)</f>
        <v>0</v>
      </c>
      <c r="Q210" s="80"/>
      <c r="R210" s="81">
        <f>SUM(R211:R215)</f>
        <v>0</v>
      </c>
      <c r="S210" s="80"/>
      <c r="T210" s="82">
        <f>SUM(T211:T215)</f>
        <v>0</v>
      </c>
      <c r="AR210" s="76" t="s">
        <v>44</v>
      </c>
      <c r="AT210" s="83" t="s">
        <v>42</v>
      </c>
      <c r="AU210" s="83" t="s">
        <v>43</v>
      </c>
      <c r="AY210" s="76" t="s">
        <v>87</v>
      </c>
      <c r="BK210" s="84">
        <f>SUM(BK211:BK215)</f>
        <v>0</v>
      </c>
    </row>
    <row r="211" spans="1:65" s="2" customFormat="1" ht="24" customHeight="1">
      <c r="A211" s="17"/>
      <c r="B211" s="85"/>
      <c r="C211" s="86" t="s">
        <v>152</v>
      </c>
      <c r="D211" s="86" t="s">
        <v>88</v>
      </c>
      <c r="E211" s="87" t="s">
        <v>215</v>
      </c>
      <c r="F211" s="88" t="s">
        <v>216</v>
      </c>
      <c r="G211" s="89" t="s">
        <v>107</v>
      </c>
      <c r="H211" s="90">
        <v>2051</v>
      </c>
      <c r="I211" s="91"/>
      <c r="J211" s="91">
        <f>ROUND(I211*H211,2)</f>
        <v>0</v>
      </c>
      <c r="K211" s="92"/>
      <c r="L211" s="18"/>
      <c r="M211" s="93" t="s">
        <v>0</v>
      </c>
      <c r="N211" s="94" t="s">
        <v>25</v>
      </c>
      <c r="O211" s="95">
        <v>0</v>
      </c>
      <c r="P211" s="95">
        <f>O211*H211</f>
        <v>0</v>
      </c>
      <c r="Q211" s="95">
        <v>0</v>
      </c>
      <c r="R211" s="95">
        <f>Q211*H211</f>
        <v>0</v>
      </c>
      <c r="S211" s="95">
        <v>0</v>
      </c>
      <c r="T211" s="96">
        <f>S211*H211</f>
        <v>0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R211" s="97" t="s">
        <v>92</v>
      </c>
      <c r="AT211" s="97" t="s">
        <v>88</v>
      </c>
      <c r="AU211" s="97" t="s">
        <v>44</v>
      </c>
      <c r="AY211" s="9" t="s">
        <v>87</v>
      </c>
      <c r="BE211" s="98">
        <f>IF(N211="základní",J211,0)</f>
        <v>0</v>
      </c>
      <c r="BF211" s="98">
        <f>IF(N211="snížená",J211,0)</f>
        <v>0</v>
      </c>
      <c r="BG211" s="98">
        <f>IF(N211="zákl. přenesená",J211,0)</f>
        <v>0</v>
      </c>
      <c r="BH211" s="98">
        <f>IF(N211="sníž. přenesená",J211,0)</f>
        <v>0</v>
      </c>
      <c r="BI211" s="98">
        <f>IF(N211="nulová",J211,0)</f>
        <v>0</v>
      </c>
      <c r="BJ211" s="9" t="s">
        <v>44</v>
      </c>
      <c r="BK211" s="98">
        <f>ROUND(I211*H211,2)</f>
        <v>0</v>
      </c>
      <c r="BL211" s="9" t="s">
        <v>92</v>
      </c>
      <c r="BM211" s="97" t="s">
        <v>217</v>
      </c>
    </row>
    <row r="212" spans="2:51" s="7" customFormat="1" ht="12">
      <c r="B212" s="99"/>
      <c r="D212" s="100" t="s">
        <v>109</v>
      </c>
      <c r="E212" s="101" t="s">
        <v>0</v>
      </c>
      <c r="F212" s="102" t="s">
        <v>110</v>
      </c>
      <c r="H212" s="103">
        <v>2051</v>
      </c>
      <c r="L212" s="99"/>
      <c r="M212" s="104"/>
      <c r="N212" s="105"/>
      <c r="O212" s="105"/>
      <c r="P212" s="105"/>
      <c r="Q212" s="105"/>
      <c r="R212" s="105"/>
      <c r="S212" s="105"/>
      <c r="T212" s="106"/>
      <c r="AT212" s="101" t="s">
        <v>109</v>
      </c>
      <c r="AU212" s="101" t="s">
        <v>44</v>
      </c>
      <c r="AV212" s="7" t="s">
        <v>46</v>
      </c>
      <c r="AW212" s="7" t="s">
        <v>17</v>
      </c>
      <c r="AX212" s="7" t="s">
        <v>43</v>
      </c>
      <c r="AY212" s="101" t="s">
        <v>87</v>
      </c>
    </row>
    <row r="213" spans="2:51" s="8" customFormat="1" ht="12">
      <c r="B213" s="107"/>
      <c r="D213" s="100" t="s">
        <v>109</v>
      </c>
      <c r="E213" s="108" t="s">
        <v>0</v>
      </c>
      <c r="F213" s="109" t="s">
        <v>116</v>
      </c>
      <c r="H213" s="110">
        <v>2051</v>
      </c>
      <c r="L213" s="107"/>
      <c r="M213" s="111"/>
      <c r="N213" s="112"/>
      <c r="O213" s="112"/>
      <c r="P213" s="112"/>
      <c r="Q213" s="112"/>
      <c r="R213" s="112"/>
      <c r="S213" s="112"/>
      <c r="T213" s="113"/>
      <c r="AT213" s="108" t="s">
        <v>109</v>
      </c>
      <c r="AU213" s="108" t="s">
        <v>44</v>
      </c>
      <c r="AV213" s="8" t="s">
        <v>92</v>
      </c>
      <c r="AW213" s="8" t="s">
        <v>17</v>
      </c>
      <c r="AX213" s="8" t="s">
        <v>44</v>
      </c>
      <c r="AY213" s="108" t="s">
        <v>87</v>
      </c>
    </row>
    <row r="214" spans="1:65" s="2" customFormat="1" ht="16.5" customHeight="1">
      <c r="A214" s="17"/>
      <c r="B214" s="85"/>
      <c r="C214" s="86" t="s">
        <v>189</v>
      </c>
      <c r="D214" s="86" t="s">
        <v>88</v>
      </c>
      <c r="E214" s="87" t="s">
        <v>218</v>
      </c>
      <c r="F214" s="88" t="s">
        <v>219</v>
      </c>
      <c r="G214" s="89" t="s">
        <v>107</v>
      </c>
      <c r="H214" s="90">
        <v>2051</v>
      </c>
      <c r="I214" s="91"/>
      <c r="J214" s="91">
        <f>ROUND(I214*H214,2)</f>
        <v>0</v>
      </c>
      <c r="K214" s="92"/>
      <c r="L214" s="18"/>
      <c r="M214" s="93" t="s">
        <v>0</v>
      </c>
      <c r="N214" s="94" t="s">
        <v>25</v>
      </c>
      <c r="O214" s="95">
        <v>0</v>
      </c>
      <c r="P214" s="95">
        <f>O214*H214</f>
        <v>0</v>
      </c>
      <c r="Q214" s="95">
        <v>0</v>
      </c>
      <c r="R214" s="95">
        <f>Q214*H214</f>
        <v>0</v>
      </c>
      <c r="S214" s="95">
        <v>0</v>
      </c>
      <c r="T214" s="96">
        <f>S214*H214</f>
        <v>0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R214" s="97" t="s">
        <v>92</v>
      </c>
      <c r="AT214" s="97" t="s">
        <v>88</v>
      </c>
      <c r="AU214" s="97" t="s">
        <v>44</v>
      </c>
      <c r="AY214" s="9" t="s">
        <v>87</v>
      </c>
      <c r="BE214" s="98">
        <f>IF(N214="základní",J214,0)</f>
        <v>0</v>
      </c>
      <c r="BF214" s="98">
        <f>IF(N214="snížená",J214,0)</f>
        <v>0</v>
      </c>
      <c r="BG214" s="98">
        <f>IF(N214="zákl. přenesená",J214,0)</f>
        <v>0</v>
      </c>
      <c r="BH214" s="98">
        <f>IF(N214="sníž. přenesená",J214,0)</f>
        <v>0</v>
      </c>
      <c r="BI214" s="98">
        <f>IF(N214="nulová",J214,0)</f>
        <v>0</v>
      </c>
      <c r="BJ214" s="9" t="s">
        <v>44</v>
      </c>
      <c r="BK214" s="98">
        <f>ROUND(I214*H214,2)</f>
        <v>0</v>
      </c>
      <c r="BL214" s="9" t="s">
        <v>92</v>
      </c>
      <c r="BM214" s="97" t="s">
        <v>220</v>
      </c>
    </row>
    <row r="215" spans="1:65" s="2" customFormat="1" ht="16.5" customHeight="1">
      <c r="A215" s="17"/>
      <c r="B215" s="85"/>
      <c r="C215" s="86" t="s">
        <v>157</v>
      </c>
      <c r="D215" s="86" t="s">
        <v>88</v>
      </c>
      <c r="E215" s="87" t="s">
        <v>221</v>
      </c>
      <c r="F215" s="88" t="s">
        <v>222</v>
      </c>
      <c r="G215" s="89" t="s">
        <v>107</v>
      </c>
      <c r="H215" s="90">
        <v>2051</v>
      </c>
      <c r="I215" s="91"/>
      <c r="J215" s="91">
        <f>ROUND(I215*H215,2)</f>
        <v>0</v>
      </c>
      <c r="K215" s="92"/>
      <c r="L215" s="18"/>
      <c r="M215" s="93" t="s">
        <v>0</v>
      </c>
      <c r="N215" s="94" t="s">
        <v>25</v>
      </c>
      <c r="O215" s="95">
        <v>0</v>
      </c>
      <c r="P215" s="95">
        <f>O215*H215</f>
        <v>0</v>
      </c>
      <c r="Q215" s="95">
        <v>0</v>
      </c>
      <c r="R215" s="95">
        <f>Q215*H215</f>
        <v>0</v>
      </c>
      <c r="S215" s="95">
        <v>0</v>
      </c>
      <c r="T215" s="96">
        <f>S215*H215</f>
        <v>0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R215" s="97" t="s">
        <v>92</v>
      </c>
      <c r="AT215" s="97" t="s">
        <v>88</v>
      </c>
      <c r="AU215" s="97" t="s">
        <v>44</v>
      </c>
      <c r="AY215" s="9" t="s">
        <v>87</v>
      </c>
      <c r="BE215" s="98">
        <f>IF(N215="základní",J215,0)</f>
        <v>0</v>
      </c>
      <c r="BF215" s="98">
        <f>IF(N215="snížená",J215,0)</f>
        <v>0</v>
      </c>
      <c r="BG215" s="98">
        <f>IF(N215="zákl. přenesená",J215,0)</f>
        <v>0</v>
      </c>
      <c r="BH215" s="98">
        <f>IF(N215="sníž. přenesená",J215,0)</f>
        <v>0</v>
      </c>
      <c r="BI215" s="98">
        <f>IF(N215="nulová",J215,0)</f>
        <v>0</v>
      </c>
      <c r="BJ215" s="9" t="s">
        <v>44</v>
      </c>
      <c r="BK215" s="98">
        <f>ROUND(I215*H215,2)</f>
        <v>0</v>
      </c>
      <c r="BL215" s="9" t="s">
        <v>92</v>
      </c>
      <c r="BM215" s="97" t="s">
        <v>197</v>
      </c>
    </row>
    <row r="216" spans="2:63" s="6" customFormat="1" ht="25.9" customHeight="1">
      <c r="B216" s="75"/>
      <c r="D216" s="76" t="s">
        <v>42</v>
      </c>
      <c r="E216" s="77" t="s">
        <v>223</v>
      </c>
      <c r="F216" s="77" t="s">
        <v>224</v>
      </c>
      <c r="J216" s="78">
        <f>BK216</f>
        <v>0</v>
      </c>
      <c r="L216" s="75"/>
      <c r="M216" s="79"/>
      <c r="N216" s="80"/>
      <c r="O216" s="80"/>
      <c r="P216" s="81">
        <f>SUM(P217:P223)</f>
        <v>0</v>
      </c>
      <c r="Q216" s="80"/>
      <c r="R216" s="81">
        <f>SUM(R217:R223)</f>
        <v>0.1198</v>
      </c>
      <c r="S216" s="80"/>
      <c r="T216" s="82">
        <f>SUM(T217:T223)</f>
        <v>0</v>
      </c>
      <c r="AR216" s="76" t="s">
        <v>44</v>
      </c>
      <c r="AT216" s="83" t="s">
        <v>42</v>
      </c>
      <c r="AU216" s="83" t="s">
        <v>43</v>
      </c>
      <c r="AY216" s="76" t="s">
        <v>87</v>
      </c>
      <c r="BK216" s="84">
        <f>SUM(BK217:BK223)</f>
        <v>0</v>
      </c>
    </row>
    <row r="217" spans="1:65" s="2" customFormat="1" ht="16.5" customHeight="1">
      <c r="A217" s="17"/>
      <c r="B217" s="85"/>
      <c r="C217" s="86" t="s">
        <v>225</v>
      </c>
      <c r="D217" s="86" t="s">
        <v>88</v>
      </c>
      <c r="E217" s="87" t="s">
        <v>226</v>
      </c>
      <c r="F217" s="88" t="s">
        <v>227</v>
      </c>
      <c r="G217" s="89" t="s">
        <v>168</v>
      </c>
      <c r="H217" s="90">
        <v>40</v>
      </c>
      <c r="I217" s="91"/>
      <c r="J217" s="91">
        <f>ROUND(I217*H217,2)</f>
        <v>0</v>
      </c>
      <c r="K217" s="92"/>
      <c r="L217" s="18"/>
      <c r="M217" s="93" t="s">
        <v>0</v>
      </c>
      <c r="N217" s="94" t="s">
        <v>25</v>
      </c>
      <c r="O217" s="95">
        <v>0</v>
      </c>
      <c r="P217" s="95">
        <f>O217*H217</f>
        <v>0</v>
      </c>
      <c r="Q217" s="95">
        <v>0</v>
      </c>
      <c r="R217" s="95">
        <f>Q217*H217</f>
        <v>0</v>
      </c>
      <c r="S217" s="95">
        <v>0</v>
      </c>
      <c r="T217" s="96">
        <f>S217*H217</f>
        <v>0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R217" s="97" t="s">
        <v>92</v>
      </c>
      <c r="AT217" s="97" t="s">
        <v>88</v>
      </c>
      <c r="AU217" s="97" t="s">
        <v>44</v>
      </c>
      <c r="AY217" s="9" t="s">
        <v>87</v>
      </c>
      <c r="BE217" s="98">
        <f>IF(N217="základní",J217,0)</f>
        <v>0</v>
      </c>
      <c r="BF217" s="98">
        <f>IF(N217="snížená",J217,0)</f>
        <v>0</v>
      </c>
      <c r="BG217" s="98">
        <f>IF(N217="zákl. přenesená",J217,0)</f>
        <v>0</v>
      </c>
      <c r="BH217" s="98">
        <f>IF(N217="sníž. přenesená",J217,0)</f>
        <v>0</v>
      </c>
      <c r="BI217" s="98">
        <f>IF(N217="nulová",J217,0)</f>
        <v>0</v>
      </c>
      <c r="BJ217" s="9" t="s">
        <v>44</v>
      </c>
      <c r="BK217" s="98">
        <f>ROUND(I217*H217,2)</f>
        <v>0</v>
      </c>
      <c r="BL217" s="9" t="s">
        <v>92</v>
      </c>
      <c r="BM217" s="97" t="s">
        <v>228</v>
      </c>
    </row>
    <row r="218" spans="2:51" s="7" customFormat="1" ht="12">
      <c r="B218" s="99"/>
      <c r="D218" s="100" t="s">
        <v>109</v>
      </c>
      <c r="E218" s="101" t="s">
        <v>0</v>
      </c>
      <c r="F218" s="102" t="s">
        <v>229</v>
      </c>
      <c r="H218" s="103">
        <v>40</v>
      </c>
      <c r="L218" s="99"/>
      <c r="M218" s="104"/>
      <c r="N218" s="105"/>
      <c r="O218" s="105"/>
      <c r="P218" s="105"/>
      <c r="Q218" s="105"/>
      <c r="R218" s="105"/>
      <c r="S218" s="105"/>
      <c r="T218" s="106"/>
      <c r="AT218" s="101" t="s">
        <v>109</v>
      </c>
      <c r="AU218" s="101" t="s">
        <v>44</v>
      </c>
      <c r="AV218" s="7" t="s">
        <v>46</v>
      </c>
      <c r="AW218" s="7" t="s">
        <v>17</v>
      </c>
      <c r="AX218" s="7" t="s">
        <v>43</v>
      </c>
      <c r="AY218" s="101" t="s">
        <v>87</v>
      </c>
    </row>
    <row r="219" spans="2:51" s="8" customFormat="1" ht="12">
      <c r="B219" s="107"/>
      <c r="D219" s="100" t="s">
        <v>109</v>
      </c>
      <c r="E219" s="108" t="s">
        <v>0</v>
      </c>
      <c r="F219" s="109" t="s">
        <v>116</v>
      </c>
      <c r="H219" s="110">
        <v>40</v>
      </c>
      <c r="L219" s="107"/>
      <c r="M219" s="111"/>
      <c r="N219" s="112"/>
      <c r="O219" s="112"/>
      <c r="P219" s="112"/>
      <c r="Q219" s="112"/>
      <c r="R219" s="112"/>
      <c r="S219" s="112"/>
      <c r="T219" s="113"/>
      <c r="AT219" s="108" t="s">
        <v>109</v>
      </c>
      <c r="AU219" s="108" t="s">
        <v>44</v>
      </c>
      <c r="AV219" s="8" t="s">
        <v>92</v>
      </c>
      <c r="AW219" s="8" t="s">
        <v>17</v>
      </c>
      <c r="AX219" s="8" t="s">
        <v>44</v>
      </c>
      <c r="AY219" s="108" t="s">
        <v>87</v>
      </c>
    </row>
    <row r="220" spans="1:65" s="2" customFormat="1" ht="16.5" customHeight="1">
      <c r="A220" s="17"/>
      <c r="B220" s="85"/>
      <c r="C220" s="114" t="s">
        <v>230</v>
      </c>
      <c r="D220" s="114" t="s">
        <v>177</v>
      </c>
      <c r="E220" s="115" t="s">
        <v>231</v>
      </c>
      <c r="F220" s="116" t="s">
        <v>232</v>
      </c>
      <c r="G220" s="117" t="s">
        <v>168</v>
      </c>
      <c r="H220" s="118">
        <v>40</v>
      </c>
      <c r="I220" s="119"/>
      <c r="J220" s="119">
        <f>ROUND(I220*H220,2)</f>
        <v>0</v>
      </c>
      <c r="K220" s="120"/>
      <c r="L220" s="121"/>
      <c r="M220" s="122" t="s">
        <v>0</v>
      </c>
      <c r="N220" s="123" t="s">
        <v>25</v>
      </c>
      <c r="O220" s="95">
        <v>0</v>
      </c>
      <c r="P220" s="95">
        <f>O220*H220</f>
        <v>0</v>
      </c>
      <c r="Q220" s="95">
        <v>0.00267</v>
      </c>
      <c r="R220" s="95">
        <f>Q220*H220</f>
        <v>0.1068</v>
      </c>
      <c r="S220" s="95">
        <v>0</v>
      </c>
      <c r="T220" s="96">
        <f>S220*H220</f>
        <v>0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R220" s="97" t="s">
        <v>101</v>
      </c>
      <c r="AT220" s="97" t="s">
        <v>177</v>
      </c>
      <c r="AU220" s="97" t="s">
        <v>44</v>
      </c>
      <c r="AY220" s="9" t="s">
        <v>87</v>
      </c>
      <c r="BE220" s="98">
        <f>IF(N220="základní",J220,0)</f>
        <v>0</v>
      </c>
      <c r="BF220" s="98">
        <f>IF(N220="snížená",J220,0)</f>
        <v>0</v>
      </c>
      <c r="BG220" s="98">
        <f>IF(N220="zákl. přenesená",J220,0)</f>
        <v>0</v>
      </c>
      <c r="BH220" s="98">
        <f>IF(N220="sníž. přenesená",J220,0)</f>
        <v>0</v>
      </c>
      <c r="BI220" s="98">
        <f>IF(N220="nulová",J220,0)</f>
        <v>0</v>
      </c>
      <c r="BJ220" s="9" t="s">
        <v>44</v>
      </c>
      <c r="BK220" s="98">
        <f>ROUND(I220*H220,2)</f>
        <v>0</v>
      </c>
      <c r="BL220" s="9" t="s">
        <v>92</v>
      </c>
      <c r="BM220" s="97" t="s">
        <v>233</v>
      </c>
    </row>
    <row r="221" spans="2:51" s="7" customFormat="1" ht="12">
      <c r="B221" s="99"/>
      <c r="D221" s="100" t="s">
        <v>109</v>
      </c>
      <c r="E221" s="101" t="s">
        <v>0</v>
      </c>
      <c r="F221" s="102" t="s">
        <v>193</v>
      </c>
      <c r="H221" s="103">
        <v>40</v>
      </c>
      <c r="L221" s="99"/>
      <c r="M221" s="104"/>
      <c r="N221" s="105"/>
      <c r="O221" s="105"/>
      <c r="P221" s="105"/>
      <c r="Q221" s="105"/>
      <c r="R221" s="105"/>
      <c r="S221" s="105"/>
      <c r="T221" s="106"/>
      <c r="AT221" s="101" t="s">
        <v>109</v>
      </c>
      <c r="AU221" s="101" t="s">
        <v>44</v>
      </c>
      <c r="AV221" s="7" t="s">
        <v>46</v>
      </c>
      <c r="AW221" s="7" t="s">
        <v>17</v>
      </c>
      <c r="AX221" s="7" t="s">
        <v>44</v>
      </c>
      <c r="AY221" s="101" t="s">
        <v>87</v>
      </c>
    </row>
    <row r="222" spans="1:65" s="2" customFormat="1" ht="16.5" customHeight="1">
      <c r="A222" s="17"/>
      <c r="B222" s="85"/>
      <c r="C222" s="86" t="s">
        <v>234</v>
      </c>
      <c r="D222" s="86" t="s">
        <v>88</v>
      </c>
      <c r="E222" s="87" t="s">
        <v>235</v>
      </c>
      <c r="F222" s="88" t="s">
        <v>236</v>
      </c>
      <c r="G222" s="89" t="s">
        <v>237</v>
      </c>
      <c r="H222" s="90">
        <v>20</v>
      </c>
      <c r="I222" s="91"/>
      <c r="J222" s="91">
        <f>ROUND(I222*H222,2)</f>
        <v>0</v>
      </c>
      <c r="K222" s="92"/>
      <c r="L222" s="18"/>
      <c r="M222" s="93" t="s">
        <v>0</v>
      </c>
      <c r="N222" s="94" t="s">
        <v>25</v>
      </c>
      <c r="O222" s="95">
        <v>0</v>
      </c>
      <c r="P222" s="95">
        <f>O222*H222</f>
        <v>0</v>
      </c>
      <c r="Q222" s="95">
        <v>0</v>
      </c>
      <c r="R222" s="95">
        <f>Q222*H222</f>
        <v>0</v>
      </c>
      <c r="S222" s="95">
        <v>0</v>
      </c>
      <c r="T222" s="96">
        <f>S222*H222</f>
        <v>0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R222" s="97" t="s">
        <v>92</v>
      </c>
      <c r="AT222" s="97" t="s">
        <v>88</v>
      </c>
      <c r="AU222" s="97" t="s">
        <v>44</v>
      </c>
      <c r="AY222" s="9" t="s">
        <v>87</v>
      </c>
      <c r="BE222" s="98">
        <f>IF(N222="základní",J222,0)</f>
        <v>0</v>
      </c>
      <c r="BF222" s="98">
        <f>IF(N222="snížená",J222,0)</f>
        <v>0</v>
      </c>
      <c r="BG222" s="98">
        <f>IF(N222="zákl. přenesená",J222,0)</f>
        <v>0</v>
      </c>
      <c r="BH222" s="98">
        <f>IF(N222="sníž. přenesená",J222,0)</f>
        <v>0</v>
      </c>
      <c r="BI222" s="98">
        <f>IF(N222="nulová",J222,0)</f>
        <v>0</v>
      </c>
      <c r="BJ222" s="9" t="s">
        <v>44</v>
      </c>
      <c r="BK222" s="98">
        <f>ROUND(I222*H222,2)</f>
        <v>0</v>
      </c>
      <c r="BL222" s="9" t="s">
        <v>92</v>
      </c>
      <c r="BM222" s="97" t="s">
        <v>238</v>
      </c>
    </row>
    <row r="223" spans="1:65" s="2" customFormat="1" ht="16.5" customHeight="1">
      <c r="A223" s="17"/>
      <c r="B223" s="85"/>
      <c r="C223" s="114" t="s">
        <v>239</v>
      </c>
      <c r="D223" s="114" t="s">
        <v>177</v>
      </c>
      <c r="E223" s="115" t="s">
        <v>240</v>
      </c>
      <c r="F223" s="116" t="s">
        <v>241</v>
      </c>
      <c r="G223" s="117" t="s">
        <v>237</v>
      </c>
      <c r="H223" s="118">
        <v>20</v>
      </c>
      <c r="I223" s="119"/>
      <c r="J223" s="119">
        <f>ROUND(I223*H223,2)</f>
        <v>0</v>
      </c>
      <c r="K223" s="120"/>
      <c r="L223" s="121"/>
      <c r="M223" s="122" t="s">
        <v>0</v>
      </c>
      <c r="N223" s="123" t="s">
        <v>25</v>
      </c>
      <c r="O223" s="95">
        <v>0</v>
      </c>
      <c r="P223" s="95">
        <f>O223*H223</f>
        <v>0</v>
      </c>
      <c r="Q223" s="95">
        <v>0.00065</v>
      </c>
      <c r="R223" s="95">
        <f>Q223*H223</f>
        <v>0.013</v>
      </c>
      <c r="S223" s="95">
        <v>0</v>
      </c>
      <c r="T223" s="96">
        <f>S223*H223</f>
        <v>0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R223" s="97" t="s">
        <v>101</v>
      </c>
      <c r="AT223" s="97" t="s">
        <v>177</v>
      </c>
      <c r="AU223" s="97" t="s">
        <v>44</v>
      </c>
      <c r="AY223" s="9" t="s">
        <v>87</v>
      </c>
      <c r="BE223" s="98">
        <f>IF(N223="základní",J223,0)</f>
        <v>0</v>
      </c>
      <c r="BF223" s="98">
        <f>IF(N223="snížená",J223,0)</f>
        <v>0</v>
      </c>
      <c r="BG223" s="98">
        <f>IF(N223="zákl. přenesená",J223,0)</f>
        <v>0</v>
      </c>
      <c r="BH223" s="98">
        <f>IF(N223="sníž. přenesená",J223,0)</f>
        <v>0</v>
      </c>
      <c r="BI223" s="98">
        <f>IF(N223="nulová",J223,0)</f>
        <v>0</v>
      </c>
      <c r="BJ223" s="9" t="s">
        <v>44</v>
      </c>
      <c r="BK223" s="98">
        <f>ROUND(I223*H223,2)</f>
        <v>0</v>
      </c>
      <c r="BL223" s="9" t="s">
        <v>92</v>
      </c>
      <c r="BM223" s="97" t="s">
        <v>242</v>
      </c>
    </row>
    <row r="224" spans="2:63" s="6" customFormat="1" ht="25.9" customHeight="1">
      <c r="B224" s="75"/>
      <c r="D224" s="76" t="s">
        <v>42</v>
      </c>
      <c r="E224" s="77" t="s">
        <v>243</v>
      </c>
      <c r="F224" s="77" t="s">
        <v>244</v>
      </c>
      <c r="J224" s="78">
        <f>BK224</f>
        <v>0</v>
      </c>
      <c r="L224" s="75"/>
      <c r="M224" s="79"/>
      <c r="N224" s="80"/>
      <c r="O224" s="80"/>
      <c r="P224" s="81">
        <f>SUM(P225:P228)</f>
        <v>0</v>
      </c>
      <c r="Q224" s="80"/>
      <c r="R224" s="81">
        <f>SUM(R225:R228)</f>
        <v>0</v>
      </c>
      <c r="S224" s="80"/>
      <c r="T224" s="82">
        <f>SUM(T225:T228)</f>
        <v>0</v>
      </c>
      <c r="AR224" s="76" t="s">
        <v>44</v>
      </c>
      <c r="AT224" s="83" t="s">
        <v>42</v>
      </c>
      <c r="AU224" s="83" t="s">
        <v>43</v>
      </c>
      <c r="AY224" s="76" t="s">
        <v>87</v>
      </c>
      <c r="BK224" s="84">
        <f>SUM(BK225:BK228)</f>
        <v>0</v>
      </c>
    </row>
    <row r="225" spans="1:65" s="2" customFormat="1" ht="16.5" customHeight="1">
      <c r="A225" s="17"/>
      <c r="B225" s="85"/>
      <c r="C225" s="86" t="s">
        <v>245</v>
      </c>
      <c r="D225" s="86" t="s">
        <v>88</v>
      </c>
      <c r="E225" s="87" t="s">
        <v>246</v>
      </c>
      <c r="F225" s="88" t="s">
        <v>247</v>
      </c>
      <c r="G225" s="89" t="s">
        <v>237</v>
      </c>
      <c r="H225" s="90">
        <v>10</v>
      </c>
      <c r="I225" s="91"/>
      <c r="J225" s="91">
        <f>ROUND(I225*H225,2)</f>
        <v>0</v>
      </c>
      <c r="K225" s="92"/>
      <c r="L225" s="18"/>
      <c r="M225" s="93" t="s">
        <v>0</v>
      </c>
      <c r="N225" s="94" t="s">
        <v>25</v>
      </c>
      <c r="O225" s="95">
        <v>0</v>
      </c>
      <c r="P225" s="95">
        <f>O225*H225</f>
        <v>0</v>
      </c>
      <c r="Q225" s="95">
        <v>0</v>
      </c>
      <c r="R225" s="95">
        <f>Q225*H225</f>
        <v>0</v>
      </c>
      <c r="S225" s="95">
        <v>0</v>
      </c>
      <c r="T225" s="96">
        <f>S225*H225</f>
        <v>0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R225" s="97" t="s">
        <v>92</v>
      </c>
      <c r="AT225" s="97" t="s">
        <v>88</v>
      </c>
      <c r="AU225" s="97" t="s">
        <v>44</v>
      </c>
      <c r="AY225" s="9" t="s">
        <v>87</v>
      </c>
      <c r="BE225" s="98">
        <f>IF(N225="základní",J225,0)</f>
        <v>0</v>
      </c>
      <c r="BF225" s="98">
        <f>IF(N225="snížená",J225,0)</f>
        <v>0</v>
      </c>
      <c r="BG225" s="98">
        <f>IF(N225="zákl. přenesená",J225,0)</f>
        <v>0</v>
      </c>
      <c r="BH225" s="98">
        <f>IF(N225="sníž. přenesená",J225,0)</f>
        <v>0</v>
      </c>
      <c r="BI225" s="98">
        <f>IF(N225="nulová",J225,0)</f>
        <v>0</v>
      </c>
      <c r="BJ225" s="9" t="s">
        <v>44</v>
      </c>
      <c r="BK225" s="98">
        <f>ROUND(I225*H225,2)</f>
        <v>0</v>
      </c>
      <c r="BL225" s="9" t="s">
        <v>92</v>
      </c>
      <c r="BM225" s="97" t="s">
        <v>104</v>
      </c>
    </row>
    <row r="226" spans="1:65" s="2" customFormat="1" ht="24" customHeight="1">
      <c r="A226" s="17"/>
      <c r="B226" s="85"/>
      <c r="C226" s="114" t="s">
        <v>180</v>
      </c>
      <c r="D226" s="114" t="s">
        <v>177</v>
      </c>
      <c r="E226" s="115" t="s">
        <v>248</v>
      </c>
      <c r="F226" s="116" t="s">
        <v>249</v>
      </c>
      <c r="G226" s="117" t="s">
        <v>237</v>
      </c>
      <c r="H226" s="118">
        <v>10</v>
      </c>
      <c r="I226" s="119"/>
      <c r="J226" s="119">
        <f>ROUND(I226*H226,2)</f>
        <v>0</v>
      </c>
      <c r="K226" s="120"/>
      <c r="L226" s="121"/>
      <c r="M226" s="122" t="s">
        <v>0</v>
      </c>
      <c r="N226" s="123" t="s">
        <v>25</v>
      </c>
      <c r="O226" s="95">
        <v>0</v>
      </c>
      <c r="P226" s="95">
        <f>O226*H226</f>
        <v>0</v>
      </c>
      <c r="Q226" s="95">
        <v>0</v>
      </c>
      <c r="R226" s="95">
        <f>Q226*H226</f>
        <v>0</v>
      </c>
      <c r="S226" s="95">
        <v>0</v>
      </c>
      <c r="T226" s="96">
        <f>S226*H226</f>
        <v>0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R226" s="97" t="s">
        <v>101</v>
      </c>
      <c r="AT226" s="97" t="s">
        <v>177</v>
      </c>
      <c r="AU226" s="97" t="s">
        <v>44</v>
      </c>
      <c r="AY226" s="9" t="s">
        <v>87</v>
      </c>
      <c r="BE226" s="98">
        <f>IF(N226="základní",J226,0)</f>
        <v>0</v>
      </c>
      <c r="BF226" s="98">
        <f>IF(N226="snížená",J226,0)</f>
        <v>0</v>
      </c>
      <c r="BG226" s="98">
        <f>IF(N226="zákl. přenesená",J226,0)</f>
        <v>0</v>
      </c>
      <c r="BH226" s="98">
        <f>IF(N226="sníž. přenesená",J226,0)</f>
        <v>0</v>
      </c>
      <c r="BI226" s="98">
        <f>IF(N226="nulová",J226,0)</f>
        <v>0</v>
      </c>
      <c r="BJ226" s="9" t="s">
        <v>44</v>
      </c>
      <c r="BK226" s="98">
        <f>ROUND(I226*H226,2)</f>
        <v>0</v>
      </c>
      <c r="BL226" s="9" t="s">
        <v>92</v>
      </c>
      <c r="BM226" s="97" t="s">
        <v>171</v>
      </c>
    </row>
    <row r="227" spans="2:51" s="7" customFormat="1" ht="12">
      <c r="B227" s="99"/>
      <c r="D227" s="100" t="s">
        <v>109</v>
      </c>
      <c r="E227" s="101" t="s">
        <v>0</v>
      </c>
      <c r="F227" s="102" t="s">
        <v>135</v>
      </c>
      <c r="H227" s="103">
        <v>10</v>
      </c>
      <c r="L227" s="99"/>
      <c r="M227" s="104"/>
      <c r="N227" s="105"/>
      <c r="O227" s="105"/>
      <c r="P227" s="105"/>
      <c r="Q227" s="105"/>
      <c r="R227" s="105"/>
      <c r="S227" s="105"/>
      <c r="T227" s="106"/>
      <c r="AT227" s="101" t="s">
        <v>109</v>
      </c>
      <c r="AU227" s="101" t="s">
        <v>44</v>
      </c>
      <c r="AV227" s="7" t="s">
        <v>46</v>
      </c>
      <c r="AW227" s="7" t="s">
        <v>17</v>
      </c>
      <c r="AX227" s="7" t="s">
        <v>43</v>
      </c>
      <c r="AY227" s="101" t="s">
        <v>87</v>
      </c>
    </row>
    <row r="228" spans="2:51" s="8" customFormat="1" ht="12">
      <c r="B228" s="107"/>
      <c r="D228" s="100" t="s">
        <v>109</v>
      </c>
      <c r="E228" s="108" t="s">
        <v>0</v>
      </c>
      <c r="F228" s="109" t="s">
        <v>116</v>
      </c>
      <c r="H228" s="110">
        <v>10</v>
      </c>
      <c r="L228" s="107"/>
      <c r="M228" s="111"/>
      <c r="N228" s="112"/>
      <c r="O228" s="112"/>
      <c r="P228" s="112"/>
      <c r="Q228" s="112"/>
      <c r="R228" s="112"/>
      <c r="S228" s="112"/>
      <c r="T228" s="113"/>
      <c r="AT228" s="108" t="s">
        <v>109</v>
      </c>
      <c r="AU228" s="108" t="s">
        <v>44</v>
      </c>
      <c r="AV228" s="8" t="s">
        <v>92</v>
      </c>
      <c r="AW228" s="8" t="s">
        <v>17</v>
      </c>
      <c r="AX228" s="8" t="s">
        <v>44</v>
      </c>
      <c r="AY228" s="108" t="s">
        <v>87</v>
      </c>
    </row>
    <row r="229" spans="2:63" s="6" customFormat="1" ht="25.9" customHeight="1">
      <c r="B229" s="75"/>
      <c r="D229" s="76" t="s">
        <v>42</v>
      </c>
      <c r="E229" s="77" t="s">
        <v>250</v>
      </c>
      <c r="F229" s="77" t="s">
        <v>251</v>
      </c>
      <c r="J229" s="78">
        <f>BK229</f>
        <v>0</v>
      </c>
      <c r="L229" s="75"/>
      <c r="M229" s="79"/>
      <c r="N229" s="80"/>
      <c r="O229" s="80"/>
      <c r="P229" s="81">
        <f>SUM(P230:P258)</f>
        <v>175.803346</v>
      </c>
      <c r="Q229" s="80"/>
      <c r="R229" s="81">
        <f>SUM(R230:R258)</f>
        <v>177.72535442</v>
      </c>
      <c r="S229" s="80"/>
      <c r="T229" s="82">
        <f>SUM(T230:T258)</f>
        <v>0</v>
      </c>
      <c r="AR229" s="76" t="s">
        <v>44</v>
      </c>
      <c r="AT229" s="83" t="s">
        <v>42</v>
      </c>
      <c r="AU229" s="83" t="s">
        <v>43</v>
      </c>
      <c r="AY229" s="76" t="s">
        <v>87</v>
      </c>
      <c r="BK229" s="84">
        <f>SUM(BK230:BK258)</f>
        <v>0</v>
      </c>
    </row>
    <row r="230" spans="1:65" s="2" customFormat="1" ht="16.5" customHeight="1">
      <c r="A230" s="17"/>
      <c r="B230" s="85"/>
      <c r="C230" s="86" t="s">
        <v>252</v>
      </c>
      <c r="D230" s="86" t="s">
        <v>88</v>
      </c>
      <c r="E230" s="87" t="s">
        <v>253</v>
      </c>
      <c r="F230" s="88" t="s">
        <v>254</v>
      </c>
      <c r="G230" s="89" t="s">
        <v>237</v>
      </c>
      <c r="H230" s="90">
        <v>6</v>
      </c>
      <c r="I230" s="91"/>
      <c r="J230" s="91">
        <f>ROUND(I230*H230,2)</f>
        <v>0</v>
      </c>
      <c r="K230" s="92"/>
      <c r="L230" s="18"/>
      <c r="M230" s="93" t="s">
        <v>0</v>
      </c>
      <c r="N230" s="94" t="s">
        <v>25</v>
      </c>
      <c r="O230" s="95">
        <v>0</v>
      </c>
      <c r="P230" s="95">
        <f>O230*H230</f>
        <v>0</v>
      </c>
      <c r="Q230" s="95">
        <v>0</v>
      </c>
      <c r="R230" s="95">
        <f>Q230*H230</f>
        <v>0</v>
      </c>
      <c r="S230" s="95">
        <v>0</v>
      </c>
      <c r="T230" s="96">
        <f>S230*H230</f>
        <v>0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R230" s="97" t="s">
        <v>92</v>
      </c>
      <c r="AT230" s="97" t="s">
        <v>88</v>
      </c>
      <c r="AU230" s="97" t="s">
        <v>44</v>
      </c>
      <c r="AY230" s="9" t="s">
        <v>87</v>
      </c>
      <c r="BE230" s="98">
        <f>IF(N230="základní",J230,0)</f>
        <v>0</v>
      </c>
      <c r="BF230" s="98">
        <f>IF(N230="snížená",J230,0)</f>
        <v>0</v>
      </c>
      <c r="BG230" s="98">
        <f>IF(N230="zákl. přenesená",J230,0)</f>
        <v>0</v>
      </c>
      <c r="BH230" s="98">
        <f>IF(N230="sníž. přenesená",J230,0)</f>
        <v>0</v>
      </c>
      <c r="BI230" s="98">
        <f>IF(N230="nulová",J230,0)</f>
        <v>0</v>
      </c>
      <c r="BJ230" s="9" t="s">
        <v>44</v>
      </c>
      <c r="BK230" s="98">
        <f>ROUND(I230*H230,2)</f>
        <v>0</v>
      </c>
      <c r="BL230" s="9" t="s">
        <v>92</v>
      </c>
      <c r="BM230" s="97" t="s">
        <v>239</v>
      </c>
    </row>
    <row r="231" spans="1:65" s="2" customFormat="1" ht="16.5" customHeight="1">
      <c r="A231" s="17"/>
      <c r="B231" s="85"/>
      <c r="C231" s="86" t="s">
        <v>183</v>
      </c>
      <c r="D231" s="86" t="s">
        <v>88</v>
      </c>
      <c r="E231" s="87" t="s">
        <v>255</v>
      </c>
      <c r="F231" s="88" t="s">
        <v>256</v>
      </c>
      <c r="G231" s="89" t="s">
        <v>168</v>
      </c>
      <c r="H231" s="90">
        <v>51.2</v>
      </c>
      <c r="I231" s="91"/>
      <c r="J231" s="91">
        <f>ROUND(I231*H231,2)</f>
        <v>0</v>
      </c>
      <c r="K231" s="92"/>
      <c r="L231" s="18"/>
      <c r="M231" s="93" t="s">
        <v>0</v>
      </c>
      <c r="N231" s="94" t="s">
        <v>25</v>
      </c>
      <c r="O231" s="95">
        <v>0</v>
      </c>
      <c r="P231" s="95">
        <f>O231*H231</f>
        <v>0</v>
      </c>
      <c r="Q231" s="95">
        <v>0</v>
      </c>
      <c r="R231" s="95">
        <f>Q231*H231</f>
        <v>0</v>
      </c>
      <c r="S231" s="95">
        <v>0</v>
      </c>
      <c r="T231" s="96">
        <f>S231*H231</f>
        <v>0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R231" s="97" t="s">
        <v>92</v>
      </c>
      <c r="AT231" s="97" t="s">
        <v>88</v>
      </c>
      <c r="AU231" s="97" t="s">
        <v>44</v>
      </c>
      <c r="AY231" s="9" t="s">
        <v>87</v>
      </c>
      <c r="BE231" s="98">
        <f>IF(N231="základní",J231,0)</f>
        <v>0</v>
      </c>
      <c r="BF231" s="98">
        <f>IF(N231="snížená",J231,0)</f>
        <v>0</v>
      </c>
      <c r="BG231" s="98">
        <f>IF(N231="zákl. přenesená",J231,0)</f>
        <v>0</v>
      </c>
      <c r="BH231" s="98">
        <f>IF(N231="sníž. přenesená",J231,0)</f>
        <v>0</v>
      </c>
      <c r="BI231" s="98">
        <f>IF(N231="nulová",J231,0)</f>
        <v>0</v>
      </c>
      <c r="BJ231" s="9" t="s">
        <v>44</v>
      </c>
      <c r="BK231" s="98">
        <f>ROUND(I231*H231,2)</f>
        <v>0</v>
      </c>
      <c r="BL231" s="9" t="s">
        <v>92</v>
      </c>
      <c r="BM231" s="97" t="s">
        <v>257</v>
      </c>
    </row>
    <row r="232" spans="2:51" s="7" customFormat="1" ht="12">
      <c r="B232" s="99"/>
      <c r="D232" s="100" t="s">
        <v>109</v>
      </c>
      <c r="E232" s="101" t="s">
        <v>0</v>
      </c>
      <c r="F232" s="102" t="s">
        <v>258</v>
      </c>
      <c r="H232" s="103">
        <v>51.2</v>
      </c>
      <c r="L232" s="99"/>
      <c r="M232" s="104"/>
      <c r="N232" s="105"/>
      <c r="O232" s="105"/>
      <c r="P232" s="105"/>
      <c r="Q232" s="105"/>
      <c r="R232" s="105"/>
      <c r="S232" s="105"/>
      <c r="T232" s="106"/>
      <c r="AT232" s="101" t="s">
        <v>109</v>
      </c>
      <c r="AU232" s="101" t="s">
        <v>44</v>
      </c>
      <c r="AV232" s="7" t="s">
        <v>46</v>
      </c>
      <c r="AW232" s="7" t="s">
        <v>17</v>
      </c>
      <c r="AX232" s="7" t="s">
        <v>43</v>
      </c>
      <c r="AY232" s="101" t="s">
        <v>87</v>
      </c>
    </row>
    <row r="233" spans="2:51" s="8" customFormat="1" ht="12">
      <c r="B233" s="107"/>
      <c r="D233" s="100" t="s">
        <v>109</v>
      </c>
      <c r="E233" s="108" t="s">
        <v>0</v>
      </c>
      <c r="F233" s="109" t="s">
        <v>116</v>
      </c>
      <c r="H233" s="110">
        <v>51.2</v>
      </c>
      <c r="L233" s="107"/>
      <c r="M233" s="111"/>
      <c r="N233" s="112"/>
      <c r="O233" s="112"/>
      <c r="P233" s="112"/>
      <c r="Q233" s="112"/>
      <c r="R233" s="112"/>
      <c r="S233" s="112"/>
      <c r="T233" s="113"/>
      <c r="AT233" s="108" t="s">
        <v>109</v>
      </c>
      <c r="AU233" s="108" t="s">
        <v>44</v>
      </c>
      <c r="AV233" s="8" t="s">
        <v>92</v>
      </c>
      <c r="AW233" s="8" t="s">
        <v>17</v>
      </c>
      <c r="AX233" s="8" t="s">
        <v>44</v>
      </c>
      <c r="AY233" s="108" t="s">
        <v>87</v>
      </c>
    </row>
    <row r="234" spans="1:65" s="2" customFormat="1" ht="16.5" customHeight="1">
      <c r="A234" s="17"/>
      <c r="B234" s="85"/>
      <c r="C234" s="86" t="s">
        <v>259</v>
      </c>
      <c r="D234" s="86" t="s">
        <v>88</v>
      </c>
      <c r="E234" s="87" t="s">
        <v>260</v>
      </c>
      <c r="F234" s="88" t="s">
        <v>261</v>
      </c>
      <c r="G234" s="89" t="s">
        <v>262</v>
      </c>
      <c r="H234" s="90">
        <v>1080</v>
      </c>
      <c r="I234" s="91"/>
      <c r="J234" s="91">
        <f>ROUND(I234*H234,2)</f>
        <v>0</v>
      </c>
      <c r="K234" s="92"/>
      <c r="L234" s="18"/>
      <c r="M234" s="93" t="s">
        <v>0</v>
      </c>
      <c r="N234" s="94" t="s">
        <v>25</v>
      </c>
      <c r="O234" s="95">
        <v>0</v>
      </c>
      <c r="P234" s="95">
        <f>O234*H234</f>
        <v>0</v>
      </c>
      <c r="Q234" s="95">
        <v>0</v>
      </c>
      <c r="R234" s="95">
        <f>Q234*H234</f>
        <v>0</v>
      </c>
      <c r="S234" s="95">
        <v>0</v>
      </c>
      <c r="T234" s="96">
        <f>S234*H234</f>
        <v>0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R234" s="97" t="s">
        <v>92</v>
      </c>
      <c r="AT234" s="97" t="s">
        <v>88</v>
      </c>
      <c r="AU234" s="97" t="s">
        <v>44</v>
      </c>
      <c r="AY234" s="9" t="s">
        <v>87</v>
      </c>
      <c r="BE234" s="98">
        <f>IF(N234="základní",J234,0)</f>
        <v>0</v>
      </c>
      <c r="BF234" s="98">
        <f>IF(N234="snížená",J234,0)</f>
        <v>0</v>
      </c>
      <c r="BG234" s="98">
        <f>IF(N234="zákl. přenesená",J234,0)</f>
        <v>0</v>
      </c>
      <c r="BH234" s="98">
        <f>IF(N234="sníž. přenesená",J234,0)</f>
        <v>0</v>
      </c>
      <c r="BI234" s="98">
        <f>IF(N234="nulová",J234,0)</f>
        <v>0</v>
      </c>
      <c r="BJ234" s="9" t="s">
        <v>44</v>
      </c>
      <c r="BK234" s="98">
        <f>ROUND(I234*H234,2)</f>
        <v>0</v>
      </c>
      <c r="BL234" s="9" t="s">
        <v>92</v>
      </c>
      <c r="BM234" s="97" t="s">
        <v>263</v>
      </c>
    </row>
    <row r="235" spans="2:51" s="7" customFormat="1" ht="12">
      <c r="B235" s="99"/>
      <c r="D235" s="100" t="s">
        <v>109</v>
      </c>
      <c r="E235" s="101" t="s">
        <v>0</v>
      </c>
      <c r="F235" s="102" t="s">
        <v>264</v>
      </c>
      <c r="H235" s="103">
        <v>1080</v>
      </c>
      <c r="L235" s="99"/>
      <c r="M235" s="104"/>
      <c r="N235" s="105"/>
      <c r="O235" s="105"/>
      <c r="P235" s="105"/>
      <c r="Q235" s="105"/>
      <c r="R235" s="105"/>
      <c r="S235" s="105"/>
      <c r="T235" s="106"/>
      <c r="AT235" s="101" t="s">
        <v>109</v>
      </c>
      <c r="AU235" s="101" t="s">
        <v>44</v>
      </c>
      <c r="AV235" s="7" t="s">
        <v>46</v>
      </c>
      <c r="AW235" s="7" t="s">
        <v>17</v>
      </c>
      <c r="AX235" s="7" t="s">
        <v>43</v>
      </c>
      <c r="AY235" s="101" t="s">
        <v>87</v>
      </c>
    </row>
    <row r="236" spans="2:51" s="8" customFormat="1" ht="12">
      <c r="B236" s="107"/>
      <c r="D236" s="100" t="s">
        <v>109</v>
      </c>
      <c r="E236" s="108" t="s">
        <v>0</v>
      </c>
      <c r="F236" s="109" t="s">
        <v>116</v>
      </c>
      <c r="H236" s="110">
        <v>1080</v>
      </c>
      <c r="L236" s="107"/>
      <c r="M236" s="111"/>
      <c r="N236" s="112"/>
      <c r="O236" s="112"/>
      <c r="P236" s="112"/>
      <c r="Q236" s="112"/>
      <c r="R236" s="112"/>
      <c r="S236" s="112"/>
      <c r="T236" s="113"/>
      <c r="AT236" s="108" t="s">
        <v>109</v>
      </c>
      <c r="AU236" s="108" t="s">
        <v>44</v>
      </c>
      <c r="AV236" s="8" t="s">
        <v>92</v>
      </c>
      <c r="AW236" s="8" t="s">
        <v>17</v>
      </c>
      <c r="AX236" s="8" t="s">
        <v>44</v>
      </c>
      <c r="AY236" s="108" t="s">
        <v>87</v>
      </c>
    </row>
    <row r="237" spans="1:65" s="2" customFormat="1" ht="16.5" customHeight="1">
      <c r="A237" s="17"/>
      <c r="B237" s="85"/>
      <c r="C237" s="86" t="s">
        <v>187</v>
      </c>
      <c r="D237" s="86" t="s">
        <v>88</v>
      </c>
      <c r="E237" s="87" t="s">
        <v>265</v>
      </c>
      <c r="F237" s="88" t="s">
        <v>266</v>
      </c>
      <c r="G237" s="89" t="s">
        <v>267</v>
      </c>
      <c r="H237" s="90">
        <v>18</v>
      </c>
      <c r="I237" s="91"/>
      <c r="J237" s="91">
        <f>ROUND(I237*H237,2)</f>
        <v>0</v>
      </c>
      <c r="K237" s="92"/>
      <c r="L237" s="18"/>
      <c r="M237" s="93" t="s">
        <v>0</v>
      </c>
      <c r="N237" s="94" t="s">
        <v>25</v>
      </c>
      <c r="O237" s="95">
        <v>0</v>
      </c>
      <c r="P237" s="95">
        <f>O237*H237</f>
        <v>0</v>
      </c>
      <c r="Q237" s="95">
        <v>0</v>
      </c>
      <c r="R237" s="95">
        <f>Q237*H237</f>
        <v>0</v>
      </c>
      <c r="S237" s="95">
        <v>0</v>
      </c>
      <c r="T237" s="96">
        <f>S237*H237</f>
        <v>0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R237" s="97" t="s">
        <v>92</v>
      </c>
      <c r="AT237" s="97" t="s">
        <v>88</v>
      </c>
      <c r="AU237" s="97" t="s">
        <v>44</v>
      </c>
      <c r="AY237" s="9" t="s">
        <v>87</v>
      </c>
      <c r="BE237" s="98">
        <f>IF(N237="základní",J237,0)</f>
        <v>0</v>
      </c>
      <c r="BF237" s="98">
        <f>IF(N237="snížená",J237,0)</f>
        <v>0</v>
      </c>
      <c r="BG237" s="98">
        <f>IF(N237="zákl. přenesená",J237,0)</f>
        <v>0</v>
      </c>
      <c r="BH237" s="98">
        <f>IF(N237="sníž. přenesená",J237,0)</f>
        <v>0</v>
      </c>
      <c r="BI237" s="98">
        <f>IF(N237="nulová",J237,0)</f>
        <v>0</v>
      </c>
      <c r="BJ237" s="9" t="s">
        <v>44</v>
      </c>
      <c r="BK237" s="98">
        <f>ROUND(I237*H237,2)</f>
        <v>0</v>
      </c>
      <c r="BL237" s="9" t="s">
        <v>92</v>
      </c>
      <c r="BM237" s="97" t="s">
        <v>268</v>
      </c>
    </row>
    <row r="238" spans="1:65" s="2" customFormat="1" ht="16.5" customHeight="1">
      <c r="A238" s="17"/>
      <c r="B238" s="85"/>
      <c r="C238" s="86" t="s">
        <v>269</v>
      </c>
      <c r="D238" s="86" t="s">
        <v>88</v>
      </c>
      <c r="E238" s="87" t="s">
        <v>270</v>
      </c>
      <c r="F238" s="88" t="s">
        <v>271</v>
      </c>
      <c r="G238" s="89" t="s">
        <v>267</v>
      </c>
      <c r="H238" s="90">
        <v>18</v>
      </c>
      <c r="I238" s="91"/>
      <c r="J238" s="91">
        <f>ROUND(I238*H238,2)</f>
        <v>0</v>
      </c>
      <c r="K238" s="92"/>
      <c r="L238" s="18"/>
      <c r="M238" s="93" t="s">
        <v>0</v>
      </c>
      <c r="N238" s="94" t="s">
        <v>25</v>
      </c>
      <c r="O238" s="95">
        <v>0</v>
      </c>
      <c r="P238" s="95">
        <f>O238*H238</f>
        <v>0</v>
      </c>
      <c r="Q238" s="95">
        <v>0</v>
      </c>
      <c r="R238" s="95">
        <f>Q238*H238</f>
        <v>0</v>
      </c>
      <c r="S238" s="95">
        <v>0</v>
      </c>
      <c r="T238" s="96">
        <f>S238*H238</f>
        <v>0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R238" s="97" t="s">
        <v>92</v>
      </c>
      <c r="AT238" s="97" t="s">
        <v>88</v>
      </c>
      <c r="AU238" s="97" t="s">
        <v>44</v>
      </c>
      <c r="AY238" s="9" t="s">
        <v>87</v>
      </c>
      <c r="BE238" s="98">
        <f>IF(N238="základní",J238,0)</f>
        <v>0</v>
      </c>
      <c r="BF238" s="98">
        <f>IF(N238="snížená",J238,0)</f>
        <v>0</v>
      </c>
      <c r="BG238" s="98">
        <f>IF(N238="zákl. přenesená",J238,0)</f>
        <v>0</v>
      </c>
      <c r="BH238" s="98">
        <f>IF(N238="sníž. přenesená",J238,0)</f>
        <v>0</v>
      </c>
      <c r="BI238" s="98">
        <f>IF(N238="nulová",J238,0)</f>
        <v>0</v>
      </c>
      <c r="BJ238" s="9" t="s">
        <v>44</v>
      </c>
      <c r="BK238" s="98">
        <f>ROUND(I238*H238,2)</f>
        <v>0</v>
      </c>
      <c r="BL238" s="9" t="s">
        <v>92</v>
      </c>
      <c r="BM238" s="97" t="s">
        <v>272</v>
      </c>
    </row>
    <row r="239" spans="1:65" s="2" customFormat="1" ht="16.5" customHeight="1">
      <c r="A239" s="17"/>
      <c r="B239" s="85"/>
      <c r="C239" s="86" t="s">
        <v>193</v>
      </c>
      <c r="D239" s="86" t="s">
        <v>88</v>
      </c>
      <c r="E239" s="87" t="s">
        <v>273</v>
      </c>
      <c r="F239" s="88" t="s">
        <v>274</v>
      </c>
      <c r="G239" s="89" t="s">
        <v>168</v>
      </c>
      <c r="H239" s="90">
        <v>48</v>
      </c>
      <c r="I239" s="91"/>
      <c r="J239" s="91">
        <f>ROUND(I239*H239,2)</f>
        <v>0</v>
      </c>
      <c r="K239" s="92"/>
      <c r="L239" s="18"/>
      <c r="M239" s="93" t="s">
        <v>0</v>
      </c>
      <c r="N239" s="94" t="s">
        <v>25</v>
      </c>
      <c r="O239" s="95">
        <v>0</v>
      </c>
      <c r="P239" s="95">
        <f>O239*H239</f>
        <v>0</v>
      </c>
      <c r="Q239" s="95">
        <v>0</v>
      </c>
      <c r="R239" s="95">
        <f>Q239*H239</f>
        <v>0</v>
      </c>
      <c r="S239" s="95">
        <v>0</v>
      </c>
      <c r="T239" s="96">
        <f>S239*H239</f>
        <v>0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R239" s="97" t="s">
        <v>92</v>
      </c>
      <c r="AT239" s="97" t="s">
        <v>88</v>
      </c>
      <c r="AU239" s="97" t="s">
        <v>44</v>
      </c>
      <c r="AY239" s="9" t="s">
        <v>87</v>
      </c>
      <c r="BE239" s="98">
        <f>IF(N239="základní",J239,0)</f>
        <v>0</v>
      </c>
      <c r="BF239" s="98">
        <f>IF(N239="snížená",J239,0)</f>
        <v>0</v>
      </c>
      <c r="BG239" s="98">
        <f>IF(N239="zákl. přenesená",J239,0)</f>
        <v>0</v>
      </c>
      <c r="BH239" s="98">
        <f>IF(N239="sníž. přenesená",J239,0)</f>
        <v>0</v>
      </c>
      <c r="BI239" s="98">
        <f>IF(N239="nulová",J239,0)</f>
        <v>0</v>
      </c>
      <c r="BJ239" s="9" t="s">
        <v>44</v>
      </c>
      <c r="BK239" s="98">
        <f>ROUND(I239*H239,2)</f>
        <v>0</v>
      </c>
      <c r="BL239" s="9" t="s">
        <v>92</v>
      </c>
      <c r="BM239" s="97" t="s">
        <v>275</v>
      </c>
    </row>
    <row r="240" spans="1:65" s="2" customFormat="1" ht="16.5" customHeight="1">
      <c r="A240" s="17"/>
      <c r="B240" s="85"/>
      <c r="C240" s="86" t="s">
        <v>276</v>
      </c>
      <c r="D240" s="86" t="s">
        <v>88</v>
      </c>
      <c r="E240" s="87" t="s">
        <v>277</v>
      </c>
      <c r="F240" s="88" t="s">
        <v>278</v>
      </c>
      <c r="G240" s="89" t="s">
        <v>168</v>
      </c>
      <c r="H240" s="90">
        <v>752.5</v>
      </c>
      <c r="I240" s="91"/>
      <c r="J240" s="91">
        <f>ROUND(I240*H240,2)</f>
        <v>0</v>
      </c>
      <c r="K240" s="92"/>
      <c r="L240" s="18"/>
      <c r="M240" s="93" t="s">
        <v>0</v>
      </c>
      <c r="N240" s="94" t="s">
        <v>25</v>
      </c>
      <c r="O240" s="95">
        <v>0</v>
      </c>
      <c r="P240" s="95">
        <f>O240*H240</f>
        <v>0</v>
      </c>
      <c r="Q240" s="95">
        <v>0</v>
      </c>
      <c r="R240" s="95">
        <f>Q240*H240</f>
        <v>0</v>
      </c>
      <c r="S240" s="95">
        <v>0</v>
      </c>
      <c r="T240" s="96">
        <f>S240*H240</f>
        <v>0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R240" s="97" t="s">
        <v>92</v>
      </c>
      <c r="AT240" s="97" t="s">
        <v>88</v>
      </c>
      <c r="AU240" s="97" t="s">
        <v>44</v>
      </c>
      <c r="AY240" s="9" t="s">
        <v>87</v>
      </c>
      <c r="BE240" s="98">
        <f>IF(N240="základní",J240,0)</f>
        <v>0</v>
      </c>
      <c r="BF240" s="98">
        <f>IF(N240="snížená",J240,0)</f>
        <v>0</v>
      </c>
      <c r="BG240" s="98">
        <f>IF(N240="zákl. přenesená",J240,0)</f>
        <v>0</v>
      </c>
      <c r="BH240" s="98">
        <f>IF(N240="sníž. přenesená",J240,0)</f>
        <v>0</v>
      </c>
      <c r="BI240" s="98">
        <f>IF(N240="nulová",J240,0)</f>
        <v>0</v>
      </c>
      <c r="BJ240" s="9" t="s">
        <v>44</v>
      </c>
      <c r="BK240" s="98">
        <f>ROUND(I240*H240,2)</f>
        <v>0</v>
      </c>
      <c r="BL240" s="9" t="s">
        <v>92</v>
      </c>
      <c r="BM240" s="97" t="s">
        <v>279</v>
      </c>
    </row>
    <row r="241" spans="2:51" s="7" customFormat="1" ht="22.5">
      <c r="B241" s="99"/>
      <c r="D241" s="100" t="s">
        <v>109</v>
      </c>
      <c r="E241" s="101" t="s">
        <v>0</v>
      </c>
      <c r="F241" s="102" t="s">
        <v>280</v>
      </c>
      <c r="H241" s="103">
        <v>752.5</v>
      </c>
      <c r="L241" s="99"/>
      <c r="M241" s="104"/>
      <c r="N241" s="105"/>
      <c r="O241" s="105"/>
      <c r="P241" s="105"/>
      <c r="Q241" s="105"/>
      <c r="R241" s="105"/>
      <c r="S241" s="105"/>
      <c r="T241" s="106"/>
      <c r="AT241" s="101" t="s">
        <v>109</v>
      </c>
      <c r="AU241" s="101" t="s">
        <v>44</v>
      </c>
      <c r="AV241" s="7" t="s">
        <v>46</v>
      </c>
      <c r="AW241" s="7" t="s">
        <v>17</v>
      </c>
      <c r="AX241" s="7" t="s">
        <v>43</v>
      </c>
      <c r="AY241" s="101" t="s">
        <v>87</v>
      </c>
    </row>
    <row r="242" spans="2:51" s="8" customFormat="1" ht="12">
      <c r="B242" s="107"/>
      <c r="D242" s="100" t="s">
        <v>109</v>
      </c>
      <c r="E242" s="108" t="s">
        <v>0</v>
      </c>
      <c r="F242" s="109" t="s">
        <v>116</v>
      </c>
      <c r="H242" s="110">
        <v>752.5</v>
      </c>
      <c r="L242" s="107"/>
      <c r="M242" s="111"/>
      <c r="N242" s="112"/>
      <c r="O242" s="112"/>
      <c r="P242" s="112"/>
      <c r="Q242" s="112"/>
      <c r="R242" s="112"/>
      <c r="S242" s="112"/>
      <c r="T242" s="113"/>
      <c r="AT242" s="108" t="s">
        <v>109</v>
      </c>
      <c r="AU242" s="108" t="s">
        <v>44</v>
      </c>
      <c r="AV242" s="8" t="s">
        <v>92</v>
      </c>
      <c r="AW242" s="8" t="s">
        <v>17</v>
      </c>
      <c r="AX242" s="8" t="s">
        <v>44</v>
      </c>
      <c r="AY242" s="108" t="s">
        <v>87</v>
      </c>
    </row>
    <row r="243" spans="1:65" s="2" customFormat="1" ht="16.5" customHeight="1">
      <c r="A243" s="17"/>
      <c r="B243" s="85"/>
      <c r="C243" s="114" t="s">
        <v>196</v>
      </c>
      <c r="D243" s="114" t="s">
        <v>177</v>
      </c>
      <c r="E243" s="115" t="s">
        <v>281</v>
      </c>
      <c r="F243" s="116" t="s">
        <v>282</v>
      </c>
      <c r="G243" s="117" t="s">
        <v>237</v>
      </c>
      <c r="H243" s="118">
        <v>567.5</v>
      </c>
      <c r="I243" s="119"/>
      <c r="J243" s="119">
        <f>ROUND(I243*H243,2)</f>
        <v>0</v>
      </c>
      <c r="K243" s="120"/>
      <c r="L243" s="121"/>
      <c r="M243" s="122" t="s">
        <v>0</v>
      </c>
      <c r="N243" s="123" t="s">
        <v>25</v>
      </c>
      <c r="O243" s="95">
        <v>0</v>
      </c>
      <c r="P243" s="95">
        <f>O243*H243</f>
        <v>0</v>
      </c>
      <c r="Q243" s="95">
        <v>0</v>
      </c>
      <c r="R243" s="95">
        <f>Q243*H243</f>
        <v>0</v>
      </c>
      <c r="S243" s="95">
        <v>0</v>
      </c>
      <c r="T243" s="96">
        <f>S243*H243</f>
        <v>0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R243" s="97" t="s">
        <v>101</v>
      </c>
      <c r="AT243" s="97" t="s">
        <v>177</v>
      </c>
      <c r="AU243" s="97" t="s">
        <v>44</v>
      </c>
      <c r="AY243" s="9" t="s">
        <v>87</v>
      </c>
      <c r="BE243" s="98">
        <f>IF(N243="základní",J243,0)</f>
        <v>0</v>
      </c>
      <c r="BF243" s="98">
        <f>IF(N243="snížená",J243,0)</f>
        <v>0</v>
      </c>
      <c r="BG243" s="98">
        <f>IF(N243="zákl. přenesená",J243,0)</f>
        <v>0</v>
      </c>
      <c r="BH243" s="98">
        <f>IF(N243="sníž. přenesená",J243,0)</f>
        <v>0</v>
      </c>
      <c r="BI243" s="98">
        <f>IF(N243="nulová",J243,0)</f>
        <v>0</v>
      </c>
      <c r="BJ243" s="9" t="s">
        <v>44</v>
      </c>
      <c r="BK243" s="98">
        <f>ROUND(I243*H243,2)</f>
        <v>0</v>
      </c>
      <c r="BL243" s="9" t="s">
        <v>92</v>
      </c>
      <c r="BM243" s="97" t="s">
        <v>283</v>
      </c>
    </row>
    <row r="244" spans="2:51" s="7" customFormat="1" ht="12">
      <c r="B244" s="99"/>
      <c r="D244" s="100" t="s">
        <v>109</v>
      </c>
      <c r="E244" s="101" t="s">
        <v>0</v>
      </c>
      <c r="F244" s="102" t="s">
        <v>284</v>
      </c>
      <c r="H244" s="103">
        <v>567.5</v>
      </c>
      <c r="L244" s="99"/>
      <c r="M244" s="104"/>
      <c r="N244" s="105"/>
      <c r="O244" s="105"/>
      <c r="P244" s="105"/>
      <c r="Q244" s="105"/>
      <c r="R244" s="105"/>
      <c r="S244" s="105"/>
      <c r="T244" s="106"/>
      <c r="AT244" s="101" t="s">
        <v>109</v>
      </c>
      <c r="AU244" s="101" t="s">
        <v>44</v>
      </c>
      <c r="AV244" s="7" t="s">
        <v>46</v>
      </c>
      <c r="AW244" s="7" t="s">
        <v>17</v>
      </c>
      <c r="AX244" s="7" t="s">
        <v>43</v>
      </c>
      <c r="AY244" s="101" t="s">
        <v>87</v>
      </c>
    </row>
    <row r="245" spans="2:51" s="8" customFormat="1" ht="12">
      <c r="B245" s="107"/>
      <c r="D245" s="100" t="s">
        <v>109</v>
      </c>
      <c r="E245" s="108" t="s">
        <v>0</v>
      </c>
      <c r="F245" s="109" t="s">
        <v>116</v>
      </c>
      <c r="H245" s="110">
        <v>567.5</v>
      </c>
      <c r="L245" s="107"/>
      <c r="M245" s="111"/>
      <c r="N245" s="112"/>
      <c r="O245" s="112"/>
      <c r="P245" s="112"/>
      <c r="Q245" s="112"/>
      <c r="R245" s="112"/>
      <c r="S245" s="112"/>
      <c r="T245" s="113"/>
      <c r="AT245" s="108" t="s">
        <v>109</v>
      </c>
      <c r="AU245" s="108" t="s">
        <v>44</v>
      </c>
      <c r="AV245" s="8" t="s">
        <v>92</v>
      </c>
      <c r="AW245" s="8" t="s">
        <v>17</v>
      </c>
      <c r="AX245" s="8" t="s">
        <v>44</v>
      </c>
      <c r="AY245" s="108" t="s">
        <v>87</v>
      </c>
    </row>
    <row r="246" spans="1:65" s="2" customFormat="1" ht="16.5" customHeight="1">
      <c r="A246" s="17"/>
      <c r="B246" s="85"/>
      <c r="C246" s="114" t="s">
        <v>285</v>
      </c>
      <c r="D246" s="114" t="s">
        <v>177</v>
      </c>
      <c r="E246" s="115" t="s">
        <v>286</v>
      </c>
      <c r="F246" s="116" t="s">
        <v>287</v>
      </c>
      <c r="G246" s="117" t="s">
        <v>237</v>
      </c>
      <c r="H246" s="118">
        <v>131</v>
      </c>
      <c r="I246" s="119"/>
      <c r="J246" s="119">
        <f>ROUND(I246*H246,2)</f>
        <v>0</v>
      </c>
      <c r="K246" s="120"/>
      <c r="L246" s="121"/>
      <c r="M246" s="122" t="s">
        <v>0</v>
      </c>
      <c r="N246" s="123" t="s">
        <v>25</v>
      </c>
      <c r="O246" s="95">
        <v>0</v>
      </c>
      <c r="P246" s="95">
        <f>O246*H246</f>
        <v>0</v>
      </c>
      <c r="Q246" s="95">
        <v>0</v>
      </c>
      <c r="R246" s="95">
        <f>Q246*H246</f>
        <v>0</v>
      </c>
      <c r="S246" s="95">
        <v>0</v>
      </c>
      <c r="T246" s="96">
        <f>S246*H246</f>
        <v>0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R246" s="97" t="s">
        <v>101</v>
      </c>
      <c r="AT246" s="97" t="s">
        <v>177</v>
      </c>
      <c r="AU246" s="97" t="s">
        <v>44</v>
      </c>
      <c r="AY246" s="9" t="s">
        <v>87</v>
      </c>
      <c r="BE246" s="98">
        <f>IF(N246="základní",J246,0)</f>
        <v>0</v>
      </c>
      <c r="BF246" s="98">
        <f>IF(N246="snížená",J246,0)</f>
        <v>0</v>
      </c>
      <c r="BG246" s="98">
        <f>IF(N246="zákl. přenesená",J246,0)</f>
        <v>0</v>
      </c>
      <c r="BH246" s="98">
        <f>IF(N246="sníž. přenesená",J246,0)</f>
        <v>0</v>
      </c>
      <c r="BI246" s="98">
        <f>IF(N246="nulová",J246,0)</f>
        <v>0</v>
      </c>
      <c r="BJ246" s="9" t="s">
        <v>44</v>
      </c>
      <c r="BK246" s="98">
        <f>ROUND(I246*H246,2)</f>
        <v>0</v>
      </c>
      <c r="BL246" s="9" t="s">
        <v>92</v>
      </c>
      <c r="BM246" s="97" t="s">
        <v>288</v>
      </c>
    </row>
    <row r="247" spans="2:51" s="7" customFormat="1" ht="22.5">
      <c r="B247" s="99"/>
      <c r="D247" s="100" t="s">
        <v>109</v>
      </c>
      <c r="E247" s="101" t="s">
        <v>0</v>
      </c>
      <c r="F247" s="102" t="s">
        <v>289</v>
      </c>
      <c r="H247" s="103">
        <v>126.8</v>
      </c>
      <c r="L247" s="99"/>
      <c r="M247" s="104"/>
      <c r="N247" s="105"/>
      <c r="O247" s="105"/>
      <c r="P247" s="105"/>
      <c r="Q247" s="105"/>
      <c r="R247" s="105"/>
      <c r="S247" s="105"/>
      <c r="T247" s="106"/>
      <c r="AT247" s="101" t="s">
        <v>109</v>
      </c>
      <c r="AU247" s="101" t="s">
        <v>44</v>
      </c>
      <c r="AV247" s="7" t="s">
        <v>46</v>
      </c>
      <c r="AW247" s="7" t="s">
        <v>17</v>
      </c>
      <c r="AX247" s="7" t="s">
        <v>43</v>
      </c>
      <c r="AY247" s="101" t="s">
        <v>87</v>
      </c>
    </row>
    <row r="248" spans="2:51" s="7" customFormat="1" ht="12">
      <c r="B248" s="99"/>
      <c r="D248" s="100" t="s">
        <v>109</v>
      </c>
      <c r="E248" s="101" t="s">
        <v>0</v>
      </c>
      <c r="F248" s="102" t="s">
        <v>290</v>
      </c>
      <c r="H248" s="103">
        <v>4.2</v>
      </c>
      <c r="L248" s="99"/>
      <c r="M248" s="104"/>
      <c r="N248" s="105"/>
      <c r="O248" s="105"/>
      <c r="P248" s="105"/>
      <c r="Q248" s="105"/>
      <c r="R248" s="105"/>
      <c r="S248" s="105"/>
      <c r="T248" s="106"/>
      <c r="AT248" s="101" t="s">
        <v>109</v>
      </c>
      <c r="AU248" s="101" t="s">
        <v>44</v>
      </c>
      <c r="AV248" s="7" t="s">
        <v>46</v>
      </c>
      <c r="AW248" s="7" t="s">
        <v>17</v>
      </c>
      <c r="AX248" s="7" t="s">
        <v>43</v>
      </c>
      <c r="AY248" s="101" t="s">
        <v>87</v>
      </c>
    </row>
    <row r="249" spans="2:51" s="8" customFormat="1" ht="12">
      <c r="B249" s="107"/>
      <c r="D249" s="100" t="s">
        <v>109</v>
      </c>
      <c r="E249" s="108" t="s">
        <v>0</v>
      </c>
      <c r="F249" s="109" t="s">
        <v>116</v>
      </c>
      <c r="H249" s="110">
        <v>131</v>
      </c>
      <c r="L249" s="107"/>
      <c r="M249" s="111"/>
      <c r="N249" s="112"/>
      <c r="O249" s="112"/>
      <c r="P249" s="112"/>
      <c r="Q249" s="112"/>
      <c r="R249" s="112"/>
      <c r="S249" s="112"/>
      <c r="T249" s="113"/>
      <c r="AT249" s="108" t="s">
        <v>109</v>
      </c>
      <c r="AU249" s="108" t="s">
        <v>44</v>
      </c>
      <c r="AV249" s="8" t="s">
        <v>92</v>
      </c>
      <c r="AW249" s="8" t="s">
        <v>17</v>
      </c>
      <c r="AX249" s="8" t="s">
        <v>44</v>
      </c>
      <c r="AY249" s="108" t="s">
        <v>87</v>
      </c>
    </row>
    <row r="250" spans="1:65" s="2" customFormat="1" ht="24" customHeight="1">
      <c r="A250" s="17"/>
      <c r="B250" s="85"/>
      <c r="C250" s="114" t="s">
        <v>201</v>
      </c>
      <c r="D250" s="114" t="s">
        <v>177</v>
      </c>
      <c r="E250" s="115" t="s">
        <v>291</v>
      </c>
      <c r="F250" s="116" t="s">
        <v>292</v>
      </c>
      <c r="G250" s="117" t="s">
        <v>237</v>
      </c>
      <c r="H250" s="118">
        <v>27</v>
      </c>
      <c r="I250" s="119"/>
      <c r="J250" s="119">
        <f>ROUND(I250*H250,2)</f>
        <v>0</v>
      </c>
      <c r="K250" s="120"/>
      <c r="L250" s="121"/>
      <c r="M250" s="122" t="s">
        <v>0</v>
      </c>
      <c r="N250" s="123" t="s">
        <v>25</v>
      </c>
      <c r="O250" s="95">
        <v>0</v>
      </c>
      <c r="P250" s="95">
        <f>O250*H250</f>
        <v>0</v>
      </c>
      <c r="Q250" s="95">
        <v>0</v>
      </c>
      <c r="R250" s="95">
        <f>Q250*H250</f>
        <v>0</v>
      </c>
      <c r="S250" s="95">
        <v>0</v>
      </c>
      <c r="T250" s="96">
        <f>S250*H250</f>
        <v>0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R250" s="97" t="s">
        <v>101</v>
      </c>
      <c r="AT250" s="97" t="s">
        <v>177</v>
      </c>
      <c r="AU250" s="97" t="s">
        <v>44</v>
      </c>
      <c r="AY250" s="9" t="s">
        <v>87</v>
      </c>
      <c r="BE250" s="98">
        <f>IF(N250="základní",J250,0)</f>
        <v>0</v>
      </c>
      <c r="BF250" s="98">
        <f>IF(N250="snížená",J250,0)</f>
        <v>0</v>
      </c>
      <c r="BG250" s="98">
        <f>IF(N250="zákl. přenesená",J250,0)</f>
        <v>0</v>
      </c>
      <c r="BH250" s="98">
        <f>IF(N250="sníž. přenesená",J250,0)</f>
        <v>0</v>
      </c>
      <c r="BI250" s="98">
        <f>IF(N250="nulová",J250,0)</f>
        <v>0</v>
      </c>
      <c r="BJ250" s="9" t="s">
        <v>44</v>
      </c>
      <c r="BK250" s="98">
        <f>ROUND(I250*H250,2)</f>
        <v>0</v>
      </c>
      <c r="BL250" s="9" t="s">
        <v>92</v>
      </c>
      <c r="BM250" s="97" t="s">
        <v>293</v>
      </c>
    </row>
    <row r="251" spans="1:65" s="2" customFormat="1" ht="24" customHeight="1">
      <c r="A251" s="17"/>
      <c r="B251" s="85"/>
      <c r="C251" s="114" t="s">
        <v>294</v>
      </c>
      <c r="D251" s="114" t="s">
        <v>177</v>
      </c>
      <c r="E251" s="115" t="s">
        <v>295</v>
      </c>
      <c r="F251" s="116" t="s">
        <v>296</v>
      </c>
      <c r="G251" s="117" t="s">
        <v>237</v>
      </c>
      <c r="H251" s="118">
        <v>27</v>
      </c>
      <c r="I251" s="119"/>
      <c r="J251" s="119">
        <f>ROUND(I251*H251,2)</f>
        <v>0</v>
      </c>
      <c r="K251" s="120"/>
      <c r="L251" s="121"/>
      <c r="M251" s="122" t="s">
        <v>0</v>
      </c>
      <c r="N251" s="123" t="s">
        <v>25</v>
      </c>
      <c r="O251" s="95">
        <v>0</v>
      </c>
      <c r="P251" s="95">
        <f>O251*H251</f>
        <v>0</v>
      </c>
      <c r="Q251" s="95">
        <v>0</v>
      </c>
      <c r="R251" s="95">
        <f>Q251*H251</f>
        <v>0</v>
      </c>
      <c r="S251" s="95">
        <v>0</v>
      </c>
      <c r="T251" s="96">
        <f>S251*H251</f>
        <v>0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R251" s="97" t="s">
        <v>101</v>
      </c>
      <c r="AT251" s="97" t="s">
        <v>177</v>
      </c>
      <c r="AU251" s="97" t="s">
        <v>44</v>
      </c>
      <c r="AY251" s="9" t="s">
        <v>87</v>
      </c>
      <c r="BE251" s="98">
        <f>IF(N251="základní",J251,0)</f>
        <v>0</v>
      </c>
      <c r="BF251" s="98">
        <f>IF(N251="snížená",J251,0)</f>
        <v>0</v>
      </c>
      <c r="BG251" s="98">
        <f>IF(N251="zákl. přenesená",J251,0)</f>
        <v>0</v>
      </c>
      <c r="BH251" s="98">
        <f>IF(N251="sníž. přenesená",J251,0)</f>
        <v>0</v>
      </c>
      <c r="BI251" s="98">
        <f>IF(N251="nulová",J251,0)</f>
        <v>0</v>
      </c>
      <c r="BJ251" s="9" t="s">
        <v>44</v>
      </c>
      <c r="BK251" s="98">
        <f>ROUND(I251*H251,2)</f>
        <v>0</v>
      </c>
      <c r="BL251" s="9" t="s">
        <v>92</v>
      </c>
      <c r="BM251" s="97" t="s">
        <v>297</v>
      </c>
    </row>
    <row r="252" spans="1:65" s="2" customFormat="1" ht="24" customHeight="1">
      <c r="A252" s="17"/>
      <c r="B252" s="85"/>
      <c r="C252" s="86" t="s">
        <v>257</v>
      </c>
      <c r="D252" s="86" t="s">
        <v>88</v>
      </c>
      <c r="E252" s="87" t="s">
        <v>298</v>
      </c>
      <c r="F252" s="88" t="s">
        <v>299</v>
      </c>
      <c r="G252" s="89" t="s">
        <v>168</v>
      </c>
      <c r="H252" s="90">
        <v>738</v>
      </c>
      <c r="I252" s="91"/>
      <c r="J252" s="91">
        <f>ROUND(I252*H252,2)</f>
        <v>0</v>
      </c>
      <c r="K252" s="92"/>
      <c r="L252" s="18"/>
      <c r="M252" s="93" t="s">
        <v>0</v>
      </c>
      <c r="N252" s="94" t="s">
        <v>25</v>
      </c>
      <c r="O252" s="95">
        <v>0.136</v>
      </c>
      <c r="P252" s="95">
        <f>O252*H252</f>
        <v>100.36800000000001</v>
      </c>
      <c r="Q252" s="95">
        <v>0.08088</v>
      </c>
      <c r="R252" s="95">
        <f>Q252*H252</f>
        <v>59.68944</v>
      </c>
      <c r="S252" s="95">
        <v>0</v>
      </c>
      <c r="T252" s="96">
        <f>S252*H252</f>
        <v>0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R252" s="97" t="s">
        <v>92</v>
      </c>
      <c r="AT252" s="97" t="s">
        <v>88</v>
      </c>
      <c r="AU252" s="97" t="s">
        <v>44</v>
      </c>
      <c r="AY252" s="9" t="s">
        <v>87</v>
      </c>
      <c r="BE252" s="98">
        <f>IF(N252="základní",J252,0)</f>
        <v>0</v>
      </c>
      <c r="BF252" s="98">
        <f>IF(N252="snížená",J252,0)</f>
        <v>0</v>
      </c>
      <c r="BG252" s="98">
        <f>IF(N252="zákl. přenesená",J252,0)</f>
        <v>0</v>
      </c>
      <c r="BH252" s="98">
        <f>IF(N252="sníž. přenesená",J252,0)</f>
        <v>0</v>
      </c>
      <c r="BI252" s="98">
        <f>IF(N252="nulová",J252,0)</f>
        <v>0</v>
      </c>
      <c r="BJ252" s="9" t="s">
        <v>44</v>
      </c>
      <c r="BK252" s="98">
        <f>ROUND(I252*H252,2)</f>
        <v>0</v>
      </c>
      <c r="BL252" s="9" t="s">
        <v>92</v>
      </c>
      <c r="BM252" s="97" t="s">
        <v>300</v>
      </c>
    </row>
    <row r="253" spans="2:51" s="7" customFormat="1" ht="12">
      <c r="B253" s="99"/>
      <c r="D253" s="100" t="s">
        <v>109</v>
      </c>
      <c r="E253" s="101" t="s">
        <v>0</v>
      </c>
      <c r="F253" s="102" t="s">
        <v>301</v>
      </c>
      <c r="H253" s="103">
        <v>738</v>
      </c>
      <c r="L253" s="99"/>
      <c r="M253" s="104"/>
      <c r="N253" s="105"/>
      <c r="O253" s="105"/>
      <c r="P253" s="105"/>
      <c r="Q253" s="105"/>
      <c r="R253" s="105"/>
      <c r="S253" s="105"/>
      <c r="T253" s="106"/>
      <c r="AT253" s="101" t="s">
        <v>109</v>
      </c>
      <c r="AU253" s="101" t="s">
        <v>44</v>
      </c>
      <c r="AV253" s="7" t="s">
        <v>46</v>
      </c>
      <c r="AW253" s="7" t="s">
        <v>17</v>
      </c>
      <c r="AX253" s="7" t="s">
        <v>44</v>
      </c>
      <c r="AY253" s="101" t="s">
        <v>87</v>
      </c>
    </row>
    <row r="254" spans="1:65" s="2" customFormat="1" ht="16.5" customHeight="1">
      <c r="A254" s="17"/>
      <c r="B254" s="85"/>
      <c r="C254" s="114" t="s">
        <v>302</v>
      </c>
      <c r="D254" s="114" t="s">
        <v>177</v>
      </c>
      <c r="E254" s="115" t="s">
        <v>303</v>
      </c>
      <c r="F254" s="116" t="s">
        <v>304</v>
      </c>
      <c r="G254" s="117" t="s">
        <v>237</v>
      </c>
      <c r="H254" s="118">
        <v>1476</v>
      </c>
      <c r="I254" s="119"/>
      <c r="J254" s="119">
        <f>ROUND(I254*H254,2)</f>
        <v>0</v>
      </c>
      <c r="K254" s="120"/>
      <c r="L254" s="121"/>
      <c r="M254" s="122" t="s">
        <v>0</v>
      </c>
      <c r="N254" s="123" t="s">
        <v>25</v>
      </c>
      <c r="O254" s="95">
        <v>0</v>
      </c>
      <c r="P254" s="95">
        <f>O254*H254</f>
        <v>0</v>
      </c>
      <c r="Q254" s="95">
        <v>0</v>
      </c>
      <c r="R254" s="95">
        <f>Q254*H254</f>
        <v>0</v>
      </c>
      <c r="S254" s="95">
        <v>0</v>
      </c>
      <c r="T254" s="96">
        <f>S254*H254</f>
        <v>0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R254" s="97" t="s">
        <v>101</v>
      </c>
      <c r="AT254" s="97" t="s">
        <v>177</v>
      </c>
      <c r="AU254" s="97" t="s">
        <v>44</v>
      </c>
      <c r="AY254" s="9" t="s">
        <v>87</v>
      </c>
      <c r="BE254" s="98">
        <f>IF(N254="základní",J254,0)</f>
        <v>0</v>
      </c>
      <c r="BF254" s="98">
        <f>IF(N254="snížená",J254,0)</f>
        <v>0</v>
      </c>
      <c r="BG254" s="98">
        <f>IF(N254="zákl. přenesená",J254,0)</f>
        <v>0</v>
      </c>
      <c r="BH254" s="98">
        <f>IF(N254="sníž. přenesená",J254,0)</f>
        <v>0</v>
      </c>
      <c r="BI254" s="98">
        <f>IF(N254="nulová",J254,0)</f>
        <v>0</v>
      </c>
      <c r="BJ254" s="9" t="s">
        <v>44</v>
      </c>
      <c r="BK254" s="98">
        <f>ROUND(I254*H254,2)</f>
        <v>0</v>
      </c>
      <c r="BL254" s="9" t="s">
        <v>92</v>
      </c>
      <c r="BM254" s="97" t="s">
        <v>305</v>
      </c>
    </row>
    <row r="255" spans="2:51" s="7" customFormat="1" ht="12">
      <c r="B255" s="99"/>
      <c r="D255" s="100" t="s">
        <v>109</v>
      </c>
      <c r="E255" s="101" t="s">
        <v>0</v>
      </c>
      <c r="F255" s="102" t="s">
        <v>306</v>
      </c>
      <c r="H255" s="103">
        <v>1476</v>
      </c>
      <c r="L255" s="99"/>
      <c r="M255" s="104"/>
      <c r="N255" s="105"/>
      <c r="O255" s="105"/>
      <c r="P255" s="105"/>
      <c r="Q255" s="105"/>
      <c r="R255" s="105"/>
      <c r="S255" s="105"/>
      <c r="T255" s="106"/>
      <c r="AT255" s="101" t="s">
        <v>109</v>
      </c>
      <c r="AU255" s="101" t="s">
        <v>44</v>
      </c>
      <c r="AV255" s="7" t="s">
        <v>46</v>
      </c>
      <c r="AW255" s="7" t="s">
        <v>17</v>
      </c>
      <c r="AX255" s="7" t="s">
        <v>43</v>
      </c>
      <c r="AY255" s="101" t="s">
        <v>87</v>
      </c>
    </row>
    <row r="256" spans="2:51" s="8" customFormat="1" ht="12">
      <c r="B256" s="107"/>
      <c r="D256" s="100" t="s">
        <v>109</v>
      </c>
      <c r="E256" s="108" t="s">
        <v>0</v>
      </c>
      <c r="F256" s="109" t="s">
        <v>116</v>
      </c>
      <c r="H256" s="110">
        <v>1476</v>
      </c>
      <c r="L256" s="107"/>
      <c r="M256" s="111"/>
      <c r="N256" s="112"/>
      <c r="O256" s="112"/>
      <c r="P256" s="112"/>
      <c r="Q256" s="112"/>
      <c r="R256" s="112"/>
      <c r="S256" s="112"/>
      <c r="T256" s="113"/>
      <c r="AT256" s="108" t="s">
        <v>109</v>
      </c>
      <c r="AU256" s="108" t="s">
        <v>44</v>
      </c>
      <c r="AV256" s="8" t="s">
        <v>92</v>
      </c>
      <c r="AW256" s="8" t="s">
        <v>17</v>
      </c>
      <c r="AX256" s="8" t="s">
        <v>44</v>
      </c>
      <c r="AY256" s="108" t="s">
        <v>87</v>
      </c>
    </row>
    <row r="257" spans="1:65" s="2" customFormat="1" ht="24" customHeight="1">
      <c r="A257" s="17"/>
      <c r="B257" s="85"/>
      <c r="C257" s="86" t="s">
        <v>307</v>
      </c>
      <c r="D257" s="86" t="s">
        <v>88</v>
      </c>
      <c r="E257" s="87" t="s">
        <v>308</v>
      </c>
      <c r="F257" s="88" t="s">
        <v>309</v>
      </c>
      <c r="G257" s="89" t="s">
        <v>122</v>
      </c>
      <c r="H257" s="90">
        <v>52.313</v>
      </c>
      <c r="I257" s="91"/>
      <c r="J257" s="91">
        <f>ROUND(I257*H257,2)</f>
        <v>0</v>
      </c>
      <c r="K257" s="92"/>
      <c r="L257" s="18"/>
      <c r="M257" s="93" t="s">
        <v>0</v>
      </c>
      <c r="N257" s="94" t="s">
        <v>25</v>
      </c>
      <c r="O257" s="95">
        <v>1.442</v>
      </c>
      <c r="P257" s="95">
        <f>O257*H257</f>
        <v>75.435346</v>
      </c>
      <c r="Q257" s="95">
        <v>2.25634</v>
      </c>
      <c r="R257" s="95">
        <f>Q257*H257</f>
        <v>118.03591442</v>
      </c>
      <c r="S257" s="95">
        <v>0</v>
      </c>
      <c r="T257" s="96">
        <f>S257*H257</f>
        <v>0</v>
      </c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R257" s="97" t="s">
        <v>92</v>
      </c>
      <c r="AT257" s="97" t="s">
        <v>88</v>
      </c>
      <c r="AU257" s="97" t="s">
        <v>44</v>
      </c>
      <c r="AY257" s="9" t="s">
        <v>87</v>
      </c>
      <c r="BE257" s="98">
        <f>IF(N257="základní",J257,0)</f>
        <v>0</v>
      </c>
      <c r="BF257" s="98">
        <f>IF(N257="snížená",J257,0)</f>
        <v>0</v>
      </c>
      <c r="BG257" s="98">
        <f>IF(N257="zákl. přenesená",J257,0)</f>
        <v>0</v>
      </c>
      <c r="BH257" s="98">
        <f>IF(N257="sníž. přenesená",J257,0)</f>
        <v>0</v>
      </c>
      <c r="BI257" s="98">
        <f>IF(N257="nulová",J257,0)</f>
        <v>0</v>
      </c>
      <c r="BJ257" s="9" t="s">
        <v>44</v>
      </c>
      <c r="BK257" s="98">
        <f>ROUND(I257*H257,2)</f>
        <v>0</v>
      </c>
      <c r="BL257" s="9" t="s">
        <v>92</v>
      </c>
      <c r="BM257" s="97" t="s">
        <v>310</v>
      </c>
    </row>
    <row r="258" spans="2:51" s="7" customFormat="1" ht="12">
      <c r="B258" s="99"/>
      <c r="D258" s="100" t="s">
        <v>109</v>
      </c>
      <c r="E258" s="101" t="s">
        <v>0</v>
      </c>
      <c r="F258" s="102" t="s">
        <v>311</v>
      </c>
      <c r="H258" s="103">
        <v>52.313</v>
      </c>
      <c r="L258" s="99"/>
      <c r="M258" s="104"/>
      <c r="N258" s="105"/>
      <c r="O258" s="105"/>
      <c r="P258" s="105"/>
      <c r="Q258" s="105"/>
      <c r="R258" s="105"/>
      <c r="S258" s="105"/>
      <c r="T258" s="106"/>
      <c r="AT258" s="101" t="s">
        <v>109</v>
      </c>
      <c r="AU258" s="101" t="s">
        <v>44</v>
      </c>
      <c r="AV258" s="7" t="s">
        <v>46</v>
      </c>
      <c r="AW258" s="7" t="s">
        <v>17</v>
      </c>
      <c r="AX258" s="7" t="s">
        <v>44</v>
      </c>
      <c r="AY258" s="101" t="s">
        <v>87</v>
      </c>
    </row>
    <row r="259" spans="2:63" s="6" customFormat="1" ht="25.9" customHeight="1">
      <c r="B259" s="75"/>
      <c r="D259" s="76" t="s">
        <v>42</v>
      </c>
      <c r="E259" s="77" t="s">
        <v>312</v>
      </c>
      <c r="F259" s="77" t="s">
        <v>313</v>
      </c>
      <c r="J259" s="78">
        <f>BK259</f>
        <v>0</v>
      </c>
      <c r="L259" s="75"/>
      <c r="M259" s="79"/>
      <c r="N259" s="80"/>
      <c r="O259" s="80"/>
      <c r="P259" s="81">
        <f>P260</f>
        <v>0</v>
      </c>
      <c r="Q259" s="80"/>
      <c r="R259" s="81">
        <f>R260</f>
        <v>0</v>
      </c>
      <c r="S259" s="80"/>
      <c r="T259" s="82">
        <f>T260</f>
        <v>0</v>
      </c>
      <c r="AR259" s="76" t="s">
        <v>44</v>
      </c>
      <c r="AT259" s="83" t="s">
        <v>42</v>
      </c>
      <c r="AU259" s="83" t="s">
        <v>43</v>
      </c>
      <c r="AY259" s="76" t="s">
        <v>87</v>
      </c>
      <c r="BK259" s="84">
        <f>BK260</f>
        <v>0</v>
      </c>
    </row>
    <row r="260" spans="1:65" s="2" customFormat="1" ht="16.5" customHeight="1">
      <c r="A260" s="17"/>
      <c r="B260" s="85"/>
      <c r="C260" s="86" t="s">
        <v>208</v>
      </c>
      <c r="D260" s="86" t="s">
        <v>88</v>
      </c>
      <c r="E260" s="87" t="s">
        <v>314</v>
      </c>
      <c r="F260" s="88" t="s">
        <v>315</v>
      </c>
      <c r="G260" s="89" t="s">
        <v>316</v>
      </c>
      <c r="H260" s="90">
        <v>100</v>
      </c>
      <c r="I260" s="91"/>
      <c r="J260" s="91">
        <f>ROUND(I260*H260,2)</f>
        <v>0</v>
      </c>
      <c r="K260" s="92"/>
      <c r="L260" s="18"/>
      <c r="M260" s="93" t="s">
        <v>0</v>
      </c>
      <c r="N260" s="94" t="s">
        <v>25</v>
      </c>
      <c r="O260" s="95">
        <v>0</v>
      </c>
      <c r="P260" s="95">
        <f>O260*H260</f>
        <v>0</v>
      </c>
      <c r="Q260" s="95">
        <v>0</v>
      </c>
      <c r="R260" s="95">
        <f>Q260*H260</f>
        <v>0</v>
      </c>
      <c r="S260" s="95">
        <v>0</v>
      </c>
      <c r="T260" s="96">
        <f>S260*H260</f>
        <v>0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R260" s="97" t="s">
        <v>92</v>
      </c>
      <c r="AT260" s="97" t="s">
        <v>88</v>
      </c>
      <c r="AU260" s="97" t="s">
        <v>44</v>
      </c>
      <c r="AY260" s="9" t="s">
        <v>87</v>
      </c>
      <c r="BE260" s="98">
        <f>IF(N260="základní",J260,0)</f>
        <v>0</v>
      </c>
      <c r="BF260" s="98">
        <f>IF(N260="snížená",J260,0)</f>
        <v>0</v>
      </c>
      <c r="BG260" s="98">
        <f>IF(N260="zákl. přenesená",J260,0)</f>
        <v>0</v>
      </c>
      <c r="BH260" s="98">
        <f>IF(N260="sníž. přenesená",J260,0)</f>
        <v>0</v>
      </c>
      <c r="BI260" s="98">
        <f>IF(N260="nulová",J260,0)</f>
        <v>0</v>
      </c>
      <c r="BJ260" s="9" t="s">
        <v>44</v>
      </c>
      <c r="BK260" s="98">
        <f>ROUND(I260*H260,2)</f>
        <v>0</v>
      </c>
      <c r="BL260" s="9" t="s">
        <v>92</v>
      </c>
      <c r="BM260" s="97" t="s">
        <v>317</v>
      </c>
    </row>
    <row r="261" spans="2:63" s="6" customFormat="1" ht="25.9" customHeight="1">
      <c r="B261" s="75"/>
      <c r="D261" s="76" t="s">
        <v>42</v>
      </c>
      <c r="E261" s="77" t="s">
        <v>318</v>
      </c>
      <c r="F261" s="77" t="s">
        <v>319</v>
      </c>
      <c r="J261" s="78">
        <f>BK261</f>
        <v>0</v>
      </c>
      <c r="L261" s="75"/>
      <c r="M261" s="79"/>
      <c r="N261" s="80"/>
      <c r="O261" s="80"/>
      <c r="P261" s="81">
        <f>SUM(P262:P273)</f>
        <v>0</v>
      </c>
      <c r="Q261" s="80"/>
      <c r="R261" s="81">
        <f>SUM(R262:R273)</f>
        <v>0</v>
      </c>
      <c r="S261" s="80"/>
      <c r="T261" s="82">
        <f>SUM(T262:T273)</f>
        <v>0</v>
      </c>
      <c r="AR261" s="76" t="s">
        <v>44</v>
      </c>
      <c r="AT261" s="83" t="s">
        <v>42</v>
      </c>
      <c r="AU261" s="83" t="s">
        <v>43</v>
      </c>
      <c r="AY261" s="76" t="s">
        <v>87</v>
      </c>
      <c r="BK261" s="84">
        <f>SUM(BK262:BK273)</f>
        <v>0</v>
      </c>
    </row>
    <row r="262" spans="1:65" s="2" customFormat="1" ht="16.5" customHeight="1">
      <c r="A262" s="17"/>
      <c r="B262" s="85"/>
      <c r="C262" s="86" t="s">
        <v>320</v>
      </c>
      <c r="D262" s="86" t="s">
        <v>88</v>
      </c>
      <c r="E262" s="87" t="s">
        <v>321</v>
      </c>
      <c r="F262" s="88" t="s">
        <v>322</v>
      </c>
      <c r="G262" s="89" t="s">
        <v>323</v>
      </c>
      <c r="H262" s="90">
        <v>1192.78</v>
      </c>
      <c r="I262" s="91"/>
      <c r="J262" s="91">
        <f>ROUND(I262*H262,2)</f>
        <v>0</v>
      </c>
      <c r="K262" s="92"/>
      <c r="L262" s="18"/>
      <c r="M262" s="93" t="s">
        <v>0</v>
      </c>
      <c r="N262" s="94" t="s">
        <v>25</v>
      </c>
      <c r="O262" s="95">
        <v>0</v>
      </c>
      <c r="P262" s="95">
        <f>O262*H262</f>
        <v>0</v>
      </c>
      <c r="Q262" s="95">
        <v>0</v>
      </c>
      <c r="R262" s="95">
        <f>Q262*H262</f>
        <v>0</v>
      </c>
      <c r="S262" s="95">
        <v>0</v>
      </c>
      <c r="T262" s="96">
        <f>S262*H262</f>
        <v>0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R262" s="97" t="s">
        <v>92</v>
      </c>
      <c r="AT262" s="97" t="s">
        <v>88</v>
      </c>
      <c r="AU262" s="97" t="s">
        <v>44</v>
      </c>
      <c r="AY262" s="9" t="s">
        <v>87</v>
      </c>
      <c r="BE262" s="98">
        <f>IF(N262="základní",J262,0)</f>
        <v>0</v>
      </c>
      <c r="BF262" s="98">
        <f>IF(N262="snížená",J262,0)</f>
        <v>0</v>
      </c>
      <c r="BG262" s="98">
        <f>IF(N262="zákl. přenesená",J262,0)</f>
        <v>0</v>
      </c>
      <c r="BH262" s="98">
        <f>IF(N262="sníž. přenesená",J262,0)</f>
        <v>0</v>
      </c>
      <c r="BI262" s="98">
        <f>IF(N262="nulová",J262,0)</f>
        <v>0</v>
      </c>
      <c r="BJ262" s="9" t="s">
        <v>44</v>
      </c>
      <c r="BK262" s="98">
        <f>ROUND(I262*H262,2)</f>
        <v>0</v>
      </c>
      <c r="BL262" s="9" t="s">
        <v>92</v>
      </c>
      <c r="BM262" s="97" t="s">
        <v>324</v>
      </c>
    </row>
    <row r="263" spans="1:65" s="2" customFormat="1" ht="16.5" customHeight="1">
      <c r="A263" s="17"/>
      <c r="B263" s="85"/>
      <c r="C263" s="86" t="s">
        <v>212</v>
      </c>
      <c r="D263" s="86" t="s">
        <v>88</v>
      </c>
      <c r="E263" s="87" t="s">
        <v>325</v>
      </c>
      <c r="F263" s="88" t="s">
        <v>326</v>
      </c>
      <c r="G263" s="89" t="s">
        <v>323</v>
      </c>
      <c r="H263" s="90">
        <v>7156.68</v>
      </c>
      <c r="I263" s="91"/>
      <c r="J263" s="91">
        <f>ROUND(I263*H263,2)</f>
        <v>0</v>
      </c>
      <c r="K263" s="92"/>
      <c r="L263" s="18"/>
      <c r="M263" s="93" t="s">
        <v>0</v>
      </c>
      <c r="N263" s="94" t="s">
        <v>25</v>
      </c>
      <c r="O263" s="95">
        <v>0</v>
      </c>
      <c r="P263" s="95">
        <f>O263*H263</f>
        <v>0</v>
      </c>
      <c r="Q263" s="95">
        <v>0</v>
      </c>
      <c r="R263" s="95">
        <f>Q263*H263</f>
        <v>0</v>
      </c>
      <c r="S263" s="95">
        <v>0</v>
      </c>
      <c r="T263" s="96">
        <f>S263*H263</f>
        <v>0</v>
      </c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R263" s="97" t="s">
        <v>92</v>
      </c>
      <c r="AT263" s="97" t="s">
        <v>88</v>
      </c>
      <c r="AU263" s="97" t="s">
        <v>44</v>
      </c>
      <c r="AY263" s="9" t="s">
        <v>87</v>
      </c>
      <c r="BE263" s="98">
        <f>IF(N263="základní",J263,0)</f>
        <v>0</v>
      </c>
      <c r="BF263" s="98">
        <f>IF(N263="snížená",J263,0)</f>
        <v>0</v>
      </c>
      <c r="BG263" s="98">
        <f>IF(N263="zákl. přenesená",J263,0)</f>
        <v>0</v>
      </c>
      <c r="BH263" s="98">
        <f>IF(N263="sníž. přenesená",J263,0)</f>
        <v>0</v>
      </c>
      <c r="BI263" s="98">
        <f>IF(N263="nulová",J263,0)</f>
        <v>0</v>
      </c>
      <c r="BJ263" s="9" t="s">
        <v>44</v>
      </c>
      <c r="BK263" s="98">
        <f>ROUND(I263*H263,2)</f>
        <v>0</v>
      </c>
      <c r="BL263" s="9" t="s">
        <v>92</v>
      </c>
      <c r="BM263" s="97" t="s">
        <v>327</v>
      </c>
    </row>
    <row r="264" spans="2:51" s="7" customFormat="1" ht="12">
      <c r="B264" s="99"/>
      <c r="D264" s="100" t="s">
        <v>109</v>
      </c>
      <c r="E264" s="101" t="s">
        <v>0</v>
      </c>
      <c r="F264" s="102" t="s">
        <v>328</v>
      </c>
      <c r="H264" s="103">
        <v>7156.68</v>
      </c>
      <c r="L264" s="99"/>
      <c r="M264" s="104"/>
      <c r="N264" s="105"/>
      <c r="O264" s="105"/>
      <c r="P264" s="105"/>
      <c r="Q264" s="105"/>
      <c r="R264" s="105"/>
      <c r="S264" s="105"/>
      <c r="T264" s="106"/>
      <c r="AT264" s="101" t="s">
        <v>109</v>
      </c>
      <c r="AU264" s="101" t="s">
        <v>44</v>
      </c>
      <c r="AV264" s="7" t="s">
        <v>46</v>
      </c>
      <c r="AW264" s="7" t="s">
        <v>17</v>
      </c>
      <c r="AX264" s="7" t="s">
        <v>43</v>
      </c>
      <c r="AY264" s="101" t="s">
        <v>87</v>
      </c>
    </row>
    <row r="265" spans="2:51" s="8" customFormat="1" ht="12">
      <c r="B265" s="107"/>
      <c r="D265" s="100" t="s">
        <v>109</v>
      </c>
      <c r="E265" s="108" t="s">
        <v>0</v>
      </c>
      <c r="F265" s="109" t="s">
        <v>116</v>
      </c>
      <c r="H265" s="110">
        <v>7156.68</v>
      </c>
      <c r="L265" s="107"/>
      <c r="M265" s="111"/>
      <c r="N265" s="112"/>
      <c r="O265" s="112"/>
      <c r="P265" s="112"/>
      <c r="Q265" s="112"/>
      <c r="R265" s="112"/>
      <c r="S265" s="112"/>
      <c r="T265" s="113"/>
      <c r="AT265" s="108" t="s">
        <v>109</v>
      </c>
      <c r="AU265" s="108" t="s">
        <v>44</v>
      </c>
      <c r="AV265" s="8" t="s">
        <v>92</v>
      </c>
      <c r="AW265" s="8" t="s">
        <v>17</v>
      </c>
      <c r="AX265" s="8" t="s">
        <v>44</v>
      </c>
      <c r="AY265" s="108" t="s">
        <v>87</v>
      </c>
    </row>
    <row r="266" spans="1:65" s="2" customFormat="1" ht="16.5" customHeight="1">
      <c r="A266" s="17"/>
      <c r="B266" s="85"/>
      <c r="C266" s="86" t="s">
        <v>329</v>
      </c>
      <c r="D266" s="86" t="s">
        <v>88</v>
      </c>
      <c r="E266" s="87" t="s">
        <v>330</v>
      </c>
      <c r="F266" s="88" t="s">
        <v>331</v>
      </c>
      <c r="G266" s="89" t="s">
        <v>323</v>
      </c>
      <c r="H266" s="90">
        <v>569.3</v>
      </c>
      <c r="I266" s="91"/>
      <c r="J266" s="91">
        <f>ROUND(I266*H266,2)</f>
        <v>0</v>
      </c>
      <c r="K266" s="92"/>
      <c r="L266" s="18"/>
      <c r="M266" s="93" t="s">
        <v>0</v>
      </c>
      <c r="N266" s="94" t="s">
        <v>25</v>
      </c>
      <c r="O266" s="95">
        <v>0</v>
      </c>
      <c r="P266" s="95">
        <f>O266*H266</f>
        <v>0</v>
      </c>
      <c r="Q266" s="95">
        <v>0</v>
      </c>
      <c r="R266" s="95">
        <f>Q266*H266</f>
        <v>0</v>
      </c>
      <c r="S266" s="95">
        <v>0</v>
      </c>
      <c r="T266" s="96">
        <f>S266*H266</f>
        <v>0</v>
      </c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R266" s="97" t="s">
        <v>92</v>
      </c>
      <c r="AT266" s="97" t="s">
        <v>88</v>
      </c>
      <c r="AU266" s="97" t="s">
        <v>44</v>
      </c>
      <c r="AY266" s="9" t="s">
        <v>87</v>
      </c>
      <c r="BE266" s="98">
        <f>IF(N266="základní",J266,0)</f>
        <v>0</v>
      </c>
      <c r="BF266" s="98">
        <f>IF(N266="snížená",J266,0)</f>
        <v>0</v>
      </c>
      <c r="BG266" s="98">
        <f>IF(N266="zákl. přenesená",J266,0)</f>
        <v>0</v>
      </c>
      <c r="BH266" s="98">
        <f>IF(N266="sníž. přenesená",J266,0)</f>
        <v>0</v>
      </c>
      <c r="BI266" s="98">
        <f>IF(N266="nulová",J266,0)</f>
        <v>0</v>
      </c>
      <c r="BJ266" s="9" t="s">
        <v>44</v>
      </c>
      <c r="BK266" s="98">
        <f>ROUND(I266*H266,2)</f>
        <v>0</v>
      </c>
      <c r="BL266" s="9" t="s">
        <v>92</v>
      </c>
      <c r="BM266" s="97" t="s">
        <v>332</v>
      </c>
    </row>
    <row r="267" spans="1:65" s="2" customFormat="1" ht="16.5" customHeight="1">
      <c r="A267" s="17"/>
      <c r="B267" s="85"/>
      <c r="C267" s="86" t="s">
        <v>217</v>
      </c>
      <c r="D267" s="86" t="s">
        <v>88</v>
      </c>
      <c r="E267" s="87" t="s">
        <v>333</v>
      </c>
      <c r="F267" s="88" t="s">
        <v>334</v>
      </c>
      <c r="G267" s="89" t="s">
        <v>323</v>
      </c>
      <c r="H267" s="90">
        <v>3415.8</v>
      </c>
      <c r="I267" s="91"/>
      <c r="J267" s="91">
        <f>ROUND(I267*H267,2)</f>
        <v>0</v>
      </c>
      <c r="K267" s="92"/>
      <c r="L267" s="18"/>
      <c r="M267" s="93" t="s">
        <v>0</v>
      </c>
      <c r="N267" s="94" t="s">
        <v>25</v>
      </c>
      <c r="O267" s="95">
        <v>0</v>
      </c>
      <c r="P267" s="95">
        <f>O267*H267</f>
        <v>0</v>
      </c>
      <c r="Q267" s="95">
        <v>0</v>
      </c>
      <c r="R267" s="95">
        <f>Q267*H267</f>
        <v>0</v>
      </c>
      <c r="S267" s="95">
        <v>0</v>
      </c>
      <c r="T267" s="96">
        <f>S267*H267</f>
        <v>0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R267" s="97" t="s">
        <v>92</v>
      </c>
      <c r="AT267" s="97" t="s">
        <v>88</v>
      </c>
      <c r="AU267" s="97" t="s">
        <v>44</v>
      </c>
      <c r="AY267" s="9" t="s">
        <v>87</v>
      </c>
      <c r="BE267" s="98">
        <f>IF(N267="základní",J267,0)</f>
        <v>0</v>
      </c>
      <c r="BF267" s="98">
        <f>IF(N267="snížená",J267,0)</f>
        <v>0</v>
      </c>
      <c r="BG267" s="98">
        <f>IF(N267="zákl. přenesená",J267,0)</f>
        <v>0</v>
      </c>
      <c r="BH267" s="98">
        <f>IF(N267="sníž. přenesená",J267,0)</f>
        <v>0</v>
      </c>
      <c r="BI267" s="98">
        <f>IF(N267="nulová",J267,0)</f>
        <v>0</v>
      </c>
      <c r="BJ267" s="9" t="s">
        <v>44</v>
      </c>
      <c r="BK267" s="98">
        <f>ROUND(I267*H267,2)</f>
        <v>0</v>
      </c>
      <c r="BL267" s="9" t="s">
        <v>92</v>
      </c>
      <c r="BM267" s="97" t="s">
        <v>335</v>
      </c>
    </row>
    <row r="268" spans="2:51" s="7" customFormat="1" ht="12">
      <c r="B268" s="99"/>
      <c r="D268" s="100" t="s">
        <v>109</v>
      </c>
      <c r="E268" s="101" t="s">
        <v>0</v>
      </c>
      <c r="F268" s="102" t="s">
        <v>336</v>
      </c>
      <c r="H268" s="103">
        <v>3415.8</v>
      </c>
      <c r="L268" s="99"/>
      <c r="M268" s="104"/>
      <c r="N268" s="105"/>
      <c r="O268" s="105"/>
      <c r="P268" s="105"/>
      <c r="Q268" s="105"/>
      <c r="R268" s="105"/>
      <c r="S268" s="105"/>
      <c r="T268" s="106"/>
      <c r="AT268" s="101" t="s">
        <v>109</v>
      </c>
      <c r="AU268" s="101" t="s">
        <v>44</v>
      </c>
      <c r="AV268" s="7" t="s">
        <v>46</v>
      </c>
      <c r="AW268" s="7" t="s">
        <v>17</v>
      </c>
      <c r="AX268" s="7" t="s">
        <v>43</v>
      </c>
      <c r="AY268" s="101" t="s">
        <v>87</v>
      </c>
    </row>
    <row r="269" spans="2:51" s="8" customFormat="1" ht="12">
      <c r="B269" s="107"/>
      <c r="D269" s="100" t="s">
        <v>109</v>
      </c>
      <c r="E269" s="108" t="s">
        <v>0</v>
      </c>
      <c r="F269" s="109" t="s">
        <v>116</v>
      </c>
      <c r="H269" s="110">
        <v>3415.8</v>
      </c>
      <c r="L269" s="107"/>
      <c r="M269" s="111"/>
      <c r="N269" s="112"/>
      <c r="O269" s="112"/>
      <c r="P269" s="112"/>
      <c r="Q269" s="112"/>
      <c r="R269" s="112"/>
      <c r="S269" s="112"/>
      <c r="T269" s="113"/>
      <c r="AT269" s="108" t="s">
        <v>109</v>
      </c>
      <c r="AU269" s="108" t="s">
        <v>44</v>
      </c>
      <c r="AV269" s="8" t="s">
        <v>92</v>
      </c>
      <c r="AW269" s="8" t="s">
        <v>17</v>
      </c>
      <c r="AX269" s="8" t="s">
        <v>44</v>
      </c>
      <c r="AY269" s="108" t="s">
        <v>87</v>
      </c>
    </row>
    <row r="270" spans="1:65" s="2" customFormat="1" ht="16.5" customHeight="1">
      <c r="A270" s="17"/>
      <c r="B270" s="85"/>
      <c r="C270" s="86" t="s">
        <v>337</v>
      </c>
      <c r="D270" s="86" t="s">
        <v>88</v>
      </c>
      <c r="E270" s="87" t="s">
        <v>338</v>
      </c>
      <c r="F270" s="88" t="s">
        <v>339</v>
      </c>
      <c r="G270" s="89" t="s">
        <v>323</v>
      </c>
      <c r="H270" s="90">
        <v>754.42</v>
      </c>
      <c r="I270" s="91"/>
      <c r="J270" s="91">
        <f>ROUND(I270*H270,2)</f>
        <v>0</v>
      </c>
      <c r="K270" s="92"/>
      <c r="L270" s="18"/>
      <c r="M270" s="93" t="s">
        <v>0</v>
      </c>
      <c r="N270" s="94" t="s">
        <v>25</v>
      </c>
      <c r="O270" s="95">
        <v>0</v>
      </c>
      <c r="P270" s="95">
        <f>O270*H270</f>
        <v>0</v>
      </c>
      <c r="Q270" s="95">
        <v>0</v>
      </c>
      <c r="R270" s="95">
        <f>Q270*H270</f>
        <v>0</v>
      </c>
      <c r="S270" s="95">
        <v>0</v>
      </c>
      <c r="T270" s="96">
        <f>S270*H270</f>
        <v>0</v>
      </c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R270" s="97" t="s">
        <v>92</v>
      </c>
      <c r="AT270" s="97" t="s">
        <v>88</v>
      </c>
      <c r="AU270" s="97" t="s">
        <v>44</v>
      </c>
      <c r="AY270" s="9" t="s">
        <v>87</v>
      </c>
      <c r="BE270" s="98">
        <f>IF(N270="základní",J270,0)</f>
        <v>0</v>
      </c>
      <c r="BF270" s="98">
        <f>IF(N270="snížená",J270,0)</f>
        <v>0</v>
      </c>
      <c r="BG270" s="98">
        <f>IF(N270="zákl. přenesená",J270,0)</f>
        <v>0</v>
      </c>
      <c r="BH270" s="98">
        <f>IF(N270="sníž. přenesená",J270,0)</f>
        <v>0</v>
      </c>
      <c r="BI270" s="98">
        <f>IF(N270="nulová",J270,0)</f>
        <v>0</v>
      </c>
      <c r="BJ270" s="9" t="s">
        <v>44</v>
      </c>
      <c r="BK270" s="98">
        <f>ROUND(I270*H270,2)</f>
        <v>0</v>
      </c>
      <c r="BL270" s="9" t="s">
        <v>92</v>
      </c>
      <c r="BM270" s="97" t="s">
        <v>340</v>
      </c>
    </row>
    <row r="271" spans="1:65" s="2" customFormat="1" ht="16.5" customHeight="1">
      <c r="A271" s="17"/>
      <c r="B271" s="85"/>
      <c r="C271" s="86" t="s">
        <v>220</v>
      </c>
      <c r="D271" s="86" t="s">
        <v>88</v>
      </c>
      <c r="E271" s="87" t="s">
        <v>341</v>
      </c>
      <c r="F271" s="88" t="s">
        <v>342</v>
      </c>
      <c r="G271" s="89" t="s">
        <v>323</v>
      </c>
      <c r="H271" s="90">
        <v>4526.52</v>
      </c>
      <c r="I271" s="91"/>
      <c r="J271" s="91">
        <f>ROUND(I271*H271,2)</f>
        <v>0</v>
      </c>
      <c r="K271" s="92"/>
      <c r="L271" s="18"/>
      <c r="M271" s="93" t="s">
        <v>0</v>
      </c>
      <c r="N271" s="94" t="s">
        <v>25</v>
      </c>
      <c r="O271" s="95">
        <v>0</v>
      </c>
      <c r="P271" s="95">
        <f>O271*H271</f>
        <v>0</v>
      </c>
      <c r="Q271" s="95">
        <v>0</v>
      </c>
      <c r="R271" s="95">
        <f>Q271*H271</f>
        <v>0</v>
      </c>
      <c r="S271" s="95">
        <v>0</v>
      </c>
      <c r="T271" s="96">
        <f>S271*H271</f>
        <v>0</v>
      </c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R271" s="97" t="s">
        <v>92</v>
      </c>
      <c r="AT271" s="97" t="s">
        <v>88</v>
      </c>
      <c r="AU271" s="97" t="s">
        <v>44</v>
      </c>
      <c r="AY271" s="9" t="s">
        <v>87</v>
      </c>
      <c r="BE271" s="98">
        <f>IF(N271="základní",J271,0)</f>
        <v>0</v>
      </c>
      <c r="BF271" s="98">
        <f>IF(N271="snížená",J271,0)</f>
        <v>0</v>
      </c>
      <c r="BG271" s="98">
        <f>IF(N271="zákl. přenesená",J271,0)</f>
        <v>0</v>
      </c>
      <c r="BH271" s="98">
        <f>IF(N271="sníž. přenesená",J271,0)</f>
        <v>0</v>
      </c>
      <c r="BI271" s="98">
        <f>IF(N271="nulová",J271,0)</f>
        <v>0</v>
      </c>
      <c r="BJ271" s="9" t="s">
        <v>44</v>
      </c>
      <c r="BK271" s="98">
        <f>ROUND(I271*H271,2)</f>
        <v>0</v>
      </c>
      <c r="BL271" s="9" t="s">
        <v>92</v>
      </c>
      <c r="BM271" s="97" t="s">
        <v>343</v>
      </c>
    </row>
    <row r="272" spans="2:51" s="7" customFormat="1" ht="12">
      <c r="B272" s="99"/>
      <c r="D272" s="100" t="s">
        <v>109</v>
      </c>
      <c r="E272" s="101" t="s">
        <v>0</v>
      </c>
      <c r="F272" s="102" t="s">
        <v>344</v>
      </c>
      <c r="H272" s="103">
        <v>4526.52</v>
      </c>
      <c r="L272" s="99"/>
      <c r="M272" s="104"/>
      <c r="N272" s="105"/>
      <c r="O272" s="105"/>
      <c r="P272" s="105"/>
      <c r="Q272" s="105"/>
      <c r="R272" s="105"/>
      <c r="S272" s="105"/>
      <c r="T272" s="106"/>
      <c r="AT272" s="101" t="s">
        <v>109</v>
      </c>
      <c r="AU272" s="101" t="s">
        <v>44</v>
      </c>
      <c r="AV272" s="7" t="s">
        <v>46</v>
      </c>
      <c r="AW272" s="7" t="s">
        <v>17</v>
      </c>
      <c r="AX272" s="7" t="s">
        <v>43</v>
      </c>
      <c r="AY272" s="101" t="s">
        <v>87</v>
      </c>
    </row>
    <row r="273" spans="2:51" s="8" customFormat="1" ht="12">
      <c r="B273" s="107"/>
      <c r="D273" s="100" t="s">
        <v>109</v>
      </c>
      <c r="E273" s="108" t="s">
        <v>0</v>
      </c>
      <c r="F273" s="109" t="s">
        <v>116</v>
      </c>
      <c r="H273" s="110">
        <v>4526.52</v>
      </c>
      <c r="L273" s="107"/>
      <c r="M273" s="111"/>
      <c r="N273" s="112"/>
      <c r="O273" s="112"/>
      <c r="P273" s="112"/>
      <c r="Q273" s="112"/>
      <c r="R273" s="112"/>
      <c r="S273" s="112"/>
      <c r="T273" s="113"/>
      <c r="AT273" s="108" t="s">
        <v>109</v>
      </c>
      <c r="AU273" s="108" t="s">
        <v>44</v>
      </c>
      <c r="AV273" s="8" t="s">
        <v>92</v>
      </c>
      <c r="AW273" s="8" t="s">
        <v>17</v>
      </c>
      <c r="AX273" s="8" t="s">
        <v>44</v>
      </c>
      <c r="AY273" s="108" t="s">
        <v>87</v>
      </c>
    </row>
    <row r="274" spans="2:63" s="6" customFormat="1" ht="25.9" customHeight="1">
      <c r="B274" s="75"/>
      <c r="D274" s="76" t="s">
        <v>42</v>
      </c>
      <c r="E274" s="77" t="s">
        <v>345</v>
      </c>
      <c r="F274" s="77" t="s">
        <v>346</v>
      </c>
      <c r="J274" s="78">
        <f>BK274</f>
        <v>0</v>
      </c>
      <c r="L274" s="75"/>
      <c r="M274" s="79"/>
      <c r="N274" s="80"/>
      <c r="O274" s="80"/>
      <c r="P274" s="81">
        <f>P275</f>
        <v>0</v>
      </c>
      <c r="Q274" s="80"/>
      <c r="R274" s="81">
        <f>R275</f>
        <v>0</v>
      </c>
      <c r="S274" s="80"/>
      <c r="T274" s="82">
        <f>T275</f>
        <v>0</v>
      </c>
      <c r="AR274" s="76" t="s">
        <v>44</v>
      </c>
      <c r="AT274" s="83" t="s">
        <v>42</v>
      </c>
      <c r="AU274" s="83" t="s">
        <v>43</v>
      </c>
      <c r="AY274" s="76" t="s">
        <v>87</v>
      </c>
      <c r="BK274" s="84">
        <f>BK275</f>
        <v>0</v>
      </c>
    </row>
    <row r="275" spans="1:65" s="2" customFormat="1" ht="16.5" customHeight="1">
      <c r="A275" s="17"/>
      <c r="B275" s="85"/>
      <c r="C275" s="86" t="s">
        <v>347</v>
      </c>
      <c r="D275" s="86" t="s">
        <v>88</v>
      </c>
      <c r="E275" s="87" t="s">
        <v>348</v>
      </c>
      <c r="F275" s="88" t="s">
        <v>349</v>
      </c>
      <c r="G275" s="89" t="s">
        <v>323</v>
      </c>
      <c r="H275" s="90">
        <v>0.14</v>
      </c>
      <c r="I275" s="91"/>
      <c r="J275" s="91">
        <f>ROUND(I275*H275,2)</f>
        <v>0</v>
      </c>
      <c r="K275" s="92"/>
      <c r="L275" s="18"/>
      <c r="M275" s="93" t="s">
        <v>0</v>
      </c>
      <c r="N275" s="94" t="s">
        <v>25</v>
      </c>
      <c r="O275" s="95">
        <v>0</v>
      </c>
      <c r="P275" s="95">
        <f>O275*H275</f>
        <v>0</v>
      </c>
      <c r="Q275" s="95">
        <v>0</v>
      </c>
      <c r="R275" s="95">
        <f>Q275*H275</f>
        <v>0</v>
      </c>
      <c r="S275" s="95">
        <v>0</v>
      </c>
      <c r="T275" s="96">
        <f>S275*H275</f>
        <v>0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R275" s="97" t="s">
        <v>92</v>
      </c>
      <c r="AT275" s="97" t="s">
        <v>88</v>
      </c>
      <c r="AU275" s="97" t="s">
        <v>44</v>
      </c>
      <c r="AY275" s="9" t="s">
        <v>87</v>
      </c>
      <c r="BE275" s="98">
        <f>IF(N275="základní",J275,0)</f>
        <v>0</v>
      </c>
      <c r="BF275" s="98">
        <f>IF(N275="snížená",J275,0)</f>
        <v>0</v>
      </c>
      <c r="BG275" s="98">
        <f>IF(N275="zákl. přenesená",J275,0)</f>
        <v>0</v>
      </c>
      <c r="BH275" s="98">
        <f>IF(N275="sníž. přenesená",J275,0)</f>
        <v>0</v>
      </c>
      <c r="BI275" s="98">
        <f>IF(N275="nulová",J275,0)</f>
        <v>0</v>
      </c>
      <c r="BJ275" s="9" t="s">
        <v>44</v>
      </c>
      <c r="BK275" s="98">
        <f>ROUND(I275*H275,2)</f>
        <v>0</v>
      </c>
      <c r="BL275" s="9" t="s">
        <v>92</v>
      </c>
      <c r="BM275" s="97" t="s">
        <v>350</v>
      </c>
    </row>
    <row r="276" spans="2:63" s="6" customFormat="1" ht="25.9" customHeight="1">
      <c r="B276" s="75"/>
      <c r="D276" s="76" t="s">
        <v>42</v>
      </c>
      <c r="E276" s="77" t="s">
        <v>351</v>
      </c>
      <c r="F276" s="77" t="s">
        <v>352</v>
      </c>
      <c r="J276" s="78">
        <f>BK276</f>
        <v>0</v>
      </c>
      <c r="L276" s="75"/>
      <c r="M276" s="79"/>
      <c r="N276" s="80"/>
      <c r="O276" s="80"/>
      <c r="P276" s="81">
        <f>SUM(P277:P282)</f>
        <v>0</v>
      </c>
      <c r="Q276" s="80"/>
      <c r="R276" s="81">
        <f>SUM(R277:R282)</f>
        <v>0</v>
      </c>
      <c r="S276" s="80"/>
      <c r="T276" s="82">
        <f>SUM(T277:T282)</f>
        <v>0</v>
      </c>
      <c r="AR276" s="76" t="s">
        <v>44</v>
      </c>
      <c r="AT276" s="83" t="s">
        <v>42</v>
      </c>
      <c r="AU276" s="83" t="s">
        <v>43</v>
      </c>
      <c r="AY276" s="76" t="s">
        <v>87</v>
      </c>
      <c r="BK276" s="84">
        <f>SUM(BK277:BK282)</f>
        <v>0</v>
      </c>
    </row>
    <row r="277" spans="1:65" s="2" customFormat="1" ht="16.5" customHeight="1">
      <c r="A277" s="17"/>
      <c r="B277" s="85"/>
      <c r="C277" s="86" t="s">
        <v>197</v>
      </c>
      <c r="D277" s="86" t="s">
        <v>88</v>
      </c>
      <c r="E277" s="87" t="s">
        <v>353</v>
      </c>
      <c r="F277" s="88" t="s">
        <v>354</v>
      </c>
      <c r="G277" s="89" t="s">
        <v>323</v>
      </c>
      <c r="H277" s="90">
        <v>2140.14</v>
      </c>
      <c r="I277" s="91"/>
      <c r="J277" s="91">
        <f>ROUND(I277*H277,2)</f>
        <v>0</v>
      </c>
      <c r="K277" s="92"/>
      <c r="L277" s="18"/>
      <c r="M277" s="93" t="s">
        <v>0</v>
      </c>
      <c r="N277" s="94" t="s">
        <v>25</v>
      </c>
      <c r="O277" s="95">
        <v>0</v>
      </c>
      <c r="P277" s="95">
        <f>O277*H277</f>
        <v>0</v>
      </c>
      <c r="Q277" s="95">
        <v>0</v>
      </c>
      <c r="R277" s="95">
        <f>Q277*H277</f>
        <v>0</v>
      </c>
      <c r="S277" s="95">
        <v>0</v>
      </c>
      <c r="T277" s="96">
        <f>S277*H277</f>
        <v>0</v>
      </c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R277" s="97" t="s">
        <v>92</v>
      </c>
      <c r="AT277" s="97" t="s">
        <v>88</v>
      </c>
      <c r="AU277" s="97" t="s">
        <v>44</v>
      </c>
      <c r="AY277" s="9" t="s">
        <v>87</v>
      </c>
      <c r="BE277" s="98">
        <f>IF(N277="základní",J277,0)</f>
        <v>0</v>
      </c>
      <c r="BF277" s="98">
        <f>IF(N277="snížená",J277,0)</f>
        <v>0</v>
      </c>
      <c r="BG277" s="98">
        <f>IF(N277="zákl. přenesená",J277,0)</f>
        <v>0</v>
      </c>
      <c r="BH277" s="98">
        <f>IF(N277="sníž. přenesená",J277,0)</f>
        <v>0</v>
      </c>
      <c r="BI277" s="98">
        <f>IF(N277="nulová",J277,0)</f>
        <v>0</v>
      </c>
      <c r="BJ277" s="9" t="s">
        <v>44</v>
      </c>
      <c r="BK277" s="98">
        <f>ROUND(I277*H277,2)</f>
        <v>0</v>
      </c>
      <c r="BL277" s="9" t="s">
        <v>92</v>
      </c>
      <c r="BM277" s="97" t="s">
        <v>355</v>
      </c>
    </row>
    <row r="278" spans="1:65" s="2" customFormat="1" ht="16.5" customHeight="1">
      <c r="A278" s="17"/>
      <c r="B278" s="85"/>
      <c r="C278" s="86" t="s">
        <v>213</v>
      </c>
      <c r="D278" s="86" t="s">
        <v>88</v>
      </c>
      <c r="E278" s="87" t="s">
        <v>356</v>
      </c>
      <c r="F278" s="88" t="s">
        <v>357</v>
      </c>
      <c r="G278" s="89" t="s">
        <v>323</v>
      </c>
      <c r="H278" s="90">
        <v>23541.54</v>
      </c>
      <c r="I278" s="91"/>
      <c r="J278" s="91">
        <f>ROUND(I278*H278,2)</f>
        <v>0</v>
      </c>
      <c r="K278" s="92"/>
      <c r="L278" s="18"/>
      <c r="M278" s="93" t="s">
        <v>0</v>
      </c>
      <c r="N278" s="94" t="s">
        <v>25</v>
      </c>
      <c r="O278" s="95">
        <v>0</v>
      </c>
      <c r="P278" s="95">
        <f>O278*H278</f>
        <v>0</v>
      </c>
      <c r="Q278" s="95">
        <v>0</v>
      </c>
      <c r="R278" s="95">
        <f>Q278*H278</f>
        <v>0</v>
      </c>
      <c r="S278" s="95">
        <v>0</v>
      </c>
      <c r="T278" s="96">
        <f>S278*H278</f>
        <v>0</v>
      </c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R278" s="97" t="s">
        <v>92</v>
      </c>
      <c r="AT278" s="97" t="s">
        <v>88</v>
      </c>
      <c r="AU278" s="97" t="s">
        <v>44</v>
      </c>
      <c r="AY278" s="9" t="s">
        <v>87</v>
      </c>
      <c r="BE278" s="98">
        <f>IF(N278="základní",J278,0)</f>
        <v>0</v>
      </c>
      <c r="BF278" s="98">
        <f>IF(N278="snížená",J278,0)</f>
        <v>0</v>
      </c>
      <c r="BG278" s="98">
        <f>IF(N278="zákl. přenesená",J278,0)</f>
        <v>0</v>
      </c>
      <c r="BH278" s="98">
        <f>IF(N278="sníž. přenesená",J278,0)</f>
        <v>0</v>
      </c>
      <c r="BI278" s="98">
        <f>IF(N278="nulová",J278,0)</f>
        <v>0</v>
      </c>
      <c r="BJ278" s="9" t="s">
        <v>44</v>
      </c>
      <c r="BK278" s="98">
        <f>ROUND(I278*H278,2)</f>
        <v>0</v>
      </c>
      <c r="BL278" s="9" t="s">
        <v>92</v>
      </c>
      <c r="BM278" s="97" t="s">
        <v>358</v>
      </c>
    </row>
    <row r="279" spans="2:51" s="7" customFormat="1" ht="12">
      <c r="B279" s="99"/>
      <c r="D279" s="100" t="s">
        <v>109</v>
      </c>
      <c r="E279" s="101" t="s">
        <v>0</v>
      </c>
      <c r="F279" s="102" t="s">
        <v>359</v>
      </c>
      <c r="H279" s="103">
        <v>23541.54</v>
      </c>
      <c r="L279" s="99"/>
      <c r="M279" s="104"/>
      <c r="N279" s="105"/>
      <c r="O279" s="105"/>
      <c r="P279" s="105"/>
      <c r="Q279" s="105"/>
      <c r="R279" s="105"/>
      <c r="S279" s="105"/>
      <c r="T279" s="106"/>
      <c r="AT279" s="101" t="s">
        <v>109</v>
      </c>
      <c r="AU279" s="101" t="s">
        <v>44</v>
      </c>
      <c r="AV279" s="7" t="s">
        <v>46</v>
      </c>
      <c r="AW279" s="7" t="s">
        <v>17</v>
      </c>
      <c r="AX279" s="7" t="s">
        <v>43</v>
      </c>
      <c r="AY279" s="101" t="s">
        <v>87</v>
      </c>
    </row>
    <row r="280" spans="2:51" s="8" customFormat="1" ht="12">
      <c r="B280" s="107"/>
      <c r="D280" s="100" t="s">
        <v>109</v>
      </c>
      <c r="E280" s="108" t="s">
        <v>0</v>
      </c>
      <c r="F280" s="109" t="s">
        <v>116</v>
      </c>
      <c r="H280" s="110">
        <v>23541.54</v>
      </c>
      <c r="L280" s="107"/>
      <c r="M280" s="111"/>
      <c r="N280" s="112"/>
      <c r="O280" s="112"/>
      <c r="P280" s="112"/>
      <c r="Q280" s="112"/>
      <c r="R280" s="112"/>
      <c r="S280" s="112"/>
      <c r="T280" s="113"/>
      <c r="AT280" s="108" t="s">
        <v>109</v>
      </c>
      <c r="AU280" s="108" t="s">
        <v>44</v>
      </c>
      <c r="AV280" s="8" t="s">
        <v>92</v>
      </c>
      <c r="AW280" s="8" t="s">
        <v>17</v>
      </c>
      <c r="AX280" s="8" t="s">
        <v>44</v>
      </c>
      <c r="AY280" s="108" t="s">
        <v>87</v>
      </c>
    </row>
    <row r="281" spans="1:65" s="2" customFormat="1" ht="24" customHeight="1">
      <c r="A281" s="17"/>
      <c r="B281" s="85"/>
      <c r="C281" s="86" t="s">
        <v>228</v>
      </c>
      <c r="D281" s="86" t="s">
        <v>88</v>
      </c>
      <c r="E281" s="87" t="s">
        <v>360</v>
      </c>
      <c r="F281" s="88" t="s">
        <v>361</v>
      </c>
      <c r="G281" s="89" t="s">
        <v>323</v>
      </c>
      <c r="H281" s="90">
        <v>225.61</v>
      </c>
      <c r="I281" s="91"/>
      <c r="J281" s="91">
        <f>ROUND(I281*H281,2)</f>
        <v>0</v>
      </c>
      <c r="K281" s="92"/>
      <c r="L281" s="18"/>
      <c r="M281" s="93" t="s">
        <v>0</v>
      </c>
      <c r="N281" s="94" t="s">
        <v>25</v>
      </c>
      <c r="O281" s="95">
        <v>0</v>
      </c>
      <c r="P281" s="95">
        <f>O281*H281</f>
        <v>0</v>
      </c>
      <c r="Q281" s="95">
        <v>0</v>
      </c>
      <c r="R281" s="95">
        <f>Q281*H281</f>
        <v>0</v>
      </c>
      <c r="S281" s="95">
        <v>0</v>
      </c>
      <c r="T281" s="96">
        <f>S281*H281</f>
        <v>0</v>
      </c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R281" s="97" t="s">
        <v>92</v>
      </c>
      <c r="AT281" s="97" t="s">
        <v>88</v>
      </c>
      <c r="AU281" s="97" t="s">
        <v>44</v>
      </c>
      <c r="AY281" s="9" t="s">
        <v>87</v>
      </c>
      <c r="BE281" s="98">
        <f>IF(N281="základní",J281,0)</f>
        <v>0</v>
      </c>
      <c r="BF281" s="98">
        <f>IF(N281="snížená",J281,0)</f>
        <v>0</v>
      </c>
      <c r="BG281" s="98">
        <f>IF(N281="zákl. přenesená",J281,0)</f>
        <v>0</v>
      </c>
      <c r="BH281" s="98">
        <f>IF(N281="sníž. přenesená",J281,0)</f>
        <v>0</v>
      </c>
      <c r="BI281" s="98">
        <f>IF(N281="nulová",J281,0)</f>
        <v>0</v>
      </c>
      <c r="BJ281" s="9" t="s">
        <v>44</v>
      </c>
      <c r="BK281" s="98">
        <f>ROUND(I281*H281,2)</f>
        <v>0</v>
      </c>
      <c r="BL281" s="9" t="s">
        <v>92</v>
      </c>
      <c r="BM281" s="97" t="s">
        <v>362</v>
      </c>
    </row>
    <row r="282" spans="1:65" s="2" customFormat="1" ht="16.5" customHeight="1">
      <c r="A282" s="17"/>
      <c r="B282" s="85"/>
      <c r="C282" s="86" t="s">
        <v>363</v>
      </c>
      <c r="D282" s="86" t="s">
        <v>88</v>
      </c>
      <c r="E282" s="87" t="s">
        <v>364</v>
      </c>
      <c r="F282" s="88" t="s">
        <v>365</v>
      </c>
      <c r="G282" s="89" t="s">
        <v>323</v>
      </c>
      <c r="H282" s="90">
        <v>1914.53</v>
      </c>
      <c r="I282" s="91"/>
      <c r="J282" s="91">
        <f>ROUND(I282*H282,2)</f>
        <v>0</v>
      </c>
      <c r="K282" s="92"/>
      <c r="L282" s="18"/>
      <c r="M282" s="93" t="s">
        <v>0</v>
      </c>
      <c r="N282" s="94" t="s">
        <v>25</v>
      </c>
      <c r="O282" s="95">
        <v>0</v>
      </c>
      <c r="P282" s="95">
        <f>O282*H282</f>
        <v>0</v>
      </c>
      <c r="Q282" s="95">
        <v>0</v>
      </c>
      <c r="R282" s="95">
        <f>Q282*H282</f>
        <v>0</v>
      </c>
      <c r="S282" s="95">
        <v>0</v>
      </c>
      <c r="T282" s="96">
        <f>S282*H282</f>
        <v>0</v>
      </c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R282" s="97" t="s">
        <v>92</v>
      </c>
      <c r="AT282" s="97" t="s">
        <v>88</v>
      </c>
      <c r="AU282" s="97" t="s">
        <v>44</v>
      </c>
      <c r="AY282" s="9" t="s">
        <v>87</v>
      </c>
      <c r="BE282" s="98">
        <f>IF(N282="základní",J282,0)</f>
        <v>0</v>
      </c>
      <c r="BF282" s="98">
        <f>IF(N282="snížená",J282,0)</f>
        <v>0</v>
      </c>
      <c r="BG282" s="98">
        <f>IF(N282="zákl. přenesená",J282,0)</f>
        <v>0</v>
      </c>
      <c r="BH282" s="98">
        <f>IF(N282="sníž. přenesená",J282,0)</f>
        <v>0</v>
      </c>
      <c r="BI282" s="98">
        <f>IF(N282="nulová",J282,0)</f>
        <v>0</v>
      </c>
      <c r="BJ282" s="9" t="s">
        <v>44</v>
      </c>
      <c r="BK282" s="98">
        <f>ROUND(I282*H282,2)</f>
        <v>0</v>
      </c>
      <c r="BL282" s="9" t="s">
        <v>92</v>
      </c>
      <c r="BM282" s="97" t="s">
        <v>366</v>
      </c>
    </row>
    <row r="283" spans="2:63" s="6" customFormat="1" ht="25.9" customHeight="1">
      <c r="B283" s="75"/>
      <c r="D283" s="76" t="s">
        <v>42</v>
      </c>
      <c r="E283" s="77" t="s">
        <v>367</v>
      </c>
      <c r="F283" s="77" t="s">
        <v>368</v>
      </c>
      <c r="J283" s="78">
        <f>BK283</f>
        <v>0</v>
      </c>
      <c r="L283" s="75"/>
      <c r="M283" s="79"/>
      <c r="N283" s="80"/>
      <c r="O283" s="80"/>
      <c r="P283" s="81">
        <f>SUM(P284:P289)</f>
        <v>0</v>
      </c>
      <c r="Q283" s="80"/>
      <c r="R283" s="81">
        <f>SUM(R284:R289)</f>
        <v>0</v>
      </c>
      <c r="S283" s="80"/>
      <c r="T283" s="82">
        <f>SUM(T284:T289)</f>
        <v>0</v>
      </c>
      <c r="AR283" s="76" t="s">
        <v>44</v>
      </c>
      <c r="AT283" s="83" t="s">
        <v>42</v>
      </c>
      <c r="AU283" s="83" t="s">
        <v>43</v>
      </c>
      <c r="AY283" s="76" t="s">
        <v>87</v>
      </c>
      <c r="BK283" s="84">
        <f>SUM(BK284:BK289)</f>
        <v>0</v>
      </c>
    </row>
    <row r="284" spans="1:65" s="2" customFormat="1" ht="16.5" customHeight="1">
      <c r="A284" s="17"/>
      <c r="B284" s="85"/>
      <c r="C284" s="114" t="s">
        <v>369</v>
      </c>
      <c r="D284" s="114" t="s">
        <v>177</v>
      </c>
      <c r="E284" s="115" t="s">
        <v>370</v>
      </c>
      <c r="F284" s="116" t="s">
        <v>371</v>
      </c>
      <c r="G284" s="117" t="s">
        <v>168</v>
      </c>
      <c r="H284" s="118">
        <v>6</v>
      </c>
      <c r="I284" s="119"/>
      <c r="J284" s="119">
        <f aca="true" t="shared" si="0" ref="J284:J289">ROUND(I284*H284,2)</f>
        <v>0</v>
      </c>
      <c r="K284" s="120"/>
      <c r="L284" s="121"/>
      <c r="M284" s="122" t="s">
        <v>0</v>
      </c>
      <c r="N284" s="123" t="s">
        <v>25</v>
      </c>
      <c r="O284" s="95">
        <v>0</v>
      </c>
      <c r="P284" s="95">
        <f aca="true" t="shared" si="1" ref="P284:P289">O284*H284</f>
        <v>0</v>
      </c>
      <c r="Q284" s="95">
        <v>0</v>
      </c>
      <c r="R284" s="95">
        <f aca="true" t="shared" si="2" ref="R284:R289">Q284*H284</f>
        <v>0</v>
      </c>
      <c r="S284" s="95">
        <v>0</v>
      </c>
      <c r="T284" s="96">
        <f aca="true" t="shared" si="3" ref="T284:T289">S284*H284</f>
        <v>0</v>
      </c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R284" s="97" t="s">
        <v>101</v>
      </c>
      <c r="AT284" s="97" t="s">
        <v>177</v>
      </c>
      <c r="AU284" s="97" t="s">
        <v>44</v>
      </c>
      <c r="AY284" s="9" t="s">
        <v>87</v>
      </c>
      <c r="BE284" s="98">
        <f aca="true" t="shared" si="4" ref="BE284:BE289">IF(N284="základní",J284,0)</f>
        <v>0</v>
      </c>
      <c r="BF284" s="98">
        <f aca="true" t="shared" si="5" ref="BF284:BF289">IF(N284="snížená",J284,0)</f>
        <v>0</v>
      </c>
      <c r="BG284" s="98">
        <f aca="true" t="shared" si="6" ref="BG284:BG289">IF(N284="zákl. přenesená",J284,0)</f>
        <v>0</v>
      </c>
      <c r="BH284" s="98">
        <f aca="true" t="shared" si="7" ref="BH284:BH289">IF(N284="sníž. přenesená",J284,0)</f>
        <v>0</v>
      </c>
      <c r="BI284" s="98">
        <f aca="true" t="shared" si="8" ref="BI284:BI289">IF(N284="nulová",J284,0)</f>
        <v>0</v>
      </c>
      <c r="BJ284" s="9" t="s">
        <v>44</v>
      </c>
      <c r="BK284" s="98">
        <f aca="true" t="shared" si="9" ref="BK284:BK289">ROUND(I284*H284,2)</f>
        <v>0</v>
      </c>
      <c r="BL284" s="9" t="s">
        <v>92</v>
      </c>
      <c r="BM284" s="97" t="s">
        <v>372</v>
      </c>
    </row>
    <row r="285" spans="1:65" s="2" customFormat="1" ht="16.5" customHeight="1">
      <c r="A285" s="17"/>
      <c r="B285" s="85"/>
      <c r="C285" s="114" t="s">
        <v>373</v>
      </c>
      <c r="D285" s="114" t="s">
        <v>177</v>
      </c>
      <c r="E285" s="115" t="s">
        <v>374</v>
      </c>
      <c r="F285" s="116" t="s">
        <v>375</v>
      </c>
      <c r="G285" s="117" t="s">
        <v>237</v>
      </c>
      <c r="H285" s="118">
        <v>6</v>
      </c>
      <c r="I285" s="119"/>
      <c r="J285" s="119">
        <f t="shared" si="0"/>
        <v>0</v>
      </c>
      <c r="K285" s="120"/>
      <c r="L285" s="121"/>
      <c r="M285" s="122" t="s">
        <v>0</v>
      </c>
      <c r="N285" s="123" t="s">
        <v>25</v>
      </c>
      <c r="O285" s="95">
        <v>0</v>
      </c>
      <c r="P285" s="95">
        <f t="shared" si="1"/>
        <v>0</v>
      </c>
      <c r="Q285" s="95">
        <v>0</v>
      </c>
      <c r="R285" s="95">
        <f t="shared" si="2"/>
        <v>0</v>
      </c>
      <c r="S285" s="95">
        <v>0</v>
      </c>
      <c r="T285" s="96">
        <f t="shared" si="3"/>
        <v>0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R285" s="97" t="s">
        <v>101</v>
      </c>
      <c r="AT285" s="97" t="s">
        <v>177</v>
      </c>
      <c r="AU285" s="97" t="s">
        <v>44</v>
      </c>
      <c r="AY285" s="9" t="s">
        <v>87</v>
      </c>
      <c r="BE285" s="98">
        <f t="shared" si="4"/>
        <v>0</v>
      </c>
      <c r="BF285" s="98">
        <f t="shared" si="5"/>
        <v>0</v>
      </c>
      <c r="BG285" s="98">
        <f t="shared" si="6"/>
        <v>0</v>
      </c>
      <c r="BH285" s="98">
        <f t="shared" si="7"/>
        <v>0</v>
      </c>
      <c r="BI285" s="98">
        <f t="shared" si="8"/>
        <v>0</v>
      </c>
      <c r="BJ285" s="9" t="s">
        <v>44</v>
      </c>
      <c r="BK285" s="98">
        <f t="shared" si="9"/>
        <v>0</v>
      </c>
      <c r="BL285" s="9" t="s">
        <v>92</v>
      </c>
      <c r="BM285" s="97" t="s">
        <v>376</v>
      </c>
    </row>
    <row r="286" spans="1:65" s="2" customFormat="1" ht="16.5" customHeight="1">
      <c r="A286" s="17"/>
      <c r="B286" s="85"/>
      <c r="C286" s="114" t="s">
        <v>238</v>
      </c>
      <c r="D286" s="114" t="s">
        <v>177</v>
      </c>
      <c r="E286" s="115" t="s">
        <v>377</v>
      </c>
      <c r="F286" s="116" t="s">
        <v>378</v>
      </c>
      <c r="G286" s="117" t="s">
        <v>237</v>
      </c>
      <c r="H286" s="118">
        <v>1</v>
      </c>
      <c r="I286" s="119"/>
      <c r="J286" s="119">
        <f t="shared" si="0"/>
        <v>0</v>
      </c>
      <c r="K286" s="120"/>
      <c r="L286" s="121"/>
      <c r="M286" s="122" t="s">
        <v>0</v>
      </c>
      <c r="N286" s="123" t="s">
        <v>25</v>
      </c>
      <c r="O286" s="95">
        <v>0</v>
      </c>
      <c r="P286" s="95">
        <f t="shared" si="1"/>
        <v>0</v>
      </c>
      <c r="Q286" s="95">
        <v>0</v>
      </c>
      <c r="R286" s="95">
        <f t="shared" si="2"/>
        <v>0</v>
      </c>
      <c r="S286" s="95">
        <v>0</v>
      </c>
      <c r="T286" s="96">
        <f t="shared" si="3"/>
        <v>0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R286" s="97" t="s">
        <v>101</v>
      </c>
      <c r="AT286" s="97" t="s">
        <v>177</v>
      </c>
      <c r="AU286" s="97" t="s">
        <v>44</v>
      </c>
      <c r="AY286" s="9" t="s">
        <v>87</v>
      </c>
      <c r="BE286" s="98">
        <f t="shared" si="4"/>
        <v>0</v>
      </c>
      <c r="BF286" s="98">
        <f t="shared" si="5"/>
        <v>0</v>
      </c>
      <c r="BG286" s="98">
        <f t="shared" si="6"/>
        <v>0</v>
      </c>
      <c r="BH286" s="98">
        <f t="shared" si="7"/>
        <v>0</v>
      </c>
      <c r="BI286" s="98">
        <f t="shared" si="8"/>
        <v>0</v>
      </c>
      <c r="BJ286" s="9" t="s">
        <v>44</v>
      </c>
      <c r="BK286" s="98">
        <f t="shared" si="9"/>
        <v>0</v>
      </c>
      <c r="BL286" s="9" t="s">
        <v>92</v>
      </c>
      <c r="BM286" s="97" t="s">
        <v>379</v>
      </c>
    </row>
    <row r="287" spans="1:65" s="2" customFormat="1" ht="16.5" customHeight="1">
      <c r="A287" s="17"/>
      <c r="B287" s="85"/>
      <c r="C287" s="114" t="s">
        <v>380</v>
      </c>
      <c r="D287" s="114" t="s">
        <v>177</v>
      </c>
      <c r="E287" s="115" t="s">
        <v>381</v>
      </c>
      <c r="F287" s="116" t="s">
        <v>382</v>
      </c>
      <c r="G287" s="117" t="s">
        <v>237</v>
      </c>
      <c r="H287" s="118">
        <v>1</v>
      </c>
      <c r="I287" s="119"/>
      <c r="J287" s="119">
        <f t="shared" si="0"/>
        <v>0</v>
      </c>
      <c r="K287" s="120"/>
      <c r="L287" s="121"/>
      <c r="M287" s="122" t="s">
        <v>0</v>
      </c>
      <c r="N287" s="123" t="s">
        <v>25</v>
      </c>
      <c r="O287" s="95">
        <v>0</v>
      </c>
      <c r="P287" s="95">
        <f t="shared" si="1"/>
        <v>0</v>
      </c>
      <c r="Q287" s="95">
        <v>0</v>
      </c>
      <c r="R287" s="95">
        <f t="shared" si="2"/>
        <v>0</v>
      </c>
      <c r="S287" s="95">
        <v>0</v>
      </c>
      <c r="T287" s="96">
        <f t="shared" si="3"/>
        <v>0</v>
      </c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R287" s="97" t="s">
        <v>101</v>
      </c>
      <c r="AT287" s="97" t="s">
        <v>177</v>
      </c>
      <c r="AU287" s="97" t="s">
        <v>44</v>
      </c>
      <c r="AY287" s="9" t="s">
        <v>87</v>
      </c>
      <c r="BE287" s="98">
        <f t="shared" si="4"/>
        <v>0</v>
      </c>
      <c r="BF287" s="98">
        <f t="shared" si="5"/>
        <v>0</v>
      </c>
      <c r="BG287" s="98">
        <f t="shared" si="6"/>
        <v>0</v>
      </c>
      <c r="BH287" s="98">
        <f t="shared" si="7"/>
        <v>0</v>
      </c>
      <c r="BI287" s="98">
        <f t="shared" si="8"/>
        <v>0</v>
      </c>
      <c r="BJ287" s="9" t="s">
        <v>44</v>
      </c>
      <c r="BK287" s="98">
        <f t="shared" si="9"/>
        <v>0</v>
      </c>
      <c r="BL287" s="9" t="s">
        <v>92</v>
      </c>
      <c r="BM287" s="97" t="s">
        <v>383</v>
      </c>
    </row>
    <row r="288" spans="1:65" s="2" customFormat="1" ht="16.5" customHeight="1">
      <c r="A288" s="17"/>
      <c r="B288" s="85"/>
      <c r="C288" s="114" t="s">
        <v>384</v>
      </c>
      <c r="D288" s="114" t="s">
        <v>177</v>
      </c>
      <c r="E288" s="115" t="s">
        <v>385</v>
      </c>
      <c r="F288" s="116" t="s">
        <v>386</v>
      </c>
      <c r="G288" s="117" t="s">
        <v>237</v>
      </c>
      <c r="H288" s="118">
        <v>3</v>
      </c>
      <c r="I288" s="119"/>
      <c r="J288" s="119">
        <f t="shared" si="0"/>
        <v>0</v>
      </c>
      <c r="K288" s="120"/>
      <c r="L288" s="121"/>
      <c r="M288" s="122" t="s">
        <v>0</v>
      </c>
      <c r="N288" s="123" t="s">
        <v>25</v>
      </c>
      <c r="O288" s="95">
        <v>0</v>
      </c>
      <c r="P288" s="95">
        <f t="shared" si="1"/>
        <v>0</v>
      </c>
      <c r="Q288" s="95">
        <v>0</v>
      </c>
      <c r="R288" s="95">
        <f t="shared" si="2"/>
        <v>0</v>
      </c>
      <c r="S288" s="95">
        <v>0</v>
      </c>
      <c r="T288" s="96">
        <f t="shared" si="3"/>
        <v>0</v>
      </c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R288" s="97" t="s">
        <v>101</v>
      </c>
      <c r="AT288" s="97" t="s">
        <v>177</v>
      </c>
      <c r="AU288" s="97" t="s">
        <v>44</v>
      </c>
      <c r="AY288" s="9" t="s">
        <v>87</v>
      </c>
      <c r="BE288" s="98">
        <f t="shared" si="4"/>
        <v>0</v>
      </c>
      <c r="BF288" s="98">
        <f t="shared" si="5"/>
        <v>0</v>
      </c>
      <c r="BG288" s="98">
        <f t="shared" si="6"/>
        <v>0</v>
      </c>
      <c r="BH288" s="98">
        <f t="shared" si="7"/>
        <v>0</v>
      </c>
      <c r="BI288" s="98">
        <f t="shared" si="8"/>
        <v>0</v>
      </c>
      <c r="BJ288" s="9" t="s">
        <v>44</v>
      </c>
      <c r="BK288" s="98">
        <f t="shared" si="9"/>
        <v>0</v>
      </c>
      <c r="BL288" s="9" t="s">
        <v>92</v>
      </c>
      <c r="BM288" s="97" t="s">
        <v>387</v>
      </c>
    </row>
    <row r="289" spans="1:65" s="2" customFormat="1" ht="16.5" customHeight="1">
      <c r="A289" s="17"/>
      <c r="B289" s="85"/>
      <c r="C289" s="114" t="s">
        <v>388</v>
      </c>
      <c r="D289" s="114" t="s">
        <v>177</v>
      </c>
      <c r="E289" s="115" t="s">
        <v>389</v>
      </c>
      <c r="F289" s="116" t="s">
        <v>390</v>
      </c>
      <c r="G289" s="117" t="s">
        <v>237</v>
      </c>
      <c r="H289" s="118">
        <v>4</v>
      </c>
      <c r="I289" s="119"/>
      <c r="J289" s="119">
        <f t="shared" si="0"/>
        <v>0</v>
      </c>
      <c r="K289" s="120"/>
      <c r="L289" s="121"/>
      <c r="M289" s="124" t="s">
        <v>0</v>
      </c>
      <c r="N289" s="125" t="s">
        <v>25</v>
      </c>
      <c r="O289" s="126">
        <v>0</v>
      </c>
      <c r="P289" s="126">
        <f t="shared" si="1"/>
        <v>0</v>
      </c>
      <c r="Q289" s="126">
        <v>0</v>
      </c>
      <c r="R289" s="126">
        <f t="shared" si="2"/>
        <v>0</v>
      </c>
      <c r="S289" s="126">
        <v>0</v>
      </c>
      <c r="T289" s="127">
        <f t="shared" si="3"/>
        <v>0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R289" s="97" t="s">
        <v>101</v>
      </c>
      <c r="AT289" s="97" t="s">
        <v>177</v>
      </c>
      <c r="AU289" s="97" t="s">
        <v>44</v>
      </c>
      <c r="AY289" s="9" t="s">
        <v>87</v>
      </c>
      <c r="BE289" s="98">
        <f t="shared" si="4"/>
        <v>0</v>
      </c>
      <c r="BF289" s="98">
        <f t="shared" si="5"/>
        <v>0</v>
      </c>
      <c r="BG289" s="98">
        <f t="shared" si="6"/>
        <v>0</v>
      </c>
      <c r="BH289" s="98">
        <f t="shared" si="7"/>
        <v>0</v>
      </c>
      <c r="BI289" s="98">
        <f t="shared" si="8"/>
        <v>0</v>
      </c>
      <c r="BJ289" s="9" t="s">
        <v>44</v>
      </c>
      <c r="BK289" s="98">
        <f t="shared" si="9"/>
        <v>0</v>
      </c>
      <c r="BL289" s="9" t="s">
        <v>92</v>
      </c>
      <c r="BM289" s="97" t="s">
        <v>391</v>
      </c>
    </row>
    <row r="290" spans="1:31" s="2" customFormat="1" ht="6.95" customHeight="1">
      <c r="A290" s="17"/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18"/>
      <c r="M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</sheetData>
  <autoFilter ref="C133:K28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Jambor</dc:creator>
  <cp:keywords/>
  <dc:description/>
  <cp:lastModifiedBy>Jiří Vosáhlo</cp:lastModifiedBy>
  <dcterms:created xsi:type="dcterms:W3CDTF">2019-12-16T14:44:53Z</dcterms:created>
  <dcterms:modified xsi:type="dcterms:W3CDTF">2019-12-17T06:19:28Z</dcterms:modified>
  <cp:category/>
  <cp:version/>
  <cp:contentType/>
  <cp:contentStatus/>
</cp:coreProperties>
</file>