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90" yWindow="75" windowWidth="22935" windowHeight="9510" activeTab="1"/>
  </bookViews>
  <sheets>
    <sheet name="Rekapitulace" sheetId="2" r:id="rId1"/>
    <sheet name="Položkový rozpočet" sheetId="1" r:id="rId2"/>
  </sheets>
  <definedNames>
    <definedName name="_xlnm.Print_Area" localSheetId="1">'Položkový rozpočet'!$B$1:$H$48</definedName>
  </definedNames>
  <calcPr calcId="162913"/>
</workbook>
</file>

<file path=xl/sharedStrings.xml><?xml version="1.0" encoding="utf-8"?>
<sst xmlns="http://schemas.openxmlformats.org/spreadsheetml/2006/main" count="169" uniqueCount="122">
  <si>
    <t>Investorský rozpočet</t>
  </si>
  <si>
    <t>Poř. č.</t>
  </si>
  <si>
    <t>P.č. dle OTSKP</t>
  </si>
  <si>
    <t>Název položky</t>
  </si>
  <si>
    <t>m.j.</t>
  </si>
  <si>
    <t>výměra</t>
  </si>
  <si>
    <t>jed. cena</t>
  </si>
  <si>
    <t>cena celkem kč</t>
  </si>
  <si>
    <t>11372C</t>
  </si>
  <si>
    <t>FRÉZOVÁNÍ ZPEVNĚNÝCH PLOCH ASFALT DROBNÝCH OPRAV A PLOŠ ROZPADŮ PŘES 2000 M2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</si>
  <si>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</si>
  <si>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m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</si>
  <si>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</si>
  <si>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SPOJOVACÍ POSTŘIK Z MODIFIK EMULZE DO 0,5KG/M2</t>
  </si>
  <si>
    <t>PS-CP - 0,35kg/m2</t>
  </si>
  <si>
    <t>02720</t>
  </si>
  <si>
    <t>POMOC PRÁCE ZŘÍZ NEBO ZAJIŠŤ REGULACI A OCHRANU DOPRAVY</t>
  </si>
  <si>
    <t>KPL</t>
  </si>
  <si>
    <t>vyřízení DIR, realizace DIO</t>
  </si>
  <si>
    <t>FRÉZOVÁNÍ DRÁŽKY PRŮŘEZU DO 300MM2 V ASFALTOVÉ VOZOVCE</t>
  </si>
  <si>
    <t>TĚSNĚNÍ PRACOVNÍCH SPAR ASF ZÁLIVKOU MODIFIK PRŮŘ DO 300MM2</t>
  </si>
  <si>
    <t>průžná modifik.asfaltová zálivka za horka; těsnění prac. spár + sanace</t>
  </si>
  <si>
    <t>zahrnuje všechny práce a dodávku materiálu vč. úpravy spar a přípravy povrchu</t>
  </si>
  <si>
    <t>Celkem cena bez DPH</t>
  </si>
  <si>
    <t>DPH 21%</t>
  </si>
  <si>
    <t>Celkem cena s DPH</t>
  </si>
  <si>
    <t>frézování krytu tl. 100mm</t>
  </si>
  <si>
    <t>ŘEZÁNÍ ASFALTOVÉHO KRYTU VOZOVEK TL DO 100MM</t>
  </si>
  <si>
    <t>OČIŠTĚNÍ ASFALTOVÝCH VOZOVEK UMYTÍM VODOU</t>
  </si>
  <si>
    <t>ODSTRAN PODKL ZEVNĚNÝCH PLOCH Z KAMENIVA NESTMEL, ODVOZ DO 20KM</t>
  </si>
  <si>
    <t>BUS = 106,0*(0,15+0,18+0,2-0,1); SANACE = 171,2*(0,15+0,15+0,15-0,1)</t>
  </si>
  <si>
    <t>014102</t>
  </si>
  <si>
    <t>POPLATKY ZA SKLÁDKU</t>
  </si>
  <si>
    <t>T</t>
  </si>
  <si>
    <t>ÚPRAVA PLÁNĚ SE ZHUTNĚNÍM V HORNINĚ TŘ. I</t>
  </si>
  <si>
    <t>BUS = 106,0; SANACE = 171,2</t>
  </si>
  <si>
    <t>VOZOVKOVÉ VRSTVY ZE ŠTĚRKODRTI TL. DO 150MM</t>
  </si>
  <si>
    <t>VOZOVKOVÉ VRSTVY ZE ŠTĚRKODRTI TL. DO 200MM</t>
  </si>
  <si>
    <t>BUS = 106,0</t>
  </si>
  <si>
    <t>KAMENIVO ZPEVNĚNÉ CEMENTEM TL. DO 200MM</t>
  </si>
  <si>
    <t>BUS = 106,0, TL. 180MM</t>
  </si>
  <si>
    <t>ČIŠTĚNÍ KRAJNIC OD NÁNOSU TL. DO 200MM</t>
  </si>
  <si>
    <t>KRAJNICE PRŮM.TL. 150MM; 913,4*0,5</t>
  </si>
  <si>
    <t>105,5*2,2+456,7*0,15*1,9</t>
  </si>
  <si>
    <t>ZPEVNĚNÍ KRAJNIC Z RECYKLOVANÉHO MATERIÁLU TL DO 100MM</t>
  </si>
  <si>
    <t>ASFALTOVÝ BETON PRO PODKLADNÍ VRSTVY ACP 16+, 16S TL. 50MM</t>
  </si>
  <si>
    <t>5774AB</t>
  </si>
  <si>
    <t>574E46</t>
  </si>
  <si>
    <t>ASFALTOVÝ BETON PRO LOŽNÍ VRSTVY MODIFIK ACL 16+, 16S TL. 60MM</t>
  </si>
  <si>
    <t>574D56</t>
  </si>
  <si>
    <t>BUS = 106,0, HLAVNÍ TRASA = 5445,5</t>
  </si>
  <si>
    <t>INFILTRAČNÍ POSTŘIK Z EMULZE DO 1,0KG/M2</t>
  </si>
  <si>
    <t>VODOROVNÉ DOPRAVNÍ ZNAČENÍ BARVOU HLADKÉ - DODÁVKA A POKLÁDKA</t>
  </si>
  <si>
    <t>STÍNY A PŘECHODY = 68,3, ČÁRY = 765,7*0,625</t>
  </si>
  <si>
    <t>915111</t>
  </si>
  <si>
    <t>VÝŠKOVÁ ÚPRAVA POKLOPŮ</t>
  </si>
  <si>
    <t>2X KANALIZACE</t>
  </si>
  <si>
    <t>KUS</t>
  </si>
  <si>
    <t>SANACE = 171,2; 2 VRSTVY</t>
  </si>
  <si>
    <t>ASFALTOVÝ BETON MODIFIK SE SNÍŽENOU HLUČNOSTÍ SMA 8 NH TL. DO 40MM</t>
  </si>
  <si>
    <t>574P51</t>
  </si>
  <si>
    <t>POSYP KAMENIVEM OBALOVANÝM 5KG/M2</t>
  </si>
  <si>
    <t>57641</t>
  </si>
  <si>
    <t>89921</t>
  </si>
  <si>
    <t>VYROVNÁVKA PRŮM.TL. 20MM</t>
  </si>
  <si>
    <t>VRSTVY PRO OBNOVU A OPRAVY Z ASF BETONU ACL 16S, 16+ MODIFIK</t>
  </si>
  <si>
    <t xml:space="preserve">III/23631 Kladno, průtah </t>
  </si>
  <si>
    <t>Krycí list rozpočtu</t>
  </si>
  <si>
    <t>Název stavby:</t>
  </si>
  <si>
    <t>Objednatel:</t>
  </si>
  <si>
    <t>KSÚS Stč kraje přísp. organizace</t>
  </si>
  <si>
    <t>IČ/DIČ:</t>
  </si>
  <si>
    <t>00066001</t>
  </si>
  <si>
    <t>Druh stavby a účel:</t>
  </si>
  <si>
    <t>oprava povrchu komunikace</t>
  </si>
  <si>
    <t>Projektant:</t>
  </si>
  <si>
    <t xml:space="preserve"> 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</si>
  <si>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</si>
  <si>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</si>
  <si>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</si>
  <si>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</si>
  <si>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</si>
  <si>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</si>
  <si>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</si>
  <si>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</si>
  <si>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</si>
  <si>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</si>
  <si>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</si>
  <si>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</si>
  <si>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</si>
  <si>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</si>
  <si>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</si>
  <si>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</si>
  <si>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</si>
  <si>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</si>
  <si>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</si>
  <si>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</si>
  <si>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</si>
  <si>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</si>
  <si>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</si>
  <si>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</si>
  <si>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</si>
  <si>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</si>
  <si>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</si>
  <si>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</si>
  <si>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</si>
  <si>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</si>
  <si>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</si>
  <si>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</si>
  <si>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</si>
  <si>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</si>
  <si>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</si>
  <si>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DPH 0%</t>
  </si>
  <si>
    <t>Celkem bez DPH</t>
  </si>
  <si>
    <t>Základ 21%</t>
  </si>
  <si>
    <t>Celkem včetně DPH</t>
  </si>
  <si>
    <t>Zpracoval</t>
  </si>
  <si>
    <t>Objednatel</t>
  </si>
  <si>
    <t>Zhotovitel</t>
  </si>
  <si>
    <t xml:space="preserve">Datum, razítko a podpis </t>
  </si>
  <si>
    <t>Datum, razítko a podpis</t>
  </si>
  <si>
    <t>průtah městem Kladno v MČ Rozdělov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</si>
</sst>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;\-#,##0.00;\-#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 CE"/>
      <family val="2"/>
    </font>
    <font>
      <i/>
      <sz val="11"/>
      <color theme="1"/>
      <name val="Calibri"/>
      <family val="2"/>
      <scheme val="minor"/>
    </font>
    <font>
      <sz val="8"/>
      <color rgb="FF000000"/>
      <name val="Open Sans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Open Sans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/>
      <right style="double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double"/>
      <top style="medium"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 style="double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</cellStyleXfs>
  <cellXfs count="123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" xfId="0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43" fontId="0" fillId="2" borderId="5" xfId="20" applyNumberFormat="1" applyFont="1" applyFill="1" applyBorder="1"/>
    <xf numFmtId="43" fontId="0" fillId="2" borderId="6" xfId="20" applyNumberFormat="1" applyFont="1" applyFill="1" applyBorder="1"/>
    <xf numFmtId="43" fontId="0" fillId="2" borderId="7" xfId="20" applyNumberFormat="1" applyFont="1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0" xfId="0" applyFill="1" applyBorder="1"/>
    <xf numFmtId="0" fontId="0" fillId="2" borderId="8" xfId="0" applyFill="1" applyBorder="1"/>
    <xf numFmtId="43" fontId="0" fillId="2" borderId="0" xfId="20" applyNumberFormat="1" applyFont="1" applyFill="1" applyBorder="1"/>
    <xf numFmtId="43" fontId="0" fillId="2" borderId="1" xfId="20" applyNumberFormat="1" applyFont="1" applyFill="1" applyBorder="1"/>
    <xf numFmtId="0" fontId="0" fillId="2" borderId="3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/>
    <xf numFmtId="43" fontId="0" fillId="2" borderId="9" xfId="20" applyNumberFormat="1" applyFont="1" applyFill="1" applyBorder="1"/>
    <xf numFmtId="43" fontId="0" fillId="2" borderId="10" xfId="20" applyNumberFormat="1" applyFont="1" applyFill="1" applyBorder="1"/>
    <xf numFmtId="43" fontId="0" fillId="2" borderId="11" xfId="20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12" xfId="0" applyFill="1" applyBorder="1"/>
    <xf numFmtId="43" fontId="0" fillId="2" borderId="2" xfId="20" applyNumberFormat="1" applyFont="1" applyFill="1" applyBorder="1"/>
    <xf numFmtId="43" fontId="0" fillId="2" borderId="3" xfId="20" applyNumberFormat="1" applyFont="1" applyFill="1" applyBorder="1"/>
    <xf numFmtId="43" fontId="0" fillId="2" borderId="13" xfId="20" applyNumberFormat="1" applyFont="1" applyFill="1" applyBorder="1"/>
    <xf numFmtId="0" fontId="0" fillId="2" borderId="14" xfId="0" applyFill="1" applyBorder="1" applyAlignment="1">
      <alignment horizontal="center"/>
    </xf>
    <xf numFmtId="43" fontId="0" fillId="2" borderId="6" xfId="20" applyNumberFormat="1" applyFont="1" applyFill="1" applyBorder="1"/>
    <xf numFmtId="0" fontId="0" fillId="2" borderId="15" xfId="0" applyFill="1" applyBorder="1" applyAlignment="1">
      <alignment horizontal="center"/>
    </xf>
    <xf numFmtId="43" fontId="0" fillId="2" borderId="10" xfId="20" applyNumberFormat="1" applyFont="1" applyFill="1" applyBorder="1" applyAlignment="1">
      <alignment horizontal="right"/>
    </xf>
    <xf numFmtId="0" fontId="0" fillId="2" borderId="6" xfId="0" applyFill="1" applyBorder="1" applyAlignment="1" quotePrefix="1">
      <alignment horizontal="left"/>
    </xf>
    <xf numFmtId="0" fontId="2" fillId="2" borderId="0" xfId="0" applyFont="1" applyFill="1" applyAlignment="1">
      <alignment vertical="top" wrapText="1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 wrapText="1"/>
    </xf>
    <xf numFmtId="43" fontId="0" fillId="2" borderId="8" xfId="20" applyNumberFormat="1" applyFont="1" applyFill="1" applyBorder="1"/>
    <xf numFmtId="0" fontId="0" fillId="2" borderId="17" xfId="0" applyFill="1" applyBorder="1"/>
    <xf numFmtId="0" fontId="0" fillId="2" borderId="17" xfId="0" applyFill="1" applyBorder="1" applyAlignment="1">
      <alignment horizontal="left"/>
    </xf>
    <xf numFmtId="0" fontId="3" fillId="2" borderId="2" xfId="0" applyFont="1" applyFill="1" applyBorder="1"/>
    <xf numFmtId="0" fontId="0" fillId="2" borderId="2" xfId="0" applyFill="1" applyBorder="1"/>
    <xf numFmtId="43" fontId="3" fillId="2" borderId="4" xfId="20" applyNumberFormat="1" applyFont="1" applyFill="1" applyBorder="1"/>
    <xf numFmtId="43" fontId="8" fillId="2" borderId="7" xfId="20" applyNumberFormat="1" applyFont="1" applyFill="1" applyBorder="1"/>
    <xf numFmtId="0" fontId="9" fillId="2" borderId="18" xfId="0" applyFont="1" applyFill="1" applyBorder="1"/>
    <xf numFmtId="43" fontId="9" fillId="2" borderId="18" xfId="20" applyNumberFormat="1" applyFont="1" applyFill="1" applyBorder="1"/>
    <xf numFmtId="43" fontId="10" fillId="2" borderId="19" xfId="20" applyNumberFormat="1" applyFont="1" applyFill="1" applyBorder="1" applyAlignment="1">
      <alignment horizontal="center"/>
    </xf>
    <xf numFmtId="164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12" fillId="2" borderId="9" xfId="0" applyFont="1" applyFill="1" applyBorder="1"/>
    <xf numFmtId="11" fontId="0" fillId="2" borderId="6" xfId="0" applyNumberFormat="1" applyFill="1" applyBorder="1" applyAlignment="1">
      <alignment horizontal="left"/>
    </xf>
    <xf numFmtId="11" fontId="0" fillId="2" borderId="6" xfId="0" applyNumberFormat="1" applyFill="1" applyBorder="1" applyAlignment="1" quotePrefix="1">
      <alignment horizontal="left"/>
    </xf>
    <xf numFmtId="0" fontId="4" fillId="3" borderId="1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14" fillId="0" borderId="0" xfId="25" applyNumberFormat="1" applyFont="1" applyAlignment="1">
      <alignment horizontal="center" vertical="center"/>
      <protection/>
    </xf>
    <xf numFmtId="0" fontId="13" fillId="0" borderId="0" xfId="25" applyFont="1" applyAlignment="1">
      <alignment vertical="top"/>
      <protection/>
    </xf>
    <xf numFmtId="0" fontId="15" fillId="0" borderId="0" xfId="25" applyFont="1" applyAlignment="1">
      <alignment horizontal="left"/>
      <protection/>
    </xf>
    <xf numFmtId="0" fontId="16" fillId="0" borderId="0" xfId="25" applyFont="1" applyAlignment="1">
      <alignment/>
      <protection/>
    </xf>
    <xf numFmtId="0" fontId="13" fillId="0" borderId="0" xfId="25" applyFont="1" applyAlignment="1">
      <alignment vertical="top"/>
      <protection/>
    </xf>
    <xf numFmtId="49" fontId="17" fillId="0" borderId="20" xfId="25" applyNumberFormat="1" applyFont="1" applyBorder="1" applyAlignment="1">
      <alignment horizontal="left" vertical="center"/>
      <protection/>
    </xf>
    <xf numFmtId="0" fontId="16" fillId="0" borderId="21" xfId="25" applyFont="1" applyBorder="1" applyAlignment="1">
      <alignment vertical="top"/>
      <protection/>
    </xf>
    <xf numFmtId="49" fontId="18" fillId="4" borderId="21" xfId="25" applyNumberFormat="1" applyFont="1" applyFill="1" applyBorder="1" applyAlignment="1">
      <alignment horizontal="left" vertical="center" wrapText="1"/>
      <protection/>
    </xf>
    <xf numFmtId="49" fontId="16" fillId="0" borderId="21" xfId="25" applyNumberFormat="1" applyFont="1" applyBorder="1" applyAlignment="1">
      <alignment horizontal="left" vertical="center"/>
      <protection/>
    </xf>
    <xf numFmtId="49" fontId="18" fillId="0" borderId="21" xfId="25" applyNumberFormat="1" applyFont="1" applyBorder="1" applyAlignment="1">
      <alignment horizontal="left" vertical="center"/>
      <protection/>
    </xf>
    <xf numFmtId="49" fontId="19" fillId="0" borderId="22" xfId="25" applyNumberFormat="1" applyFont="1" applyBorder="1" applyAlignment="1">
      <alignment horizontal="center" vertical="center"/>
      <protection/>
    </xf>
    <xf numFmtId="0" fontId="18" fillId="0" borderId="0" xfId="25" applyFont="1" applyAlignment="1">
      <alignment/>
      <protection/>
    </xf>
    <xf numFmtId="0" fontId="16" fillId="0" borderId="23" xfId="25" applyFont="1" applyBorder="1" applyAlignment="1">
      <alignment vertical="top"/>
      <protection/>
    </xf>
    <xf numFmtId="0" fontId="16" fillId="0" borderId="0" xfId="25" applyFont="1" applyBorder="1" applyAlignment="1">
      <alignment vertical="top"/>
      <protection/>
    </xf>
    <xf numFmtId="0" fontId="19" fillId="0" borderId="24" xfId="25" applyFont="1" applyBorder="1" applyAlignment="1">
      <alignment horizontal="center" vertical="top"/>
      <protection/>
    </xf>
    <xf numFmtId="49" fontId="16" fillId="0" borderId="23" xfId="25" applyNumberFormat="1" applyFont="1" applyBorder="1" applyAlignment="1">
      <alignment horizontal="left" vertical="center"/>
      <protection/>
    </xf>
    <xf numFmtId="49" fontId="20" fillId="0" borderId="0" xfId="25" applyNumberFormat="1" applyFont="1" applyAlignment="1">
      <alignment horizontal="left" vertical="center"/>
      <protection/>
    </xf>
    <xf numFmtId="49" fontId="16" fillId="0" borderId="0" xfId="25" applyNumberFormat="1" applyFont="1" applyAlignment="1">
      <alignment horizontal="left" vertical="center"/>
      <protection/>
    </xf>
    <xf numFmtId="49" fontId="16" fillId="0" borderId="24" xfId="25" applyNumberFormat="1" applyFont="1" applyBorder="1" applyAlignment="1">
      <alignment horizontal="left" vertical="center"/>
      <protection/>
    </xf>
    <xf numFmtId="0" fontId="16" fillId="0" borderId="24" xfId="25" applyFont="1" applyBorder="1" applyAlignment="1">
      <alignment vertical="top"/>
      <protection/>
    </xf>
    <xf numFmtId="0" fontId="21" fillId="0" borderId="0" xfId="25" applyFont="1" applyAlignment="1">
      <alignment/>
      <protection/>
    </xf>
    <xf numFmtId="49" fontId="16" fillId="4" borderId="0" xfId="25" applyNumberFormat="1" applyFont="1" applyFill="1" applyBorder="1" applyAlignment="1">
      <alignment horizontal="left" vertical="center" wrapText="1"/>
      <protection/>
    </xf>
    <xf numFmtId="49" fontId="22" fillId="4" borderId="0" xfId="25" applyNumberFormat="1" applyFont="1" applyFill="1" applyBorder="1" applyAlignment="1">
      <alignment horizontal="left" vertical="center"/>
      <protection/>
    </xf>
    <xf numFmtId="0" fontId="21" fillId="0" borderId="0" xfId="25" applyFont="1" applyAlignment="1">
      <alignment wrapText="1"/>
      <protection/>
    </xf>
    <xf numFmtId="0" fontId="23" fillId="0" borderId="24" xfId="25" applyFont="1" applyBorder="1" applyAlignment="1">
      <alignment wrapText="1"/>
      <protection/>
    </xf>
    <xf numFmtId="165" fontId="24" fillId="0" borderId="0" xfId="25" applyNumberFormat="1" applyFont="1" applyAlignment="1">
      <alignment/>
      <protection/>
    </xf>
    <xf numFmtId="0" fontId="25" fillId="0" borderId="24" xfId="25" applyFont="1" applyBorder="1" applyAlignment="1">
      <alignment vertical="center"/>
      <protection/>
    </xf>
    <xf numFmtId="14" fontId="16" fillId="4" borderId="24" xfId="25" applyNumberFormat="1" applyFont="1" applyFill="1" applyBorder="1" applyAlignment="1">
      <alignment horizontal="left"/>
      <protection/>
    </xf>
    <xf numFmtId="0" fontId="16" fillId="0" borderId="25" xfId="25" applyFont="1" applyBorder="1" applyAlignment="1">
      <alignment vertical="top"/>
      <protection/>
    </xf>
    <xf numFmtId="0" fontId="16" fillId="0" borderId="26" xfId="25" applyFont="1" applyBorder="1" applyAlignment="1">
      <alignment vertical="top"/>
      <protection/>
    </xf>
    <xf numFmtId="0" fontId="16" fillId="0" borderId="27" xfId="25" applyFont="1" applyBorder="1" applyAlignment="1">
      <alignment vertical="top"/>
      <protection/>
    </xf>
    <xf numFmtId="49" fontId="26" fillId="0" borderId="0" xfId="25" applyNumberFormat="1" applyFont="1" applyAlignment="1">
      <alignment horizontal="center" vertical="center"/>
      <protection/>
    </xf>
    <xf numFmtId="49" fontId="27" fillId="4" borderId="28" xfId="25" applyNumberFormat="1" applyFont="1" applyFill="1" applyBorder="1" applyAlignment="1">
      <alignment horizontal="center" vertical="center"/>
      <protection/>
    </xf>
    <xf numFmtId="49" fontId="28" fillId="0" borderId="29" xfId="25" applyNumberFormat="1" applyFont="1" applyBorder="1" applyAlignment="1">
      <alignment horizontal="left" vertical="center"/>
      <protection/>
    </xf>
    <xf numFmtId="0" fontId="16" fillId="0" borderId="30" xfId="25" applyFont="1" applyBorder="1" applyAlignment="1">
      <alignment vertical="top"/>
      <protection/>
    </xf>
    <xf numFmtId="0" fontId="29" fillId="0" borderId="0" xfId="25" applyFont="1" applyAlignment="1">
      <alignment/>
      <protection/>
    </xf>
    <xf numFmtId="49" fontId="30" fillId="0" borderId="31" xfId="25" applyNumberFormat="1" applyFont="1" applyBorder="1" applyAlignment="1">
      <alignment horizontal="left" vertical="center"/>
      <protection/>
    </xf>
    <xf numFmtId="49" fontId="31" fillId="0" borderId="28" xfId="25" applyNumberFormat="1" applyFont="1" applyBorder="1" applyAlignment="1">
      <alignment horizontal="left" vertical="center"/>
      <protection/>
    </xf>
    <xf numFmtId="4" fontId="31" fillId="0" borderId="28" xfId="25" applyNumberFormat="1" applyFont="1" applyBorder="1" applyAlignment="1">
      <alignment horizontal="right" vertical="center"/>
      <protection/>
    </xf>
    <xf numFmtId="49" fontId="31" fillId="0" borderId="29" xfId="25" applyNumberFormat="1" applyFont="1" applyBorder="1" applyAlignment="1">
      <alignment horizontal="left" vertical="center"/>
      <protection/>
    </xf>
    <xf numFmtId="49" fontId="30" fillId="0" borderId="32" xfId="25" applyNumberFormat="1" applyFont="1" applyBorder="1" applyAlignment="1">
      <alignment horizontal="left" vertical="center"/>
      <protection/>
    </xf>
    <xf numFmtId="49" fontId="31" fillId="0" borderId="28" xfId="25" applyNumberFormat="1" applyFont="1" applyBorder="1" applyAlignment="1">
      <alignment horizontal="right" vertical="center"/>
      <protection/>
    </xf>
    <xf numFmtId="49" fontId="30" fillId="0" borderId="29" xfId="25" applyNumberFormat="1" applyFont="1" applyBorder="1" applyAlignment="1">
      <alignment horizontal="left" vertical="center"/>
      <protection/>
    </xf>
    <xf numFmtId="49" fontId="30" fillId="0" borderId="33" xfId="25" applyNumberFormat="1" applyFont="1" applyBorder="1" applyAlignment="1">
      <alignment horizontal="left" vertical="center"/>
      <protection/>
    </xf>
    <xf numFmtId="0" fontId="16" fillId="0" borderId="34" xfId="25" applyFont="1" applyBorder="1" applyAlignment="1">
      <alignment vertical="top"/>
      <protection/>
    </xf>
    <xf numFmtId="4" fontId="31" fillId="0" borderId="35" xfId="25" applyNumberFormat="1" applyFont="1" applyBorder="1" applyAlignment="1">
      <alignment horizontal="right" vertical="center"/>
      <protection/>
    </xf>
    <xf numFmtId="49" fontId="31" fillId="0" borderId="33" xfId="25" applyNumberFormat="1" applyFont="1" applyBorder="1" applyAlignment="1">
      <alignment horizontal="left" vertical="center"/>
      <protection/>
    </xf>
    <xf numFmtId="49" fontId="31" fillId="0" borderId="35" xfId="25" applyNumberFormat="1" applyFont="1" applyBorder="1" applyAlignment="1">
      <alignment horizontal="right" vertical="center"/>
      <protection/>
    </xf>
    <xf numFmtId="2" fontId="31" fillId="0" borderId="36" xfId="25" applyNumberFormat="1" applyFont="1" applyBorder="1" applyAlignment="1">
      <alignment/>
      <protection/>
    </xf>
    <xf numFmtId="49" fontId="30" fillId="4" borderId="29" xfId="25" applyNumberFormat="1" applyFont="1" applyFill="1" applyBorder="1" applyAlignment="1">
      <alignment horizontal="left" vertical="center"/>
      <protection/>
    </xf>
    <xf numFmtId="0" fontId="16" fillId="0" borderId="37" xfId="25" applyFont="1" applyBorder="1" applyAlignment="1">
      <alignment vertical="top"/>
      <protection/>
    </xf>
    <xf numFmtId="4" fontId="30" fillId="4" borderId="30" xfId="25" applyNumberFormat="1" applyFont="1" applyFill="1" applyBorder="1" applyAlignment="1">
      <alignment horizontal="right" vertical="center"/>
      <protection/>
    </xf>
    <xf numFmtId="49" fontId="31" fillId="0" borderId="38" xfId="25" applyNumberFormat="1" applyFont="1" applyBorder="1" applyAlignment="1">
      <alignment horizontal="left" vertical="center"/>
      <protection/>
    </xf>
    <xf numFmtId="0" fontId="16" fillId="0" borderId="39" xfId="25" applyFont="1" applyBorder="1" applyAlignment="1">
      <alignment vertical="top"/>
      <protection/>
    </xf>
    <xf numFmtId="0" fontId="16" fillId="0" borderId="40" xfId="25" applyFont="1" applyBorder="1" applyAlignment="1">
      <alignment vertical="top"/>
      <protection/>
    </xf>
    <xf numFmtId="49" fontId="32" fillId="0" borderId="38" xfId="25" applyNumberFormat="1" applyFont="1" applyBorder="1" applyAlignment="1">
      <alignment horizontal="left" vertical="center"/>
      <protection/>
    </xf>
    <xf numFmtId="49" fontId="31" fillId="0" borderId="41" xfId="25" applyNumberFormat="1" applyFont="1" applyBorder="1" applyAlignment="1">
      <alignment horizontal="left" vertical="center"/>
      <protection/>
    </xf>
    <xf numFmtId="0" fontId="16" fillId="0" borderId="42" xfId="25" applyFont="1" applyBorder="1" applyAlignment="1">
      <alignment vertical="top"/>
      <protection/>
    </xf>
    <xf numFmtId="49" fontId="32" fillId="0" borderId="43" xfId="25" applyNumberFormat="1" applyFont="1" applyBorder="1" applyAlignment="1">
      <alignment horizontal="left" vertical="center"/>
      <protection/>
    </xf>
    <xf numFmtId="0" fontId="16" fillId="0" borderId="44" xfId="25" applyFont="1" applyBorder="1" applyAlignment="1">
      <alignment vertical="top"/>
      <protection/>
    </xf>
    <xf numFmtId="0" fontId="16" fillId="0" borderId="45" xfId="25" applyFont="1" applyBorder="1" applyAlignment="1">
      <alignment vertical="top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Měna 2" xfId="22"/>
    <cellStyle name="Normální 2" xfId="23"/>
    <cellStyle name="Normální 3" xfId="24"/>
    <cellStyle name="Normální 4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 topLeftCell="A1">
      <selection activeCell="D18" sqref="D18:E18"/>
    </sheetView>
  </sheetViews>
  <sheetFormatPr defaultColWidth="14.421875" defaultRowHeight="15" customHeight="1"/>
  <cols>
    <col min="1" max="1" width="12.00390625" style="66" customWidth="1"/>
    <col min="2" max="2" width="15.7109375" style="66" customWidth="1"/>
    <col min="3" max="3" width="26.7109375" style="66" customWidth="1"/>
    <col min="4" max="4" width="12.00390625" style="66" customWidth="1"/>
    <col min="5" max="5" width="17.7109375" style="66" customWidth="1"/>
    <col min="6" max="6" width="20.28125" style="66" customWidth="1"/>
    <col min="7" max="7" width="20.7109375" style="66" customWidth="1"/>
    <col min="8" max="8" width="15.421875" style="66" customWidth="1"/>
    <col min="9" max="9" width="26.00390625" style="66" customWidth="1"/>
    <col min="10" max="10" width="37.00390625" style="66" customWidth="1"/>
    <col min="11" max="26" width="13.421875" style="66" customWidth="1"/>
    <col min="27" max="16384" width="14.421875" style="66" customWidth="1"/>
  </cols>
  <sheetData>
    <row r="1" spans="1:26" ht="10.5" customHeight="1">
      <c r="A1" s="62" t="s">
        <v>67</v>
      </c>
      <c r="B1" s="63"/>
      <c r="C1" s="63"/>
      <c r="D1" s="63"/>
      <c r="E1" s="63"/>
      <c r="F1" s="63"/>
      <c r="G1" s="63"/>
      <c r="H1" s="63"/>
      <c r="I1" s="63"/>
      <c r="J1" s="64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3.5" customHeight="1">
      <c r="A2" s="67" t="s">
        <v>68</v>
      </c>
      <c r="B2" s="68"/>
      <c r="C2" s="69" t="s">
        <v>66</v>
      </c>
      <c r="D2" s="68"/>
      <c r="E2" s="70" t="s">
        <v>69</v>
      </c>
      <c r="F2" s="71" t="s">
        <v>70</v>
      </c>
      <c r="G2" s="68"/>
      <c r="H2" s="70" t="s">
        <v>71</v>
      </c>
      <c r="I2" s="72" t="s">
        <v>72</v>
      </c>
      <c r="J2" s="73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33" customHeight="1">
      <c r="A3" s="74"/>
      <c r="B3" s="63"/>
      <c r="C3" s="75"/>
      <c r="D3" s="75"/>
      <c r="E3" s="63"/>
      <c r="F3" s="63"/>
      <c r="G3" s="63"/>
      <c r="H3" s="63"/>
      <c r="I3" s="76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3.5" customHeight="1">
      <c r="A4" s="77" t="s">
        <v>73</v>
      </c>
      <c r="B4" s="63"/>
      <c r="C4" s="78" t="s">
        <v>74</v>
      </c>
      <c r="D4" s="63"/>
      <c r="E4" s="79" t="s">
        <v>75</v>
      </c>
      <c r="F4" s="79"/>
      <c r="G4" s="63"/>
      <c r="H4" s="79" t="s">
        <v>71</v>
      </c>
      <c r="I4" s="80" t="s">
        <v>76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3.5" customHeight="1">
      <c r="A5" s="74"/>
      <c r="B5" s="63"/>
      <c r="C5" s="63"/>
      <c r="D5" s="63"/>
      <c r="E5" s="63"/>
      <c r="F5" s="63"/>
      <c r="G5" s="63"/>
      <c r="H5" s="63"/>
      <c r="I5" s="81"/>
      <c r="J5" s="82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13.5" customHeight="1">
      <c r="A6" s="77" t="s">
        <v>77</v>
      </c>
      <c r="B6" s="63"/>
      <c r="C6" s="83" t="s">
        <v>121</v>
      </c>
      <c r="D6" s="75"/>
      <c r="E6" s="79" t="s">
        <v>78</v>
      </c>
      <c r="F6" s="84"/>
      <c r="G6" s="75"/>
      <c r="H6" s="79" t="s">
        <v>71</v>
      </c>
      <c r="I6" s="80"/>
      <c r="J6" s="82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19.5" customHeight="1">
      <c r="A7" s="74"/>
      <c r="B7" s="63"/>
      <c r="C7" s="75"/>
      <c r="D7" s="75"/>
      <c r="E7" s="63"/>
      <c r="F7" s="75"/>
      <c r="G7" s="75"/>
      <c r="H7" s="63"/>
      <c r="I7" s="81"/>
      <c r="J7" s="8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>
      <c r="A8" s="77" t="s">
        <v>79</v>
      </c>
      <c r="B8" s="63"/>
      <c r="C8" s="79"/>
      <c r="D8" s="63"/>
      <c r="E8" s="79" t="s">
        <v>80</v>
      </c>
      <c r="F8" s="79"/>
      <c r="G8" s="63"/>
      <c r="H8" s="79" t="s">
        <v>81</v>
      </c>
      <c r="I8" s="86"/>
      <c r="J8" s="87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8" customHeight="1">
      <c r="A9" s="74"/>
      <c r="B9" s="63"/>
      <c r="C9" s="63"/>
      <c r="D9" s="63"/>
      <c r="E9" s="63"/>
      <c r="F9" s="63"/>
      <c r="G9" s="63"/>
      <c r="H9" s="63"/>
      <c r="I9" s="88"/>
      <c r="J9" s="87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ht="18" customHeight="1">
      <c r="A10" s="77" t="s">
        <v>82</v>
      </c>
      <c r="B10" s="63"/>
      <c r="C10" s="79" t="s">
        <v>76</v>
      </c>
      <c r="D10" s="63"/>
      <c r="E10" s="79" t="s">
        <v>83</v>
      </c>
      <c r="F10" s="79"/>
      <c r="G10" s="63"/>
      <c r="H10" s="79" t="s">
        <v>84</v>
      </c>
      <c r="I10" s="89">
        <v>42858</v>
      </c>
      <c r="J10" s="87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6" ht="18" customHeight="1">
      <c r="A11" s="90"/>
      <c r="B11" s="91"/>
      <c r="C11" s="91"/>
      <c r="D11" s="91"/>
      <c r="E11" s="91"/>
      <c r="F11" s="91"/>
      <c r="G11" s="91"/>
      <c r="H11" s="91"/>
      <c r="I11" s="92"/>
      <c r="J11" s="87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ht="18" customHeight="1">
      <c r="A12" s="93" t="s">
        <v>85</v>
      </c>
      <c r="B12" s="63"/>
      <c r="C12" s="63"/>
      <c r="D12" s="63"/>
      <c r="E12" s="63"/>
      <c r="F12" s="63"/>
      <c r="G12" s="63"/>
      <c r="H12" s="63"/>
      <c r="I12" s="63"/>
      <c r="J12" s="87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ht="18" customHeight="1">
      <c r="A13" s="94" t="s">
        <v>86</v>
      </c>
      <c r="B13" s="95" t="s">
        <v>87</v>
      </c>
      <c r="C13" s="96"/>
      <c r="D13" s="94" t="s">
        <v>88</v>
      </c>
      <c r="E13" s="95" t="s">
        <v>89</v>
      </c>
      <c r="F13" s="96"/>
      <c r="G13" s="94" t="s">
        <v>90</v>
      </c>
      <c r="H13" s="95" t="s">
        <v>91</v>
      </c>
      <c r="I13" s="96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29.25" customHeight="1" thickBot="1">
      <c r="A14" s="98" t="s">
        <v>92</v>
      </c>
      <c r="B14" s="99" t="s">
        <v>93</v>
      </c>
      <c r="C14" s="53">
        <f>'Položkový rozpočet'!$H$46</f>
        <v>0</v>
      </c>
      <c r="D14" s="101" t="s">
        <v>94</v>
      </c>
      <c r="E14" s="96"/>
      <c r="F14" s="100">
        <v>0</v>
      </c>
      <c r="G14" s="101" t="s">
        <v>95</v>
      </c>
      <c r="H14" s="96"/>
      <c r="I14" s="100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29.25" customHeight="1" thickTop="1">
      <c r="A15" s="102" t="s">
        <v>76</v>
      </c>
      <c r="B15" s="99" t="s">
        <v>96</v>
      </c>
      <c r="C15" s="100">
        <v>0</v>
      </c>
      <c r="D15" s="101" t="s">
        <v>97</v>
      </c>
      <c r="E15" s="96"/>
      <c r="F15" s="100">
        <v>0</v>
      </c>
      <c r="G15" s="101" t="s">
        <v>98</v>
      </c>
      <c r="H15" s="96"/>
      <c r="I15" s="100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8" customHeight="1">
      <c r="A16" s="98" t="s">
        <v>99</v>
      </c>
      <c r="B16" s="99" t="s">
        <v>93</v>
      </c>
      <c r="C16" s="100">
        <v>0</v>
      </c>
      <c r="D16" s="101" t="s">
        <v>100</v>
      </c>
      <c r="E16" s="96"/>
      <c r="F16" s="100">
        <v>0</v>
      </c>
      <c r="G16" s="101" t="s">
        <v>101</v>
      </c>
      <c r="H16" s="96"/>
      <c r="I16" s="100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6.5" customHeight="1">
      <c r="A17" s="102" t="s">
        <v>76</v>
      </c>
      <c r="B17" s="99" t="s">
        <v>96</v>
      </c>
      <c r="C17" s="100">
        <v>0</v>
      </c>
      <c r="D17" s="101" t="s">
        <v>76</v>
      </c>
      <c r="E17" s="96"/>
      <c r="F17" s="103" t="s">
        <v>76</v>
      </c>
      <c r="G17" s="101" t="s">
        <v>102</v>
      </c>
      <c r="H17" s="96"/>
      <c r="I17" s="100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6.5" customHeight="1">
      <c r="A18" s="98" t="s">
        <v>103</v>
      </c>
      <c r="B18" s="99" t="s">
        <v>93</v>
      </c>
      <c r="C18" s="100">
        <v>0</v>
      </c>
      <c r="D18" s="101" t="s">
        <v>76</v>
      </c>
      <c r="E18" s="96"/>
      <c r="F18" s="103" t="s">
        <v>76</v>
      </c>
      <c r="G18" s="101" t="s">
        <v>104</v>
      </c>
      <c r="H18" s="96"/>
      <c r="I18" s="100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6.5" customHeight="1">
      <c r="A19" s="102" t="s">
        <v>76</v>
      </c>
      <c r="B19" s="99" t="s">
        <v>96</v>
      </c>
      <c r="C19" s="100">
        <v>0</v>
      </c>
      <c r="D19" s="101" t="s">
        <v>76</v>
      </c>
      <c r="E19" s="96"/>
      <c r="F19" s="103" t="s">
        <v>76</v>
      </c>
      <c r="G19" s="101" t="s">
        <v>105</v>
      </c>
      <c r="H19" s="96"/>
      <c r="I19" s="100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3.5" customHeight="1">
      <c r="A20" s="104" t="s">
        <v>106</v>
      </c>
      <c r="B20" s="96"/>
      <c r="C20" s="100">
        <v>0</v>
      </c>
      <c r="D20" s="101" t="s">
        <v>76</v>
      </c>
      <c r="E20" s="96"/>
      <c r="F20" s="103" t="s">
        <v>76</v>
      </c>
      <c r="G20" s="101" t="s">
        <v>76</v>
      </c>
      <c r="H20" s="96"/>
      <c r="I20" s="103" t="s">
        <v>76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3.5" customHeight="1" thickBot="1">
      <c r="A21" s="105" t="s">
        <v>107</v>
      </c>
      <c r="B21" s="106"/>
      <c r="C21" s="107">
        <v>0</v>
      </c>
      <c r="D21" s="108" t="s">
        <v>76</v>
      </c>
      <c r="E21" s="106"/>
      <c r="F21" s="109" t="s">
        <v>76</v>
      </c>
      <c r="G21" s="108" t="s">
        <v>76</v>
      </c>
      <c r="H21" s="106"/>
      <c r="I21" s="109" t="s">
        <v>76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20.25" customHeight="1">
      <c r="A22" s="104" t="s">
        <v>108</v>
      </c>
      <c r="B22" s="96"/>
      <c r="C22" s="100">
        <f>SUM(C14:C21)</f>
        <v>0</v>
      </c>
      <c r="D22" s="104" t="s">
        <v>109</v>
      </c>
      <c r="E22" s="96"/>
      <c r="F22" s="100">
        <v>0</v>
      </c>
      <c r="G22" s="104" t="s">
        <v>110</v>
      </c>
      <c r="H22" s="96"/>
      <c r="I22" s="110">
        <f>SUM(I14:I19)</f>
        <v>0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5" customHeight="1">
      <c r="A23" s="65"/>
      <c r="B23" s="65"/>
      <c r="C23" s="65"/>
      <c r="D23" s="65"/>
      <c r="E23" s="65"/>
      <c r="F23" s="65"/>
      <c r="G23" s="65"/>
      <c r="H23" s="65"/>
      <c r="I23" s="65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5" customHeight="1">
      <c r="A24" s="111" t="s">
        <v>111</v>
      </c>
      <c r="B24" s="112"/>
      <c r="C24" s="113">
        <v>0</v>
      </c>
      <c r="D24" s="111" t="s">
        <v>112</v>
      </c>
      <c r="E24" s="112"/>
      <c r="F24" s="113">
        <v>0</v>
      </c>
      <c r="G24" s="111" t="s">
        <v>113</v>
      </c>
      <c r="H24" s="112"/>
      <c r="I24" s="113">
        <f>C24</f>
        <v>0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3.5" customHeight="1" thickBot="1">
      <c r="A25" s="111" t="s">
        <v>114</v>
      </c>
      <c r="B25" s="112"/>
      <c r="C25" s="113">
        <f>C22+I22</f>
        <v>0</v>
      </c>
      <c r="D25" s="111" t="s">
        <v>24</v>
      </c>
      <c r="E25" s="112"/>
      <c r="F25" s="113">
        <f>(C25*0.21)</f>
        <v>0</v>
      </c>
      <c r="G25" s="111" t="s">
        <v>115</v>
      </c>
      <c r="H25" s="112"/>
      <c r="I25" s="113">
        <f>SUM(C25:F25)</f>
        <v>0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3.5" customHeight="1">
      <c r="A26" s="114" t="s">
        <v>116</v>
      </c>
      <c r="B26" s="115"/>
      <c r="C26" s="116"/>
      <c r="D26" s="117" t="s">
        <v>117</v>
      </c>
      <c r="E26" s="115"/>
      <c r="F26" s="116"/>
      <c r="G26" s="114" t="s">
        <v>118</v>
      </c>
      <c r="H26" s="115"/>
      <c r="I26" s="116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3.5" customHeight="1">
      <c r="A27" s="118"/>
      <c r="B27" s="63"/>
      <c r="C27" s="119"/>
      <c r="D27" s="118"/>
      <c r="E27" s="63"/>
      <c r="F27" s="119"/>
      <c r="G27" s="118"/>
      <c r="H27" s="63"/>
      <c r="I27" s="119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" customHeight="1">
      <c r="A28" s="118"/>
      <c r="B28" s="63"/>
      <c r="C28" s="119"/>
      <c r="D28" s="118"/>
      <c r="E28" s="63"/>
      <c r="F28" s="119"/>
      <c r="G28" s="118"/>
      <c r="H28" s="63"/>
      <c r="I28" s="119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 thickBot="1">
      <c r="A29" s="120" t="s">
        <v>119</v>
      </c>
      <c r="B29" s="121"/>
      <c r="C29" s="122"/>
      <c r="D29" s="120" t="s">
        <v>120</v>
      </c>
      <c r="E29" s="121"/>
      <c r="F29" s="122"/>
      <c r="G29" s="120" t="s">
        <v>120</v>
      </c>
      <c r="H29" s="121"/>
      <c r="I29" s="122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6.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12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12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24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8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8" customHeight="1">
      <c r="A35" s="97"/>
      <c r="B35" s="97"/>
      <c r="C35" s="97"/>
      <c r="D35" s="97"/>
      <c r="E35" s="97"/>
      <c r="F35" s="97"/>
      <c r="G35" s="97"/>
      <c r="H35" s="97"/>
      <c r="I35" s="97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26.25" customHeight="1">
      <c r="A36" s="97"/>
      <c r="B36" s="97"/>
      <c r="C36" s="97"/>
      <c r="D36" s="97"/>
      <c r="E36" s="97"/>
      <c r="F36" s="97"/>
      <c r="G36" s="97"/>
      <c r="H36" s="97"/>
      <c r="I36" s="97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9.5" customHeight="1">
      <c r="A37" s="97"/>
      <c r="B37" s="97"/>
      <c r="C37" s="97"/>
      <c r="D37" s="97"/>
      <c r="E37" s="97"/>
      <c r="F37" s="97"/>
      <c r="G37" s="97"/>
      <c r="H37" s="97"/>
      <c r="I37" s="97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0.5" customHeight="1">
      <c r="A38" s="97"/>
      <c r="B38" s="97"/>
      <c r="C38" s="97"/>
      <c r="D38" s="97"/>
      <c r="E38" s="97"/>
      <c r="F38" s="97"/>
      <c r="G38" s="97"/>
      <c r="H38" s="97"/>
      <c r="I38" s="97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0.5" customHeight="1">
      <c r="A39" s="97"/>
      <c r="B39" s="97"/>
      <c r="C39" s="97"/>
      <c r="D39" s="97"/>
      <c r="E39" s="97"/>
      <c r="F39" s="97"/>
      <c r="G39" s="97"/>
      <c r="H39" s="97"/>
      <c r="I39" s="97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10.5" customHeight="1">
      <c r="A40" s="97"/>
      <c r="B40" s="97"/>
      <c r="C40" s="97"/>
      <c r="D40" s="97"/>
      <c r="E40" s="97"/>
      <c r="F40" s="97"/>
      <c r="G40" s="97"/>
      <c r="H40" s="97"/>
      <c r="I40" s="97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10.5" customHeight="1">
      <c r="A41" s="97"/>
      <c r="B41" s="97"/>
      <c r="C41" s="97"/>
      <c r="D41" s="97"/>
      <c r="E41" s="97"/>
      <c r="F41" s="97"/>
      <c r="G41" s="97"/>
      <c r="H41" s="97"/>
      <c r="I41" s="97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0.5" customHeight="1">
      <c r="A42" s="97"/>
      <c r="B42" s="97"/>
      <c r="C42" s="97"/>
      <c r="D42" s="97"/>
      <c r="E42" s="97"/>
      <c r="F42" s="97"/>
      <c r="G42" s="97"/>
      <c r="H42" s="97"/>
      <c r="I42" s="97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0.5" customHeight="1">
      <c r="A43" s="97"/>
      <c r="B43" s="97"/>
      <c r="C43" s="97"/>
      <c r="D43" s="97"/>
      <c r="E43" s="97"/>
      <c r="F43" s="97"/>
      <c r="G43" s="97"/>
      <c r="H43" s="97"/>
      <c r="I43" s="97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0.5" customHeight="1">
      <c r="A44" s="97"/>
      <c r="B44" s="97"/>
      <c r="C44" s="97"/>
      <c r="D44" s="97"/>
      <c r="E44" s="97"/>
      <c r="F44" s="97"/>
      <c r="G44" s="97"/>
      <c r="H44" s="97"/>
      <c r="I44" s="97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0.5" customHeight="1">
      <c r="A45" s="97"/>
      <c r="B45" s="97"/>
      <c r="C45" s="97"/>
      <c r="D45" s="97"/>
      <c r="E45" s="97"/>
      <c r="F45" s="97"/>
      <c r="G45" s="97"/>
      <c r="H45" s="97"/>
      <c r="I45" s="97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0.5" customHeight="1">
      <c r="A46" s="97"/>
      <c r="B46" s="97"/>
      <c r="C46" s="97"/>
      <c r="D46" s="97"/>
      <c r="E46" s="97"/>
      <c r="F46" s="97"/>
      <c r="G46" s="97"/>
      <c r="H46" s="97"/>
      <c r="I46" s="97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10.5" customHeight="1">
      <c r="A47" s="97"/>
      <c r="B47" s="97"/>
      <c r="C47" s="97"/>
      <c r="D47" s="97"/>
      <c r="E47" s="97"/>
      <c r="F47" s="97"/>
      <c r="G47" s="97"/>
      <c r="H47" s="97"/>
      <c r="I47" s="97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0.5" customHeight="1">
      <c r="A48" s="97"/>
      <c r="B48" s="97"/>
      <c r="C48" s="97"/>
      <c r="D48" s="97"/>
      <c r="E48" s="97"/>
      <c r="F48" s="97"/>
      <c r="G48" s="97"/>
      <c r="H48" s="97"/>
      <c r="I48" s="97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10.5" customHeight="1">
      <c r="A49" s="97"/>
      <c r="B49" s="97"/>
      <c r="C49" s="97"/>
      <c r="D49" s="97"/>
      <c r="E49" s="97"/>
      <c r="F49" s="97"/>
      <c r="G49" s="97"/>
      <c r="H49" s="97"/>
      <c r="I49" s="97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10.5" customHeight="1">
      <c r="A50" s="97"/>
      <c r="B50" s="97"/>
      <c r="C50" s="97"/>
      <c r="D50" s="97"/>
      <c r="E50" s="97"/>
      <c r="F50" s="97"/>
      <c r="G50" s="97"/>
      <c r="H50" s="97"/>
      <c r="I50" s="97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0.5" customHeight="1">
      <c r="A51" s="97"/>
      <c r="B51" s="97"/>
      <c r="C51" s="97"/>
      <c r="D51" s="97"/>
      <c r="E51" s="97"/>
      <c r="F51" s="97"/>
      <c r="G51" s="97"/>
      <c r="H51" s="97"/>
      <c r="I51" s="97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0.5" customHeight="1">
      <c r="A52" s="97"/>
      <c r="B52" s="97"/>
      <c r="C52" s="97"/>
      <c r="D52" s="97"/>
      <c r="E52" s="97"/>
      <c r="F52" s="97"/>
      <c r="G52" s="97"/>
      <c r="H52" s="97"/>
      <c r="I52" s="97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0.5" customHeight="1">
      <c r="A53" s="97"/>
      <c r="B53" s="97"/>
      <c r="C53" s="97"/>
      <c r="D53" s="97"/>
      <c r="E53" s="97"/>
      <c r="F53" s="97"/>
      <c r="G53" s="97"/>
      <c r="H53" s="97"/>
      <c r="I53" s="97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0.5" customHeight="1">
      <c r="A54" s="97"/>
      <c r="B54" s="97"/>
      <c r="C54" s="97"/>
      <c r="D54" s="97"/>
      <c r="E54" s="97"/>
      <c r="F54" s="97"/>
      <c r="G54" s="97"/>
      <c r="H54" s="97"/>
      <c r="I54" s="97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0.5" customHeight="1">
      <c r="A55" s="97"/>
      <c r="B55" s="97"/>
      <c r="C55" s="97"/>
      <c r="D55" s="97"/>
      <c r="E55" s="97"/>
      <c r="F55" s="97"/>
      <c r="G55" s="97"/>
      <c r="H55" s="97"/>
      <c r="I55" s="97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0.5" customHeight="1">
      <c r="A56" s="97"/>
      <c r="B56" s="97"/>
      <c r="C56" s="97"/>
      <c r="D56" s="97"/>
      <c r="E56" s="97"/>
      <c r="F56" s="97"/>
      <c r="G56" s="97"/>
      <c r="H56" s="97"/>
      <c r="I56" s="97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10.5" customHeight="1">
      <c r="A57" s="97"/>
      <c r="B57" s="97"/>
      <c r="C57" s="97"/>
      <c r="D57" s="97"/>
      <c r="E57" s="97"/>
      <c r="F57" s="97"/>
      <c r="G57" s="97"/>
      <c r="H57" s="97"/>
      <c r="I57" s="97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0.5" customHeight="1">
      <c r="A58" s="97"/>
      <c r="B58" s="97"/>
      <c r="C58" s="97"/>
      <c r="D58" s="97"/>
      <c r="E58" s="97"/>
      <c r="F58" s="97"/>
      <c r="G58" s="97"/>
      <c r="H58" s="97"/>
      <c r="I58" s="97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10.5" customHeight="1">
      <c r="A59" s="97"/>
      <c r="B59" s="97"/>
      <c r="C59" s="97"/>
      <c r="D59" s="97"/>
      <c r="E59" s="97"/>
      <c r="F59" s="97"/>
      <c r="G59" s="97"/>
      <c r="H59" s="97"/>
      <c r="I59" s="97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10.5" customHeight="1">
      <c r="A60" s="97"/>
      <c r="B60" s="97"/>
      <c r="C60" s="97"/>
      <c r="D60" s="97"/>
      <c r="E60" s="97"/>
      <c r="F60" s="97"/>
      <c r="G60" s="97"/>
      <c r="H60" s="97"/>
      <c r="I60" s="97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10.5" customHeight="1">
      <c r="A61" s="97"/>
      <c r="B61" s="97"/>
      <c r="C61" s="97"/>
      <c r="D61" s="97"/>
      <c r="E61" s="97"/>
      <c r="F61" s="97"/>
      <c r="G61" s="97"/>
      <c r="H61" s="97"/>
      <c r="I61" s="97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10.5" customHeight="1">
      <c r="A62" s="97"/>
      <c r="B62" s="97"/>
      <c r="C62" s="97"/>
      <c r="D62" s="97"/>
      <c r="E62" s="97"/>
      <c r="F62" s="97"/>
      <c r="G62" s="97"/>
      <c r="H62" s="97"/>
      <c r="I62" s="97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0.5" customHeight="1">
      <c r="A63" s="97"/>
      <c r="B63" s="97"/>
      <c r="C63" s="97"/>
      <c r="D63" s="97"/>
      <c r="E63" s="97"/>
      <c r="F63" s="97"/>
      <c r="G63" s="97"/>
      <c r="H63" s="97"/>
      <c r="I63" s="97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10.5" customHeight="1">
      <c r="A64" s="97"/>
      <c r="B64" s="97"/>
      <c r="C64" s="97"/>
      <c r="D64" s="97"/>
      <c r="E64" s="97"/>
      <c r="F64" s="97"/>
      <c r="G64" s="97"/>
      <c r="H64" s="97"/>
      <c r="I64" s="97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10.5" customHeight="1">
      <c r="A65" s="97"/>
      <c r="B65" s="97"/>
      <c r="C65" s="97"/>
      <c r="D65" s="97"/>
      <c r="E65" s="97"/>
      <c r="F65" s="97"/>
      <c r="G65" s="97"/>
      <c r="H65" s="97"/>
      <c r="I65" s="97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10.5" customHeight="1">
      <c r="A66" s="97"/>
      <c r="B66" s="97"/>
      <c r="C66" s="97"/>
      <c r="D66" s="97"/>
      <c r="E66" s="97"/>
      <c r="F66" s="97"/>
      <c r="G66" s="97"/>
      <c r="H66" s="97"/>
      <c r="I66" s="97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10.5" customHeight="1">
      <c r="A67" s="97"/>
      <c r="B67" s="97"/>
      <c r="C67" s="97"/>
      <c r="D67" s="97"/>
      <c r="E67" s="97"/>
      <c r="F67" s="97"/>
      <c r="G67" s="97"/>
      <c r="H67" s="97"/>
      <c r="I67" s="97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10.5" customHeight="1">
      <c r="A68" s="97"/>
      <c r="B68" s="97"/>
      <c r="C68" s="97"/>
      <c r="D68" s="97"/>
      <c r="E68" s="97"/>
      <c r="F68" s="97"/>
      <c r="G68" s="97"/>
      <c r="H68" s="97"/>
      <c r="I68" s="97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10.5" customHeight="1">
      <c r="A69" s="97"/>
      <c r="B69" s="97"/>
      <c r="C69" s="97"/>
      <c r="D69" s="97"/>
      <c r="E69" s="97"/>
      <c r="F69" s="97"/>
      <c r="G69" s="97"/>
      <c r="H69" s="97"/>
      <c r="I69" s="97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97"/>
      <c r="B70" s="97"/>
      <c r="C70" s="97"/>
      <c r="D70" s="97"/>
      <c r="E70" s="97"/>
      <c r="F70" s="97"/>
      <c r="G70" s="97"/>
      <c r="H70" s="97"/>
      <c r="I70" s="97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0.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10.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10.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ht="10.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0.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10.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ht="10.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ht="10.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ht="10.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10.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ht="10.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ht="10.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ht="10.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ht="10.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ht="10.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ht="10.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10.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ht="10.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ht="10.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ht="10.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10.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ht="10.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ht="10.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ht="10.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ht="10.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ht="10.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ht="10.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ht="10.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ht="10.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ht="10.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ht="10.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ht="10.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ht="10.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ht="10.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ht="10.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ht="10.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ht="10.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ht="10.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ht="10.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ht="10.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ht="10.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ht="10.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ht="10.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ht="10.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ht="10.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ht="10.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ht="10.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ht="10.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ht="10.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ht="10.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ht="10.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ht="10.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ht="10.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ht="10.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ht="10.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ht="10.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ht="10.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ht="10.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ht="10.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ht="10.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ht="10.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ht="10.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ht="10.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ht="10.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ht="10.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ht="10.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ht="10.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ht="10.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ht="10.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ht="10.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ht="10.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ht="10.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ht="10.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ht="10.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ht="10.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ht="10.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ht="10.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ht="10.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ht="10.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ht="10.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ht="10.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ht="10.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ht="10.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ht="10.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ht="10.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ht="10.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ht="10.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ht="10.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ht="10.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ht="10.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ht="10.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ht="10.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ht="10.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ht="10.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ht="10.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ht="10.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ht="10.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10.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0.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0.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10.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ht="10.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ht="10.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10.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10.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10.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0.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0.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10.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10.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0.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spans="1:26" ht="10.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0.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0.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0.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10.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spans="1:26" ht="10.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spans="1:26" ht="10.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spans="1:26" ht="10.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spans="1:26" ht="10.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spans="1:26" ht="10.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spans="1:26" ht="10.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spans="1:26" ht="10.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spans="1:26" ht="10.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spans="1:26" ht="10.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spans="1:26" ht="10.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spans="1:26" ht="10.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spans="1:26" ht="10.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spans="1:26" ht="10.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spans="1:26" ht="10.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spans="1:26" ht="10.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spans="1:26" ht="10.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spans="1:26" ht="10.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spans="1:26" ht="10.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spans="1:26" ht="10.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spans="1:26" ht="10.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spans="1:26" ht="10.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spans="1:26" ht="10.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spans="1:26" ht="10.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10.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spans="1:26" ht="10.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ht="10.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10.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10.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10.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spans="1:26" ht="10.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10.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10.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10.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spans="1:26" ht="10.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spans="1:26" ht="10.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ht="10.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spans="1:26" ht="10.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spans="1:26" ht="10.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spans="1:26" ht="10.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spans="1:26" ht="10.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spans="1:26" ht="10.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spans="1:26" ht="10.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ht="10.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0.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0.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spans="1:26" ht="10.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spans="1:26" ht="10.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spans="1:26" ht="10.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spans="1:26" ht="10.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spans="1:26" ht="10.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spans="1:26" ht="10.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spans="1:26" ht="10.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spans="1:26" ht="10.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1:26" ht="10.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spans="1:26" ht="10.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spans="1:26" ht="10.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0.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10.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10.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10.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spans="1:26" ht="10.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spans="1:26" ht="10.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spans="1:26" ht="10.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spans="1:26" ht="10.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spans="1:26" ht="10.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spans="1:26" ht="10.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spans="1:26" ht="10.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spans="1:26" ht="10.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spans="1:26" ht="10.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spans="1:26" ht="10.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spans="1:26" ht="10.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spans="1:26" ht="10.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spans="1:26" ht="10.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spans="1:26" ht="10.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spans="1:26" ht="10.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spans="1:26" ht="10.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spans="1:26" ht="10.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spans="1:26" ht="10.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spans="1:26" ht="10.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spans="1:26" ht="10.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spans="1:26" ht="10.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spans="1:26" ht="10.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spans="1:26" ht="10.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spans="1:26" ht="10.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spans="1:26" ht="10.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spans="1:26" ht="10.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spans="1:26" ht="10.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spans="1:26" ht="10.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spans="1:26" ht="10.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spans="1:26" ht="10.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spans="1:26" ht="10.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spans="1:26" ht="10.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spans="1:26" ht="10.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spans="1:26" ht="10.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spans="1:26" ht="10.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spans="1:26" ht="10.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spans="1:26" ht="10.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spans="1:26" ht="10.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spans="1:26" ht="10.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spans="1:26" ht="10.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spans="1:26" ht="10.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spans="1:26" ht="10.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spans="1:26" ht="10.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spans="1:26" ht="10.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spans="1:26" ht="10.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spans="1:26" ht="10.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spans="1:26" ht="10.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spans="1:26" ht="10.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spans="1:26" ht="10.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spans="1:26" ht="10.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spans="1:26" ht="10.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spans="1:26" ht="10.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spans="1:26" ht="10.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spans="1:26" ht="10.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spans="1:26" ht="10.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spans="1:26" ht="10.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spans="1:26" ht="10.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spans="1:26" ht="10.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spans="1:26" ht="10.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spans="1:26" ht="10.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spans="1:26" ht="10.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spans="1:26" ht="10.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spans="1:26" ht="10.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spans="1:26" ht="10.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spans="1:26" ht="10.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spans="1:26" ht="10.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spans="1:26" ht="10.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spans="1:26" ht="10.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spans="1:26" ht="10.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spans="1:26" ht="10.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spans="1:26" ht="10.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spans="1:26" ht="10.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spans="1:26" ht="10.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spans="1:26" ht="10.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spans="1:26" ht="10.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spans="1:26" ht="10.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spans="1:26" ht="10.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spans="1:26" ht="10.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spans="1:26" ht="10.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spans="1:26" ht="10.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spans="1:26" ht="10.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spans="1:26" ht="10.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0.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spans="1:26" ht="10.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spans="1:26" ht="10.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spans="1:26" ht="10.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spans="1:26" ht="10.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spans="1:26" ht="10.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spans="1:26" ht="10.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spans="1:26" ht="10.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spans="1:26" ht="10.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spans="1:26" ht="10.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spans="1:26" ht="10.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spans="1:26" ht="10.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spans="1:26" ht="10.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spans="1:26" ht="10.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spans="1:26" ht="10.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spans="1:26" ht="10.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spans="1:26" ht="10.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spans="1:26" ht="10.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spans="1:26" ht="10.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spans="1:26" ht="10.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spans="1:26" ht="10.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spans="1:26" ht="10.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spans="1:26" ht="10.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spans="1:26" ht="10.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spans="1:26" ht="10.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spans="1:26" ht="10.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spans="1:26" ht="10.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ht="10.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ht="10.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ht="10.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spans="1:26" ht="10.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spans="1:26" ht="10.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10.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spans="1:26" ht="10.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spans="1:26" ht="10.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spans="1:26" ht="10.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spans="1:26" ht="10.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spans="1:26" ht="10.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spans="1:26" ht="10.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spans="1:26" ht="10.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spans="1:26" ht="10.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spans="1:26" ht="10.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spans="1:26" ht="10.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spans="1:26" ht="10.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spans="1:26" ht="10.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spans="1:26" ht="10.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spans="1:26" ht="10.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spans="1:26" ht="10.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spans="1:26" ht="10.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spans="1:26" ht="10.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spans="1:26" ht="10.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spans="1:26" ht="10.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spans="1:26" ht="10.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10.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spans="1:26" ht="10.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spans="1:26" ht="10.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spans="1:26" ht="10.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spans="1:26" ht="10.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spans="1:26" ht="10.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spans="1:26" ht="10.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spans="1:26" ht="10.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spans="1:26" ht="10.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10.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spans="1:26" ht="10.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spans="1:26" ht="10.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spans="1:26" ht="10.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0.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spans="1:26" ht="10.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spans="1:26" ht="10.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spans="1:26" ht="10.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spans="1:26" ht="10.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spans="1:26" ht="10.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spans="1:26" ht="10.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spans="1:26" ht="10.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10.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spans="1:26" ht="10.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spans="1:26" ht="10.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spans="1:26" ht="10.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10.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0.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spans="1:26" ht="10.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spans="1:26" ht="10.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10.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spans="1:26" ht="10.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spans="1:26" ht="10.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spans="1:26" ht="10.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10.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0.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0.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spans="1:26" ht="10.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10.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spans="1:26" ht="10.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spans="1:26" ht="10.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spans="1:26" ht="10.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spans="1:26" ht="10.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10.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spans="1:26" ht="10.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spans="1:26" ht="10.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spans="1:26" ht="10.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10.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spans="1:26" ht="10.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spans="1:26" ht="10.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spans="1:26" ht="10.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spans="1:26" ht="10.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spans="1:26" ht="10.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spans="1:26" ht="10.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spans="1:26" ht="10.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spans="1:26" ht="10.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spans="1:26" ht="10.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spans="1:26" ht="10.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spans="1:26" ht="10.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spans="1:26" ht="10.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spans="1:26" ht="10.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spans="1:26" ht="10.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spans="1:26" ht="10.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spans="1:26" ht="10.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spans="1:26" ht="10.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10.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spans="1:26" ht="10.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spans="1:26" ht="10.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spans="1:26" ht="10.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spans="1:26" ht="10.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spans="1:26" ht="10.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spans="1:26" ht="10.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spans="1:26" ht="10.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spans="1:26" ht="10.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0.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spans="1:26" ht="10.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spans="1:26" ht="10.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spans="1:26" ht="10.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spans="1:26" ht="10.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spans="1:26" ht="10.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spans="1:26" ht="10.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spans="1:26" ht="10.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10.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spans="1:26" ht="10.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spans="1:26" ht="10.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spans="1:26" ht="10.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spans="1:26" ht="10.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spans="1:26" ht="10.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0.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0.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0.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0.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0.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0.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0.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0.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0.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0.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0.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0.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0.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0.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0.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0.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0.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0.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0.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0.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0.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0.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0.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0.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0.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0.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0.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0.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0.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0.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26" ht="10.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spans="1:26" ht="10.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spans="1:26" ht="10.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spans="1:26" ht="10.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spans="1:26" ht="10.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spans="1:26" ht="10.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spans="1:26" ht="10.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spans="1:26" ht="10.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spans="1:26" ht="10.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spans="1:26" ht="10.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spans="1:26" ht="10.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spans="1:26" ht="10.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spans="1:26" ht="10.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spans="1:26" ht="10.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spans="1:26" ht="10.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spans="1:26" ht="10.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spans="1:26" ht="10.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spans="1:26" ht="10.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spans="1:26" ht="10.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spans="1:26" ht="10.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spans="1:26" ht="10.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spans="1:26" ht="10.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spans="1:26" ht="10.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spans="1:26" ht="10.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spans="1:26" ht="10.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spans="1:26" ht="10.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spans="1:26" ht="10.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spans="1:26" ht="10.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spans="1:26" ht="10.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spans="1:26" ht="10.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spans="1:26" ht="10.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spans="1:26" ht="10.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spans="1:26" ht="10.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spans="1:26" ht="10.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spans="1:26" ht="10.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spans="1:26" ht="10.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spans="1:26" ht="10.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spans="1:26" ht="10.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spans="1:26" ht="10.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spans="1:26" ht="10.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spans="1:26" ht="10.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spans="1:26" ht="10.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spans="1:26" ht="10.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spans="1:26" ht="10.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spans="1:26" ht="10.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spans="1:26" ht="10.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spans="1:26" ht="10.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spans="1:26" ht="10.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spans="1:26" ht="10.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spans="1:26" ht="10.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spans="1:26" ht="10.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spans="1:26" ht="10.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spans="1:26" ht="10.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spans="1:26" ht="10.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spans="1:26" ht="10.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spans="1:26" ht="10.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spans="1:26" ht="10.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spans="1:26" ht="10.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spans="1:26" ht="10.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spans="1:26" ht="10.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spans="1:26" ht="10.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spans="1:26" ht="10.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spans="1:26" ht="10.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spans="1:26" ht="10.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spans="1:26" ht="10.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spans="1:26" ht="10.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spans="1:26" ht="10.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spans="1:26" ht="10.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spans="1:26" ht="10.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spans="1:26" ht="10.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spans="1:26" ht="10.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spans="1:26" ht="10.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spans="1:26" ht="10.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spans="1:26" ht="10.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spans="1:26" ht="10.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spans="1:26" ht="10.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spans="1:26" ht="10.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spans="1:26" ht="10.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spans="1:26" ht="10.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spans="1:26" ht="10.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spans="1:26" ht="10.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spans="1:26" ht="10.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spans="1:26" ht="10.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spans="1:26" ht="10.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spans="1:26" ht="10.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spans="1:26" ht="10.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spans="1:26" ht="10.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spans="1:26" ht="10.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spans="1:26" ht="10.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spans="1:26" ht="10.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spans="1:26" ht="10.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spans="1:26" ht="10.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spans="1:26" ht="10.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spans="1:26" ht="10.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spans="1:26" ht="10.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spans="1:26" ht="10.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spans="1:26" ht="10.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spans="1:26" ht="10.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spans="1:26" ht="10.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spans="1:26" ht="10.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spans="1:26" ht="10.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spans="1:26" ht="10.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spans="1:26" ht="10.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spans="1:26" ht="10.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spans="1:26" ht="10.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spans="1:26" ht="10.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spans="1:26" ht="10.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spans="1:26" ht="10.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spans="1:26" ht="10.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spans="1:26" ht="10.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spans="1:26" ht="10.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spans="1:26" ht="10.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spans="1:26" ht="10.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spans="1:26" ht="10.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spans="1:26" ht="10.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spans="1:26" ht="10.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spans="1:26" ht="10.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spans="1:26" ht="10.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spans="1:26" ht="10.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spans="1:26" ht="10.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spans="1:26" ht="10.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spans="1:26" ht="10.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spans="1:26" ht="10.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spans="1:26" ht="10.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spans="1:26" ht="10.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spans="1:26" ht="10.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spans="1:26" ht="10.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spans="1:26" ht="10.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spans="1:26" ht="10.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spans="1:26" ht="10.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spans="1:26" ht="10.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spans="1:26" ht="10.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spans="1:26" ht="10.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0.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spans="1:26" ht="10.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0.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spans="1:26" ht="10.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spans="1:26" ht="10.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spans="1:26" ht="10.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spans="1:26" ht="10.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spans="1:26" ht="10.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0.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0.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spans="1:26" ht="10.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spans="1:26" ht="10.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spans="1:26" ht="10.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spans="1:26" ht="10.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spans="1:26" ht="10.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spans="1:26" ht="10.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spans="1:26" ht="10.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spans="1:26" ht="10.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spans="1:26" ht="10.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spans="1:26" ht="10.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spans="1:26" ht="10.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spans="1:26" ht="10.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spans="1:26" ht="10.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spans="1:26" ht="10.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spans="1:26" ht="10.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spans="1:26" ht="10.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spans="1:26" ht="10.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spans="1:26" ht="10.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spans="1:26" ht="10.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spans="1:26" ht="10.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spans="1:26" ht="10.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spans="1:26" ht="10.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spans="1:26" ht="10.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spans="1:26" ht="10.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spans="1:26" ht="10.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spans="1:26" ht="10.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spans="1:26" ht="10.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spans="1:26" ht="10.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spans="1:26" ht="10.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spans="1:26" ht="10.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spans="1:26" ht="10.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spans="1:26" ht="10.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spans="1:26" ht="10.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spans="1:26" ht="10.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spans="1:26" ht="10.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spans="1:26" ht="10.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spans="1:26" ht="10.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spans="1:26" ht="10.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spans="1:26" ht="10.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spans="1:26" ht="10.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spans="1:26" ht="10.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spans="1:26" ht="10.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spans="1:26" ht="10.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spans="1:26" ht="10.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spans="1:26" ht="10.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spans="1:26" ht="10.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spans="1:26" ht="10.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spans="1:26" ht="10.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spans="1:26" ht="10.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spans="1:26" ht="10.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spans="1:26" ht="10.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spans="1:26" ht="10.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spans="1:26" ht="10.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spans="1:26" ht="10.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spans="1:26" ht="10.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spans="1:26" ht="10.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spans="1:26" ht="10.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spans="1:26" ht="10.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spans="1:26" ht="10.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spans="1:26" ht="10.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spans="1:26" ht="10.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spans="1:26" ht="10.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spans="1:26" ht="10.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spans="1:26" ht="10.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spans="1:26" ht="10.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spans="1:26" ht="10.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spans="1:26" ht="10.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spans="1:26" ht="10.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spans="1:26" ht="10.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spans="1:26" ht="10.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spans="1:26" ht="10.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spans="1:26" ht="10.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spans="1:26" ht="10.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spans="1:26" ht="10.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spans="1:26" ht="10.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spans="1:26" ht="10.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spans="1:26" ht="10.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spans="1:26" ht="10.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spans="1:26" ht="10.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spans="1:26" ht="10.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spans="1:26" ht="10.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spans="1:26" ht="10.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spans="1:26" ht="10.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spans="1:26" ht="10.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0.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spans="1:26" ht="10.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0.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spans="1:26" ht="10.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spans="1:26" ht="10.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spans="1:26" ht="10.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spans="1:26" ht="10.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spans="1:26" ht="10.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0.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spans="1:26" ht="10.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spans="1:26" ht="10.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spans="1:26" ht="10.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spans="1:26" ht="10.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spans="1:26" ht="10.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spans="1:26" ht="10.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spans="1:26" ht="10.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spans="1:26" ht="10.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spans="1:26" ht="10.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spans="1:26" ht="10.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spans="1:26" ht="10.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spans="1:26" ht="10.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spans="1:26" ht="10.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spans="1:26" ht="10.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spans="1:26" ht="10.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spans="1:26" ht="10.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spans="1:26" ht="10.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spans="1:26" ht="10.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spans="1:26" ht="10.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spans="1:26" ht="10.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spans="1:26" ht="10.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spans="1:26" ht="10.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spans="1:26" ht="10.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spans="1:26" ht="10.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spans="1:26" ht="10.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spans="1:26" ht="10.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spans="1:26" ht="10.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spans="1:26" ht="10.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spans="1:26" ht="10.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spans="1:26" ht="10.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spans="1:26" ht="10.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spans="1:26" ht="10.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spans="1:26" ht="10.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spans="1:26" ht="10.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spans="1:26" ht="10.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spans="1:26" ht="10.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spans="1:26" ht="10.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spans="1:26" ht="10.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spans="1:26" ht="10.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spans="1:26" ht="10.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spans="1:26" ht="10.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spans="1:26" ht="10.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spans="1:26" ht="10.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spans="1:26" ht="10.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spans="1:26" ht="10.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spans="1:26" ht="10.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spans="1:26" ht="10.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spans="1:26" ht="10.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spans="1:26" ht="10.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spans="1:26" ht="10.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spans="1:26" ht="10.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spans="1:26" ht="10.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spans="1:26" ht="10.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spans="1:26" ht="10.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spans="1:26" ht="10.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spans="1:26" ht="10.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spans="1:26" ht="10.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spans="1:26" ht="10.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spans="1:26" ht="10.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spans="1:26" ht="10.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spans="1:26" ht="10.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spans="1:26" ht="10.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spans="1:26" ht="10.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spans="1:26" ht="10.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spans="1:26" ht="10.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spans="1:26" ht="10.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spans="1:26" ht="10.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spans="1:26" ht="10.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spans="1:26" ht="10.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spans="1:26" ht="10.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spans="1:26" ht="10.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spans="1:26" ht="10.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spans="1:26" ht="10.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spans="1:26" ht="10.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spans="1:26" ht="10.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spans="1:26" ht="10.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spans="1:26" ht="10.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spans="1:26" ht="10.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spans="1:26" ht="10.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spans="1:26" ht="10.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spans="1:26" ht="10.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spans="1:26" ht="10.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spans="1:26" ht="10.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spans="1:26" ht="10.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spans="1:26" ht="10.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spans="1:26" ht="10.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spans="1:26" ht="10.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spans="1:26" ht="10.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spans="1:26" ht="10.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spans="1:26" ht="10.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spans="1:26" ht="10.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spans="1:26" ht="10.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spans="1:26" ht="10.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spans="1:26" ht="10.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spans="1:26" ht="10.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spans="1:26" ht="10.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spans="1:26" ht="10.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spans="1:26" ht="10.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spans="1:26" ht="10.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spans="1:26" ht="10.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spans="1:26" ht="10.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spans="1:26" ht="10.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spans="1:26" ht="10.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spans="1:26" ht="10.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spans="1:26" ht="10.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spans="1:26" ht="10.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spans="1:26" ht="10.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spans="1:26" ht="10.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spans="1:26" ht="10.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spans="1:26" ht="10.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spans="1:26" ht="10.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spans="1:26" ht="10.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spans="1:26" ht="10.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spans="1:26" ht="10.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spans="1:26" ht="10.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spans="1:26" ht="10.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spans="1:26" ht="10.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spans="1:26" ht="10.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spans="1:26" ht="10.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spans="1:26" ht="10.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spans="1:26" ht="10.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spans="1:26" ht="10.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spans="1:26" ht="10.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spans="1:26" ht="10.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spans="1:26" ht="10.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spans="1:26" ht="10.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spans="1:26" ht="10.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spans="1:26" ht="10.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spans="1:26" ht="10.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spans="1:26" ht="10.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spans="1:26" ht="10.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spans="1:26" ht="10.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spans="1:26" ht="10.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spans="1:26" ht="10.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spans="1:26" ht="10.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spans="1:26" ht="10.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spans="1:26" ht="10.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spans="1:26" ht="10.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spans="1:26" ht="10.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spans="1:26" ht="10.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spans="1:26" ht="10.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spans="1:26" ht="10.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spans="1:26" ht="10.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spans="1:26" ht="10.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spans="1:26" ht="10.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spans="1:26" ht="10.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spans="1:26" ht="10.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spans="1:26" ht="10.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spans="1:26" ht="10.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spans="1:26" ht="10.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spans="1:26" ht="10.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spans="1:26" ht="10.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spans="1:26" ht="10.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spans="1:26" ht="10.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spans="1:26" ht="10.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spans="1:26" ht="10.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spans="1:26" ht="10.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spans="1:26" ht="10.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spans="1:26" ht="10.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spans="1:26" ht="10.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spans="1:26" ht="10.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spans="1:26" ht="10.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spans="1:26" ht="10.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spans="1:26" ht="10.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spans="1:26" ht="10.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spans="1:26" ht="10.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spans="1:26" ht="10.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spans="1:26" ht="10.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spans="1:26" ht="10.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spans="1:26" ht="10.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spans="1:26" ht="10.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spans="1:26" ht="10.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spans="1:26" ht="10.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spans="1:26" ht="10.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spans="1:26" ht="10.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spans="1:26" ht="10.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spans="1:26" ht="10.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spans="1:26" ht="10.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spans="1:26" ht="10.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spans="1:26" ht="10.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spans="1:26" ht="10.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spans="1:26" ht="10.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spans="1:26" ht="10.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spans="1:26" ht="10.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spans="1:26" ht="10.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spans="1:26" ht="10.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spans="1:26" ht="10.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spans="1:26" ht="10.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spans="1:26" ht="10.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spans="1:26" ht="10.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spans="1:26" ht="10.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spans="1:26" ht="10.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spans="1:26" ht="10.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spans="1:26" ht="10.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spans="1:26" ht="10.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spans="1:26" ht="10.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spans="1:26" ht="10.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spans="1:26" ht="10.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spans="1:26" ht="10.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spans="1:26" ht="10.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spans="1:26" ht="10.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spans="1:26" ht="10.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spans="1:26" ht="10.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spans="1:26" ht="10.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spans="1:26" ht="10.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spans="1:26" ht="10.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spans="1:26" ht="10.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spans="1:26" ht="10.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spans="1:26" ht="10.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spans="1:26" ht="10.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spans="1:26" ht="10.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spans="1:26" ht="10.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spans="1:26" ht="10.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spans="1:26" ht="10.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spans="1:26" ht="10.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spans="1:26" ht="10.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spans="1:26" ht="10.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spans="1:26" ht="10.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spans="1:26" ht="10.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spans="1:26" ht="10.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spans="1:26" ht="10.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spans="1:26" ht="10.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spans="1:26" ht="10.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spans="1:26" ht="10.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spans="1:26" ht="10.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spans="1:26" ht="10.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spans="1:26" ht="10.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spans="1:26" ht="10.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spans="1:26" ht="10.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spans="1:26" ht="10.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spans="1:26" ht="10.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spans="1:26" ht="10.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spans="1:26" ht="10.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spans="1:26" ht="10.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spans="1:26" ht="10.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spans="1:26" ht="10.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spans="1:26" ht="10.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spans="1:26" ht="10.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spans="1:26" ht="10.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spans="1:26" ht="10.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spans="1:26" ht="10.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spans="1:26" ht="10.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spans="1:26" ht="10.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spans="1:26" ht="10.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spans="1:26" ht="10.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spans="1:26" ht="10.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spans="1:26" ht="10.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spans="1:26" ht="10.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spans="1:26" ht="10.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spans="1:26" ht="10.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spans="1:26" ht="10.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spans="1:26" ht="10.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spans="1:26" ht="10.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spans="1:26" ht="10.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spans="1:26" ht="10.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spans="1:26" ht="10.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spans="1:26" ht="10.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spans="1:26" ht="10.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spans="1:26" ht="10.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spans="1:26" ht="10.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spans="1:26" ht="10.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spans="1:26" ht="10.5" customHeight="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spans="1:26" ht="10.5" customHeight="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spans="1:26" ht="10.5" customHeight="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spans="1:26" ht="10.5" customHeight="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</sheetData>
  <mergeCells count="73">
    <mergeCell ref="A28:C28"/>
    <mergeCell ref="D28:F28"/>
    <mergeCell ref="G28:I28"/>
    <mergeCell ref="A29:C29"/>
    <mergeCell ref="D29:F29"/>
    <mergeCell ref="G29:I29"/>
    <mergeCell ref="A26:C26"/>
    <mergeCell ref="D26:F26"/>
    <mergeCell ref="G26:I26"/>
    <mergeCell ref="A27:C27"/>
    <mergeCell ref="D27:F27"/>
    <mergeCell ref="G27:I27"/>
    <mergeCell ref="A24:B24"/>
    <mergeCell ref="D24:E24"/>
    <mergeCell ref="G24:H24"/>
    <mergeCell ref="A25:B25"/>
    <mergeCell ref="D25:E25"/>
    <mergeCell ref="G25:H25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I10:I11"/>
    <mergeCell ref="A12:I12"/>
    <mergeCell ref="B13:C13"/>
    <mergeCell ref="E13:F13"/>
    <mergeCell ref="H13:I13"/>
    <mergeCell ref="D14:E14"/>
    <mergeCell ref="G14:H14"/>
    <mergeCell ref="A8:B9"/>
    <mergeCell ref="C8:D9"/>
    <mergeCell ref="E8:E9"/>
    <mergeCell ref="F8:G9"/>
    <mergeCell ref="H8:H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E9FB"/>
    <pageSetUpPr fitToPage="1"/>
  </sheetPr>
  <dimension ref="A1:R66"/>
  <sheetViews>
    <sheetView tabSelected="1" view="pageBreakPreview" zoomScale="60" workbookViewId="0" topLeftCell="A1">
      <selection activeCell="P41" sqref="P41"/>
    </sheetView>
  </sheetViews>
  <sheetFormatPr defaultColWidth="9.140625" defaultRowHeight="15"/>
  <cols>
    <col min="1" max="1" width="4.7109375" style="1" customWidth="1"/>
    <col min="2" max="2" width="6.00390625" style="1" customWidth="1"/>
    <col min="3" max="3" width="9.28125" style="1" bestFit="1" customWidth="1"/>
    <col min="4" max="4" width="85.8515625" style="1" customWidth="1"/>
    <col min="5" max="5" width="5.421875" style="1" customWidth="1"/>
    <col min="6" max="6" width="16.00390625" style="1" customWidth="1"/>
    <col min="7" max="7" width="19.7109375" style="1" customWidth="1"/>
    <col min="8" max="8" width="25.8515625" style="1" customWidth="1"/>
    <col min="9" max="9" width="5.140625" style="1" customWidth="1"/>
    <col min="10" max="16384" width="9.140625" style="1" customWidth="1"/>
  </cols>
  <sheetData>
    <row r="1" spans="2:8" ht="24" thickBot="1">
      <c r="B1" s="59" t="s">
        <v>66</v>
      </c>
      <c r="C1" s="59"/>
      <c r="D1" s="59"/>
      <c r="E1" s="59"/>
      <c r="F1" s="59"/>
      <c r="G1" s="59"/>
      <c r="H1" s="59"/>
    </row>
    <row r="2" spans="1:9" s="4" customFormat="1" ht="27.75" thickBot="1" thickTop="1">
      <c r="A2" s="2"/>
      <c r="B2" s="60" t="s">
        <v>0</v>
      </c>
      <c r="C2" s="60"/>
      <c r="D2" s="60"/>
      <c r="E2" s="60"/>
      <c r="F2" s="60"/>
      <c r="G2" s="60"/>
      <c r="H2" s="61"/>
      <c r="I2" s="3"/>
    </row>
    <row r="3" spans="1:9" ht="38.25" thickBot="1">
      <c r="A3" s="5"/>
      <c r="B3" s="6" t="s">
        <v>1</v>
      </c>
      <c r="C3" s="7" t="s">
        <v>2</v>
      </c>
      <c r="D3" s="6" t="s">
        <v>3</v>
      </c>
      <c r="E3" s="7" t="s">
        <v>4</v>
      </c>
      <c r="F3" s="6" t="s">
        <v>5</v>
      </c>
      <c r="G3" s="7" t="s">
        <v>6</v>
      </c>
      <c r="H3" s="8" t="s">
        <v>7</v>
      </c>
      <c r="I3" s="9"/>
    </row>
    <row r="4" spans="1:9" ht="18.75">
      <c r="A4" s="5"/>
      <c r="B4" s="10">
        <v>1</v>
      </c>
      <c r="C4" s="11" t="s">
        <v>8</v>
      </c>
      <c r="D4" s="12" t="s">
        <v>9</v>
      </c>
      <c r="E4" s="13" t="s">
        <v>10</v>
      </c>
      <c r="F4" s="14">
        <f>(5445.5+106)*0.1</f>
        <v>555.15</v>
      </c>
      <c r="G4" s="15">
        <v>0</v>
      </c>
      <c r="H4" s="16">
        <f>F4*G4</f>
        <v>0</v>
      </c>
      <c r="I4" s="9"/>
    </row>
    <row r="5" spans="1:9" ht="19.5" thickBot="1">
      <c r="A5" s="5"/>
      <c r="B5" s="24"/>
      <c r="C5" s="25"/>
      <c r="D5" s="56" t="s">
        <v>26</v>
      </c>
      <c r="E5" s="26"/>
      <c r="F5" s="27"/>
      <c r="G5" s="28"/>
      <c r="H5" s="29"/>
      <c r="I5" s="9"/>
    </row>
    <row r="6" spans="1:8" ht="15.75" customHeight="1" thickBot="1">
      <c r="A6" s="5"/>
      <c r="B6" s="30">
        <v>2</v>
      </c>
      <c r="C6" s="31">
        <v>919112</v>
      </c>
      <c r="D6" s="32" t="s">
        <v>27</v>
      </c>
      <c r="E6" s="23" t="s">
        <v>11</v>
      </c>
      <c r="F6" s="33">
        <f>338.3+8+8+8+300</f>
        <v>662.3</v>
      </c>
      <c r="G6" s="34">
        <v>0</v>
      </c>
      <c r="H6" s="35">
        <f>F6*G6</f>
        <v>0</v>
      </c>
    </row>
    <row r="7" spans="1:8" ht="15.75" customHeight="1" thickBot="1">
      <c r="A7" s="5"/>
      <c r="B7" s="36">
        <v>3</v>
      </c>
      <c r="C7" s="11">
        <v>93811</v>
      </c>
      <c r="D7" s="12" t="s">
        <v>28</v>
      </c>
      <c r="E7" s="13" t="s">
        <v>12</v>
      </c>
      <c r="F7" s="14">
        <f>106+5445.5</f>
        <v>5551.5</v>
      </c>
      <c r="G7" s="37">
        <v>0</v>
      </c>
      <c r="H7" s="35">
        <f>F7*G7</f>
        <v>0</v>
      </c>
    </row>
    <row r="8" spans="1:8" ht="15.75" customHeight="1">
      <c r="A8" s="5"/>
      <c r="B8" s="36">
        <v>4</v>
      </c>
      <c r="C8" s="11">
        <v>113328</v>
      </c>
      <c r="D8" s="12" t="s">
        <v>29</v>
      </c>
      <c r="E8" s="13" t="s">
        <v>10</v>
      </c>
      <c r="F8" s="14">
        <f>106*(0.15+0.18+0.2-0.1)+171.2*(0.15+0.15+0.15-0.1)</f>
        <v>105.5</v>
      </c>
      <c r="G8" s="37">
        <v>0</v>
      </c>
      <c r="H8" s="16">
        <f>F8*G8</f>
        <v>0</v>
      </c>
    </row>
    <row r="9" spans="1:8" ht="15.75" customHeight="1" thickBot="1">
      <c r="A9" s="5"/>
      <c r="B9" s="24"/>
      <c r="C9" s="25"/>
      <c r="D9" s="56" t="s">
        <v>30</v>
      </c>
      <c r="E9" s="26"/>
      <c r="F9" s="27"/>
      <c r="G9" s="28"/>
      <c r="H9" s="29"/>
    </row>
    <row r="10" spans="1:8" ht="15.75" customHeight="1">
      <c r="A10" s="5"/>
      <c r="B10" s="36">
        <v>5</v>
      </c>
      <c r="C10" s="11">
        <v>12924</v>
      </c>
      <c r="D10" s="12" t="s">
        <v>41</v>
      </c>
      <c r="E10" s="13" t="s">
        <v>12</v>
      </c>
      <c r="F10" s="14">
        <f>913.4*0.5</f>
        <v>456.7</v>
      </c>
      <c r="G10" s="37">
        <v>0</v>
      </c>
      <c r="H10" s="16">
        <f>F10*G10</f>
        <v>0</v>
      </c>
    </row>
    <row r="11" spans="1:8" ht="15.75" customHeight="1" thickBot="1">
      <c r="A11" s="5"/>
      <c r="B11" s="24"/>
      <c r="C11" s="25"/>
      <c r="D11" s="56" t="s">
        <v>42</v>
      </c>
      <c r="E11" s="26"/>
      <c r="F11" s="27"/>
      <c r="G11" s="28"/>
      <c r="H11" s="29"/>
    </row>
    <row r="12" spans="1:8" ht="15.75" customHeight="1">
      <c r="A12" s="5"/>
      <c r="B12" s="36">
        <v>6</v>
      </c>
      <c r="C12" s="40" t="s">
        <v>31</v>
      </c>
      <c r="D12" s="12" t="s">
        <v>32</v>
      </c>
      <c r="E12" s="13" t="s">
        <v>33</v>
      </c>
      <c r="F12" s="14">
        <f>F8*2.2+F10*0.15*1.9</f>
        <v>362.2595</v>
      </c>
      <c r="G12" s="37">
        <v>0</v>
      </c>
      <c r="H12" s="16">
        <f>F12*G12</f>
        <v>0</v>
      </c>
    </row>
    <row r="13" spans="1:8" ht="15.75" customHeight="1" thickBot="1">
      <c r="A13" s="5"/>
      <c r="B13" s="24"/>
      <c r="C13" s="25"/>
      <c r="D13" s="56" t="s">
        <v>43</v>
      </c>
      <c r="E13" s="26"/>
      <c r="F13" s="27"/>
      <c r="G13" s="28"/>
      <c r="H13" s="29"/>
    </row>
    <row r="14" spans="1:8" ht="15.75" customHeight="1">
      <c r="A14" s="5"/>
      <c r="B14" s="36">
        <v>7</v>
      </c>
      <c r="C14" s="11">
        <v>18110</v>
      </c>
      <c r="D14" s="12" t="s">
        <v>34</v>
      </c>
      <c r="E14" s="13" t="s">
        <v>12</v>
      </c>
      <c r="F14" s="14">
        <f>106+171.2</f>
        <v>277.2</v>
      </c>
      <c r="G14" s="37">
        <v>0</v>
      </c>
      <c r="H14" s="16">
        <f>F14*G14</f>
        <v>0</v>
      </c>
    </row>
    <row r="15" spans="1:8" ht="15.75" customHeight="1" thickBot="1">
      <c r="A15" s="5"/>
      <c r="B15" s="24"/>
      <c r="C15" s="25"/>
      <c r="D15" s="56" t="s">
        <v>35</v>
      </c>
      <c r="E15" s="26"/>
      <c r="F15" s="27"/>
      <c r="G15" s="28"/>
      <c r="H15" s="29"/>
    </row>
    <row r="16" spans="1:8" ht="15.75" customHeight="1">
      <c r="A16" s="5"/>
      <c r="B16" s="36">
        <v>8</v>
      </c>
      <c r="C16" s="11">
        <v>56333</v>
      </c>
      <c r="D16" s="12" t="s">
        <v>36</v>
      </c>
      <c r="E16" s="13" t="s">
        <v>12</v>
      </c>
      <c r="F16" s="14">
        <f>2*171.2</f>
        <v>342.4</v>
      </c>
      <c r="G16" s="37">
        <v>0</v>
      </c>
      <c r="H16" s="16">
        <f>F16*G16</f>
        <v>0</v>
      </c>
    </row>
    <row r="17" spans="1:8" ht="15.75" customHeight="1" thickBot="1">
      <c r="A17" s="5"/>
      <c r="B17" s="24"/>
      <c r="C17" s="25"/>
      <c r="D17" s="56" t="s">
        <v>58</v>
      </c>
      <c r="E17" s="26"/>
      <c r="F17" s="27"/>
      <c r="G17" s="28"/>
      <c r="H17" s="29"/>
    </row>
    <row r="18" spans="1:8" ht="15.75" customHeight="1">
      <c r="A18" s="5"/>
      <c r="B18" s="36">
        <v>9</v>
      </c>
      <c r="C18" s="11">
        <v>56334</v>
      </c>
      <c r="D18" s="12" t="s">
        <v>37</v>
      </c>
      <c r="E18" s="13" t="s">
        <v>12</v>
      </c>
      <c r="F18" s="14">
        <v>106</v>
      </c>
      <c r="G18" s="37">
        <v>0</v>
      </c>
      <c r="H18" s="16">
        <f>F18*G18</f>
        <v>0</v>
      </c>
    </row>
    <row r="19" spans="1:8" ht="15.75" customHeight="1" thickBot="1">
      <c r="A19" s="5"/>
      <c r="B19" s="24"/>
      <c r="C19" s="25"/>
      <c r="D19" s="56" t="s">
        <v>38</v>
      </c>
      <c r="E19" s="26"/>
      <c r="F19" s="27"/>
      <c r="G19" s="28"/>
      <c r="H19" s="29"/>
    </row>
    <row r="20" spans="1:8" ht="15.75" customHeight="1">
      <c r="A20" s="5"/>
      <c r="B20" s="36">
        <v>10</v>
      </c>
      <c r="C20" s="11">
        <v>56144</v>
      </c>
      <c r="D20" s="12" t="s">
        <v>39</v>
      </c>
      <c r="E20" s="13" t="s">
        <v>12</v>
      </c>
      <c r="F20" s="14">
        <v>106</v>
      </c>
      <c r="G20" s="37">
        <v>0</v>
      </c>
      <c r="H20" s="16">
        <f>F20*G20</f>
        <v>0</v>
      </c>
    </row>
    <row r="21" spans="1:8" ht="15.75" customHeight="1" thickBot="1">
      <c r="A21" s="5"/>
      <c r="B21" s="24"/>
      <c r="C21" s="25"/>
      <c r="D21" s="56" t="s">
        <v>40</v>
      </c>
      <c r="E21" s="26"/>
      <c r="F21" s="27"/>
      <c r="G21" s="28"/>
      <c r="H21" s="29"/>
    </row>
    <row r="22" spans="1:8" ht="15.75" customHeight="1" thickBot="1">
      <c r="A22" s="5"/>
      <c r="B22" s="36">
        <v>11</v>
      </c>
      <c r="C22" s="11">
        <v>56962</v>
      </c>
      <c r="D22" s="12" t="s">
        <v>44</v>
      </c>
      <c r="E22" s="13" t="s">
        <v>12</v>
      </c>
      <c r="F22" s="14">
        <f>F10</f>
        <v>456.7</v>
      </c>
      <c r="G22" s="37">
        <v>0</v>
      </c>
      <c r="H22" s="35">
        <f>F22*G22</f>
        <v>0</v>
      </c>
    </row>
    <row r="23" spans="1:8" ht="15.75" customHeight="1">
      <c r="A23" s="5"/>
      <c r="B23" s="36">
        <v>12</v>
      </c>
      <c r="C23" s="11" t="s">
        <v>46</v>
      </c>
      <c r="D23" s="12" t="s">
        <v>65</v>
      </c>
      <c r="E23" s="13" t="s">
        <v>10</v>
      </c>
      <c r="F23" s="14">
        <f>5445.5*0.02</f>
        <v>108.91</v>
      </c>
      <c r="G23" s="37">
        <v>0</v>
      </c>
      <c r="H23" s="16">
        <f>F23*G23</f>
        <v>0</v>
      </c>
    </row>
    <row r="24" spans="1:8" ht="15.75" customHeight="1" thickBot="1">
      <c r="A24" s="5"/>
      <c r="B24" s="24"/>
      <c r="C24" s="25"/>
      <c r="D24" s="56" t="s">
        <v>64</v>
      </c>
      <c r="E24" s="26"/>
      <c r="F24" s="27"/>
      <c r="G24" s="28"/>
      <c r="H24" s="29"/>
    </row>
    <row r="25" spans="1:8" ht="15.75" customHeight="1">
      <c r="A25" s="5"/>
      <c r="B25" s="36">
        <v>13</v>
      </c>
      <c r="C25" s="58" t="s">
        <v>47</v>
      </c>
      <c r="D25" s="12" t="s">
        <v>45</v>
      </c>
      <c r="E25" s="13" t="s">
        <v>12</v>
      </c>
      <c r="F25" s="14">
        <f>106+171.2</f>
        <v>277.2</v>
      </c>
      <c r="G25" s="37">
        <v>0</v>
      </c>
      <c r="H25" s="16">
        <f>F25*G25</f>
        <v>0</v>
      </c>
    </row>
    <row r="26" spans="1:8" ht="15.75" customHeight="1" thickBot="1">
      <c r="A26" s="5"/>
      <c r="B26" s="24"/>
      <c r="C26" s="25"/>
      <c r="D26" s="56" t="s">
        <v>35</v>
      </c>
      <c r="E26" s="26"/>
      <c r="F26" s="27"/>
      <c r="G26" s="28"/>
      <c r="H26" s="29"/>
    </row>
    <row r="27" spans="1:8" ht="15.75" customHeight="1">
      <c r="A27" s="5"/>
      <c r="B27" s="36">
        <v>14</v>
      </c>
      <c r="C27" s="58" t="s">
        <v>49</v>
      </c>
      <c r="D27" s="12" t="s">
        <v>48</v>
      </c>
      <c r="E27" s="13" t="s">
        <v>12</v>
      </c>
      <c r="F27" s="14">
        <f>106+5445.5</f>
        <v>5551.5</v>
      </c>
      <c r="G27" s="37">
        <v>0</v>
      </c>
      <c r="H27" s="16">
        <f>F27*G27</f>
        <v>0</v>
      </c>
    </row>
    <row r="28" spans="1:8" ht="15.75" customHeight="1" thickBot="1">
      <c r="A28" s="5"/>
      <c r="B28" s="24"/>
      <c r="C28" s="25"/>
      <c r="D28" s="56" t="s">
        <v>50</v>
      </c>
      <c r="E28" s="26"/>
      <c r="F28" s="27"/>
      <c r="G28" s="28"/>
      <c r="H28" s="29"/>
    </row>
    <row r="29" spans="1:8" ht="15.75" customHeight="1">
      <c r="A29" s="5"/>
      <c r="B29" s="36">
        <v>15</v>
      </c>
      <c r="C29" s="57" t="s">
        <v>60</v>
      </c>
      <c r="D29" s="12" t="s">
        <v>59</v>
      </c>
      <c r="E29" s="13" t="s">
        <v>12</v>
      </c>
      <c r="F29" s="14">
        <f>106+5445.5</f>
        <v>5551.5</v>
      </c>
      <c r="G29" s="37">
        <v>0</v>
      </c>
      <c r="H29" s="16">
        <f>F29*G29</f>
        <v>0</v>
      </c>
    </row>
    <row r="30" spans="1:8" ht="15.75" customHeight="1" thickBot="1">
      <c r="A30" s="5"/>
      <c r="B30" s="24"/>
      <c r="C30" s="25"/>
      <c r="D30" s="56" t="s">
        <v>50</v>
      </c>
      <c r="E30" s="26"/>
      <c r="F30" s="27"/>
      <c r="G30" s="28"/>
      <c r="H30" s="29"/>
    </row>
    <row r="31" spans="1:8" ht="15.75" customHeight="1">
      <c r="A31" s="5"/>
      <c r="B31" s="36">
        <v>16</v>
      </c>
      <c r="C31" s="58" t="s">
        <v>62</v>
      </c>
      <c r="D31" s="12" t="s">
        <v>61</v>
      </c>
      <c r="E31" s="13" t="s">
        <v>12</v>
      </c>
      <c r="F31" s="14">
        <f>106+5445.5</f>
        <v>5551.5</v>
      </c>
      <c r="G31" s="37">
        <v>0</v>
      </c>
      <c r="H31" s="16">
        <f>F31*G31</f>
        <v>0</v>
      </c>
    </row>
    <row r="32" spans="1:8" ht="15.75" customHeight="1" thickBot="1">
      <c r="A32" s="5"/>
      <c r="B32" s="24"/>
      <c r="C32" s="25"/>
      <c r="D32" s="56" t="s">
        <v>50</v>
      </c>
      <c r="E32" s="26"/>
      <c r="F32" s="27"/>
      <c r="G32" s="28"/>
      <c r="H32" s="29"/>
    </row>
    <row r="33" spans="1:8" ht="15.75" customHeight="1" thickBot="1">
      <c r="A33" s="5"/>
      <c r="B33" s="36">
        <v>17</v>
      </c>
      <c r="C33" s="11">
        <v>572123</v>
      </c>
      <c r="D33" s="12" t="s">
        <v>51</v>
      </c>
      <c r="E33" s="13" t="s">
        <v>12</v>
      </c>
      <c r="F33" s="14">
        <f>F29</f>
        <v>5551.5</v>
      </c>
      <c r="G33" s="37">
        <v>0</v>
      </c>
      <c r="H33" s="35">
        <f>F33*G33</f>
        <v>0</v>
      </c>
    </row>
    <row r="34" spans="1:8" ht="17.25">
      <c r="A34" s="5"/>
      <c r="B34" s="36">
        <v>18</v>
      </c>
      <c r="C34" s="11">
        <v>572214</v>
      </c>
      <c r="D34" s="12" t="s">
        <v>13</v>
      </c>
      <c r="E34" s="13" t="s">
        <v>12</v>
      </c>
      <c r="F34" s="14">
        <f>5445.5+2*106</f>
        <v>5657.5</v>
      </c>
      <c r="G34" s="37">
        <v>0</v>
      </c>
      <c r="H34" s="16">
        <f>F34*G34</f>
        <v>0</v>
      </c>
    </row>
    <row r="35" spans="1:8" ht="15.75" thickBot="1">
      <c r="A35" s="5"/>
      <c r="B35" s="38"/>
      <c r="C35" s="18"/>
      <c r="D35" s="56" t="s">
        <v>14</v>
      </c>
      <c r="E35" s="20"/>
      <c r="F35" s="21"/>
      <c r="G35" s="39"/>
      <c r="H35" s="22"/>
    </row>
    <row r="36" spans="1:8" ht="17.25">
      <c r="A36" s="5"/>
      <c r="B36" s="36">
        <v>19</v>
      </c>
      <c r="C36" s="58" t="s">
        <v>54</v>
      </c>
      <c r="D36" s="12" t="s">
        <v>52</v>
      </c>
      <c r="E36" s="13" t="s">
        <v>12</v>
      </c>
      <c r="F36" s="14">
        <f>68.3+765.7*0.625</f>
        <v>546.8625</v>
      </c>
      <c r="G36" s="37">
        <v>0</v>
      </c>
      <c r="H36" s="16">
        <f>F36*G36</f>
        <v>0</v>
      </c>
    </row>
    <row r="37" spans="1:8" ht="15.75" thickBot="1">
      <c r="A37" s="5"/>
      <c r="B37" s="24"/>
      <c r="C37" s="25"/>
      <c r="D37" s="56" t="s">
        <v>53</v>
      </c>
      <c r="E37" s="26"/>
      <c r="F37" s="27"/>
      <c r="G37" s="28"/>
      <c r="H37" s="29"/>
    </row>
    <row r="38" spans="1:8" ht="15">
      <c r="A38" s="5"/>
      <c r="B38" s="36">
        <v>20</v>
      </c>
      <c r="C38" s="58" t="s">
        <v>63</v>
      </c>
      <c r="D38" s="12" t="s">
        <v>55</v>
      </c>
      <c r="E38" s="13" t="s">
        <v>57</v>
      </c>
      <c r="F38" s="14">
        <v>2</v>
      </c>
      <c r="G38" s="37">
        <v>0</v>
      </c>
      <c r="H38" s="16">
        <f>F38*G38</f>
        <v>0</v>
      </c>
    </row>
    <row r="39" spans="1:8" ht="15.75" thickBot="1">
      <c r="A39" s="5"/>
      <c r="B39" s="24"/>
      <c r="C39" s="25"/>
      <c r="D39" s="56" t="s">
        <v>56</v>
      </c>
      <c r="E39" s="26"/>
      <c r="F39" s="27"/>
      <c r="G39" s="28"/>
      <c r="H39" s="29"/>
    </row>
    <row r="40" spans="1:18" ht="17.25" customHeight="1">
      <c r="A40" s="5"/>
      <c r="B40" s="10">
        <v>21</v>
      </c>
      <c r="C40" s="40" t="s">
        <v>15</v>
      </c>
      <c r="D40" s="12" t="s">
        <v>16</v>
      </c>
      <c r="E40" s="13" t="s">
        <v>17</v>
      </c>
      <c r="F40" s="14">
        <v>1</v>
      </c>
      <c r="G40" s="37">
        <v>0</v>
      </c>
      <c r="H40" s="16">
        <f>F40*G40</f>
        <v>0</v>
      </c>
      <c r="R40" s="41"/>
    </row>
    <row r="41" spans="1:18" ht="15.75" thickBot="1">
      <c r="A41" s="5"/>
      <c r="B41" s="17"/>
      <c r="C41" s="25"/>
      <c r="D41" s="56" t="s">
        <v>18</v>
      </c>
      <c r="E41" s="26"/>
      <c r="F41" s="27"/>
      <c r="G41" s="28"/>
      <c r="H41" s="29"/>
      <c r="Q41" s="41"/>
      <c r="R41" s="41"/>
    </row>
    <row r="42" spans="1:18" ht="17.25" customHeight="1" thickBot="1">
      <c r="A42" s="5"/>
      <c r="B42" s="30">
        <v>22</v>
      </c>
      <c r="C42" s="42">
        <v>113763</v>
      </c>
      <c r="D42" s="43" t="s">
        <v>19</v>
      </c>
      <c r="E42" s="23" t="s">
        <v>11</v>
      </c>
      <c r="F42" s="33">
        <f>F6</f>
        <v>662.3</v>
      </c>
      <c r="G42" s="34">
        <v>0</v>
      </c>
      <c r="H42" s="35">
        <f>F42*G42</f>
        <v>0</v>
      </c>
      <c r="Q42" s="41"/>
      <c r="R42" s="41"/>
    </row>
    <row r="43" spans="1:18" ht="15">
      <c r="A43" s="5"/>
      <c r="B43" s="10">
        <v>23</v>
      </c>
      <c r="C43" s="11">
        <v>931323</v>
      </c>
      <c r="D43" s="13" t="s">
        <v>20</v>
      </c>
      <c r="E43" s="13" t="s">
        <v>11</v>
      </c>
      <c r="F43" s="14">
        <f>F42</f>
        <v>662.3</v>
      </c>
      <c r="G43" s="37">
        <v>0</v>
      </c>
      <c r="H43" s="16">
        <f>F43*G43</f>
        <v>0</v>
      </c>
      <c r="Q43" s="41"/>
      <c r="R43" s="41"/>
    </row>
    <row r="44" spans="1:18" ht="15.75" customHeight="1" thickBot="1">
      <c r="A44" s="5"/>
      <c r="B44" s="17"/>
      <c r="C44" s="18"/>
      <c r="D44" s="56" t="s">
        <v>21</v>
      </c>
      <c r="E44" s="20"/>
      <c r="F44" s="21"/>
      <c r="G44" s="44"/>
      <c r="H44" s="22"/>
      <c r="Q44" s="41"/>
      <c r="R44" s="41"/>
    </row>
    <row r="45" spans="1:18" ht="15.75" thickBot="1">
      <c r="A45" s="5"/>
      <c r="B45" s="24"/>
      <c r="C45" s="25"/>
      <c r="D45" s="56" t="s">
        <v>22</v>
      </c>
      <c r="E45" s="26"/>
      <c r="F45" s="27"/>
      <c r="G45" s="28"/>
      <c r="H45" s="29"/>
      <c r="Q45" s="41"/>
      <c r="R45" s="41"/>
    </row>
    <row r="46" spans="1:18" ht="15.75" thickBot="1">
      <c r="A46" s="5"/>
      <c r="B46" s="45"/>
      <c r="C46" s="46"/>
      <c r="D46" s="47" t="s">
        <v>23</v>
      </c>
      <c r="E46" s="48"/>
      <c r="F46" s="33"/>
      <c r="G46" s="33"/>
      <c r="H46" s="49">
        <f>SUM(H4:H45)</f>
        <v>0</v>
      </c>
      <c r="Q46" s="41"/>
      <c r="R46" s="41"/>
    </row>
    <row r="47" spans="1:18" ht="15.75" thickTop="1">
      <c r="A47" s="19"/>
      <c r="B47" s="19"/>
      <c r="C47" s="5"/>
      <c r="D47" s="12" t="s">
        <v>24</v>
      </c>
      <c r="E47" s="12"/>
      <c r="F47" s="14"/>
      <c r="G47" s="14"/>
      <c r="H47" s="50">
        <f>H46*0.21</f>
        <v>0</v>
      </c>
      <c r="Q47" s="41"/>
      <c r="R47" s="41"/>
    </row>
    <row r="48" spans="1:8" ht="19.5" thickBot="1">
      <c r="A48" s="19"/>
      <c r="C48" s="5"/>
      <c r="D48" s="51" t="s">
        <v>25</v>
      </c>
      <c r="E48" s="51"/>
      <c r="F48" s="52"/>
      <c r="G48" s="52"/>
      <c r="H48" s="53">
        <f>H46*1.21</f>
        <v>0</v>
      </c>
    </row>
    <row r="49" ht="11.25" customHeight="1" thickTop="1"/>
    <row r="50" ht="7.5" customHeight="1"/>
    <row r="54" spans="3:9" ht="15">
      <c r="C54" s="19"/>
      <c r="D54" s="19"/>
      <c r="E54" s="19"/>
      <c r="F54" s="54"/>
      <c r="G54" s="19"/>
      <c r="H54" s="19"/>
      <c r="I54" s="19"/>
    </row>
    <row r="55" spans="3:9" ht="15">
      <c r="C55" s="19"/>
      <c r="D55" s="19"/>
      <c r="E55" s="19"/>
      <c r="F55" s="54"/>
      <c r="G55" s="19"/>
      <c r="H55" s="19"/>
      <c r="I55" s="19"/>
    </row>
    <row r="56" spans="1:9" ht="15">
      <c r="A56" s="19"/>
      <c r="B56" s="19"/>
      <c r="C56" s="55"/>
      <c r="D56" s="19"/>
      <c r="E56" s="19"/>
      <c r="F56" s="54"/>
      <c r="G56" s="19"/>
      <c r="H56" s="19"/>
      <c r="I56" s="19"/>
    </row>
    <row r="57" spans="1:9" ht="15">
      <c r="A57" s="19"/>
      <c r="B57" s="19"/>
      <c r="C57" s="55"/>
      <c r="D57" s="19"/>
      <c r="E57" s="19"/>
      <c r="F57" s="54"/>
      <c r="G57" s="19"/>
      <c r="H57" s="19"/>
      <c r="I57" s="19"/>
    </row>
    <row r="58" spans="1:9" ht="1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5">
      <c r="A60" s="19"/>
      <c r="B60" s="19"/>
      <c r="C60" s="19"/>
      <c r="D60" s="19"/>
      <c r="E60" s="19"/>
      <c r="F60" s="19"/>
      <c r="G60" s="19"/>
      <c r="H60" s="19"/>
      <c r="I60" s="19"/>
    </row>
    <row r="61" spans="1:2" ht="15">
      <c r="A61" s="19"/>
      <c r="B61" s="19"/>
    </row>
    <row r="62" spans="1:2" ht="15">
      <c r="A62" s="19"/>
      <c r="B62" s="19"/>
    </row>
    <row r="63" spans="1:2" ht="15">
      <c r="A63" s="19"/>
      <c r="B63" s="19"/>
    </row>
    <row r="64" spans="1:2" ht="15">
      <c r="A64" s="19"/>
      <c r="B64" s="19"/>
    </row>
    <row r="65" spans="1:2" ht="15">
      <c r="A65" s="19"/>
      <c r="B65" s="19"/>
    </row>
    <row r="66" spans="1:2" ht="15">
      <c r="A66" s="19"/>
      <c r="B66" s="19"/>
    </row>
  </sheetData>
  <mergeCells count="2">
    <mergeCell ref="B1:H1"/>
    <mergeCell ref="B2:H2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trusted_user</dc:creator>
  <cp:keywords/>
  <dc:description/>
  <cp:lastModifiedBy>Karel Motal</cp:lastModifiedBy>
  <cp:lastPrinted>2019-11-14T13:16:56Z</cp:lastPrinted>
  <dcterms:created xsi:type="dcterms:W3CDTF">2019-11-14T09:26:15Z</dcterms:created>
  <dcterms:modified xsi:type="dcterms:W3CDTF">2019-11-21T09:31:49Z</dcterms:modified>
  <cp:category/>
  <cp:version/>
  <cp:contentType/>
  <cp:contentStatus/>
</cp:coreProperties>
</file>