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228"/>
  <workbookPr/>
  <bookViews>
    <workbookView xWindow="65416" yWindow="65416" windowWidth="29040" windowHeight="15840" activeTab="0"/>
  </bookViews>
  <sheets>
    <sheet name="Rekapitulace stavby" sheetId="1" r:id="rId1"/>
    <sheet name="SO 01 - Sjezd ma pozemek ..." sheetId="2" r:id="rId2"/>
    <sheet name="Pokyny pro vyplnění" sheetId="3" r:id="rId3"/>
  </sheets>
  <definedNames>
    <definedName name="_xlnm._FilterDatabase" localSheetId="1" hidden="1">'SO 01 - Sjezd ma pozemek ...'!$C$89:$K$273</definedName>
    <definedName name="_xlnm.Print_Area" localSheetId="2">'Pokyny pro vyplnění'!$B$2:$K$71,'Pokyny pro vyplnění'!$B$74:$K$118,'Pokyny pro vyplnění'!$B$121:$K$190,'Pokyny pro vyplnění'!$B$198:$K$218</definedName>
    <definedName name="_xlnm.Print_Area" localSheetId="0">'Rekapitulace stavby'!$D$4:$AO$36,'Rekapitulace stavby'!$C$42:$AQ$56</definedName>
    <definedName name="_xlnm.Print_Area" localSheetId="1">'SO 01 - Sjezd ma pozemek ...'!$C$4:$J$39,'SO 01 - Sjezd ma pozemek ...'!$C$45:$J$71,'SO 01 - Sjezd ma pozemek ...'!$C$77:$K$273</definedName>
    <definedName name="_xlnm.Print_Titles" localSheetId="0">'Rekapitulace stavby'!$52:$52</definedName>
    <definedName name="_xlnm.Print_Titles" localSheetId="1">'SO 01 - Sjezd ma pozemek ...'!$89:$89</definedName>
  </definedNames>
  <calcPr calcId="191029"/>
  <extLst/>
</workbook>
</file>

<file path=xl/sharedStrings.xml><?xml version="1.0" encoding="utf-8"?>
<sst xmlns="http://schemas.openxmlformats.org/spreadsheetml/2006/main" count="2454" uniqueCount="539">
  <si>
    <t>Export Komplet</t>
  </si>
  <si>
    <t>VZ</t>
  </si>
  <si>
    <t>2.0</t>
  </si>
  <si>
    <t>ZAMOK</t>
  </si>
  <si>
    <t>False</t>
  </si>
  <si>
    <t>{aec972e3-cda7-4ebf-9239-858991325b81}</t>
  </si>
  <si>
    <t>0,01</t>
  </si>
  <si>
    <t>21</t>
  </si>
  <si>
    <t>15</t>
  </si>
  <si>
    <t>REKAPITULACE STAVBY</t>
  </si>
  <si>
    <t>v ---  níže se nacházejí doplnkové a pomocné údaje k sestavám  --- v</t>
  </si>
  <si>
    <t>Návod na vyplnění</t>
  </si>
  <si>
    <t>0,001</t>
  </si>
  <si>
    <t>Kód:</t>
  </si>
  <si>
    <t>19057</t>
  </si>
  <si>
    <t>Měnit lze pouze buňky se žlutým podbarvením!
1) v Rekapitulaci stavby vyplňte údaje o Uchazeči (přenesou se do ostatních sestav i v jiných listech)
2) na vybraných listech vyplňte v sestavě Soupis prací ceny u položek</t>
  </si>
  <si>
    <t>Stavba:</t>
  </si>
  <si>
    <t>Sjezd na pozemek p.č. 890/83 v k.ú. Říčany</t>
  </si>
  <si>
    <t>KSO:</t>
  </si>
  <si>
    <t/>
  </si>
  <si>
    <t>CC-CZ:</t>
  </si>
  <si>
    <t>Místo:</t>
  </si>
  <si>
    <t>Říčany</t>
  </si>
  <si>
    <t>Datum:</t>
  </si>
  <si>
    <t>15. 10. 2019</t>
  </si>
  <si>
    <t>Zadavatel:</t>
  </si>
  <si>
    <t>IČ:</t>
  </si>
  <si>
    <t>Středočeský kraj</t>
  </si>
  <si>
    <t>DIČ:</t>
  </si>
  <si>
    <t>Uchazeč:</t>
  </si>
  <si>
    <t>Vyplň údaj</t>
  </si>
  <si>
    <t>Projektant:</t>
  </si>
  <si>
    <t>Ing. Roman Tichnovský, Na Karlově 94 Benešov</t>
  </si>
  <si>
    <t>True</t>
  </si>
  <si>
    <t>Zpracovatel:</t>
  </si>
  <si>
    <t>František Mrázek</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</si>
  <si>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</si>
  <si>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</si>
  <si>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</si>
  <si>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</si>
  <si>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</si>
  <si>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</si>
  <si>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</si>
  <si>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</si>
  <si>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</si>
  <si>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</si>
  <si>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</si>
  <si>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</si>
  <si>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</si>
  <si>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</si>
  <si>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</si>
  <si>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</si>
  <si>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</si>
  <si>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</si>
  <si>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</si>
  <si>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</si>
  <si>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</si>
  <si>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</si>
  <si>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</si>
  <si>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</si>
  <si>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</si>
  <si>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</si>
  <si>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</si>
  <si>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</si>
  <si>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</si>
  <si>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</si>
  <si>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</si>
  <si>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</si>
  <si>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</si>
  <si>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</si>
  <si>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</si>
  <si>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</si>
  <si>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</si>
  <si>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</si>
  <si>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</si>
  <si>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</si>
  <si>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</si>
  <si>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01</t>
  </si>
  <si>
    <t>Sjezd ma pozemek p.č. 890/83 v k.ú. Říčany</t>
  </si>
  <si>
    <t>STA</t>
  </si>
  <si>
    <t>1</t>
  </si>
  <si>
    <t>{525beae4-ec61-4998-b513-0dfec29f9ee2}</t>
  </si>
  <si>
    <t>2</t>
  </si>
  <si>
    <t>KRYCÍ LIST SOUPISU PRACÍ</t>
  </si>
  <si>
    <t>Objekt:</t>
  </si>
  <si>
    <t>SO 01 - Sjezd ma pozemek p.č. 890/83 v k.ú. Říčany</t>
  </si>
  <si>
    <t>Ing. Roman Tichovský, Na Karlově 94 Benešov</t>
  </si>
  <si>
    <t>REKAPITULACE ČLENĚNÍ SOUPISU PRACÍ</t>
  </si>
  <si>
    <t>Kód dílu - Popis</t>
  </si>
  <si>
    <t>Cena celkem [CZK]</t>
  </si>
  <si>
    <t>-1</t>
  </si>
  <si>
    <t>HSV - Práce a dodávky HSV</t>
  </si>
  <si>
    <t xml:space="preserve">    1 - Zemní práce</t>
  </si>
  <si>
    <t xml:space="preserve">    2 - Zakládání</t>
  </si>
  <si>
    <t xml:space="preserve">    5 - Komunikace pozemní</t>
  </si>
  <si>
    <t xml:space="preserve">    9 - Ostatní konstrukce a práce, bourání</t>
  </si>
  <si>
    <t xml:space="preserve">    998 - Přesun hmot</t>
  </si>
  <si>
    <t>M - Práce a dodávky M</t>
  </si>
  <si>
    <t xml:space="preserve">    46-M - Zemní práce při extr.mont.pracích</t>
  </si>
  <si>
    <t>VRN - Vedlejší rozpočtové náklady</t>
  </si>
  <si>
    <t xml:space="preserve">    VRN3 - Zařízení staveniště</t>
  </si>
  <si>
    <t xml:space="preserve">    VRN7 - Provozní vlivy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</si>
  <si>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</si>
  <si>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</si>
  <si>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</si>
  <si>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</si>
  <si>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</si>
  <si>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</si>
  <si>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</si>
  <si>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</si>
  <si>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</si>
  <si>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</si>
  <si>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</si>
  <si>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</si>
  <si>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</si>
  <si>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</si>
  <si>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</si>
  <si>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</si>
  <si>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</si>
  <si>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27</t>
  </si>
  <si>
    <t>K</t>
  </si>
  <si>
    <t>113107112</t>
  </si>
  <si>
    <t>Odstranění podkladů nebo krytů ručně s přemístěním hmot na skládku na vzdálenost do 3 m nebo s naložením na dopravní prostředek z kameniva těženého, o tl. vrstvy přes 100 do 200 mm</t>
  </si>
  <si>
    <t>m2</t>
  </si>
  <si>
    <t>CS ÚRS 2019 02</t>
  </si>
  <si>
    <t>4</t>
  </si>
  <si>
    <t>1711849010</t>
  </si>
  <si>
    <t>PSC</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</si>
  <si>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</si>
  <si>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VV</t>
  </si>
  <si>
    <t>"část komunikace"</t>
  </si>
  <si>
    <t>(7,0+6,0+7,5)*0,5</t>
  </si>
  <si>
    <t>Součet</t>
  </si>
  <si>
    <t>28</t>
  </si>
  <si>
    <t>113107126</t>
  </si>
  <si>
    <t>Odstranění podkladů nebo krytů ručně s přemístěním hmot na skládku na vzdálenost do 3 m nebo s naložením na dopravní prostředek z kameniva hrubého drceného se štětem, o tl. vrstvy přes 250 do 450 mm</t>
  </si>
  <si>
    <t>1476753286</t>
  </si>
  <si>
    <t>29</t>
  </si>
  <si>
    <t>113107143</t>
  </si>
  <si>
    <t>Odstranění podkladů nebo krytů ručně s přemístěním hmot na skládku na vzdálenost do 3 m nebo s naložením na dopravní prostředek živičných, o tl. vrstvy přes 100 do 150 mm</t>
  </si>
  <si>
    <t>-538207536</t>
  </si>
  <si>
    <t>113154114</t>
  </si>
  <si>
    <t>Frézování živičného podkladu nebo krytu s naložením na dopravní prostředek plochy do 500 m2 bez překážek v trase pruhu šířky do 0,5 m, tloušťky vrstvy 100 mm</t>
  </si>
  <si>
    <t>2051234018</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</si>
  <si>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</si>
  <si>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26</t>
  </si>
  <si>
    <t>119001421</t>
  </si>
  <si>
    <t>Dočasné zajištění podzemního potrubí nebo vedení ve výkopišti ve stavu i poloze , ve kterých byla na začátku zemních prací a to s podepřením, vzepřením nebo vyvěšením, příp. s ochranným bedněním, se zřízením a odstraněním zajišťovací konstrukce, s opotřebením hmot kabelů a kabelových tratí z volně ložených kabelů a to do 3 kabelů</t>
  </si>
  <si>
    <t>m</t>
  </si>
  <si>
    <t>-1297020332</t>
  </si>
  <si>
    <t xml:space="preserve">Poznámka k souboru cen: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t>
  </si>
  <si>
    <t>5</t>
  </si>
  <si>
    <t>34</t>
  </si>
  <si>
    <t>119003211</t>
  </si>
  <si>
    <t>Pomocné konstrukce při zabezpečení výkopu svislé ocelové mobilní oplocení, výšky do 1,5 m panely s reflexními signalizačními pruhy zřízení</t>
  </si>
  <si>
    <t>1001059697</t>
  </si>
  <si>
    <t xml:space="preserve">Poznámka k souboru cen:
1. V ceně zřízení -2121, -2131, -2411, -3211, -3212, -3213, -3215, -3217, -3121, -3223, -3227 jsou započteny i náklady na opotřebení.
2. V ceně zřízení mobilního oplocení -3211, -3213, -3217, -3223, -3227 je zahrnuto i opotřebení betonové patky, vzpěry, spojky.
3. Položku -2411 lze použít pouze pro šířku výkopu do 1,0 m.
4. V položce -3131 jsou započteny i náklady na dřevěný sloupek.
5. U položek -2311, -4111, -4121 je uvažováno se 100% opotřebením. Bezpečný vlez nebo výlez se zpravidla umisťuje po 20 m délky výkopu.
6. Položky tohoto souboru cen jsou určeny k ocenění pomocných konstrukcí sloužících k zabezpečení výkopů (BOZP) na veřejných prostranstvích (v obcích, na komunikacích apod.). Položky nelze užít k ocenění zařízení staveniště, pokud se toto oceňuje pomocí VRN.
</t>
  </si>
  <si>
    <t>"zabezpečení komunikace" 7,0+7,5+6,0</t>
  </si>
  <si>
    <t>35</t>
  </si>
  <si>
    <t>119003212</t>
  </si>
  <si>
    <t>Pomocné konstrukce při zabezpečení výkopu svislé ocelové mobilní oplocení, výšky do 1,5 m panely s reflexními signalizačními pruhy odstranění</t>
  </si>
  <si>
    <t>-110551926</t>
  </si>
  <si>
    <t>30</t>
  </si>
  <si>
    <t>121101101</t>
  </si>
  <si>
    <t>Sejmutí ornice nebo lesní půdy s vodorovným přemístěním na hromady v místě upotřebení nebo na dočasné či trvalé skládky se složením, na vzdálenost do 50 m</t>
  </si>
  <si>
    <t>m3</t>
  </si>
  <si>
    <t>-1940556865</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</si>
  <si>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</si>
  <si>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9,0*9,25</t>
  </si>
  <si>
    <t>(7,5*7,5)-((3,141*7,5*7,5)/4)</t>
  </si>
  <si>
    <t>Mezisoučet</t>
  </si>
  <si>
    <t>3</t>
  </si>
  <si>
    <t>95,33*0,3</t>
  </si>
  <si>
    <t>33</t>
  </si>
  <si>
    <t>121112012</t>
  </si>
  <si>
    <t>Sejmutí ornice ručně bez vodorovného přemístění s naložením na dopravní prostředek nebo s odhozením do 3 m tloušťky vrstvy přes 150 mm</t>
  </si>
  <si>
    <t>-194617514</t>
  </si>
  <si>
    <t>(6*6)-((3,141*6*6)/4)</t>
  </si>
  <si>
    <t>7,731*0,3</t>
  </si>
  <si>
    <t>31</t>
  </si>
  <si>
    <t>122201101</t>
  </si>
  <si>
    <t>Odkopávky a prokopávky nezapažené s přehozením výkopku na vzdálenost do 3 m nebo s naložením na dopravní prostředek v hornině tř. 3 do 100 m3</t>
  </si>
  <si>
    <t>172927558</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</si>
  <si>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</si>
  <si>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103,061*0,6</t>
  </si>
  <si>
    <t>32</t>
  </si>
  <si>
    <t>122201109</t>
  </si>
  <si>
    <t>Odkopávky a prokopávky nezapažené s přehozením výkopku na vzdálenost do 3 m nebo s naložením na dopravní prostředek v hornině tř. 3 Příplatek k cenám za lepivost horniny tř. 3</t>
  </si>
  <si>
    <t>-880639698</t>
  </si>
  <si>
    <t>"předpoklad lepivost 75%"</t>
  </si>
  <si>
    <t>61,837*0,75</t>
  </si>
  <si>
    <t>6</t>
  </si>
  <si>
    <t>162701105</t>
  </si>
  <si>
    <t>Vodorovné přemístění výkopku nebo sypaniny po suchu na obvyklém dopravním prostředku, bez naložení výkopku, avšak se složením bez rozhrnutí z horniny tř. 1 až 4 na vzdálenost přes 9 000 do 10 000 m</t>
  </si>
  <si>
    <t>-1650160621</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</si>
  <si>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</si>
  <si>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8</t>
  </si>
  <si>
    <t>171201201</t>
  </si>
  <si>
    <t>Uložení sypaniny na skládky</t>
  </si>
  <si>
    <t>1670010745</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</si>
  <si>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</si>
  <si>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9</t>
  </si>
  <si>
    <t>171201211</t>
  </si>
  <si>
    <t>Poplatek za uložení stavebního odpadu na skládce (skládkovné) zeminy a kameniva zatříděného do Katalogu odpadů pod kódem 170 504</t>
  </si>
  <si>
    <t>t</t>
  </si>
  <si>
    <t>1637757639</t>
  </si>
  <si>
    <t xml:space="preserve">Poznámka k souboru cen:
1. Ceny uvedené v souboru cen lze po dohodě upravit podle místních podmínek.
</t>
  </si>
  <si>
    <t>61,837*1,8</t>
  </si>
  <si>
    <t>44</t>
  </si>
  <si>
    <t>181301105</t>
  </si>
  <si>
    <t>Rozprostření a urovnání ornice v rovině nebo ve svahu sklonu do 1:5 při souvislé ploše do 500 m2, tl. vrstvy přes 250 do 300 mm</t>
  </si>
  <si>
    <t>-50641975</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</si>
  <si>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</si>
  <si>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3,141*15/4*2,0</t>
  </si>
  <si>
    <t>3,141*12/4*2,0</t>
  </si>
  <si>
    <t>(2+3)*2</t>
  </si>
  <si>
    <t>45</t>
  </si>
  <si>
    <t>181951101</t>
  </si>
  <si>
    <t>Úprava pláně vyrovnáním výškových rozdílů v hornině tř. 1 až 4 bez zhutnění</t>
  </si>
  <si>
    <t>660158399</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</si>
  <si>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</si>
  <si>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Zakládání</t>
  </si>
  <si>
    <t>11</t>
  </si>
  <si>
    <t>215901101</t>
  </si>
  <si>
    <t>Zhutnění podloží pod násypy z rostlé horniny tř. 1 až 4 z hornin soudružných do 92 % PS a nesoudržných sypkých relativní ulehlosti I(d) do 0,8</t>
  </si>
  <si>
    <t>1117653619</t>
  </si>
  <si>
    <t xml:space="preserve">Poznámka k souboru cen:
1. Cena je určena pro zhutnění ploch vodorovných nebo ve sklonu do 1 : 5, je-li předepsáno zhutnění do hloubky 0,7 m od pláně.
2. Cenu nelze použít pro zhutnění podloží z hornin konzistence kašovité až tekoucí.
3. Míru zhutnění podloží předepisuje projekt.
4. Množství jednotek se určí v m2 půdorysné plochy zhutněného podloží.
</t>
  </si>
  <si>
    <t>Komunikace pozemní</t>
  </si>
  <si>
    <t>39</t>
  </si>
  <si>
    <t>564671111</t>
  </si>
  <si>
    <t>Podklad z kameniva hrubého drceného vel. 63-125 mm, s rozprostřením a zhutněním, po zhutnění tl. 250 mm</t>
  </si>
  <si>
    <t>653723595</t>
  </si>
  <si>
    <t>43</t>
  </si>
  <si>
    <t>564732111</t>
  </si>
  <si>
    <t>Podklad nebo kryt z vibrovaného štěrku VŠ s rozprostřením, vlhčením a zhutněním, po zhutnění tl. 100 mm</t>
  </si>
  <si>
    <t>-1839312066</t>
  </si>
  <si>
    <t>42</t>
  </si>
  <si>
    <t>564750114</t>
  </si>
  <si>
    <t>Podklad nebo kryt z kameniva hrubého drceného vel. 16-32 mm s rozprostřením a zhutněním, po zhutnění tl. 180 mm</t>
  </si>
  <si>
    <t>603829065</t>
  </si>
  <si>
    <t>40</t>
  </si>
  <si>
    <t>564770011</t>
  </si>
  <si>
    <t>Podklad nebo kryt z kameniva hrubého drceného vel. 8-16 mm s rozprostřením a zhutněním, po zhutnění tl. 250 mm</t>
  </si>
  <si>
    <t>-581359946</t>
  </si>
  <si>
    <t>41</t>
  </si>
  <si>
    <t>577144141</t>
  </si>
  <si>
    <t>Asfaltový beton vrstva obrusná ACO 11 (ABS) s rozprostřením a se zhutněním z modifikovaného asfaltu v pruhu šířky přes 3 m tl. 50 mm</t>
  </si>
  <si>
    <t>1975012014</t>
  </si>
  <si>
    <t xml:space="preserve">Poznámka k souboru cen:
1. ČSN EN 13108-1 připouští pro ACO 11 pouze tl. 35 až 50 mm.
</t>
  </si>
  <si>
    <t>17</t>
  </si>
  <si>
    <t>577165141</t>
  </si>
  <si>
    <t>Asfaltový beton vrstva obrusná ACO 16 (ABH) s rozprostřením a zhutněním z modifikovaného asfaltu, po zhutnění v pruhu šířky přes 3 m tl. 70 mm</t>
  </si>
  <si>
    <t>-638107675</t>
  </si>
  <si>
    <t xml:space="preserve">Poznámka k souboru cen:
1. ČSN EN 13108-1 připouští pro ACO 16 pouze tl. 45 až 60 mm.
</t>
  </si>
  <si>
    <t>Ostatní konstrukce a práce, bourání</t>
  </si>
  <si>
    <t>47</t>
  </si>
  <si>
    <t>914111111</t>
  </si>
  <si>
    <t>Montáž svislé dopravní značky základní velikosti do 1 m2 objímkami na sloupky nebo konzoly</t>
  </si>
  <si>
    <t>kus</t>
  </si>
  <si>
    <t>579736754</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</si>
  <si>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</si>
  <si>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48</t>
  </si>
  <si>
    <t>M</t>
  </si>
  <si>
    <t>40445612</t>
  </si>
  <si>
    <t>značky upravující přednost P2, P3, P8 750mm</t>
  </si>
  <si>
    <t>-1715966345</t>
  </si>
  <si>
    <t>"vjezd na silnici z pozemku"1</t>
  </si>
  <si>
    <t>49</t>
  </si>
  <si>
    <t>40445225</t>
  </si>
  <si>
    <t>sloupek pro dopravní značku Zn D 60mm v 3,5m</t>
  </si>
  <si>
    <t>-206504287</t>
  </si>
  <si>
    <t>50</t>
  </si>
  <si>
    <t>915111122</t>
  </si>
  <si>
    <t>Vodorovné dopravní značení stříkané barvou dělící čára šířky 125 mm přerušovaná bílá retroreflexní</t>
  </si>
  <si>
    <t>-231770952</t>
  </si>
  <si>
    <t xml:space="preserve">Poznámka k souboru cen:
1. Ceny jsou určeny pro dělící čáry bílé souvislé č. V1a, bílé přerušované č. V2a, žluté souvislé č. V12b, žluté přerušované č. V12c a vodící čáry bílé č. V4.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915 11 a 915 12 v m délky dělící nebo vodící čáry (včetně mezer),
b) u ceny 915 13 v m2 stříkané plochy bez mezer.
</t>
  </si>
  <si>
    <t>7,0+6,0+7,5</t>
  </si>
  <si>
    <t>18</t>
  </si>
  <si>
    <t>916131113</t>
  </si>
  <si>
    <t>Osazení silničního obrubníku betonového se zřízením lože, s vyplněním a zatřením spár cementovou maltou ležatého s boční opěrou z betonu prostého, do lože z betonu prostého</t>
  </si>
  <si>
    <t>1575956290</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</si>
  <si>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</si>
  <si>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19</t>
  </si>
  <si>
    <t>59217034</t>
  </si>
  <si>
    <t>obrubník betonový silniční 1000x150x300mm</t>
  </si>
  <si>
    <t>1462499081</t>
  </si>
  <si>
    <t>20,5*1,1 'Přepočtené koeficientem množství</t>
  </si>
  <si>
    <t>20</t>
  </si>
  <si>
    <t>919122132</t>
  </si>
  <si>
    <t>Utěsnění dilatačních spár zálivkou za tepla v cementobetonovém nebo živičném krytu včetně adhezního nátěru s těsnicím profilem pod zálivkou, pro komůrky šířky 20 mm, hloubky 40 mm</t>
  </si>
  <si>
    <t>-1583557357</t>
  </si>
  <si>
    <t xml:space="preserve">Poznámka k souboru cen:
1. V cenách jsou započteny i náklady na vyčištění spár před těsněním a zalitím a náklady na impregnaci, těsnění a zalití spár včetně dodání hmot.
</t>
  </si>
  <si>
    <t>7,0+3,0+3,15+0,5+0,5</t>
  </si>
  <si>
    <t>919735113</t>
  </si>
  <si>
    <t>Řezání stávajícího živičného krytu nebo podkladu hloubky přes 100 do 150 mm</t>
  </si>
  <si>
    <t>-54981357</t>
  </si>
  <si>
    <t xml:space="preserve">Poznámka k souboru cen:
1. V cenách jsou započteny i náklady na spotřebu vody.
</t>
  </si>
  <si>
    <t>36</t>
  </si>
  <si>
    <t>935111111</t>
  </si>
  <si>
    <t>Osazení betonového příkopového žlabu s vyplněním a zatřením spár cementovou maltou s ložem tl. 100 mm z kameniva těženého nebo štěrkopísku z betonových příkopových tvárnic šířky do 500 mm</t>
  </si>
  <si>
    <t>1930193102</t>
  </si>
  <si>
    <t xml:space="preserve">Poznámka k souboru cen:
1. V cenách jsou započteny i náklady na dodání hmot pro lože a pro vyplnění spár.
2. V cenách nejsou započteny náklady na dodání příkopových tvárnic nebo betonových desek, které se oceňují ve specifikaci.
3. Množství měrných jednotek se určuje:
a) pro příkopy z betonových tvárnic (žlabu) v m délky jejich podélné osy,
b) pro příkopy z betonových desek v m2 rozvinuté lícní plochy dlažby (žlabu),
c) pro lože z kameniva nebo z betonu prostého v cenách -1911 a -2911 v m2 rozvinuté lícní plochy dlažby (žlabu).
4. Šířkou žlabu příkopových tvárnic se rozumí největší světlá šířka tvárnice.
</t>
  </si>
  <si>
    <t>3,141*15/4</t>
  </si>
  <si>
    <t>3,141*12/4</t>
  </si>
  <si>
    <t>38</t>
  </si>
  <si>
    <t>59227724</t>
  </si>
  <si>
    <t>žlab dvouvrstvý vibrolisovaný pro povrchové odvodnění betonový 70/100x280x210mm</t>
  </si>
  <si>
    <t>1316529700</t>
  </si>
  <si>
    <t>21,202/0,28</t>
  </si>
  <si>
    <t>998</t>
  </si>
  <si>
    <t>Přesun hmot</t>
  </si>
  <si>
    <t>46</t>
  </si>
  <si>
    <t>998225111</t>
  </si>
  <si>
    <t>Přesun hmot pro komunikace s krytem z kameniva, monolitickým betonovým nebo živičným dopravní vzdálenost do 200 m jakékoliv délky objektu</t>
  </si>
  <si>
    <t>-1752971373</t>
  </si>
  <si>
    <t xml:space="preserve">Poznámka k souboru cen:
1. Ceny lze použít i pro plochy letišť s krytem monolitickým betonovým nebo živičným.
</t>
  </si>
  <si>
    <t>Práce a dodávky M</t>
  </si>
  <si>
    <t>46-M</t>
  </si>
  <si>
    <t>Zemní práce při extr.mont.pracích</t>
  </si>
  <si>
    <t>25</t>
  </si>
  <si>
    <t>460010022</t>
  </si>
  <si>
    <t>Vytyčení trasy vedení kabelového (podzemního) podél silnice</t>
  </si>
  <si>
    <t>km</t>
  </si>
  <si>
    <t>64</t>
  </si>
  <si>
    <t>1953567798</t>
  </si>
  <si>
    <t xml:space="preserve">Poznámka k souboru cen:
1. V cenách jsou zahrnuty i náklady na:
a) pochůzky projektovanou tratí,
b) vyznačení budoucí trasy,
c) rozmístění, očíslování a označení opěrných bodů,
d) označení překážek a míst pro kabelové prostupy a podchodové štoly.
</t>
  </si>
  <si>
    <t xml:space="preserve">"vytýčení trasy kabelového vedení" (10+8+5)*0,001 </t>
  </si>
  <si>
    <t>VRN</t>
  </si>
  <si>
    <t>Vedlejší rozpočtové náklady</t>
  </si>
  <si>
    <t>VRN3</t>
  </si>
  <si>
    <t>Zařízení staveniště</t>
  </si>
  <si>
    <t>53</t>
  </si>
  <si>
    <t>032103000</t>
  </si>
  <si>
    <t>Náklady na stavební buňky</t>
  </si>
  <si>
    <t>1024</t>
  </si>
  <si>
    <t>909740043</t>
  </si>
  <si>
    <t>52</t>
  </si>
  <si>
    <t>034403000</t>
  </si>
  <si>
    <t>Osvětlení staveniště</t>
  </si>
  <si>
    <t>den</t>
  </si>
  <si>
    <t>2073693222</t>
  </si>
  <si>
    <t>"předpoklad 20 dní" 20</t>
  </si>
  <si>
    <t>24</t>
  </si>
  <si>
    <t>034503000</t>
  </si>
  <si>
    <t>Informační tabule na staveništi</t>
  </si>
  <si>
    <t>1996995936</t>
  </si>
  <si>
    <t>VRN7</t>
  </si>
  <si>
    <t>Provozní vlivy</t>
  </si>
  <si>
    <t>51</t>
  </si>
  <si>
    <t>072103001</t>
  </si>
  <si>
    <t>Projednání DIO a zajištění DIR komunikace II.a III. třídy</t>
  </si>
  <si>
    <t>-804669516</t>
  </si>
  <si>
    <t>"úprava na srávající komunikaci"1</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</si>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</sst>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0" borderId="0" applyNumberFormat="0" applyFill="0" applyBorder="0" applyAlignment="0" applyProtection="0"/>
  </cellStyleXfs>
  <cellXfs count="394">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3" fillId="4" borderId="13" xfId="0" applyFont="1" applyFill="1" applyBorder="1" applyAlignment="1" applyProtection="1">
      <alignment horizontal="center" vertical="center"/>
      <protection/>
    </xf>
    <xf numFmtId="0" fontId="24" fillId="0" borderId="14" xfId="0" applyFont="1" applyBorder="1" applyAlignment="1" applyProtection="1">
      <alignment horizontal="center" vertical="center" wrapText="1"/>
      <protection/>
    </xf>
    <xf numFmtId="0" fontId="24" fillId="0" borderId="15" xfId="0" applyFont="1" applyBorder="1" applyAlignment="1" applyProtection="1">
      <alignment horizontal="center" vertical="center" wrapText="1"/>
      <protection/>
    </xf>
    <xf numFmtId="0" fontId="24"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8"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2"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6" fillId="0" borderId="0" xfId="0" applyFont="1" applyAlignment="1">
      <alignment horizontal="left" vertical="center"/>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0" fillId="0" borderId="3" xfId="0" applyBorder="1" applyAlignment="1">
      <alignment vertical="center"/>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4" xfId="0" applyFont="1" applyFill="1" applyBorder="1" applyAlignment="1" applyProtection="1">
      <alignment horizontal="center" vertical="center" wrapText="1"/>
      <protection/>
    </xf>
    <xf numFmtId="0" fontId="23" fillId="4" borderId="15" xfId="0" applyFont="1" applyFill="1" applyBorder="1" applyAlignment="1" applyProtection="1">
      <alignment horizontal="center" vertical="center" wrapText="1"/>
      <protection/>
    </xf>
    <xf numFmtId="0" fontId="23" fillId="4" borderId="15" xfId="0" applyFont="1" applyFill="1" applyBorder="1" applyAlignment="1" applyProtection="1">
      <alignment horizontal="center" vertical="center" wrapText="1"/>
      <protection locked="0"/>
    </xf>
    <xf numFmtId="0" fontId="23"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0" xfId="0" applyBorder="1" applyAlignment="1" applyProtection="1">
      <alignment vertical="center"/>
      <protection/>
    </xf>
    <xf numFmtId="166" fontId="33" fillId="0" borderId="10" xfId="0" applyNumberFormat="1" applyFont="1" applyBorder="1" applyAlignment="1" applyProtection="1">
      <alignment/>
      <protection/>
    </xf>
    <xf numFmtId="166" fontId="33" fillId="0" borderId="11"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8"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2"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8"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0" xfId="0" applyFont="1" applyAlignment="1">
      <alignment horizontal="left" vertical="center"/>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3" xfId="0" applyFont="1" applyBorder="1" applyAlignment="1">
      <alignment vertical="center"/>
    </xf>
    <xf numFmtId="0" fontId="37" fillId="2" borderId="18"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12" fillId="0" borderId="19" xfId="0" applyFont="1" applyBorder="1" applyAlignment="1" applyProtection="1">
      <alignment vertical="center"/>
      <protection/>
    </xf>
    <xf numFmtId="0" fontId="12" fillId="0" borderId="20" xfId="0" applyFont="1" applyBorder="1" applyAlignment="1" applyProtection="1">
      <alignment vertical="center"/>
      <protection/>
    </xf>
    <xf numFmtId="0" fontId="12" fillId="0" borderId="21" xfId="0" applyFont="1" applyBorder="1" applyAlignment="1" applyProtection="1">
      <alignment vertical="center"/>
      <protection/>
    </xf>
    <xf numFmtId="0" fontId="0" fillId="0" borderId="0" xfId="0" applyAlignment="1">
      <alignment vertical="top"/>
    </xf>
    <xf numFmtId="0" fontId="39" fillId="0" borderId="23" xfId="0" applyFont="1" applyBorder="1" applyAlignment="1">
      <alignment vertical="center" wrapText="1"/>
    </xf>
    <xf numFmtId="0" fontId="39" fillId="0" borderId="24" xfId="0" applyFont="1" applyBorder="1" applyAlignment="1">
      <alignment vertical="center" wrapText="1"/>
    </xf>
    <xf numFmtId="0" fontId="39" fillId="0" borderId="25" xfId="0" applyFont="1" applyBorder="1" applyAlignment="1">
      <alignment vertical="center" wrapText="1"/>
    </xf>
    <xf numFmtId="0" fontId="39" fillId="0" borderId="26" xfId="0" applyFont="1" applyBorder="1" applyAlignment="1">
      <alignment horizontal="center" vertical="center" wrapText="1"/>
    </xf>
    <xf numFmtId="0" fontId="39" fillId="0" borderId="27" xfId="0" applyFont="1" applyBorder="1" applyAlignment="1">
      <alignment horizontal="center" vertical="center" wrapText="1"/>
    </xf>
    <xf numFmtId="0" fontId="39" fillId="0" borderId="26" xfId="0" applyFont="1" applyBorder="1" applyAlignment="1">
      <alignment vertical="center" wrapText="1"/>
    </xf>
    <xf numFmtId="0" fontId="39" fillId="0" borderId="27" xfId="0" applyFont="1" applyBorder="1" applyAlignment="1">
      <alignment vertical="center" wrapText="1"/>
    </xf>
    <xf numFmtId="0" fontId="41" fillId="0" borderId="0" xfId="0" applyFont="1" applyBorder="1" applyAlignment="1">
      <alignment horizontal="left" vertical="center" wrapText="1"/>
    </xf>
    <xf numFmtId="0" fontId="42" fillId="0" borderId="0" xfId="0" applyFont="1" applyBorder="1" applyAlignment="1">
      <alignment horizontal="left" vertical="center" wrapText="1"/>
    </xf>
    <xf numFmtId="0" fontId="42" fillId="0" borderId="26" xfId="0" applyFont="1" applyBorder="1" applyAlignment="1">
      <alignment vertical="center" wrapText="1"/>
    </xf>
    <xf numFmtId="0" fontId="42" fillId="0" borderId="0" xfId="0" applyFont="1" applyBorder="1" applyAlignment="1">
      <alignment vertical="center" wrapText="1"/>
    </xf>
    <xf numFmtId="0" fontId="42" fillId="0" borderId="0" xfId="0" applyFont="1" applyBorder="1" applyAlignment="1">
      <alignment horizontal="left" vertical="center"/>
    </xf>
    <xf numFmtId="0" fontId="42" fillId="0" borderId="0" xfId="0" applyFont="1" applyBorder="1" applyAlignment="1">
      <alignment vertical="center"/>
    </xf>
    <xf numFmtId="49" fontId="42" fillId="0" borderId="0" xfId="0" applyNumberFormat="1" applyFont="1" applyBorder="1" applyAlignment="1">
      <alignment vertical="center" wrapText="1"/>
    </xf>
    <xf numFmtId="0" fontId="39" fillId="0" borderId="28" xfId="0" applyFont="1" applyBorder="1" applyAlignment="1">
      <alignment vertical="center" wrapText="1"/>
    </xf>
    <xf numFmtId="0" fontId="43" fillId="0" borderId="29" xfId="0" applyFont="1" applyBorder="1" applyAlignment="1">
      <alignment vertical="center" wrapText="1"/>
    </xf>
    <xf numFmtId="0" fontId="39" fillId="0" borderId="30" xfId="0" applyFont="1" applyBorder="1" applyAlignment="1">
      <alignment vertical="center" wrapText="1"/>
    </xf>
    <xf numFmtId="0" fontId="39" fillId="0" borderId="0" xfId="0" applyFont="1" applyBorder="1" applyAlignment="1">
      <alignment vertical="top"/>
    </xf>
    <xf numFmtId="0" fontId="39" fillId="0" borderId="0" xfId="0" applyFont="1" applyAlignment="1">
      <alignment vertical="top"/>
    </xf>
    <xf numFmtId="0" fontId="39" fillId="0" borderId="23" xfId="0" applyFont="1" applyBorder="1" applyAlignment="1">
      <alignment horizontal="left" vertical="center"/>
    </xf>
    <xf numFmtId="0" fontId="39" fillId="0" borderId="24" xfId="0" applyFont="1" applyBorder="1" applyAlignment="1">
      <alignment horizontal="left" vertical="center"/>
    </xf>
    <xf numFmtId="0" fontId="39" fillId="0" borderId="25" xfId="0" applyFont="1" applyBorder="1" applyAlignment="1">
      <alignment horizontal="left" vertical="center"/>
    </xf>
    <xf numFmtId="0" fontId="39" fillId="0" borderId="26" xfId="0" applyFont="1" applyBorder="1" applyAlignment="1">
      <alignment horizontal="left" vertical="center"/>
    </xf>
    <xf numFmtId="0" fontId="39" fillId="0" borderId="27" xfId="0" applyFont="1" applyBorder="1" applyAlignment="1">
      <alignment horizontal="left" vertical="center"/>
    </xf>
    <xf numFmtId="0" fontId="41" fillId="0" borderId="0" xfId="0" applyFont="1" applyBorder="1" applyAlignment="1">
      <alignment horizontal="left" vertical="center"/>
    </xf>
    <xf numFmtId="0" fontId="44" fillId="0" borderId="0" xfId="0" applyFont="1" applyAlignment="1">
      <alignment horizontal="left" vertical="center"/>
    </xf>
    <xf numFmtId="0" fontId="41" fillId="0" borderId="29" xfId="0" applyFont="1" applyBorder="1" applyAlignment="1">
      <alignment horizontal="left" vertical="center"/>
    </xf>
    <xf numFmtId="0" fontId="41" fillId="0" borderId="29" xfId="0" applyFont="1" applyBorder="1" applyAlignment="1">
      <alignment horizontal="center" vertical="center"/>
    </xf>
    <xf numFmtId="0" fontId="44" fillId="0" borderId="29" xfId="0" applyFont="1" applyBorder="1" applyAlignment="1">
      <alignment horizontal="left" vertical="center"/>
    </xf>
    <xf numFmtId="0" fontId="45" fillId="0" borderId="0" xfId="0" applyFont="1" applyBorder="1" applyAlignment="1">
      <alignment horizontal="left" vertical="center"/>
    </xf>
    <xf numFmtId="0" fontId="42" fillId="0" borderId="0" xfId="0" applyFont="1" applyAlignment="1">
      <alignment horizontal="left" vertical="center"/>
    </xf>
    <xf numFmtId="0" fontId="42" fillId="0" borderId="0" xfId="0" applyFont="1" applyBorder="1" applyAlignment="1">
      <alignment horizontal="center" vertical="center"/>
    </xf>
    <xf numFmtId="0" fontId="42" fillId="0" borderId="26" xfId="0" applyFont="1" applyBorder="1" applyAlignment="1">
      <alignment horizontal="left" vertical="center"/>
    </xf>
    <xf numFmtId="0" fontId="42" fillId="0" borderId="0" xfId="0" applyFont="1" applyFill="1" applyBorder="1" applyAlignment="1">
      <alignment horizontal="left" vertical="center"/>
    </xf>
    <xf numFmtId="0" fontId="42" fillId="0" borderId="0" xfId="0" applyFont="1" applyFill="1" applyBorder="1" applyAlignment="1">
      <alignment horizontal="center" vertical="center"/>
    </xf>
    <xf numFmtId="0" fontId="39" fillId="0" borderId="28" xfId="0" applyFont="1" applyBorder="1" applyAlignment="1">
      <alignment horizontal="left" vertical="center"/>
    </xf>
    <xf numFmtId="0" fontId="43" fillId="0" borderId="29" xfId="0" applyFont="1" applyBorder="1" applyAlignment="1">
      <alignment horizontal="left" vertical="center"/>
    </xf>
    <xf numFmtId="0" fontId="39" fillId="0" borderId="30" xfId="0" applyFont="1" applyBorder="1" applyAlignment="1">
      <alignment horizontal="left" vertical="center"/>
    </xf>
    <xf numFmtId="0" fontId="39" fillId="0" borderId="0" xfId="0" applyFont="1" applyBorder="1" applyAlignment="1">
      <alignment horizontal="left" vertical="center"/>
    </xf>
    <xf numFmtId="0" fontId="43" fillId="0" borderId="0" xfId="0" applyFont="1" applyBorder="1" applyAlignment="1">
      <alignment horizontal="left" vertical="center"/>
    </xf>
    <xf numFmtId="0" fontId="44" fillId="0" borderId="0" xfId="0" applyFont="1" applyBorder="1" applyAlignment="1">
      <alignment horizontal="left" vertical="center"/>
    </xf>
    <xf numFmtId="0" fontId="42" fillId="0" borderId="29" xfId="0" applyFont="1" applyBorder="1" applyAlignment="1">
      <alignment horizontal="left" vertical="center"/>
    </xf>
    <xf numFmtId="0" fontId="39" fillId="0" borderId="0" xfId="0" applyFont="1" applyBorder="1" applyAlignment="1">
      <alignment horizontal="left" vertical="center" wrapText="1"/>
    </xf>
    <xf numFmtId="0" fontId="42" fillId="0" borderId="0" xfId="0" applyFont="1" applyBorder="1" applyAlignment="1">
      <alignment horizontal="center" vertical="center" wrapText="1"/>
    </xf>
    <xf numFmtId="0" fontId="39" fillId="0" borderId="23" xfId="0" applyFont="1" applyBorder="1" applyAlignment="1">
      <alignment horizontal="left" vertical="center" wrapText="1"/>
    </xf>
    <xf numFmtId="0" fontId="39" fillId="0" borderId="24" xfId="0" applyFont="1" applyBorder="1" applyAlignment="1">
      <alignment horizontal="left" vertical="center" wrapText="1"/>
    </xf>
    <xf numFmtId="0" fontId="39" fillId="0" borderId="25" xfId="0" applyFont="1" applyBorder="1" applyAlignment="1">
      <alignment horizontal="left" vertical="center" wrapText="1"/>
    </xf>
    <xf numFmtId="0" fontId="39" fillId="0" borderId="26" xfId="0" applyFont="1" applyBorder="1" applyAlignment="1">
      <alignment horizontal="left" vertical="center" wrapText="1"/>
    </xf>
    <xf numFmtId="0" fontId="39"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2" fillId="0" borderId="27" xfId="0" applyFont="1" applyBorder="1" applyAlignment="1">
      <alignment horizontal="left" vertical="center"/>
    </xf>
    <xf numFmtId="0" fontId="42" fillId="0" borderId="28" xfId="0" applyFont="1" applyBorder="1" applyAlignment="1">
      <alignment horizontal="left" vertical="center" wrapText="1"/>
    </xf>
    <xf numFmtId="0" fontId="42" fillId="0" borderId="29" xfId="0" applyFont="1" applyBorder="1" applyAlignment="1">
      <alignment horizontal="left" vertical="center" wrapText="1"/>
    </xf>
    <xf numFmtId="0" fontId="42" fillId="0" borderId="30" xfId="0" applyFont="1" applyBorder="1" applyAlignment="1">
      <alignment horizontal="left" vertical="center" wrapText="1"/>
    </xf>
    <xf numFmtId="0" fontId="42" fillId="0" borderId="0" xfId="0" applyFont="1" applyBorder="1" applyAlignment="1">
      <alignment horizontal="left" vertical="top"/>
    </xf>
    <xf numFmtId="0" fontId="42" fillId="0" borderId="0" xfId="0" applyFont="1" applyBorder="1" applyAlignment="1">
      <alignment horizontal="center" vertical="top"/>
    </xf>
    <xf numFmtId="0" fontId="42" fillId="0" borderId="28" xfId="0" applyFont="1" applyBorder="1" applyAlignment="1">
      <alignment horizontal="left" vertical="center"/>
    </xf>
    <xf numFmtId="0" fontId="42" fillId="0" borderId="30" xfId="0" applyFont="1" applyBorder="1" applyAlignment="1">
      <alignment horizontal="left" vertical="center"/>
    </xf>
    <xf numFmtId="0" fontId="44" fillId="0" borderId="0" xfId="0" applyFont="1" applyAlignment="1">
      <alignment vertical="center"/>
    </xf>
    <xf numFmtId="0" fontId="41" fillId="0" borderId="0" xfId="0" applyFont="1" applyBorder="1" applyAlignment="1">
      <alignment vertical="center"/>
    </xf>
    <xf numFmtId="0" fontId="44" fillId="0" borderId="29" xfId="0" applyFont="1" applyBorder="1" applyAlignment="1">
      <alignment vertical="center"/>
    </xf>
    <xf numFmtId="0" fontId="41" fillId="0" borderId="29" xfId="0" applyFont="1" applyBorder="1" applyAlignment="1">
      <alignment vertical="center"/>
    </xf>
    <xf numFmtId="0" fontId="0" fillId="0" borderId="0" xfId="0" applyBorder="1" applyAlignment="1">
      <alignment vertical="top"/>
    </xf>
    <xf numFmtId="49" fontId="42" fillId="0" borderId="0" xfId="0" applyNumberFormat="1" applyFont="1" applyBorder="1" applyAlignment="1">
      <alignment horizontal="left" vertical="center"/>
    </xf>
    <xf numFmtId="0" fontId="0" fillId="0" borderId="29" xfId="0" applyBorder="1" applyAlignment="1">
      <alignment vertical="top"/>
    </xf>
    <xf numFmtId="0" fontId="41" fillId="0" borderId="29" xfId="0" applyFont="1" applyBorder="1" applyAlignment="1">
      <alignment horizontal="left"/>
    </xf>
    <xf numFmtId="0" fontId="44" fillId="0" borderId="29" xfId="0" applyFont="1" applyBorder="1" applyAlignment="1">
      <alignment/>
    </xf>
    <xf numFmtId="0" fontId="39" fillId="0" borderId="26" xfId="0" applyFont="1" applyBorder="1" applyAlignment="1">
      <alignment vertical="top"/>
    </xf>
    <xf numFmtId="0" fontId="39" fillId="0" borderId="27" xfId="0" applyFont="1" applyBorder="1" applyAlignment="1">
      <alignment vertical="top"/>
    </xf>
    <xf numFmtId="0" fontId="39" fillId="0" borderId="0" xfId="0" applyFont="1" applyBorder="1" applyAlignment="1">
      <alignment horizontal="center" vertical="center"/>
    </xf>
    <xf numFmtId="0" fontId="39" fillId="0" borderId="0" xfId="0" applyFont="1" applyBorder="1" applyAlignment="1">
      <alignment horizontal="left" vertical="top"/>
    </xf>
    <xf numFmtId="0" fontId="39" fillId="0" borderId="28" xfId="0" applyFont="1" applyBorder="1" applyAlignment="1">
      <alignment vertical="top"/>
    </xf>
    <xf numFmtId="0" fontId="39" fillId="0" borderId="29" xfId="0" applyFont="1" applyBorder="1" applyAlignment="1">
      <alignment vertical="top"/>
    </xf>
    <xf numFmtId="0" fontId="39" fillId="0" borderId="30" xfId="0" applyFont="1" applyBorder="1" applyAlignment="1">
      <alignment vertical="top"/>
    </xf>
    <xf numFmtId="4" fontId="20" fillId="0" borderId="0" xfId="0" applyNumberFormat="1" applyFont="1" applyAlignment="1" applyProtection="1">
      <alignment vertical="center"/>
      <protection/>
    </xf>
    <xf numFmtId="0" fontId="2" fillId="0" borderId="0" xfId="0" applyFont="1" applyAlignment="1" applyProtection="1">
      <alignment vertical="center"/>
      <protection/>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4" fontId="19"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0" fillId="0" borderId="0" xfId="0"/>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1" fillId="0" borderId="17" xfId="0" applyFont="1" applyBorder="1" applyAlignment="1">
      <alignment horizontal="center" vertical="center"/>
    </xf>
    <xf numFmtId="0" fontId="21" fillId="0" borderId="10" xfId="0" applyFont="1" applyBorder="1" applyAlignment="1">
      <alignment horizontal="left" vertical="center"/>
    </xf>
    <xf numFmtId="0" fontId="22" fillId="0" borderId="18" xfId="0" applyFont="1" applyBorder="1" applyAlignment="1">
      <alignment horizontal="left" vertical="center"/>
    </xf>
    <xf numFmtId="0" fontId="22" fillId="0" borderId="0" xfId="0" applyFont="1" applyBorder="1" applyAlignment="1">
      <alignment horizontal="left" vertical="center"/>
    </xf>
    <xf numFmtId="0" fontId="22" fillId="0" borderId="18"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0" fontId="28" fillId="0" borderId="0" xfId="0" applyFont="1" applyAlignment="1" applyProtection="1">
      <alignment horizontal="left" vertical="center" wrapText="1"/>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2" fillId="0" borderId="0" xfId="0" applyFont="1" applyAlignment="1" applyProtection="1">
      <alignment horizontal="right" vertical="center"/>
      <protection/>
    </xf>
    <xf numFmtId="164" fontId="2" fillId="0" borderId="0" xfId="0" applyNumberFormat="1" applyFont="1" applyAlignment="1" applyProtection="1">
      <alignment horizontal="lef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xf numFmtId="0" fontId="42" fillId="0" borderId="0" xfId="0" applyFont="1" applyBorder="1" applyAlignment="1">
      <alignment horizontal="left" vertical="top"/>
    </xf>
    <xf numFmtId="0" fontId="42" fillId="0" borderId="0" xfId="0" applyFont="1" applyBorder="1" applyAlignment="1">
      <alignment horizontal="left" vertical="center"/>
    </xf>
    <xf numFmtId="0" fontId="41" fillId="0" borderId="29" xfId="0" applyFont="1" applyBorder="1" applyAlignment="1">
      <alignment horizontal="left"/>
    </xf>
    <xf numFmtId="0" fontId="40" fillId="0" borderId="0" xfId="0" applyFont="1" applyBorder="1" applyAlignment="1">
      <alignment horizontal="center" vertical="center" wrapText="1"/>
    </xf>
    <xf numFmtId="0" fontId="40" fillId="0" borderId="0" xfId="0" applyFont="1" applyBorder="1" applyAlignment="1">
      <alignment horizontal="center" vertical="center"/>
    </xf>
    <xf numFmtId="0" fontId="42" fillId="0" borderId="0" xfId="0" applyFont="1" applyBorder="1" applyAlignment="1">
      <alignment horizontal="left" vertical="center" wrapText="1"/>
    </xf>
    <xf numFmtId="49" fontId="42" fillId="0" borderId="0" xfId="0" applyNumberFormat="1" applyFont="1" applyBorder="1" applyAlignment="1">
      <alignment horizontal="left" vertical="center" wrapText="1"/>
    </xf>
    <xf numFmtId="0" fontId="41" fillId="0" borderId="29" xfId="0" applyFont="1" applyBorder="1" applyAlignment="1">
      <alignment horizontal="left"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57"/>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347"/>
      <c r="AS2" s="347"/>
      <c r="AT2" s="347"/>
      <c r="AU2" s="347"/>
      <c r="AV2" s="347"/>
      <c r="AW2" s="347"/>
      <c r="AX2" s="347"/>
      <c r="AY2" s="347"/>
      <c r="AZ2" s="347"/>
      <c r="BA2" s="347"/>
      <c r="BB2" s="347"/>
      <c r="BC2" s="347"/>
      <c r="BD2" s="347"/>
      <c r="BE2" s="347"/>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368" t="s">
        <v>14</v>
      </c>
      <c r="L5" s="369"/>
      <c r="M5" s="369"/>
      <c r="N5" s="369"/>
      <c r="O5" s="369"/>
      <c r="P5" s="369"/>
      <c r="Q5" s="369"/>
      <c r="R5" s="369"/>
      <c r="S5" s="369"/>
      <c r="T5" s="369"/>
      <c r="U5" s="369"/>
      <c r="V5" s="369"/>
      <c r="W5" s="369"/>
      <c r="X5" s="369"/>
      <c r="Y5" s="369"/>
      <c r="Z5" s="369"/>
      <c r="AA5" s="369"/>
      <c r="AB5" s="369"/>
      <c r="AC5" s="369"/>
      <c r="AD5" s="369"/>
      <c r="AE5" s="369"/>
      <c r="AF5" s="369"/>
      <c r="AG5" s="369"/>
      <c r="AH5" s="369"/>
      <c r="AI5" s="369"/>
      <c r="AJ5" s="369"/>
      <c r="AK5" s="369"/>
      <c r="AL5" s="369"/>
      <c r="AM5" s="369"/>
      <c r="AN5" s="369"/>
      <c r="AO5" s="369"/>
      <c r="AP5" s="24"/>
      <c r="AQ5" s="24"/>
      <c r="AR5" s="22"/>
      <c r="BE5" s="338" t="s">
        <v>15</v>
      </c>
      <c r="BS5" s="19" t="s">
        <v>6</v>
      </c>
    </row>
    <row r="6" spans="2:71" s="1" customFormat="1" ht="36.95" customHeight="1">
      <c r="B6" s="23"/>
      <c r="C6" s="24"/>
      <c r="D6" s="30" t="s">
        <v>16</v>
      </c>
      <c r="E6" s="24"/>
      <c r="F6" s="24"/>
      <c r="G6" s="24"/>
      <c r="H6" s="24"/>
      <c r="I6" s="24"/>
      <c r="J6" s="24"/>
      <c r="K6" s="370" t="s">
        <v>17</v>
      </c>
      <c r="L6" s="369"/>
      <c r="M6" s="369"/>
      <c r="N6" s="369"/>
      <c r="O6" s="369"/>
      <c r="P6" s="369"/>
      <c r="Q6" s="369"/>
      <c r="R6" s="369"/>
      <c r="S6" s="369"/>
      <c r="T6" s="369"/>
      <c r="U6" s="369"/>
      <c r="V6" s="369"/>
      <c r="W6" s="369"/>
      <c r="X6" s="369"/>
      <c r="Y6" s="369"/>
      <c r="Z6" s="369"/>
      <c r="AA6" s="369"/>
      <c r="AB6" s="369"/>
      <c r="AC6" s="369"/>
      <c r="AD6" s="369"/>
      <c r="AE6" s="369"/>
      <c r="AF6" s="369"/>
      <c r="AG6" s="369"/>
      <c r="AH6" s="369"/>
      <c r="AI6" s="369"/>
      <c r="AJ6" s="369"/>
      <c r="AK6" s="369"/>
      <c r="AL6" s="369"/>
      <c r="AM6" s="369"/>
      <c r="AN6" s="369"/>
      <c r="AO6" s="369"/>
      <c r="AP6" s="24"/>
      <c r="AQ6" s="24"/>
      <c r="AR6" s="22"/>
      <c r="BE6" s="339"/>
      <c r="BS6" s="19" t="s">
        <v>6</v>
      </c>
    </row>
    <row r="7" spans="2:71" s="1" customFormat="1" ht="12" customHeight="1">
      <c r="B7" s="23"/>
      <c r="C7" s="24"/>
      <c r="D7" s="31"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1" t="s">
        <v>20</v>
      </c>
      <c r="AL7" s="24"/>
      <c r="AM7" s="24"/>
      <c r="AN7" s="29" t="s">
        <v>19</v>
      </c>
      <c r="AO7" s="24"/>
      <c r="AP7" s="24"/>
      <c r="AQ7" s="24"/>
      <c r="AR7" s="22"/>
      <c r="BE7" s="339"/>
      <c r="BS7" s="19" t="s">
        <v>6</v>
      </c>
    </row>
    <row r="8" spans="2:71" s="1" customFormat="1" ht="12" customHeight="1">
      <c r="B8" s="23"/>
      <c r="C8" s="24"/>
      <c r="D8" s="31" t="s">
        <v>21</v>
      </c>
      <c r="E8" s="24"/>
      <c r="F8" s="24"/>
      <c r="G8" s="24"/>
      <c r="H8" s="24"/>
      <c r="I8" s="24"/>
      <c r="J8" s="24"/>
      <c r="K8" s="29" t="s">
        <v>22</v>
      </c>
      <c r="L8" s="24"/>
      <c r="M8" s="24"/>
      <c r="N8" s="24"/>
      <c r="O8" s="24"/>
      <c r="P8" s="24"/>
      <c r="Q8" s="24"/>
      <c r="R8" s="24"/>
      <c r="S8" s="24"/>
      <c r="T8" s="24"/>
      <c r="U8" s="24"/>
      <c r="V8" s="24"/>
      <c r="W8" s="24"/>
      <c r="X8" s="24"/>
      <c r="Y8" s="24"/>
      <c r="Z8" s="24"/>
      <c r="AA8" s="24"/>
      <c r="AB8" s="24"/>
      <c r="AC8" s="24"/>
      <c r="AD8" s="24"/>
      <c r="AE8" s="24"/>
      <c r="AF8" s="24"/>
      <c r="AG8" s="24"/>
      <c r="AH8" s="24"/>
      <c r="AI8" s="24"/>
      <c r="AJ8" s="24"/>
      <c r="AK8" s="31" t="s">
        <v>23</v>
      </c>
      <c r="AL8" s="24"/>
      <c r="AM8" s="24"/>
      <c r="AN8" s="32" t="s">
        <v>24</v>
      </c>
      <c r="AO8" s="24"/>
      <c r="AP8" s="24"/>
      <c r="AQ8" s="24"/>
      <c r="AR8" s="22"/>
      <c r="BE8" s="339"/>
      <c r="BS8" s="19" t="s">
        <v>6</v>
      </c>
    </row>
    <row r="9" spans="2:71" s="1" customFormat="1" ht="14.45"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39"/>
      <c r="BS9" s="19" t="s">
        <v>6</v>
      </c>
    </row>
    <row r="10" spans="2:71" s="1" customFormat="1" ht="12" customHeight="1">
      <c r="B10" s="23"/>
      <c r="C10" s="24"/>
      <c r="D10" s="31" t="s">
        <v>25</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1" t="s">
        <v>26</v>
      </c>
      <c r="AL10" s="24"/>
      <c r="AM10" s="24"/>
      <c r="AN10" s="29" t="s">
        <v>19</v>
      </c>
      <c r="AO10" s="24"/>
      <c r="AP10" s="24"/>
      <c r="AQ10" s="24"/>
      <c r="AR10" s="22"/>
      <c r="BE10" s="339"/>
      <c r="BS10" s="19" t="s">
        <v>6</v>
      </c>
    </row>
    <row r="11" spans="2:71" s="1" customFormat="1" ht="18.4" customHeight="1">
      <c r="B11" s="23"/>
      <c r="C11" s="24"/>
      <c r="D11" s="24"/>
      <c r="E11" s="29" t="s">
        <v>27</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1" t="s">
        <v>28</v>
      </c>
      <c r="AL11" s="24"/>
      <c r="AM11" s="24"/>
      <c r="AN11" s="29" t="s">
        <v>19</v>
      </c>
      <c r="AO11" s="24"/>
      <c r="AP11" s="24"/>
      <c r="AQ11" s="24"/>
      <c r="AR11" s="22"/>
      <c r="BE11" s="339"/>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39"/>
      <c r="BS12" s="19" t="s">
        <v>6</v>
      </c>
    </row>
    <row r="13" spans="2:71" s="1" customFormat="1" ht="12" customHeight="1">
      <c r="B13" s="23"/>
      <c r="C13" s="24"/>
      <c r="D13" s="31" t="s">
        <v>29</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1" t="s">
        <v>26</v>
      </c>
      <c r="AL13" s="24"/>
      <c r="AM13" s="24"/>
      <c r="AN13" s="33" t="s">
        <v>30</v>
      </c>
      <c r="AO13" s="24"/>
      <c r="AP13" s="24"/>
      <c r="AQ13" s="24"/>
      <c r="AR13" s="22"/>
      <c r="BE13" s="339"/>
      <c r="BS13" s="19" t="s">
        <v>6</v>
      </c>
    </row>
    <row r="14" spans="2:71" ht="12.75">
      <c r="B14" s="23"/>
      <c r="C14" s="24"/>
      <c r="D14" s="24"/>
      <c r="E14" s="371" t="s">
        <v>30</v>
      </c>
      <c r="F14" s="372"/>
      <c r="G14" s="372"/>
      <c r="H14" s="372"/>
      <c r="I14" s="372"/>
      <c r="J14" s="372"/>
      <c r="K14" s="372"/>
      <c r="L14" s="372"/>
      <c r="M14" s="372"/>
      <c r="N14" s="372"/>
      <c r="O14" s="372"/>
      <c r="P14" s="372"/>
      <c r="Q14" s="372"/>
      <c r="R14" s="372"/>
      <c r="S14" s="372"/>
      <c r="T14" s="372"/>
      <c r="U14" s="372"/>
      <c r="V14" s="372"/>
      <c r="W14" s="372"/>
      <c r="X14" s="372"/>
      <c r="Y14" s="372"/>
      <c r="Z14" s="372"/>
      <c r="AA14" s="372"/>
      <c r="AB14" s="372"/>
      <c r="AC14" s="372"/>
      <c r="AD14" s="372"/>
      <c r="AE14" s="372"/>
      <c r="AF14" s="372"/>
      <c r="AG14" s="372"/>
      <c r="AH14" s="372"/>
      <c r="AI14" s="372"/>
      <c r="AJ14" s="372"/>
      <c r="AK14" s="31" t="s">
        <v>28</v>
      </c>
      <c r="AL14" s="24"/>
      <c r="AM14" s="24"/>
      <c r="AN14" s="33" t="s">
        <v>30</v>
      </c>
      <c r="AO14" s="24"/>
      <c r="AP14" s="24"/>
      <c r="AQ14" s="24"/>
      <c r="AR14" s="22"/>
      <c r="BE14" s="339"/>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39"/>
      <c r="BS15" s="19" t="s">
        <v>4</v>
      </c>
    </row>
    <row r="16" spans="2:71" s="1" customFormat="1" ht="12" customHeight="1">
      <c r="B16" s="23"/>
      <c r="C16" s="24"/>
      <c r="D16" s="31" t="s">
        <v>31</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1" t="s">
        <v>26</v>
      </c>
      <c r="AL16" s="24"/>
      <c r="AM16" s="24"/>
      <c r="AN16" s="29" t="s">
        <v>19</v>
      </c>
      <c r="AO16" s="24"/>
      <c r="AP16" s="24"/>
      <c r="AQ16" s="24"/>
      <c r="AR16" s="22"/>
      <c r="BE16" s="339"/>
      <c r="BS16" s="19" t="s">
        <v>4</v>
      </c>
    </row>
    <row r="17" spans="2:71" s="1" customFormat="1" ht="18.4" customHeight="1">
      <c r="B17" s="23"/>
      <c r="C17" s="24"/>
      <c r="D17" s="24"/>
      <c r="E17" s="29" t="s">
        <v>32</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1" t="s">
        <v>28</v>
      </c>
      <c r="AL17" s="24"/>
      <c r="AM17" s="24"/>
      <c r="AN17" s="29" t="s">
        <v>19</v>
      </c>
      <c r="AO17" s="24"/>
      <c r="AP17" s="24"/>
      <c r="AQ17" s="24"/>
      <c r="AR17" s="22"/>
      <c r="BE17" s="339"/>
      <c r="BS17" s="19" t="s">
        <v>33</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39"/>
      <c r="BS18" s="19" t="s">
        <v>6</v>
      </c>
    </row>
    <row r="19" spans="2:71" s="1" customFormat="1" ht="12" customHeight="1">
      <c r="B19" s="23"/>
      <c r="C19" s="24"/>
      <c r="D19" s="31" t="s">
        <v>34</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1" t="s">
        <v>26</v>
      </c>
      <c r="AL19" s="24"/>
      <c r="AM19" s="24"/>
      <c r="AN19" s="29" t="s">
        <v>19</v>
      </c>
      <c r="AO19" s="24"/>
      <c r="AP19" s="24"/>
      <c r="AQ19" s="24"/>
      <c r="AR19" s="22"/>
      <c r="BE19" s="339"/>
      <c r="BS19" s="19" t="s">
        <v>6</v>
      </c>
    </row>
    <row r="20" spans="2:71" s="1" customFormat="1" ht="18.4" customHeight="1">
      <c r="B20" s="23"/>
      <c r="C20" s="24"/>
      <c r="D20" s="24"/>
      <c r="E20" s="29" t="s">
        <v>35</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1" t="s">
        <v>28</v>
      </c>
      <c r="AL20" s="24"/>
      <c r="AM20" s="24"/>
      <c r="AN20" s="29" t="s">
        <v>19</v>
      </c>
      <c r="AO20" s="24"/>
      <c r="AP20" s="24"/>
      <c r="AQ20" s="24"/>
      <c r="AR20" s="22"/>
      <c r="BE20" s="339"/>
      <c r="BS20" s="19" t="s">
        <v>4</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39"/>
    </row>
    <row r="22" spans="2:57" s="1" customFormat="1" ht="12" customHeight="1">
      <c r="B22" s="23"/>
      <c r="C22" s="24"/>
      <c r="D22" s="31" t="s">
        <v>36</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39"/>
    </row>
    <row r="23" spans="2:57" s="1" customFormat="1" ht="51" customHeight="1">
      <c r="B23" s="23"/>
      <c r="C23" s="24"/>
      <c r="D23" s="24"/>
      <c r="E23" s="373" t="s">
        <v>37</v>
      </c>
      <c r="F23" s="373"/>
      <c r="G23" s="373"/>
      <c r="H23" s="373"/>
      <c r="I23" s="373"/>
      <c r="J23" s="373"/>
      <c r="K23" s="373"/>
      <c r="L23" s="373"/>
      <c r="M23" s="373"/>
      <c r="N23" s="373"/>
      <c r="O23" s="373"/>
      <c r="P23" s="373"/>
      <c r="Q23" s="373"/>
      <c r="R23" s="373"/>
      <c r="S23" s="373"/>
      <c r="T23" s="373"/>
      <c r="U23" s="373"/>
      <c r="V23" s="373"/>
      <c r="W23" s="373"/>
      <c r="X23" s="373"/>
      <c r="Y23" s="373"/>
      <c r="Z23" s="373"/>
      <c r="AA23" s="373"/>
      <c r="AB23" s="373"/>
      <c r="AC23" s="373"/>
      <c r="AD23" s="373"/>
      <c r="AE23" s="373"/>
      <c r="AF23" s="373"/>
      <c r="AG23" s="373"/>
      <c r="AH23" s="373"/>
      <c r="AI23" s="373"/>
      <c r="AJ23" s="373"/>
      <c r="AK23" s="373"/>
      <c r="AL23" s="373"/>
      <c r="AM23" s="373"/>
      <c r="AN23" s="373"/>
      <c r="AO23" s="24"/>
      <c r="AP23" s="24"/>
      <c r="AQ23" s="24"/>
      <c r="AR23" s="22"/>
      <c r="BE23" s="339"/>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39"/>
    </row>
    <row r="25" spans="2:57" s="1" customFormat="1" ht="6.95" customHeight="1">
      <c r="B25" s="23"/>
      <c r="C25" s="24"/>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24"/>
      <c r="AQ25" s="24"/>
      <c r="AR25" s="22"/>
      <c r="BE25" s="339"/>
    </row>
    <row r="26" spans="1:57" s="2" customFormat="1" ht="25.9" customHeight="1">
      <c r="A26" s="36"/>
      <c r="B26" s="37"/>
      <c r="C26" s="38"/>
      <c r="D26" s="39" t="s">
        <v>38</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341">
        <f>ROUND(AG54,2)</f>
        <v>0</v>
      </c>
      <c r="AL26" s="342"/>
      <c r="AM26" s="342"/>
      <c r="AN26" s="342"/>
      <c r="AO26" s="342"/>
      <c r="AP26" s="38"/>
      <c r="AQ26" s="38"/>
      <c r="AR26" s="41"/>
      <c r="BE26" s="339"/>
    </row>
    <row r="27" spans="1:57" s="2" customFormat="1" ht="6.95" customHeight="1">
      <c r="A27" s="36"/>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1"/>
      <c r="BE27" s="339"/>
    </row>
    <row r="28" spans="1:57" s="2" customFormat="1" ht="12.75">
      <c r="A28" s="36"/>
      <c r="B28" s="37"/>
      <c r="C28" s="38"/>
      <c r="D28" s="38"/>
      <c r="E28" s="38"/>
      <c r="F28" s="38"/>
      <c r="G28" s="38"/>
      <c r="H28" s="38"/>
      <c r="I28" s="38"/>
      <c r="J28" s="38"/>
      <c r="K28" s="38"/>
      <c r="L28" s="374" t="s">
        <v>39</v>
      </c>
      <c r="M28" s="374"/>
      <c r="N28" s="374"/>
      <c r="O28" s="374"/>
      <c r="P28" s="374"/>
      <c r="Q28" s="38"/>
      <c r="R28" s="38"/>
      <c r="S28" s="38"/>
      <c r="T28" s="38"/>
      <c r="U28" s="38"/>
      <c r="V28" s="38"/>
      <c r="W28" s="374" t="s">
        <v>40</v>
      </c>
      <c r="X28" s="374"/>
      <c r="Y28" s="374"/>
      <c r="Z28" s="374"/>
      <c r="AA28" s="374"/>
      <c r="AB28" s="374"/>
      <c r="AC28" s="374"/>
      <c r="AD28" s="374"/>
      <c r="AE28" s="374"/>
      <c r="AF28" s="38"/>
      <c r="AG28" s="38"/>
      <c r="AH28" s="38"/>
      <c r="AI28" s="38"/>
      <c r="AJ28" s="38"/>
      <c r="AK28" s="374" t="s">
        <v>41</v>
      </c>
      <c r="AL28" s="374"/>
      <c r="AM28" s="374"/>
      <c r="AN28" s="374"/>
      <c r="AO28" s="374"/>
      <c r="AP28" s="38"/>
      <c r="AQ28" s="38"/>
      <c r="AR28" s="41"/>
      <c r="BE28" s="339"/>
    </row>
    <row r="29" spans="2:57" s="3" customFormat="1" ht="14.45" customHeight="1">
      <c r="B29" s="42"/>
      <c r="C29" s="43"/>
      <c r="D29" s="31" t="s">
        <v>42</v>
      </c>
      <c r="E29" s="43"/>
      <c r="F29" s="31" t="s">
        <v>43</v>
      </c>
      <c r="G29" s="43"/>
      <c r="H29" s="43"/>
      <c r="I29" s="43"/>
      <c r="J29" s="43"/>
      <c r="K29" s="43"/>
      <c r="L29" s="375">
        <v>0.21</v>
      </c>
      <c r="M29" s="337"/>
      <c r="N29" s="337"/>
      <c r="O29" s="337"/>
      <c r="P29" s="337"/>
      <c r="Q29" s="43"/>
      <c r="R29" s="43"/>
      <c r="S29" s="43"/>
      <c r="T29" s="43"/>
      <c r="U29" s="43"/>
      <c r="V29" s="43"/>
      <c r="W29" s="336">
        <f>ROUND(AZ54,2)</f>
        <v>0</v>
      </c>
      <c r="X29" s="337"/>
      <c r="Y29" s="337"/>
      <c r="Z29" s="337"/>
      <c r="AA29" s="337"/>
      <c r="AB29" s="337"/>
      <c r="AC29" s="337"/>
      <c r="AD29" s="337"/>
      <c r="AE29" s="337"/>
      <c r="AF29" s="43"/>
      <c r="AG29" s="43"/>
      <c r="AH29" s="43"/>
      <c r="AI29" s="43"/>
      <c r="AJ29" s="43"/>
      <c r="AK29" s="336">
        <f>ROUND(AV54,2)</f>
        <v>0</v>
      </c>
      <c r="AL29" s="337"/>
      <c r="AM29" s="337"/>
      <c r="AN29" s="337"/>
      <c r="AO29" s="337"/>
      <c r="AP29" s="43"/>
      <c r="AQ29" s="43"/>
      <c r="AR29" s="44"/>
      <c r="BE29" s="340"/>
    </row>
    <row r="30" spans="2:57" s="3" customFormat="1" ht="14.45" customHeight="1">
      <c r="B30" s="42"/>
      <c r="C30" s="43"/>
      <c r="D30" s="43"/>
      <c r="E30" s="43"/>
      <c r="F30" s="31" t="s">
        <v>44</v>
      </c>
      <c r="G30" s="43"/>
      <c r="H30" s="43"/>
      <c r="I30" s="43"/>
      <c r="J30" s="43"/>
      <c r="K30" s="43"/>
      <c r="L30" s="375">
        <v>0.15</v>
      </c>
      <c r="M30" s="337"/>
      <c r="N30" s="337"/>
      <c r="O30" s="337"/>
      <c r="P30" s="337"/>
      <c r="Q30" s="43"/>
      <c r="R30" s="43"/>
      <c r="S30" s="43"/>
      <c r="T30" s="43"/>
      <c r="U30" s="43"/>
      <c r="V30" s="43"/>
      <c r="W30" s="336">
        <f>ROUND(BA54,2)</f>
        <v>0</v>
      </c>
      <c r="X30" s="337"/>
      <c r="Y30" s="337"/>
      <c r="Z30" s="337"/>
      <c r="AA30" s="337"/>
      <c r="AB30" s="337"/>
      <c r="AC30" s="337"/>
      <c r="AD30" s="337"/>
      <c r="AE30" s="337"/>
      <c r="AF30" s="43"/>
      <c r="AG30" s="43"/>
      <c r="AH30" s="43"/>
      <c r="AI30" s="43"/>
      <c r="AJ30" s="43"/>
      <c r="AK30" s="336">
        <f>ROUND(AW54,2)</f>
        <v>0</v>
      </c>
      <c r="AL30" s="337"/>
      <c r="AM30" s="337"/>
      <c r="AN30" s="337"/>
      <c r="AO30" s="337"/>
      <c r="AP30" s="43"/>
      <c r="AQ30" s="43"/>
      <c r="AR30" s="44"/>
      <c r="BE30" s="340"/>
    </row>
    <row r="31" spans="2:57" s="3" customFormat="1" ht="14.45" customHeight="1" hidden="1">
      <c r="B31" s="42"/>
      <c r="C31" s="43"/>
      <c r="D31" s="43"/>
      <c r="E31" s="43"/>
      <c r="F31" s="31" t="s">
        <v>45</v>
      </c>
      <c r="G31" s="43"/>
      <c r="H31" s="43"/>
      <c r="I31" s="43"/>
      <c r="J31" s="43"/>
      <c r="K31" s="43"/>
      <c r="L31" s="375">
        <v>0.21</v>
      </c>
      <c r="M31" s="337"/>
      <c r="N31" s="337"/>
      <c r="O31" s="337"/>
      <c r="P31" s="337"/>
      <c r="Q31" s="43"/>
      <c r="R31" s="43"/>
      <c r="S31" s="43"/>
      <c r="T31" s="43"/>
      <c r="U31" s="43"/>
      <c r="V31" s="43"/>
      <c r="W31" s="336">
        <f>ROUND(BB54,2)</f>
        <v>0</v>
      </c>
      <c r="X31" s="337"/>
      <c r="Y31" s="337"/>
      <c r="Z31" s="337"/>
      <c r="AA31" s="337"/>
      <c r="AB31" s="337"/>
      <c r="AC31" s="337"/>
      <c r="AD31" s="337"/>
      <c r="AE31" s="337"/>
      <c r="AF31" s="43"/>
      <c r="AG31" s="43"/>
      <c r="AH31" s="43"/>
      <c r="AI31" s="43"/>
      <c r="AJ31" s="43"/>
      <c r="AK31" s="336">
        <v>0</v>
      </c>
      <c r="AL31" s="337"/>
      <c r="AM31" s="337"/>
      <c r="AN31" s="337"/>
      <c r="AO31" s="337"/>
      <c r="AP31" s="43"/>
      <c r="AQ31" s="43"/>
      <c r="AR31" s="44"/>
      <c r="BE31" s="340"/>
    </row>
    <row r="32" spans="2:57" s="3" customFormat="1" ht="14.45" customHeight="1" hidden="1">
      <c r="B32" s="42"/>
      <c r="C32" s="43"/>
      <c r="D32" s="43"/>
      <c r="E32" s="43"/>
      <c r="F32" s="31" t="s">
        <v>46</v>
      </c>
      <c r="G32" s="43"/>
      <c r="H32" s="43"/>
      <c r="I32" s="43"/>
      <c r="J32" s="43"/>
      <c r="K32" s="43"/>
      <c r="L32" s="375">
        <v>0.15</v>
      </c>
      <c r="M32" s="337"/>
      <c r="N32" s="337"/>
      <c r="O32" s="337"/>
      <c r="P32" s="337"/>
      <c r="Q32" s="43"/>
      <c r="R32" s="43"/>
      <c r="S32" s="43"/>
      <c r="T32" s="43"/>
      <c r="U32" s="43"/>
      <c r="V32" s="43"/>
      <c r="W32" s="336">
        <f>ROUND(BC54,2)</f>
        <v>0</v>
      </c>
      <c r="X32" s="337"/>
      <c r="Y32" s="337"/>
      <c r="Z32" s="337"/>
      <c r="AA32" s="337"/>
      <c r="AB32" s="337"/>
      <c r="AC32" s="337"/>
      <c r="AD32" s="337"/>
      <c r="AE32" s="337"/>
      <c r="AF32" s="43"/>
      <c r="AG32" s="43"/>
      <c r="AH32" s="43"/>
      <c r="AI32" s="43"/>
      <c r="AJ32" s="43"/>
      <c r="AK32" s="336">
        <v>0</v>
      </c>
      <c r="AL32" s="337"/>
      <c r="AM32" s="337"/>
      <c r="AN32" s="337"/>
      <c r="AO32" s="337"/>
      <c r="AP32" s="43"/>
      <c r="AQ32" s="43"/>
      <c r="AR32" s="44"/>
      <c r="BE32" s="340"/>
    </row>
    <row r="33" spans="2:44" s="3" customFormat="1" ht="14.45" customHeight="1" hidden="1">
      <c r="B33" s="42"/>
      <c r="C33" s="43"/>
      <c r="D33" s="43"/>
      <c r="E33" s="43"/>
      <c r="F33" s="31" t="s">
        <v>47</v>
      </c>
      <c r="G33" s="43"/>
      <c r="H33" s="43"/>
      <c r="I33" s="43"/>
      <c r="J33" s="43"/>
      <c r="K33" s="43"/>
      <c r="L33" s="375">
        <v>0</v>
      </c>
      <c r="M33" s="337"/>
      <c r="N33" s="337"/>
      <c r="O33" s="337"/>
      <c r="P33" s="337"/>
      <c r="Q33" s="43"/>
      <c r="R33" s="43"/>
      <c r="S33" s="43"/>
      <c r="T33" s="43"/>
      <c r="U33" s="43"/>
      <c r="V33" s="43"/>
      <c r="W33" s="336">
        <f>ROUND(BD54,2)</f>
        <v>0</v>
      </c>
      <c r="X33" s="337"/>
      <c r="Y33" s="337"/>
      <c r="Z33" s="337"/>
      <c r="AA33" s="337"/>
      <c r="AB33" s="337"/>
      <c r="AC33" s="337"/>
      <c r="AD33" s="337"/>
      <c r="AE33" s="337"/>
      <c r="AF33" s="43"/>
      <c r="AG33" s="43"/>
      <c r="AH33" s="43"/>
      <c r="AI33" s="43"/>
      <c r="AJ33" s="43"/>
      <c r="AK33" s="336">
        <v>0</v>
      </c>
      <c r="AL33" s="337"/>
      <c r="AM33" s="337"/>
      <c r="AN33" s="337"/>
      <c r="AO33" s="337"/>
      <c r="AP33" s="43"/>
      <c r="AQ33" s="43"/>
      <c r="AR33" s="44"/>
    </row>
    <row r="34" spans="1:57" s="2" customFormat="1" ht="6.95" customHeight="1">
      <c r="A34" s="36"/>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1"/>
      <c r="BE34" s="36"/>
    </row>
    <row r="35" spans="1:57" s="2" customFormat="1" ht="25.9" customHeight="1">
      <c r="A35" s="36"/>
      <c r="B35" s="37"/>
      <c r="C35" s="45"/>
      <c r="D35" s="46" t="s">
        <v>48</v>
      </c>
      <c r="E35" s="47"/>
      <c r="F35" s="47"/>
      <c r="G35" s="47"/>
      <c r="H35" s="47"/>
      <c r="I35" s="47"/>
      <c r="J35" s="47"/>
      <c r="K35" s="47"/>
      <c r="L35" s="47"/>
      <c r="M35" s="47"/>
      <c r="N35" s="47"/>
      <c r="O35" s="47"/>
      <c r="P35" s="47"/>
      <c r="Q35" s="47"/>
      <c r="R35" s="47"/>
      <c r="S35" s="47"/>
      <c r="T35" s="48" t="s">
        <v>49</v>
      </c>
      <c r="U35" s="47"/>
      <c r="V35" s="47"/>
      <c r="W35" s="47"/>
      <c r="X35" s="343" t="s">
        <v>50</v>
      </c>
      <c r="Y35" s="344"/>
      <c r="Z35" s="344"/>
      <c r="AA35" s="344"/>
      <c r="AB35" s="344"/>
      <c r="AC35" s="47"/>
      <c r="AD35" s="47"/>
      <c r="AE35" s="47"/>
      <c r="AF35" s="47"/>
      <c r="AG35" s="47"/>
      <c r="AH35" s="47"/>
      <c r="AI35" s="47"/>
      <c r="AJ35" s="47"/>
      <c r="AK35" s="345">
        <f>SUM(AK26:AK33)</f>
        <v>0</v>
      </c>
      <c r="AL35" s="344"/>
      <c r="AM35" s="344"/>
      <c r="AN35" s="344"/>
      <c r="AO35" s="346"/>
      <c r="AP35" s="45"/>
      <c r="AQ35" s="45"/>
      <c r="AR35" s="41"/>
      <c r="BE35" s="36"/>
    </row>
    <row r="36" spans="1:57" s="2" customFormat="1" ht="6.95" customHeight="1">
      <c r="A36" s="36"/>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1"/>
      <c r="BE36" s="36"/>
    </row>
    <row r="37" spans="1:57" s="2" customFormat="1" ht="6.95" customHeight="1">
      <c r="A37" s="36"/>
      <c r="B37" s="49"/>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41"/>
      <c r="BE37" s="36"/>
    </row>
    <row r="41" spans="1:57" s="2" customFormat="1" ht="6.95" customHeight="1">
      <c r="A41" s="36"/>
      <c r="B41" s="51"/>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41"/>
      <c r="BE41" s="36"/>
    </row>
    <row r="42" spans="1:57" s="2" customFormat="1" ht="24.95" customHeight="1">
      <c r="A42" s="36"/>
      <c r="B42" s="37"/>
      <c r="C42" s="25" t="s">
        <v>51</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41"/>
      <c r="BE42" s="36"/>
    </row>
    <row r="43" spans="1:57" s="2" customFormat="1" ht="6.95" customHeight="1">
      <c r="A43" s="36"/>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41"/>
      <c r="BE43" s="36"/>
    </row>
    <row r="44" spans="2:44" s="4" customFormat="1" ht="12" customHeight="1">
      <c r="B44" s="53"/>
      <c r="C44" s="31" t="s">
        <v>13</v>
      </c>
      <c r="D44" s="54"/>
      <c r="E44" s="54"/>
      <c r="F44" s="54"/>
      <c r="G44" s="54"/>
      <c r="H44" s="54"/>
      <c r="I44" s="54"/>
      <c r="J44" s="54"/>
      <c r="K44" s="54"/>
      <c r="L44" s="54" t="str">
        <f>K5</f>
        <v>19057</v>
      </c>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5"/>
    </row>
    <row r="45" spans="2:44" s="5" customFormat="1" ht="36.95" customHeight="1">
      <c r="B45" s="56"/>
      <c r="C45" s="57" t="s">
        <v>16</v>
      </c>
      <c r="D45" s="58"/>
      <c r="E45" s="58"/>
      <c r="F45" s="58"/>
      <c r="G45" s="58"/>
      <c r="H45" s="58"/>
      <c r="I45" s="58"/>
      <c r="J45" s="58"/>
      <c r="K45" s="58"/>
      <c r="L45" s="350" t="str">
        <f>K6</f>
        <v>Sjezd na pozemek p.č. 890/83 v k.ú. Říčany</v>
      </c>
      <c r="M45" s="351"/>
      <c r="N45" s="351"/>
      <c r="O45" s="351"/>
      <c r="P45" s="351"/>
      <c r="Q45" s="351"/>
      <c r="R45" s="351"/>
      <c r="S45" s="351"/>
      <c r="T45" s="351"/>
      <c r="U45" s="351"/>
      <c r="V45" s="351"/>
      <c r="W45" s="351"/>
      <c r="X45" s="351"/>
      <c r="Y45" s="351"/>
      <c r="Z45" s="351"/>
      <c r="AA45" s="351"/>
      <c r="AB45" s="351"/>
      <c r="AC45" s="351"/>
      <c r="AD45" s="351"/>
      <c r="AE45" s="351"/>
      <c r="AF45" s="351"/>
      <c r="AG45" s="351"/>
      <c r="AH45" s="351"/>
      <c r="AI45" s="351"/>
      <c r="AJ45" s="351"/>
      <c r="AK45" s="351"/>
      <c r="AL45" s="351"/>
      <c r="AM45" s="351"/>
      <c r="AN45" s="351"/>
      <c r="AO45" s="351"/>
      <c r="AP45" s="58"/>
      <c r="AQ45" s="58"/>
      <c r="AR45" s="59"/>
    </row>
    <row r="46" spans="1:57" s="2" customFormat="1" ht="6.95" customHeight="1">
      <c r="A46" s="36"/>
      <c r="B46" s="37"/>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41"/>
      <c r="BE46" s="36"/>
    </row>
    <row r="47" spans="1:57" s="2" customFormat="1" ht="12" customHeight="1">
      <c r="A47" s="36"/>
      <c r="B47" s="37"/>
      <c r="C47" s="31" t="s">
        <v>21</v>
      </c>
      <c r="D47" s="38"/>
      <c r="E47" s="38"/>
      <c r="F47" s="38"/>
      <c r="G47" s="38"/>
      <c r="H47" s="38"/>
      <c r="I47" s="38"/>
      <c r="J47" s="38"/>
      <c r="K47" s="38"/>
      <c r="L47" s="60" t="str">
        <f>IF(K8="","",K8)</f>
        <v>Říčany</v>
      </c>
      <c r="M47" s="38"/>
      <c r="N47" s="38"/>
      <c r="O47" s="38"/>
      <c r="P47" s="38"/>
      <c r="Q47" s="38"/>
      <c r="R47" s="38"/>
      <c r="S47" s="38"/>
      <c r="T47" s="38"/>
      <c r="U47" s="38"/>
      <c r="V47" s="38"/>
      <c r="W47" s="38"/>
      <c r="X47" s="38"/>
      <c r="Y47" s="38"/>
      <c r="Z47" s="38"/>
      <c r="AA47" s="38"/>
      <c r="AB47" s="38"/>
      <c r="AC47" s="38"/>
      <c r="AD47" s="38"/>
      <c r="AE47" s="38"/>
      <c r="AF47" s="38"/>
      <c r="AG47" s="38"/>
      <c r="AH47" s="38"/>
      <c r="AI47" s="31" t="s">
        <v>23</v>
      </c>
      <c r="AJ47" s="38"/>
      <c r="AK47" s="38"/>
      <c r="AL47" s="38"/>
      <c r="AM47" s="352" t="str">
        <f>IF(AN8="","",AN8)</f>
        <v>15. 10. 2019</v>
      </c>
      <c r="AN47" s="352"/>
      <c r="AO47" s="38"/>
      <c r="AP47" s="38"/>
      <c r="AQ47" s="38"/>
      <c r="AR47" s="41"/>
      <c r="BE47" s="36"/>
    </row>
    <row r="48" spans="1:57" s="2" customFormat="1" ht="6.95" customHeight="1">
      <c r="A48" s="36"/>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41"/>
      <c r="BE48" s="36"/>
    </row>
    <row r="49" spans="1:57" s="2" customFormat="1" ht="27.95" customHeight="1">
      <c r="A49" s="36"/>
      <c r="B49" s="37"/>
      <c r="C49" s="31" t="s">
        <v>25</v>
      </c>
      <c r="D49" s="38"/>
      <c r="E49" s="38"/>
      <c r="F49" s="38"/>
      <c r="G49" s="38"/>
      <c r="H49" s="38"/>
      <c r="I49" s="38"/>
      <c r="J49" s="38"/>
      <c r="K49" s="38"/>
      <c r="L49" s="54" t="str">
        <f>IF(E11="","",E11)</f>
        <v>Středočeský kraj</v>
      </c>
      <c r="M49" s="38"/>
      <c r="N49" s="38"/>
      <c r="O49" s="38"/>
      <c r="P49" s="38"/>
      <c r="Q49" s="38"/>
      <c r="R49" s="38"/>
      <c r="S49" s="38"/>
      <c r="T49" s="38"/>
      <c r="U49" s="38"/>
      <c r="V49" s="38"/>
      <c r="W49" s="38"/>
      <c r="X49" s="38"/>
      <c r="Y49" s="38"/>
      <c r="Z49" s="38"/>
      <c r="AA49" s="38"/>
      <c r="AB49" s="38"/>
      <c r="AC49" s="38"/>
      <c r="AD49" s="38"/>
      <c r="AE49" s="38"/>
      <c r="AF49" s="38"/>
      <c r="AG49" s="38"/>
      <c r="AH49" s="38"/>
      <c r="AI49" s="31" t="s">
        <v>31</v>
      </c>
      <c r="AJ49" s="38"/>
      <c r="AK49" s="38"/>
      <c r="AL49" s="38"/>
      <c r="AM49" s="348" t="str">
        <f>IF(E17="","",E17)</f>
        <v>Ing. Roman Tichnovský, Na Karlově 94 Benešov</v>
      </c>
      <c r="AN49" s="349"/>
      <c r="AO49" s="349"/>
      <c r="AP49" s="349"/>
      <c r="AQ49" s="38"/>
      <c r="AR49" s="41"/>
      <c r="AS49" s="353" t="s">
        <v>52</v>
      </c>
      <c r="AT49" s="354"/>
      <c r="AU49" s="62"/>
      <c r="AV49" s="62"/>
      <c r="AW49" s="62"/>
      <c r="AX49" s="62"/>
      <c r="AY49" s="62"/>
      <c r="AZ49" s="62"/>
      <c r="BA49" s="62"/>
      <c r="BB49" s="62"/>
      <c r="BC49" s="62"/>
      <c r="BD49" s="63"/>
      <c r="BE49" s="36"/>
    </row>
    <row r="50" spans="1:57" s="2" customFormat="1" ht="15.2" customHeight="1">
      <c r="A50" s="36"/>
      <c r="B50" s="37"/>
      <c r="C50" s="31" t="s">
        <v>29</v>
      </c>
      <c r="D50" s="38"/>
      <c r="E50" s="38"/>
      <c r="F50" s="38"/>
      <c r="G50" s="38"/>
      <c r="H50" s="38"/>
      <c r="I50" s="38"/>
      <c r="J50" s="38"/>
      <c r="K50" s="38"/>
      <c r="L50" s="54" t="str">
        <f>IF(E14="Vyplň údaj","",E14)</f>
        <v/>
      </c>
      <c r="M50" s="38"/>
      <c r="N50" s="38"/>
      <c r="O50" s="38"/>
      <c r="P50" s="38"/>
      <c r="Q50" s="38"/>
      <c r="R50" s="38"/>
      <c r="S50" s="38"/>
      <c r="T50" s="38"/>
      <c r="U50" s="38"/>
      <c r="V50" s="38"/>
      <c r="W50" s="38"/>
      <c r="X50" s="38"/>
      <c r="Y50" s="38"/>
      <c r="Z50" s="38"/>
      <c r="AA50" s="38"/>
      <c r="AB50" s="38"/>
      <c r="AC50" s="38"/>
      <c r="AD50" s="38"/>
      <c r="AE50" s="38"/>
      <c r="AF50" s="38"/>
      <c r="AG50" s="38"/>
      <c r="AH50" s="38"/>
      <c r="AI50" s="31" t="s">
        <v>34</v>
      </c>
      <c r="AJ50" s="38"/>
      <c r="AK50" s="38"/>
      <c r="AL50" s="38"/>
      <c r="AM50" s="348" t="str">
        <f>IF(E20="","",E20)</f>
        <v>František Mrázek</v>
      </c>
      <c r="AN50" s="349"/>
      <c r="AO50" s="349"/>
      <c r="AP50" s="349"/>
      <c r="AQ50" s="38"/>
      <c r="AR50" s="41"/>
      <c r="AS50" s="355"/>
      <c r="AT50" s="356"/>
      <c r="AU50" s="64"/>
      <c r="AV50" s="64"/>
      <c r="AW50" s="64"/>
      <c r="AX50" s="64"/>
      <c r="AY50" s="64"/>
      <c r="AZ50" s="64"/>
      <c r="BA50" s="64"/>
      <c r="BB50" s="64"/>
      <c r="BC50" s="64"/>
      <c r="BD50" s="65"/>
      <c r="BE50" s="36"/>
    </row>
    <row r="51" spans="1:57" s="2" customFormat="1" ht="10.9" customHeight="1">
      <c r="A51" s="36"/>
      <c r="B51" s="37"/>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41"/>
      <c r="AS51" s="357"/>
      <c r="AT51" s="358"/>
      <c r="AU51" s="66"/>
      <c r="AV51" s="66"/>
      <c r="AW51" s="66"/>
      <c r="AX51" s="66"/>
      <c r="AY51" s="66"/>
      <c r="AZ51" s="66"/>
      <c r="BA51" s="66"/>
      <c r="BB51" s="66"/>
      <c r="BC51" s="66"/>
      <c r="BD51" s="67"/>
      <c r="BE51" s="36"/>
    </row>
    <row r="52" spans="1:57" s="2" customFormat="1" ht="29.25" customHeight="1">
      <c r="A52" s="36"/>
      <c r="B52" s="37"/>
      <c r="C52" s="359" t="s">
        <v>53</v>
      </c>
      <c r="D52" s="360"/>
      <c r="E52" s="360"/>
      <c r="F52" s="360"/>
      <c r="G52" s="360"/>
      <c r="H52" s="68"/>
      <c r="I52" s="361" t="s">
        <v>54</v>
      </c>
      <c r="J52" s="360"/>
      <c r="K52" s="360"/>
      <c r="L52" s="360"/>
      <c r="M52" s="360"/>
      <c r="N52" s="360"/>
      <c r="O52" s="360"/>
      <c r="P52" s="360"/>
      <c r="Q52" s="360"/>
      <c r="R52" s="360"/>
      <c r="S52" s="360"/>
      <c r="T52" s="360"/>
      <c r="U52" s="360"/>
      <c r="V52" s="360"/>
      <c r="W52" s="360"/>
      <c r="X52" s="360"/>
      <c r="Y52" s="360"/>
      <c r="Z52" s="360"/>
      <c r="AA52" s="360"/>
      <c r="AB52" s="360"/>
      <c r="AC52" s="360"/>
      <c r="AD52" s="360"/>
      <c r="AE52" s="360"/>
      <c r="AF52" s="360"/>
      <c r="AG52" s="362" t="s">
        <v>55</v>
      </c>
      <c r="AH52" s="360"/>
      <c r="AI52" s="360"/>
      <c r="AJ52" s="360"/>
      <c r="AK52" s="360"/>
      <c r="AL52" s="360"/>
      <c r="AM52" s="360"/>
      <c r="AN52" s="361" t="s">
        <v>56</v>
      </c>
      <c r="AO52" s="360"/>
      <c r="AP52" s="360"/>
      <c r="AQ52" s="69" t="s">
        <v>57</v>
      </c>
      <c r="AR52" s="41"/>
      <c r="AS52" s="70" t="s">
        <v>58</v>
      </c>
      <c r="AT52" s="71" t="s">
        <v>59</v>
      </c>
      <c r="AU52" s="71" t="s">
        <v>60</v>
      </c>
      <c r="AV52" s="71" t="s">
        <v>61</v>
      </c>
      <c r="AW52" s="71" t="s">
        <v>62</v>
      </c>
      <c r="AX52" s="71" t="s">
        <v>63</v>
      </c>
      <c r="AY52" s="71" t="s">
        <v>64</v>
      </c>
      <c r="AZ52" s="71" t="s">
        <v>65</v>
      </c>
      <c r="BA52" s="71" t="s">
        <v>66</v>
      </c>
      <c r="BB52" s="71" t="s">
        <v>67</v>
      </c>
      <c r="BC52" s="71" t="s">
        <v>68</v>
      </c>
      <c r="BD52" s="72" t="s">
        <v>69</v>
      </c>
      <c r="BE52" s="36"/>
    </row>
    <row r="53" spans="1:57" s="2" customFormat="1" ht="10.9" customHeight="1">
      <c r="A53" s="36"/>
      <c r="B53" s="37"/>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41"/>
      <c r="AS53" s="73"/>
      <c r="AT53" s="74"/>
      <c r="AU53" s="74"/>
      <c r="AV53" s="74"/>
      <c r="AW53" s="74"/>
      <c r="AX53" s="74"/>
      <c r="AY53" s="74"/>
      <c r="AZ53" s="74"/>
      <c r="BA53" s="74"/>
      <c r="BB53" s="74"/>
      <c r="BC53" s="74"/>
      <c r="BD53" s="75"/>
      <c r="BE53" s="36"/>
    </row>
    <row r="54" spans="2:90" s="6" customFormat="1" ht="32.45" customHeight="1">
      <c r="B54" s="76"/>
      <c r="C54" s="77" t="s">
        <v>70</v>
      </c>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366">
        <f>ROUND(AG55,2)</f>
        <v>0</v>
      </c>
      <c r="AH54" s="366"/>
      <c r="AI54" s="366"/>
      <c r="AJ54" s="366"/>
      <c r="AK54" s="366"/>
      <c r="AL54" s="366"/>
      <c r="AM54" s="366"/>
      <c r="AN54" s="367">
        <f>SUM(AG54,AT54)</f>
        <v>0</v>
      </c>
      <c r="AO54" s="367"/>
      <c r="AP54" s="367"/>
      <c r="AQ54" s="80" t="s">
        <v>19</v>
      </c>
      <c r="AR54" s="81"/>
      <c r="AS54" s="82">
        <f>ROUND(AS55,2)</f>
        <v>0</v>
      </c>
      <c r="AT54" s="83">
        <f>ROUND(SUM(AV54:AW54),2)</f>
        <v>0</v>
      </c>
      <c r="AU54" s="84">
        <f>ROUND(AU55,5)</f>
        <v>0</v>
      </c>
      <c r="AV54" s="83">
        <f>ROUND(AZ54*L29,2)</f>
        <v>0</v>
      </c>
      <c r="AW54" s="83">
        <f>ROUND(BA54*L30,2)</f>
        <v>0</v>
      </c>
      <c r="AX54" s="83">
        <f>ROUND(BB54*L29,2)</f>
        <v>0</v>
      </c>
      <c r="AY54" s="83">
        <f>ROUND(BC54*L30,2)</f>
        <v>0</v>
      </c>
      <c r="AZ54" s="83">
        <f>ROUND(AZ55,2)</f>
        <v>0</v>
      </c>
      <c r="BA54" s="83">
        <f>ROUND(BA55,2)</f>
        <v>0</v>
      </c>
      <c r="BB54" s="83">
        <f>ROUND(BB55,2)</f>
        <v>0</v>
      </c>
      <c r="BC54" s="83">
        <f>ROUND(BC55,2)</f>
        <v>0</v>
      </c>
      <c r="BD54" s="85">
        <f>ROUND(BD55,2)</f>
        <v>0</v>
      </c>
      <c r="BS54" s="86" t="s">
        <v>71</v>
      </c>
      <c r="BT54" s="86" t="s">
        <v>72</v>
      </c>
      <c r="BU54" s="87" t="s">
        <v>73</v>
      </c>
      <c r="BV54" s="86" t="s">
        <v>74</v>
      </c>
      <c r="BW54" s="86" t="s">
        <v>5</v>
      </c>
      <c r="BX54" s="86" t="s">
        <v>75</v>
      </c>
      <c r="CL54" s="86" t="s">
        <v>19</v>
      </c>
    </row>
    <row r="55" spans="1:91" s="7" customFormat="1" ht="27" customHeight="1">
      <c r="A55" s="88" t="s">
        <v>76</v>
      </c>
      <c r="B55" s="89"/>
      <c r="C55" s="90"/>
      <c r="D55" s="365" t="s">
        <v>77</v>
      </c>
      <c r="E55" s="365"/>
      <c r="F55" s="365"/>
      <c r="G55" s="365"/>
      <c r="H55" s="365"/>
      <c r="I55" s="91"/>
      <c r="J55" s="365" t="s">
        <v>78</v>
      </c>
      <c r="K55" s="365"/>
      <c r="L55" s="365"/>
      <c r="M55" s="365"/>
      <c r="N55" s="365"/>
      <c r="O55" s="365"/>
      <c r="P55" s="365"/>
      <c r="Q55" s="365"/>
      <c r="R55" s="365"/>
      <c r="S55" s="365"/>
      <c r="T55" s="365"/>
      <c r="U55" s="365"/>
      <c r="V55" s="365"/>
      <c r="W55" s="365"/>
      <c r="X55" s="365"/>
      <c r="Y55" s="365"/>
      <c r="Z55" s="365"/>
      <c r="AA55" s="365"/>
      <c r="AB55" s="365"/>
      <c r="AC55" s="365"/>
      <c r="AD55" s="365"/>
      <c r="AE55" s="365"/>
      <c r="AF55" s="365"/>
      <c r="AG55" s="363">
        <f>'SO 01 - Sjezd ma pozemek ...'!J30</f>
        <v>0</v>
      </c>
      <c r="AH55" s="364"/>
      <c r="AI55" s="364"/>
      <c r="AJ55" s="364"/>
      <c r="AK55" s="364"/>
      <c r="AL55" s="364"/>
      <c r="AM55" s="364"/>
      <c r="AN55" s="363">
        <f>SUM(AG55,AT55)</f>
        <v>0</v>
      </c>
      <c r="AO55" s="364"/>
      <c r="AP55" s="364"/>
      <c r="AQ55" s="92" t="s">
        <v>79</v>
      </c>
      <c r="AR55" s="93"/>
      <c r="AS55" s="94">
        <v>0</v>
      </c>
      <c r="AT55" s="95">
        <f>ROUND(SUM(AV55:AW55),2)</f>
        <v>0</v>
      </c>
      <c r="AU55" s="96">
        <f>'SO 01 - Sjezd ma pozemek ...'!P90</f>
        <v>0</v>
      </c>
      <c r="AV55" s="95">
        <f>'SO 01 - Sjezd ma pozemek ...'!J33</f>
        <v>0</v>
      </c>
      <c r="AW55" s="95">
        <f>'SO 01 - Sjezd ma pozemek ...'!J34</f>
        <v>0</v>
      </c>
      <c r="AX55" s="95">
        <f>'SO 01 - Sjezd ma pozemek ...'!J35</f>
        <v>0</v>
      </c>
      <c r="AY55" s="95">
        <f>'SO 01 - Sjezd ma pozemek ...'!J36</f>
        <v>0</v>
      </c>
      <c r="AZ55" s="95">
        <f>'SO 01 - Sjezd ma pozemek ...'!F33</f>
        <v>0</v>
      </c>
      <c r="BA55" s="95">
        <f>'SO 01 - Sjezd ma pozemek ...'!F34</f>
        <v>0</v>
      </c>
      <c r="BB55" s="95">
        <f>'SO 01 - Sjezd ma pozemek ...'!F35</f>
        <v>0</v>
      </c>
      <c r="BC55" s="95">
        <f>'SO 01 - Sjezd ma pozemek ...'!F36</f>
        <v>0</v>
      </c>
      <c r="BD55" s="97">
        <f>'SO 01 - Sjezd ma pozemek ...'!F37</f>
        <v>0</v>
      </c>
      <c r="BT55" s="98" t="s">
        <v>80</v>
      </c>
      <c r="BV55" s="98" t="s">
        <v>74</v>
      </c>
      <c r="BW55" s="98" t="s">
        <v>81</v>
      </c>
      <c r="BX55" s="98" t="s">
        <v>5</v>
      </c>
      <c r="CL55" s="98" t="s">
        <v>19</v>
      </c>
      <c r="CM55" s="98" t="s">
        <v>82</v>
      </c>
    </row>
    <row r="56" spans="1:57" s="2" customFormat="1" ht="30" customHeight="1">
      <c r="A56" s="36"/>
      <c r="B56" s="37"/>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41"/>
      <c r="AS56" s="36"/>
      <c r="AT56" s="36"/>
      <c r="AU56" s="36"/>
      <c r="AV56" s="36"/>
      <c r="AW56" s="36"/>
      <c r="AX56" s="36"/>
      <c r="AY56" s="36"/>
      <c r="AZ56" s="36"/>
      <c r="BA56" s="36"/>
      <c r="BB56" s="36"/>
      <c r="BC56" s="36"/>
      <c r="BD56" s="36"/>
      <c r="BE56" s="36"/>
    </row>
    <row r="57" spans="1:57" s="2" customFormat="1" ht="6.95" customHeight="1">
      <c r="A57" s="36"/>
      <c r="B57" s="49"/>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41"/>
      <c r="AS57" s="36"/>
      <c r="AT57" s="36"/>
      <c r="AU57" s="36"/>
      <c r="AV57" s="36"/>
      <c r="AW57" s="36"/>
      <c r="AX57" s="36"/>
      <c r="AY57" s="36"/>
      <c r="AZ57" s="36"/>
      <c r="BA57" s="36"/>
      <c r="BB57" s="36"/>
      <c r="BC57" s="36"/>
      <c r="BD57" s="36"/>
      <c r="BE57" s="36"/>
    </row>
  </sheetData>
  <sheetProtection algorithmName="SHA-512" hashValue="ZmQjomsAp+GzUZBWnRJhEXIkrMUnC4s60flhhVHCiw2LYANpeDtwP2CVqetMfyAw/H7qffhccVKYyzghGtK98w==" saltValue="Z4g8pgPXRAU3sPxmWdSLZcBoDiEUQ0XkUvYhFZCIy/5Dt3WXPGgKToyFuwrXv9xv//iH5BOmEqJXhHmvsYWK6w==" spinCount="100000" sheet="1" objects="1" scenarios="1" formatColumns="0" formatRows="0"/>
  <mergeCells count="42">
    <mergeCell ref="L33:P33"/>
    <mergeCell ref="C52:G52"/>
    <mergeCell ref="I52:AF52"/>
    <mergeCell ref="AG52:AM52"/>
    <mergeCell ref="AN52:AP52"/>
    <mergeCell ref="AN55:AP55"/>
    <mergeCell ref="AG55:AM55"/>
    <mergeCell ref="D55:H55"/>
    <mergeCell ref="J55:AF55"/>
    <mergeCell ref="AG54:AM54"/>
    <mergeCell ref="AN54:AP54"/>
    <mergeCell ref="AM50:AP50"/>
    <mergeCell ref="L45:AO45"/>
    <mergeCell ref="AM47:AN47"/>
    <mergeCell ref="AM49:AP49"/>
    <mergeCell ref="AS49:AT51"/>
    <mergeCell ref="W33:AE33"/>
    <mergeCell ref="AK33:AO33"/>
    <mergeCell ref="X35:AB35"/>
    <mergeCell ref="AK35:AO35"/>
    <mergeCell ref="AR2:BE2"/>
    <mergeCell ref="K5:AO5"/>
    <mergeCell ref="K6:AO6"/>
    <mergeCell ref="E14:AJ14"/>
    <mergeCell ref="E23:AN23"/>
    <mergeCell ref="L28:P28"/>
    <mergeCell ref="W28:AE28"/>
    <mergeCell ref="AK28:AO28"/>
    <mergeCell ref="L29:P29"/>
    <mergeCell ref="L30:P30"/>
    <mergeCell ref="L31:P31"/>
    <mergeCell ref="L32:P32"/>
    <mergeCell ref="W31:AE31"/>
    <mergeCell ref="BE5:BE32"/>
    <mergeCell ref="AK26:AO26"/>
    <mergeCell ref="W29:AE29"/>
    <mergeCell ref="AK29:AO29"/>
    <mergeCell ref="W30:AE30"/>
    <mergeCell ref="AK30:AO30"/>
    <mergeCell ref="AK31:AO31"/>
    <mergeCell ref="W32:AE32"/>
    <mergeCell ref="AK32:AO32"/>
  </mergeCells>
  <hyperlinks>
    <hyperlink ref="A55" location="'SO 01 - Sjezd ma pozemek ...'!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274"/>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9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99"/>
      <c r="L2" s="347"/>
      <c r="M2" s="347"/>
      <c r="N2" s="347"/>
      <c r="O2" s="347"/>
      <c r="P2" s="347"/>
      <c r="Q2" s="347"/>
      <c r="R2" s="347"/>
      <c r="S2" s="347"/>
      <c r="T2" s="347"/>
      <c r="U2" s="347"/>
      <c r="V2" s="347"/>
      <c r="AT2" s="19" t="s">
        <v>81</v>
      </c>
    </row>
    <row r="3" spans="2:46" s="1" customFormat="1" ht="6.95" customHeight="1">
      <c r="B3" s="100"/>
      <c r="C3" s="101"/>
      <c r="D3" s="101"/>
      <c r="E3" s="101"/>
      <c r="F3" s="101"/>
      <c r="G3" s="101"/>
      <c r="H3" s="101"/>
      <c r="I3" s="102"/>
      <c r="J3" s="101"/>
      <c r="K3" s="101"/>
      <c r="L3" s="22"/>
      <c r="AT3" s="19" t="s">
        <v>82</v>
      </c>
    </row>
    <row r="4" spans="2:46" s="1" customFormat="1" ht="24.95" customHeight="1">
      <c r="B4" s="22"/>
      <c r="D4" s="103" t="s">
        <v>83</v>
      </c>
      <c r="I4" s="99"/>
      <c r="L4" s="22"/>
      <c r="M4" s="104" t="s">
        <v>10</v>
      </c>
      <c r="AT4" s="19" t="s">
        <v>4</v>
      </c>
    </row>
    <row r="5" spans="2:12" s="1" customFormat="1" ht="6.95" customHeight="1">
      <c r="B5" s="22"/>
      <c r="I5" s="99"/>
      <c r="L5" s="22"/>
    </row>
    <row r="6" spans="2:12" s="1" customFormat="1" ht="12" customHeight="1">
      <c r="B6" s="22"/>
      <c r="D6" s="105" t="s">
        <v>16</v>
      </c>
      <c r="I6" s="99"/>
      <c r="L6" s="22"/>
    </row>
    <row r="7" spans="2:12" s="1" customFormat="1" ht="16.5" customHeight="1">
      <c r="B7" s="22"/>
      <c r="E7" s="376" t="str">
        <f>'Rekapitulace stavby'!K6</f>
        <v>Sjezd na pozemek p.č. 890/83 v k.ú. Říčany</v>
      </c>
      <c r="F7" s="377"/>
      <c r="G7" s="377"/>
      <c r="H7" s="377"/>
      <c r="I7" s="99"/>
      <c r="L7" s="22"/>
    </row>
    <row r="8" spans="1:31" s="2" customFormat="1" ht="12" customHeight="1">
      <c r="A8" s="36"/>
      <c r="B8" s="41"/>
      <c r="C8" s="36"/>
      <c r="D8" s="105" t="s">
        <v>84</v>
      </c>
      <c r="E8" s="36"/>
      <c r="F8" s="36"/>
      <c r="G8" s="36"/>
      <c r="H8" s="36"/>
      <c r="I8" s="106"/>
      <c r="J8" s="36"/>
      <c r="K8" s="36"/>
      <c r="L8" s="107"/>
      <c r="S8" s="36"/>
      <c r="T8" s="36"/>
      <c r="U8" s="36"/>
      <c r="V8" s="36"/>
      <c r="W8" s="36"/>
      <c r="X8" s="36"/>
      <c r="Y8" s="36"/>
      <c r="Z8" s="36"/>
      <c r="AA8" s="36"/>
      <c r="AB8" s="36"/>
      <c r="AC8" s="36"/>
      <c r="AD8" s="36"/>
      <c r="AE8" s="36"/>
    </row>
    <row r="9" spans="1:31" s="2" customFormat="1" ht="16.5" customHeight="1">
      <c r="A9" s="36"/>
      <c r="B9" s="41"/>
      <c r="C9" s="36"/>
      <c r="D9" s="36"/>
      <c r="E9" s="378" t="s">
        <v>85</v>
      </c>
      <c r="F9" s="379"/>
      <c r="G9" s="379"/>
      <c r="H9" s="379"/>
      <c r="I9" s="106"/>
      <c r="J9" s="36"/>
      <c r="K9" s="36"/>
      <c r="L9" s="107"/>
      <c r="S9" s="36"/>
      <c r="T9" s="36"/>
      <c r="U9" s="36"/>
      <c r="V9" s="36"/>
      <c r="W9" s="36"/>
      <c r="X9" s="36"/>
      <c r="Y9" s="36"/>
      <c r="Z9" s="36"/>
      <c r="AA9" s="36"/>
      <c r="AB9" s="36"/>
      <c r="AC9" s="36"/>
      <c r="AD9" s="36"/>
      <c r="AE9" s="36"/>
    </row>
    <row r="10" spans="1:31" s="2" customFormat="1" ht="11.25">
      <c r="A10" s="36"/>
      <c r="B10" s="41"/>
      <c r="C10" s="36"/>
      <c r="D10" s="36"/>
      <c r="E10" s="36"/>
      <c r="F10" s="36"/>
      <c r="G10" s="36"/>
      <c r="H10" s="36"/>
      <c r="I10" s="106"/>
      <c r="J10" s="36"/>
      <c r="K10" s="36"/>
      <c r="L10" s="107"/>
      <c r="S10" s="36"/>
      <c r="T10" s="36"/>
      <c r="U10" s="36"/>
      <c r="V10" s="36"/>
      <c r="W10" s="36"/>
      <c r="X10" s="36"/>
      <c r="Y10" s="36"/>
      <c r="Z10" s="36"/>
      <c r="AA10" s="36"/>
      <c r="AB10" s="36"/>
      <c r="AC10" s="36"/>
      <c r="AD10" s="36"/>
      <c r="AE10" s="36"/>
    </row>
    <row r="11" spans="1:31" s="2" customFormat="1" ht="12" customHeight="1">
      <c r="A11" s="36"/>
      <c r="B11" s="41"/>
      <c r="C11" s="36"/>
      <c r="D11" s="105" t="s">
        <v>18</v>
      </c>
      <c r="E11" s="36"/>
      <c r="F11" s="108" t="s">
        <v>19</v>
      </c>
      <c r="G11" s="36"/>
      <c r="H11" s="36"/>
      <c r="I11" s="109" t="s">
        <v>20</v>
      </c>
      <c r="J11" s="108" t="s">
        <v>19</v>
      </c>
      <c r="K11" s="36"/>
      <c r="L11" s="107"/>
      <c r="S11" s="36"/>
      <c r="T11" s="36"/>
      <c r="U11" s="36"/>
      <c r="V11" s="36"/>
      <c r="W11" s="36"/>
      <c r="X11" s="36"/>
      <c r="Y11" s="36"/>
      <c r="Z11" s="36"/>
      <c r="AA11" s="36"/>
      <c r="AB11" s="36"/>
      <c r="AC11" s="36"/>
      <c r="AD11" s="36"/>
      <c r="AE11" s="36"/>
    </row>
    <row r="12" spans="1:31" s="2" customFormat="1" ht="12" customHeight="1">
      <c r="A12" s="36"/>
      <c r="B12" s="41"/>
      <c r="C12" s="36"/>
      <c r="D12" s="105" t="s">
        <v>21</v>
      </c>
      <c r="E12" s="36"/>
      <c r="F12" s="108" t="s">
        <v>22</v>
      </c>
      <c r="G12" s="36"/>
      <c r="H12" s="36"/>
      <c r="I12" s="109" t="s">
        <v>23</v>
      </c>
      <c r="J12" s="110" t="str">
        <f>'Rekapitulace stavby'!AN8</f>
        <v>15. 10. 2019</v>
      </c>
      <c r="K12" s="36"/>
      <c r="L12" s="107"/>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106"/>
      <c r="J13" s="36"/>
      <c r="K13" s="36"/>
      <c r="L13" s="107"/>
      <c r="S13" s="36"/>
      <c r="T13" s="36"/>
      <c r="U13" s="36"/>
      <c r="V13" s="36"/>
      <c r="W13" s="36"/>
      <c r="X13" s="36"/>
      <c r="Y13" s="36"/>
      <c r="Z13" s="36"/>
      <c r="AA13" s="36"/>
      <c r="AB13" s="36"/>
      <c r="AC13" s="36"/>
      <c r="AD13" s="36"/>
      <c r="AE13" s="36"/>
    </row>
    <row r="14" spans="1:31" s="2" customFormat="1" ht="12" customHeight="1">
      <c r="A14" s="36"/>
      <c r="B14" s="41"/>
      <c r="C14" s="36"/>
      <c r="D14" s="105" t="s">
        <v>25</v>
      </c>
      <c r="E14" s="36"/>
      <c r="F14" s="36"/>
      <c r="G14" s="36"/>
      <c r="H14" s="36"/>
      <c r="I14" s="109" t="s">
        <v>26</v>
      </c>
      <c r="J14" s="108" t="s">
        <v>19</v>
      </c>
      <c r="K14" s="36"/>
      <c r="L14" s="107"/>
      <c r="S14" s="36"/>
      <c r="T14" s="36"/>
      <c r="U14" s="36"/>
      <c r="V14" s="36"/>
      <c r="W14" s="36"/>
      <c r="X14" s="36"/>
      <c r="Y14" s="36"/>
      <c r="Z14" s="36"/>
      <c r="AA14" s="36"/>
      <c r="AB14" s="36"/>
      <c r="AC14" s="36"/>
      <c r="AD14" s="36"/>
      <c r="AE14" s="36"/>
    </row>
    <row r="15" spans="1:31" s="2" customFormat="1" ht="18" customHeight="1">
      <c r="A15" s="36"/>
      <c r="B15" s="41"/>
      <c r="C15" s="36"/>
      <c r="D15" s="36"/>
      <c r="E15" s="108" t="s">
        <v>27</v>
      </c>
      <c r="F15" s="36"/>
      <c r="G15" s="36"/>
      <c r="H15" s="36"/>
      <c r="I15" s="109" t="s">
        <v>28</v>
      </c>
      <c r="J15" s="108" t="s">
        <v>19</v>
      </c>
      <c r="K15" s="36"/>
      <c r="L15" s="107"/>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106"/>
      <c r="J16" s="36"/>
      <c r="K16" s="36"/>
      <c r="L16" s="107"/>
      <c r="S16" s="36"/>
      <c r="T16" s="36"/>
      <c r="U16" s="36"/>
      <c r="V16" s="36"/>
      <c r="W16" s="36"/>
      <c r="X16" s="36"/>
      <c r="Y16" s="36"/>
      <c r="Z16" s="36"/>
      <c r="AA16" s="36"/>
      <c r="AB16" s="36"/>
      <c r="AC16" s="36"/>
      <c r="AD16" s="36"/>
      <c r="AE16" s="36"/>
    </row>
    <row r="17" spans="1:31" s="2" customFormat="1" ht="12" customHeight="1">
      <c r="A17" s="36"/>
      <c r="B17" s="41"/>
      <c r="C17" s="36"/>
      <c r="D17" s="105" t="s">
        <v>29</v>
      </c>
      <c r="E17" s="36"/>
      <c r="F17" s="36"/>
      <c r="G17" s="36"/>
      <c r="H17" s="36"/>
      <c r="I17" s="109" t="s">
        <v>26</v>
      </c>
      <c r="J17" s="32" t="str">
        <f>'Rekapitulace stavby'!AN13</f>
        <v>Vyplň údaj</v>
      </c>
      <c r="K17" s="36"/>
      <c r="L17" s="107"/>
      <c r="S17" s="36"/>
      <c r="T17" s="36"/>
      <c r="U17" s="36"/>
      <c r="V17" s="36"/>
      <c r="W17" s="36"/>
      <c r="X17" s="36"/>
      <c r="Y17" s="36"/>
      <c r="Z17" s="36"/>
      <c r="AA17" s="36"/>
      <c r="AB17" s="36"/>
      <c r="AC17" s="36"/>
      <c r="AD17" s="36"/>
      <c r="AE17" s="36"/>
    </row>
    <row r="18" spans="1:31" s="2" customFormat="1" ht="18" customHeight="1">
      <c r="A18" s="36"/>
      <c r="B18" s="41"/>
      <c r="C18" s="36"/>
      <c r="D18" s="36"/>
      <c r="E18" s="380" t="str">
        <f>'Rekapitulace stavby'!E14</f>
        <v>Vyplň údaj</v>
      </c>
      <c r="F18" s="381"/>
      <c r="G18" s="381"/>
      <c r="H18" s="381"/>
      <c r="I18" s="109" t="s">
        <v>28</v>
      </c>
      <c r="J18" s="32" t="str">
        <f>'Rekapitulace stavby'!AN14</f>
        <v>Vyplň údaj</v>
      </c>
      <c r="K18" s="36"/>
      <c r="L18" s="107"/>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106"/>
      <c r="J19" s="36"/>
      <c r="K19" s="36"/>
      <c r="L19" s="107"/>
      <c r="S19" s="36"/>
      <c r="T19" s="36"/>
      <c r="U19" s="36"/>
      <c r="V19" s="36"/>
      <c r="W19" s="36"/>
      <c r="X19" s="36"/>
      <c r="Y19" s="36"/>
      <c r="Z19" s="36"/>
      <c r="AA19" s="36"/>
      <c r="AB19" s="36"/>
      <c r="AC19" s="36"/>
      <c r="AD19" s="36"/>
      <c r="AE19" s="36"/>
    </row>
    <row r="20" spans="1:31" s="2" customFormat="1" ht="12" customHeight="1">
      <c r="A20" s="36"/>
      <c r="B20" s="41"/>
      <c r="C20" s="36"/>
      <c r="D20" s="105" t="s">
        <v>31</v>
      </c>
      <c r="E20" s="36"/>
      <c r="F20" s="36"/>
      <c r="G20" s="36"/>
      <c r="H20" s="36"/>
      <c r="I20" s="109" t="s">
        <v>26</v>
      </c>
      <c r="J20" s="108" t="s">
        <v>19</v>
      </c>
      <c r="K20" s="36"/>
      <c r="L20" s="107"/>
      <c r="S20" s="36"/>
      <c r="T20" s="36"/>
      <c r="U20" s="36"/>
      <c r="V20" s="36"/>
      <c r="W20" s="36"/>
      <c r="X20" s="36"/>
      <c r="Y20" s="36"/>
      <c r="Z20" s="36"/>
      <c r="AA20" s="36"/>
      <c r="AB20" s="36"/>
      <c r="AC20" s="36"/>
      <c r="AD20" s="36"/>
      <c r="AE20" s="36"/>
    </row>
    <row r="21" spans="1:31" s="2" customFormat="1" ht="18" customHeight="1">
      <c r="A21" s="36"/>
      <c r="B21" s="41"/>
      <c r="C21" s="36"/>
      <c r="D21" s="36"/>
      <c r="E21" s="108" t="s">
        <v>86</v>
      </c>
      <c r="F21" s="36"/>
      <c r="G21" s="36"/>
      <c r="H21" s="36"/>
      <c r="I21" s="109" t="s">
        <v>28</v>
      </c>
      <c r="J21" s="108" t="s">
        <v>19</v>
      </c>
      <c r="K21" s="36"/>
      <c r="L21" s="107"/>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106"/>
      <c r="J22" s="36"/>
      <c r="K22" s="36"/>
      <c r="L22" s="107"/>
      <c r="S22" s="36"/>
      <c r="T22" s="36"/>
      <c r="U22" s="36"/>
      <c r="V22" s="36"/>
      <c r="W22" s="36"/>
      <c r="X22" s="36"/>
      <c r="Y22" s="36"/>
      <c r="Z22" s="36"/>
      <c r="AA22" s="36"/>
      <c r="AB22" s="36"/>
      <c r="AC22" s="36"/>
      <c r="AD22" s="36"/>
      <c r="AE22" s="36"/>
    </row>
    <row r="23" spans="1:31" s="2" customFormat="1" ht="12" customHeight="1">
      <c r="A23" s="36"/>
      <c r="B23" s="41"/>
      <c r="C23" s="36"/>
      <c r="D23" s="105" t="s">
        <v>34</v>
      </c>
      <c r="E23" s="36"/>
      <c r="F23" s="36"/>
      <c r="G23" s="36"/>
      <c r="H23" s="36"/>
      <c r="I23" s="109" t="s">
        <v>26</v>
      </c>
      <c r="J23" s="108" t="s">
        <v>19</v>
      </c>
      <c r="K23" s="36"/>
      <c r="L23" s="107"/>
      <c r="S23" s="36"/>
      <c r="T23" s="36"/>
      <c r="U23" s="36"/>
      <c r="V23" s="36"/>
      <c r="W23" s="36"/>
      <c r="X23" s="36"/>
      <c r="Y23" s="36"/>
      <c r="Z23" s="36"/>
      <c r="AA23" s="36"/>
      <c r="AB23" s="36"/>
      <c r="AC23" s="36"/>
      <c r="AD23" s="36"/>
      <c r="AE23" s="36"/>
    </row>
    <row r="24" spans="1:31" s="2" customFormat="1" ht="18" customHeight="1">
      <c r="A24" s="36"/>
      <c r="B24" s="41"/>
      <c r="C24" s="36"/>
      <c r="D24" s="36"/>
      <c r="E24" s="108" t="s">
        <v>35</v>
      </c>
      <c r="F24" s="36"/>
      <c r="G24" s="36"/>
      <c r="H24" s="36"/>
      <c r="I24" s="109" t="s">
        <v>28</v>
      </c>
      <c r="J24" s="108" t="s">
        <v>19</v>
      </c>
      <c r="K24" s="36"/>
      <c r="L24" s="107"/>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106"/>
      <c r="J25" s="36"/>
      <c r="K25" s="36"/>
      <c r="L25" s="107"/>
      <c r="S25" s="36"/>
      <c r="T25" s="36"/>
      <c r="U25" s="36"/>
      <c r="V25" s="36"/>
      <c r="W25" s="36"/>
      <c r="X25" s="36"/>
      <c r="Y25" s="36"/>
      <c r="Z25" s="36"/>
      <c r="AA25" s="36"/>
      <c r="AB25" s="36"/>
      <c r="AC25" s="36"/>
      <c r="AD25" s="36"/>
      <c r="AE25" s="36"/>
    </row>
    <row r="26" spans="1:31" s="2" customFormat="1" ht="12" customHeight="1">
      <c r="A26" s="36"/>
      <c r="B26" s="41"/>
      <c r="C26" s="36"/>
      <c r="D26" s="105" t="s">
        <v>36</v>
      </c>
      <c r="E26" s="36"/>
      <c r="F26" s="36"/>
      <c r="G26" s="36"/>
      <c r="H26" s="36"/>
      <c r="I26" s="106"/>
      <c r="J26" s="36"/>
      <c r="K26" s="36"/>
      <c r="L26" s="107"/>
      <c r="S26" s="36"/>
      <c r="T26" s="36"/>
      <c r="U26" s="36"/>
      <c r="V26" s="36"/>
      <c r="W26" s="36"/>
      <c r="X26" s="36"/>
      <c r="Y26" s="36"/>
      <c r="Z26" s="36"/>
      <c r="AA26" s="36"/>
      <c r="AB26" s="36"/>
      <c r="AC26" s="36"/>
      <c r="AD26" s="36"/>
      <c r="AE26" s="36"/>
    </row>
    <row r="27" spans="1:31" s="8" customFormat="1" ht="16.5" customHeight="1">
      <c r="A27" s="111"/>
      <c r="B27" s="112"/>
      <c r="C27" s="111"/>
      <c r="D27" s="111"/>
      <c r="E27" s="382" t="s">
        <v>19</v>
      </c>
      <c r="F27" s="382"/>
      <c r="G27" s="382"/>
      <c r="H27" s="382"/>
      <c r="I27" s="113"/>
      <c r="J27" s="111"/>
      <c r="K27" s="111"/>
      <c r="L27" s="114"/>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106"/>
      <c r="J28" s="36"/>
      <c r="K28" s="36"/>
      <c r="L28" s="107"/>
      <c r="S28" s="36"/>
      <c r="T28" s="36"/>
      <c r="U28" s="36"/>
      <c r="V28" s="36"/>
      <c r="W28" s="36"/>
      <c r="X28" s="36"/>
      <c r="Y28" s="36"/>
      <c r="Z28" s="36"/>
      <c r="AA28" s="36"/>
      <c r="AB28" s="36"/>
      <c r="AC28" s="36"/>
      <c r="AD28" s="36"/>
      <c r="AE28" s="36"/>
    </row>
    <row r="29" spans="1:31" s="2" customFormat="1" ht="6.95" customHeight="1">
      <c r="A29" s="36"/>
      <c r="B29" s="41"/>
      <c r="C29" s="36"/>
      <c r="D29" s="115"/>
      <c r="E29" s="115"/>
      <c r="F29" s="115"/>
      <c r="G29" s="115"/>
      <c r="H29" s="115"/>
      <c r="I29" s="116"/>
      <c r="J29" s="115"/>
      <c r="K29" s="115"/>
      <c r="L29" s="107"/>
      <c r="S29" s="36"/>
      <c r="T29" s="36"/>
      <c r="U29" s="36"/>
      <c r="V29" s="36"/>
      <c r="W29" s="36"/>
      <c r="X29" s="36"/>
      <c r="Y29" s="36"/>
      <c r="Z29" s="36"/>
      <c r="AA29" s="36"/>
      <c r="AB29" s="36"/>
      <c r="AC29" s="36"/>
      <c r="AD29" s="36"/>
      <c r="AE29" s="36"/>
    </row>
    <row r="30" spans="1:31" s="2" customFormat="1" ht="25.35" customHeight="1">
      <c r="A30" s="36"/>
      <c r="B30" s="41"/>
      <c r="C30" s="36"/>
      <c r="D30" s="117" t="s">
        <v>38</v>
      </c>
      <c r="E30" s="36"/>
      <c r="F30" s="36"/>
      <c r="G30" s="36"/>
      <c r="H30" s="36"/>
      <c r="I30" s="106"/>
      <c r="J30" s="118">
        <f>ROUND(J90,2)</f>
        <v>0</v>
      </c>
      <c r="K30" s="36"/>
      <c r="L30" s="107"/>
      <c r="S30" s="36"/>
      <c r="T30" s="36"/>
      <c r="U30" s="36"/>
      <c r="V30" s="36"/>
      <c r="W30" s="36"/>
      <c r="X30" s="36"/>
      <c r="Y30" s="36"/>
      <c r="Z30" s="36"/>
      <c r="AA30" s="36"/>
      <c r="AB30" s="36"/>
      <c r="AC30" s="36"/>
      <c r="AD30" s="36"/>
      <c r="AE30" s="36"/>
    </row>
    <row r="31" spans="1:31" s="2" customFormat="1" ht="6.95" customHeight="1">
      <c r="A31" s="36"/>
      <c r="B31" s="41"/>
      <c r="C31" s="36"/>
      <c r="D31" s="115"/>
      <c r="E31" s="115"/>
      <c r="F31" s="115"/>
      <c r="G31" s="115"/>
      <c r="H31" s="115"/>
      <c r="I31" s="116"/>
      <c r="J31" s="115"/>
      <c r="K31" s="115"/>
      <c r="L31" s="107"/>
      <c r="S31" s="36"/>
      <c r="T31" s="36"/>
      <c r="U31" s="36"/>
      <c r="V31" s="36"/>
      <c r="W31" s="36"/>
      <c r="X31" s="36"/>
      <c r="Y31" s="36"/>
      <c r="Z31" s="36"/>
      <c r="AA31" s="36"/>
      <c r="AB31" s="36"/>
      <c r="AC31" s="36"/>
      <c r="AD31" s="36"/>
      <c r="AE31" s="36"/>
    </row>
    <row r="32" spans="1:31" s="2" customFormat="1" ht="14.45" customHeight="1">
      <c r="A32" s="36"/>
      <c r="B32" s="41"/>
      <c r="C32" s="36"/>
      <c r="D32" s="36"/>
      <c r="E32" s="36"/>
      <c r="F32" s="119" t="s">
        <v>40</v>
      </c>
      <c r="G32" s="36"/>
      <c r="H32" s="36"/>
      <c r="I32" s="120" t="s">
        <v>39</v>
      </c>
      <c r="J32" s="119" t="s">
        <v>41</v>
      </c>
      <c r="K32" s="36"/>
      <c r="L32" s="107"/>
      <c r="S32" s="36"/>
      <c r="T32" s="36"/>
      <c r="U32" s="36"/>
      <c r="V32" s="36"/>
      <c r="W32" s="36"/>
      <c r="X32" s="36"/>
      <c r="Y32" s="36"/>
      <c r="Z32" s="36"/>
      <c r="AA32" s="36"/>
      <c r="AB32" s="36"/>
      <c r="AC32" s="36"/>
      <c r="AD32" s="36"/>
      <c r="AE32" s="36"/>
    </row>
    <row r="33" spans="1:31" s="2" customFormat="1" ht="14.45" customHeight="1">
      <c r="A33" s="36"/>
      <c r="B33" s="41"/>
      <c r="C33" s="36"/>
      <c r="D33" s="121" t="s">
        <v>42</v>
      </c>
      <c r="E33" s="105" t="s">
        <v>43</v>
      </c>
      <c r="F33" s="122">
        <f>ROUND((SUM(BE90:BE273)),2)</f>
        <v>0</v>
      </c>
      <c r="G33" s="36"/>
      <c r="H33" s="36"/>
      <c r="I33" s="123">
        <v>0.21</v>
      </c>
      <c r="J33" s="122">
        <f>ROUND(((SUM(BE90:BE273))*I33),2)</f>
        <v>0</v>
      </c>
      <c r="K33" s="36"/>
      <c r="L33" s="107"/>
      <c r="S33" s="36"/>
      <c r="T33" s="36"/>
      <c r="U33" s="36"/>
      <c r="V33" s="36"/>
      <c r="W33" s="36"/>
      <c r="X33" s="36"/>
      <c r="Y33" s="36"/>
      <c r="Z33" s="36"/>
      <c r="AA33" s="36"/>
      <c r="AB33" s="36"/>
      <c r="AC33" s="36"/>
      <c r="AD33" s="36"/>
      <c r="AE33" s="36"/>
    </row>
    <row r="34" spans="1:31" s="2" customFormat="1" ht="14.45" customHeight="1">
      <c r="A34" s="36"/>
      <c r="B34" s="41"/>
      <c r="C34" s="36"/>
      <c r="D34" s="36"/>
      <c r="E34" s="105" t="s">
        <v>44</v>
      </c>
      <c r="F34" s="122">
        <f>ROUND((SUM(BF90:BF273)),2)</f>
        <v>0</v>
      </c>
      <c r="G34" s="36"/>
      <c r="H34" s="36"/>
      <c r="I34" s="123">
        <v>0.15</v>
      </c>
      <c r="J34" s="122">
        <f>ROUND(((SUM(BF90:BF273))*I34),2)</f>
        <v>0</v>
      </c>
      <c r="K34" s="36"/>
      <c r="L34" s="107"/>
      <c r="S34" s="36"/>
      <c r="T34" s="36"/>
      <c r="U34" s="36"/>
      <c r="V34" s="36"/>
      <c r="W34" s="36"/>
      <c r="X34" s="36"/>
      <c r="Y34" s="36"/>
      <c r="Z34" s="36"/>
      <c r="AA34" s="36"/>
      <c r="AB34" s="36"/>
      <c r="AC34" s="36"/>
      <c r="AD34" s="36"/>
      <c r="AE34" s="36"/>
    </row>
    <row r="35" spans="1:31" s="2" customFormat="1" ht="14.45" customHeight="1" hidden="1">
      <c r="A35" s="36"/>
      <c r="B35" s="41"/>
      <c r="C35" s="36"/>
      <c r="D35" s="36"/>
      <c r="E35" s="105" t="s">
        <v>45</v>
      </c>
      <c r="F35" s="122">
        <f>ROUND((SUM(BG90:BG273)),2)</f>
        <v>0</v>
      </c>
      <c r="G35" s="36"/>
      <c r="H35" s="36"/>
      <c r="I35" s="123">
        <v>0.21</v>
      </c>
      <c r="J35" s="122">
        <f>0</f>
        <v>0</v>
      </c>
      <c r="K35" s="36"/>
      <c r="L35" s="107"/>
      <c r="S35" s="36"/>
      <c r="T35" s="36"/>
      <c r="U35" s="36"/>
      <c r="V35" s="36"/>
      <c r="W35" s="36"/>
      <c r="X35" s="36"/>
      <c r="Y35" s="36"/>
      <c r="Z35" s="36"/>
      <c r="AA35" s="36"/>
      <c r="AB35" s="36"/>
      <c r="AC35" s="36"/>
      <c r="AD35" s="36"/>
      <c r="AE35" s="36"/>
    </row>
    <row r="36" spans="1:31" s="2" customFormat="1" ht="14.45" customHeight="1" hidden="1">
      <c r="A36" s="36"/>
      <c r="B36" s="41"/>
      <c r="C36" s="36"/>
      <c r="D36" s="36"/>
      <c r="E36" s="105" t="s">
        <v>46</v>
      </c>
      <c r="F36" s="122">
        <f>ROUND((SUM(BH90:BH273)),2)</f>
        <v>0</v>
      </c>
      <c r="G36" s="36"/>
      <c r="H36" s="36"/>
      <c r="I36" s="123">
        <v>0.15</v>
      </c>
      <c r="J36" s="122">
        <f>0</f>
        <v>0</v>
      </c>
      <c r="K36" s="36"/>
      <c r="L36" s="107"/>
      <c r="S36" s="36"/>
      <c r="T36" s="36"/>
      <c r="U36" s="36"/>
      <c r="V36" s="36"/>
      <c r="W36" s="36"/>
      <c r="X36" s="36"/>
      <c r="Y36" s="36"/>
      <c r="Z36" s="36"/>
      <c r="AA36" s="36"/>
      <c r="AB36" s="36"/>
      <c r="AC36" s="36"/>
      <c r="AD36" s="36"/>
      <c r="AE36" s="36"/>
    </row>
    <row r="37" spans="1:31" s="2" customFormat="1" ht="14.45" customHeight="1" hidden="1">
      <c r="A37" s="36"/>
      <c r="B37" s="41"/>
      <c r="C37" s="36"/>
      <c r="D37" s="36"/>
      <c r="E37" s="105" t="s">
        <v>47</v>
      </c>
      <c r="F37" s="122">
        <f>ROUND((SUM(BI90:BI273)),2)</f>
        <v>0</v>
      </c>
      <c r="G37" s="36"/>
      <c r="H37" s="36"/>
      <c r="I37" s="123">
        <v>0</v>
      </c>
      <c r="J37" s="122">
        <f>0</f>
        <v>0</v>
      </c>
      <c r="K37" s="36"/>
      <c r="L37" s="107"/>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106"/>
      <c r="J38" s="36"/>
      <c r="K38" s="36"/>
      <c r="L38" s="107"/>
      <c r="S38" s="36"/>
      <c r="T38" s="36"/>
      <c r="U38" s="36"/>
      <c r="V38" s="36"/>
      <c r="W38" s="36"/>
      <c r="X38" s="36"/>
      <c r="Y38" s="36"/>
      <c r="Z38" s="36"/>
      <c r="AA38" s="36"/>
      <c r="AB38" s="36"/>
      <c r="AC38" s="36"/>
      <c r="AD38" s="36"/>
      <c r="AE38" s="36"/>
    </row>
    <row r="39" spans="1:31" s="2" customFormat="1" ht="25.35" customHeight="1">
      <c r="A39" s="36"/>
      <c r="B39" s="41"/>
      <c r="C39" s="124"/>
      <c r="D39" s="125" t="s">
        <v>48</v>
      </c>
      <c r="E39" s="126"/>
      <c r="F39" s="126"/>
      <c r="G39" s="127" t="s">
        <v>49</v>
      </c>
      <c r="H39" s="128" t="s">
        <v>50</v>
      </c>
      <c r="I39" s="129"/>
      <c r="J39" s="130">
        <f>SUM(J30:J37)</f>
        <v>0</v>
      </c>
      <c r="K39" s="131"/>
      <c r="L39" s="107"/>
      <c r="S39" s="36"/>
      <c r="T39" s="36"/>
      <c r="U39" s="36"/>
      <c r="V39" s="36"/>
      <c r="W39" s="36"/>
      <c r="X39" s="36"/>
      <c r="Y39" s="36"/>
      <c r="Z39" s="36"/>
      <c r="AA39" s="36"/>
      <c r="AB39" s="36"/>
      <c r="AC39" s="36"/>
      <c r="AD39" s="36"/>
      <c r="AE39" s="36"/>
    </row>
    <row r="40" spans="1:31" s="2" customFormat="1" ht="14.45" customHeight="1">
      <c r="A40" s="36"/>
      <c r="B40" s="132"/>
      <c r="C40" s="133"/>
      <c r="D40" s="133"/>
      <c r="E40" s="133"/>
      <c r="F40" s="133"/>
      <c r="G40" s="133"/>
      <c r="H40" s="133"/>
      <c r="I40" s="134"/>
      <c r="J40" s="133"/>
      <c r="K40" s="133"/>
      <c r="L40" s="107"/>
      <c r="S40" s="36"/>
      <c r="T40" s="36"/>
      <c r="U40" s="36"/>
      <c r="V40" s="36"/>
      <c r="W40" s="36"/>
      <c r="X40" s="36"/>
      <c r="Y40" s="36"/>
      <c r="Z40" s="36"/>
      <c r="AA40" s="36"/>
      <c r="AB40" s="36"/>
      <c r="AC40" s="36"/>
      <c r="AD40" s="36"/>
      <c r="AE40" s="36"/>
    </row>
    <row r="44" spans="1:31" s="2" customFormat="1" ht="6.95" customHeight="1">
      <c r="A44" s="36"/>
      <c r="B44" s="135"/>
      <c r="C44" s="136"/>
      <c r="D44" s="136"/>
      <c r="E44" s="136"/>
      <c r="F44" s="136"/>
      <c r="G44" s="136"/>
      <c r="H44" s="136"/>
      <c r="I44" s="137"/>
      <c r="J44" s="136"/>
      <c r="K44" s="136"/>
      <c r="L44" s="107"/>
      <c r="S44" s="36"/>
      <c r="T44" s="36"/>
      <c r="U44" s="36"/>
      <c r="V44" s="36"/>
      <c r="W44" s="36"/>
      <c r="X44" s="36"/>
      <c r="Y44" s="36"/>
      <c r="Z44" s="36"/>
      <c r="AA44" s="36"/>
      <c r="AB44" s="36"/>
      <c r="AC44" s="36"/>
      <c r="AD44" s="36"/>
      <c r="AE44" s="36"/>
    </row>
    <row r="45" spans="1:31" s="2" customFormat="1" ht="24.95" customHeight="1">
      <c r="A45" s="36"/>
      <c r="B45" s="37"/>
      <c r="C45" s="25" t="s">
        <v>87</v>
      </c>
      <c r="D45" s="38"/>
      <c r="E45" s="38"/>
      <c r="F45" s="38"/>
      <c r="G45" s="38"/>
      <c r="H45" s="38"/>
      <c r="I45" s="106"/>
      <c r="J45" s="38"/>
      <c r="K45" s="38"/>
      <c r="L45" s="107"/>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106"/>
      <c r="J46" s="38"/>
      <c r="K46" s="38"/>
      <c r="L46" s="107"/>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106"/>
      <c r="J47" s="38"/>
      <c r="K47" s="38"/>
      <c r="L47" s="107"/>
      <c r="S47" s="36"/>
      <c r="T47" s="36"/>
      <c r="U47" s="36"/>
      <c r="V47" s="36"/>
      <c r="W47" s="36"/>
      <c r="X47" s="36"/>
      <c r="Y47" s="36"/>
      <c r="Z47" s="36"/>
      <c r="AA47" s="36"/>
      <c r="AB47" s="36"/>
      <c r="AC47" s="36"/>
      <c r="AD47" s="36"/>
      <c r="AE47" s="36"/>
    </row>
    <row r="48" spans="1:31" s="2" customFormat="1" ht="16.5" customHeight="1">
      <c r="A48" s="36"/>
      <c r="B48" s="37"/>
      <c r="C48" s="38"/>
      <c r="D48" s="38"/>
      <c r="E48" s="383" t="str">
        <f>E7</f>
        <v>Sjezd na pozemek p.č. 890/83 v k.ú. Říčany</v>
      </c>
      <c r="F48" s="384"/>
      <c r="G48" s="384"/>
      <c r="H48" s="384"/>
      <c r="I48" s="106"/>
      <c r="J48" s="38"/>
      <c r="K48" s="38"/>
      <c r="L48" s="107"/>
      <c r="S48" s="36"/>
      <c r="T48" s="36"/>
      <c r="U48" s="36"/>
      <c r="V48" s="36"/>
      <c r="W48" s="36"/>
      <c r="X48" s="36"/>
      <c r="Y48" s="36"/>
      <c r="Z48" s="36"/>
      <c r="AA48" s="36"/>
      <c r="AB48" s="36"/>
      <c r="AC48" s="36"/>
      <c r="AD48" s="36"/>
      <c r="AE48" s="36"/>
    </row>
    <row r="49" spans="1:31" s="2" customFormat="1" ht="12" customHeight="1">
      <c r="A49" s="36"/>
      <c r="B49" s="37"/>
      <c r="C49" s="31" t="s">
        <v>84</v>
      </c>
      <c r="D49" s="38"/>
      <c r="E49" s="38"/>
      <c r="F49" s="38"/>
      <c r="G49" s="38"/>
      <c r="H49" s="38"/>
      <c r="I49" s="106"/>
      <c r="J49" s="38"/>
      <c r="K49" s="38"/>
      <c r="L49" s="107"/>
      <c r="S49" s="36"/>
      <c r="T49" s="36"/>
      <c r="U49" s="36"/>
      <c r="V49" s="36"/>
      <c r="W49" s="36"/>
      <c r="X49" s="36"/>
      <c r="Y49" s="36"/>
      <c r="Z49" s="36"/>
      <c r="AA49" s="36"/>
      <c r="AB49" s="36"/>
      <c r="AC49" s="36"/>
      <c r="AD49" s="36"/>
      <c r="AE49" s="36"/>
    </row>
    <row r="50" spans="1:31" s="2" customFormat="1" ht="16.5" customHeight="1">
      <c r="A50" s="36"/>
      <c r="B50" s="37"/>
      <c r="C50" s="38"/>
      <c r="D50" s="38"/>
      <c r="E50" s="350" t="str">
        <f>E9</f>
        <v>SO 01 - Sjezd ma pozemek p.č. 890/83 v k.ú. Říčany</v>
      </c>
      <c r="F50" s="385"/>
      <c r="G50" s="385"/>
      <c r="H50" s="385"/>
      <c r="I50" s="106"/>
      <c r="J50" s="38"/>
      <c r="K50" s="38"/>
      <c r="L50" s="107"/>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106"/>
      <c r="J51" s="38"/>
      <c r="K51" s="38"/>
      <c r="L51" s="107"/>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Říčany</v>
      </c>
      <c r="G52" s="38"/>
      <c r="H52" s="38"/>
      <c r="I52" s="109" t="s">
        <v>23</v>
      </c>
      <c r="J52" s="61" t="str">
        <f>IF(J12="","",J12)</f>
        <v>15. 10. 2019</v>
      </c>
      <c r="K52" s="38"/>
      <c r="L52" s="107"/>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106"/>
      <c r="J53" s="38"/>
      <c r="K53" s="38"/>
      <c r="L53" s="107"/>
      <c r="S53" s="36"/>
      <c r="T53" s="36"/>
      <c r="U53" s="36"/>
      <c r="V53" s="36"/>
      <c r="W53" s="36"/>
      <c r="X53" s="36"/>
      <c r="Y53" s="36"/>
      <c r="Z53" s="36"/>
      <c r="AA53" s="36"/>
      <c r="AB53" s="36"/>
      <c r="AC53" s="36"/>
      <c r="AD53" s="36"/>
      <c r="AE53" s="36"/>
    </row>
    <row r="54" spans="1:31" s="2" customFormat="1" ht="43.15" customHeight="1">
      <c r="A54" s="36"/>
      <c r="B54" s="37"/>
      <c r="C54" s="31" t="s">
        <v>25</v>
      </c>
      <c r="D54" s="38"/>
      <c r="E54" s="38"/>
      <c r="F54" s="29" t="str">
        <f>E15</f>
        <v>Středočeský kraj</v>
      </c>
      <c r="G54" s="38"/>
      <c r="H54" s="38"/>
      <c r="I54" s="109" t="s">
        <v>31</v>
      </c>
      <c r="J54" s="34" t="str">
        <f>E21</f>
        <v>Ing. Roman Tichovský, Na Karlově 94 Benešov</v>
      </c>
      <c r="K54" s="38"/>
      <c r="L54" s="107"/>
      <c r="S54" s="36"/>
      <c r="T54" s="36"/>
      <c r="U54" s="36"/>
      <c r="V54" s="36"/>
      <c r="W54" s="36"/>
      <c r="X54" s="36"/>
      <c r="Y54" s="36"/>
      <c r="Z54" s="36"/>
      <c r="AA54" s="36"/>
      <c r="AB54" s="36"/>
      <c r="AC54" s="36"/>
      <c r="AD54" s="36"/>
      <c r="AE54" s="36"/>
    </row>
    <row r="55" spans="1:31" s="2" customFormat="1" ht="15.2" customHeight="1">
      <c r="A55" s="36"/>
      <c r="B55" s="37"/>
      <c r="C55" s="31" t="s">
        <v>29</v>
      </c>
      <c r="D55" s="38"/>
      <c r="E55" s="38"/>
      <c r="F55" s="29" t="str">
        <f>IF(E18="","",E18)</f>
        <v>Vyplň údaj</v>
      </c>
      <c r="G55" s="38"/>
      <c r="H55" s="38"/>
      <c r="I55" s="109" t="s">
        <v>34</v>
      </c>
      <c r="J55" s="34" t="str">
        <f>E24</f>
        <v>František Mrázek</v>
      </c>
      <c r="K55" s="38"/>
      <c r="L55" s="107"/>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106"/>
      <c r="J56" s="38"/>
      <c r="K56" s="38"/>
      <c r="L56" s="107"/>
      <c r="S56" s="36"/>
      <c r="T56" s="36"/>
      <c r="U56" s="36"/>
      <c r="V56" s="36"/>
      <c r="W56" s="36"/>
      <c r="X56" s="36"/>
      <c r="Y56" s="36"/>
      <c r="Z56" s="36"/>
      <c r="AA56" s="36"/>
      <c r="AB56" s="36"/>
      <c r="AC56" s="36"/>
      <c r="AD56" s="36"/>
      <c r="AE56" s="36"/>
    </row>
    <row r="57" spans="1:31" s="2" customFormat="1" ht="29.25" customHeight="1">
      <c r="A57" s="36"/>
      <c r="B57" s="37"/>
      <c r="C57" s="138" t="s">
        <v>88</v>
      </c>
      <c r="D57" s="139"/>
      <c r="E57" s="139"/>
      <c r="F57" s="139"/>
      <c r="G57" s="139"/>
      <c r="H57" s="139"/>
      <c r="I57" s="140"/>
      <c r="J57" s="141" t="s">
        <v>89</v>
      </c>
      <c r="K57" s="139"/>
      <c r="L57" s="107"/>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106"/>
      <c r="J58" s="38"/>
      <c r="K58" s="38"/>
      <c r="L58" s="107"/>
      <c r="S58" s="36"/>
      <c r="T58" s="36"/>
      <c r="U58" s="36"/>
      <c r="V58" s="36"/>
      <c r="W58" s="36"/>
      <c r="X58" s="36"/>
      <c r="Y58" s="36"/>
      <c r="Z58" s="36"/>
      <c r="AA58" s="36"/>
      <c r="AB58" s="36"/>
      <c r="AC58" s="36"/>
      <c r="AD58" s="36"/>
      <c r="AE58" s="36"/>
    </row>
    <row r="59" spans="1:47" s="2" customFormat="1" ht="22.9" customHeight="1">
      <c r="A59" s="36"/>
      <c r="B59" s="37"/>
      <c r="C59" s="142" t="s">
        <v>70</v>
      </c>
      <c r="D59" s="38"/>
      <c r="E59" s="38"/>
      <c r="F59" s="38"/>
      <c r="G59" s="38"/>
      <c r="H59" s="38"/>
      <c r="I59" s="106"/>
      <c r="J59" s="79">
        <f>J90</f>
        <v>0</v>
      </c>
      <c r="K59" s="38"/>
      <c r="L59" s="107"/>
      <c r="S59" s="36"/>
      <c r="T59" s="36"/>
      <c r="U59" s="36"/>
      <c r="V59" s="36"/>
      <c r="W59" s="36"/>
      <c r="X59" s="36"/>
      <c r="Y59" s="36"/>
      <c r="Z59" s="36"/>
      <c r="AA59" s="36"/>
      <c r="AB59" s="36"/>
      <c r="AC59" s="36"/>
      <c r="AD59" s="36"/>
      <c r="AE59" s="36"/>
      <c r="AU59" s="19" t="s">
        <v>90</v>
      </c>
    </row>
    <row r="60" spans="2:12" s="9" customFormat="1" ht="24.95" customHeight="1">
      <c r="B60" s="143"/>
      <c r="C60" s="144"/>
      <c r="D60" s="145" t="s">
        <v>91</v>
      </c>
      <c r="E60" s="146"/>
      <c r="F60" s="146"/>
      <c r="G60" s="146"/>
      <c r="H60" s="146"/>
      <c r="I60" s="147"/>
      <c r="J60" s="148">
        <f>J91</f>
        <v>0</v>
      </c>
      <c r="K60" s="144"/>
      <c r="L60" s="149"/>
    </row>
    <row r="61" spans="2:12" s="10" customFormat="1" ht="19.9" customHeight="1">
      <c r="B61" s="150"/>
      <c r="C61" s="151"/>
      <c r="D61" s="152" t="s">
        <v>92</v>
      </c>
      <c r="E61" s="153"/>
      <c r="F61" s="153"/>
      <c r="G61" s="153"/>
      <c r="H61" s="153"/>
      <c r="I61" s="154"/>
      <c r="J61" s="155">
        <f>J92</f>
        <v>0</v>
      </c>
      <c r="K61" s="151"/>
      <c r="L61" s="156"/>
    </row>
    <row r="62" spans="2:12" s="10" customFormat="1" ht="19.9" customHeight="1">
      <c r="B62" s="150"/>
      <c r="C62" s="151"/>
      <c r="D62" s="152" t="s">
        <v>93</v>
      </c>
      <c r="E62" s="153"/>
      <c r="F62" s="153"/>
      <c r="G62" s="153"/>
      <c r="H62" s="153"/>
      <c r="I62" s="154"/>
      <c r="J62" s="155">
        <f>J176</f>
        <v>0</v>
      </c>
      <c r="K62" s="151"/>
      <c r="L62" s="156"/>
    </row>
    <row r="63" spans="2:12" s="10" customFormat="1" ht="19.9" customHeight="1">
      <c r="B63" s="150"/>
      <c r="C63" s="151"/>
      <c r="D63" s="152" t="s">
        <v>94</v>
      </c>
      <c r="E63" s="153"/>
      <c r="F63" s="153"/>
      <c r="G63" s="153"/>
      <c r="H63" s="153"/>
      <c r="I63" s="154"/>
      <c r="J63" s="155">
        <f>J183</f>
        <v>0</v>
      </c>
      <c r="K63" s="151"/>
      <c r="L63" s="156"/>
    </row>
    <row r="64" spans="2:12" s="10" customFormat="1" ht="19.9" customHeight="1">
      <c r="B64" s="150"/>
      <c r="C64" s="151"/>
      <c r="D64" s="152" t="s">
        <v>95</v>
      </c>
      <c r="E64" s="153"/>
      <c r="F64" s="153"/>
      <c r="G64" s="153"/>
      <c r="H64" s="153"/>
      <c r="I64" s="154"/>
      <c r="J64" s="155">
        <f>J216</f>
        <v>0</v>
      </c>
      <c r="K64" s="151"/>
      <c r="L64" s="156"/>
    </row>
    <row r="65" spans="2:12" s="10" customFormat="1" ht="19.9" customHeight="1">
      <c r="B65" s="150"/>
      <c r="C65" s="151"/>
      <c r="D65" s="152" t="s">
        <v>96</v>
      </c>
      <c r="E65" s="153"/>
      <c r="F65" s="153"/>
      <c r="G65" s="153"/>
      <c r="H65" s="153"/>
      <c r="I65" s="154"/>
      <c r="J65" s="155">
        <f>J251</f>
        <v>0</v>
      </c>
      <c r="K65" s="151"/>
      <c r="L65" s="156"/>
    </row>
    <row r="66" spans="2:12" s="9" customFormat="1" ht="24.95" customHeight="1">
      <c r="B66" s="143"/>
      <c r="C66" s="144"/>
      <c r="D66" s="145" t="s">
        <v>97</v>
      </c>
      <c r="E66" s="146"/>
      <c r="F66" s="146"/>
      <c r="G66" s="146"/>
      <c r="H66" s="146"/>
      <c r="I66" s="147"/>
      <c r="J66" s="148">
        <f>J254</f>
        <v>0</v>
      </c>
      <c r="K66" s="144"/>
      <c r="L66" s="149"/>
    </row>
    <row r="67" spans="2:12" s="10" customFormat="1" ht="19.9" customHeight="1">
      <c r="B67" s="150"/>
      <c r="C67" s="151"/>
      <c r="D67" s="152" t="s">
        <v>98</v>
      </c>
      <c r="E67" s="153"/>
      <c r="F67" s="153"/>
      <c r="G67" s="153"/>
      <c r="H67" s="153"/>
      <c r="I67" s="154"/>
      <c r="J67" s="155">
        <f>J255</f>
        <v>0</v>
      </c>
      <c r="K67" s="151"/>
      <c r="L67" s="156"/>
    </row>
    <row r="68" spans="2:12" s="9" customFormat="1" ht="24.95" customHeight="1">
      <c r="B68" s="143"/>
      <c r="C68" s="144"/>
      <c r="D68" s="145" t="s">
        <v>99</v>
      </c>
      <c r="E68" s="146"/>
      <c r="F68" s="146"/>
      <c r="G68" s="146"/>
      <c r="H68" s="146"/>
      <c r="I68" s="147"/>
      <c r="J68" s="148">
        <f>J260</f>
        <v>0</v>
      </c>
      <c r="K68" s="144"/>
      <c r="L68" s="149"/>
    </row>
    <row r="69" spans="2:12" s="10" customFormat="1" ht="19.9" customHeight="1">
      <c r="B69" s="150"/>
      <c r="C69" s="151"/>
      <c r="D69" s="152" t="s">
        <v>100</v>
      </c>
      <c r="E69" s="153"/>
      <c r="F69" s="153"/>
      <c r="G69" s="153"/>
      <c r="H69" s="153"/>
      <c r="I69" s="154"/>
      <c r="J69" s="155">
        <f>J261</f>
        <v>0</v>
      </c>
      <c r="K69" s="151"/>
      <c r="L69" s="156"/>
    </row>
    <row r="70" spans="2:12" s="10" customFormat="1" ht="19.9" customHeight="1">
      <c r="B70" s="150"/>
      <c r="C70" s="151"/>
      <c r="D70" s="152" t="s">
        <v>101</v>
      </c>
      <c r="E70" s="153"/>
      <c r="F70" s="153"/>
      <c r="G70" s="153"/>
      <c r="H70" s="153"/>
      <c r="I70" s="154"/>
      <c r="J70" s="155">
        <f>J270</f>
        <v>0</v>
      </c>
      <c r="K70" s="151"/>
      <c r="L70" s="156"/>
    </row>
    <row r="71" spans="1:31" s="2" customFormat="1" ht="21.75" customHeight="1">
      <c r="A71" s="36"/>
      <c r="B71" s="37"/>
      <c r="C71" s="38"/>
      <c r="D71" s="38"/>
      <c r="E71" s="38"/>
      <c r="F71" s="38"/>
      <c r="G71" s="38"/>
      <c r="H71" s="38"/>
      <c r="I71" s="106"/>
      <c r="J71" s="38"/>
      <c r="K71" s="38"/>
      <c r="L71" s="107"/>
      <c r="S71" s="36"/>
      <c r="T71" s="36"/>
      <c r="U71" s="36"/>
      <c r="V71" s="36"/>
      <c r="W71" s="36"/>
      <c r="X71" s="36"/>
      <c r="Y71" s="36"/>
      <c r="Z71" s="36"/>
      <c r="AA71" s="36"/>
      <c r="AB71" s="36"/>
      <c r="AC71" s="36"/>
      <c r="AD71" s="36"/>
      <c r="AE71" s="36"/>
    </row>
    <row r="72" spans="1:31" s="2" customFormat="1" ht="6.95" customHeight="1">
      <c r="A72" s="36"/>
      <c r="B72" s="49"/>
      <c r="C72" s="50"/>
      <c r="D72" s="50"/>
      <c r="E72" s="50"/>
      <c r="F72" s="50"/>
      <c r="G72" s="50"/>
      <c r="H72" s="50"/>
      <c r="I72" s="134"/>
      <c r="J72" s="50"/>
      <c r="K72" s="50"/>
      <c r="L72" s="107"/>
      <c r="S72" s="36"/>
      <c r="T72" s="36"/>
      <c r="U72" s="36"/>
      <c r="V72" s="36"/>
      <c r="W72" s="36"/>
      <c r="X72" s="36"/>
      <c r="Y72" s="36"/>
      <c r="Z72" s="36"/>
      <c r="AA72" s="36"/>
      <c r="AB72" s="36"/>
      <c r="AC72" s="36"/>
      <c r="AD72" s="36"/>
      <c r="AE72" s="36"/>
    </row>
    <row r="76" spans="1:31" s="2" customFormat="1" ht="6.95" customHeight="1">
      <c r="A76" s="36"/>
      <c r="B76" s="51"/>
      <c r="C76" s="52"/>
      <c r="D76" s="52"/>
      <c r="E76" s="52"/>
      <c r="F76" s="52"/>
      <c r="G76" s="52"/>
      <c r="H76" s="52"/>
      <c r="I76" s="137"/>
      <c r="J76" s="52"/>
      <c r="K76" s="52"/>
      <c r="L76" s="107"/>
      <c r="S76" s="36"/>
      <c r="T76" s="36"/>
      <c r="U76" s="36"/>
      <c r="V76" s="36"/>
      <c r="W76" s="36"/>
      <c r="X76" s="36"/>
      <c r="Y76" s="36"/>
      <c r="Z76" s="36"/>
      <c r="AA76" s="36"/>
      <c r="AB76" s="36"/>
      <c r="AC76" s="36"/>
      <c r="AD76" s="36"/>
      <c r="AE76" s="36"/>
    </row>
    <row r="77" spans="1:31" s="2" customFormat="1" ht="24.95" customHeight="1">
      <c r="A77" s="36"/>
      <c r="B77" s="37"/>
      <c r="C77" s="25" t="s">
        <v>102</v>
      </c>
      <c r="D77" s="38"/>
      <c r="E77" s="38"/>
      <c r="F77" s="38"/>
      <c r="G77" s="38"/>
      <c r="H77" s="38"/>
      <c r="I77" s="106"/>
      <c r="J77" s="38"/>
      <c r="K77" s="38"/>
      <c r="L77" s="107"/>
      <c r="S77" s="36"/>
      <c r="T77" s="36"/>
      <c r="U77" s="36"/>
      <c r="V77" s="36"/>
      <c r="W77" s="36"/>
      <c r="X77" s="36"/>
      <c r="Y77" s="36"/>
      <c r="Z77" s="36"/>
      <c r="AA77" s="36"/>
      <c r="AB77" s="36"/>
      <c r="AC77" s="36"/>
      <c r="AD77" s="36"/>
      <c r="AE77" s="36"/>
    </row>
    <row r="78" spans="1:31" s="2" customFormat="1" ht="6.95" customHeight="1">
      <c r="A78" s="36"/>
      <c r="B78" s="37"/>
      <c r="C78" s="38"/>
      <c r="D78" s="38"/>
      <c r="E78" s="38"/>
      <c r="F78" s="38"/>
      <c r="G78" s="38"/>
      <c r="H78" s="38"/>
      <c r="I78" s="106"/>
      <c r="J78" s="38"/>
      <c r="K78" s="38"/>
      <c r="L78" s="107"/>
      <c r="S78" s="36"/>
      <c r="T78" s="36"/>
      <c r="U78" s="36"/>
      <c r="V78" s="36"/>
      <c r="W78" s="36"/>
      <c r="X78" s="36"/>
      <c r="Y78" s="36"/>
      <c r="Z78" s="36"/>
      <c r="AA78" s="36"/>
      <c r="AB78" s="36"/>
      <c r="AC78" s="36"/>
      <c r="AD78" s="36"/>
      <c r="AE78" s="36"/>
    </row>
    <row r="79" spans="1:31" s="2" customFormat="1" ht="12" customHeight="1">
      <c r="A79" s="36"/>
      <c r="B79" s="37"/>
      <c r="C79" s="31" t="s">
        <v>16</v>
      </c>
      <c r="D79" s="38"/>
      <c r="E79" s="38"/>
      <c r="F79" s="38"/>
      <c r="G79" s="38"/>
      <c r="H79" s="38"/>
      <c r="I79" s="106"/>
      <c r="J79" s="38"/>
      <c r="K79" s="38"/>
      <c r="L79" s="107"/>
      <c r="S79" s="36"/>
      <c r="T79" s="36"/>
      <c r="U79" s="36"/>
      <c r="V79" s="36"/>
      <c r="W79" s="36"/>
      <c r="X79" s="36"/>
      <c r="Y79" s="36"/>
      <c r="Z79" s="36"/>
      <c r="AA79" s="36"/>
      <c r="AB79" s="36"/>
      <c r="AC79" s="36"/>
      <c r="AD79" s="36"/>
      <c r="AE79" s="36"/>
    </row>
    <row r="80" spans="1:31" s="2" customFormat="1" ht="16.5" customHeight="1">
      <c r="A80" s="36"/>
      <c r="B80" s="37"/>
      <c r="C80" s="38"/>
      <c r="D80" s="38"/>
      <c r="E80" s="383" t="str">
        <f>E7</f>
        <v>Sjezd na pozemek p.č. 890/83 v k.ú. Říčany</v>
      </c>
      <c r="F80" s="384"/>
      <c r="G80" s="384"/>
      <c r="H80" s="384"/>
      <c r="I80" s="106"/>
      <c r="J80" s="38"/>
      <c r="K80" s="38"/>
      <c r="L80" s="107"/>
      <c r="S80" s="36"/>
      <c r="T80" s="36"/>
      <c r="U80" s="36"/>
      <c r="V80" s="36"/>
      <c r="W80" s="36"/>
      <c r="X80" s="36"/>
      <c r="Y80" s="36"/>
      <c r="Z80" s="36"/>
      <c r="AA80" s="36"/>
      <c r="AB80" s="36"/>
      <c r="AC80" s="36"/>
      <c r="AD80" s="36"/>
      <c r="AE80" s="36"/>
    </row>
    <row r="81" spans="1:31" s="2" customFormat="1" ht="12" customHeight="1">
      <c r="A81" s="36"/>
      <c r="B81" s="37"/>
      <c r="C81" s="31" t="s">
        <v>84</v>
      </c>
      <c r="D81" s="38"/>
      <c r="E81" s="38"/>
      <c r="F81" s="38"/>
      <c r="G81" s="38"/>
      <c r="H81" s="38"/>
      <c r="I81" s="106"/>
      <c r="J81" s="38"/>
      <c r="K81" s="38"/>
      <c r="L81" s="107"/>
      <c r="S81" s="36"/>
      <c r="T81" s="36"/>
      <c r="U81" s="36"/>
      <c r="V81" s="36"/>
      <c r="W81" s="36"/>
      <c r="X81" s="36"/>
      <c r="Y81" s="36"/>
      <c r="Z81" s="36"/>
      <c r="AA81" s="36"/>
      <c r="AB81" s="36"/>
      <c r="AC81" s="36"/>
      <c r="AD81" s="36"/>
      <c r="AE81" s="36"/>
    </row>
    <row r="82" spans="1:31" s="2" customFormat="1" ht="16.5" customHeight="1">
      <c r="A82" s="36"/>
      <c r="B82" s="37"/>
      <c r="C82" s="38"/>
      <c r="D82" s="38"/>
      <c r="E82" s="350" t="str">
        <f>E9</f>
        <v>SO 01 - Sjezd ma pozemek p.č. 890/83 v k.ú. Říčany</v>
      </c>
      <c r="F82" s="385"/>
      <c r="G82" s="385"/>
      <c r="H82" s="385"/>
      <c r="I82" s="106"/>
      <c r="J82" s="38"/>
      <c r="K82" s="38"/>
      <c r="L82" s="107"/>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106"/>
      <c r="J83" s="38"/>
      <c r="K83" s="38"/>
      <c r="L83" s="107"/>
      <c r="S83" s="36"/>
      <c r="T83" s="36"/>
      <c r="U83" s="36"/>
      <c r="V83" s="36"/>
      <c r="W83" s="36"/>
      <c r="X83" s="36"/>
      <c r="Y83" s="36"/>
      <c r="Z83" s="36"/>
      <c r="AA83" s="36"/>
      <c r="AB83" s="36"/>
      <c r="AC83" s="36"/>
      <c r="AD83" s="36"/>
      <c r="AE83" s="36"/>
    </row>
    <row r="84" spans="1:31" s="2" customFormat="1" ht="12" customHeight="1">
      <c r="A84" s="36"/>
      <c r="B84" s="37"/>
      <c r="C84" s="31" t="s">
        <v>21</v>
      </c>
      <c r="D84" s="38"/>
      <c r="E84" s="38"/>
      <c r="F84" s="29" t="str">
        <f>F12</f>
        <v>Říčany</v>
      </c>
      <c r="G84" s="38"/>
      <c r="H84" s="38"/>
      <c r="I84" s="109" t="s">
        <v>23</v>
      </c>
      <c r="J84" s="61" t="str">
        <f>IF(J12="","",J12)</f>
        <v>15. 10. 2019</v>
      </c>
      <c r="K84" s="38"/>
      <c r="L84" s="107"/>
      <c r="S84" s="36"/>
      <c r="T84" s="36"/>
      <c r="U84" s="36"/>
      <c r="V84" s="36"/>
      <c r="W84" s="36"/>
      <c r="X84" s="36"/>
      <c r="Y84" s="36"/>
      <c r="Z84" s="36"/>
      <c r="AA84" s="36"/>
      <c r="AB84" s="36"/>
      <c r="AC84" s="36"/>
      <c r="AD84" s="36"/>
      <c r="AE84" s="36"/>
    </row>
    <row r="85" spans="1:31" s="2" customFormat="1" ht="6.95" customHeight="1">
      <c r="A85" s="36"/>
      <c r="B85" s="37"/>
      <c r="C85" s="38"/>
      <c r="D85" s="38"/>
      <c r="E85" s="38"/>
      <c r="F85" s="38"/>
      <c r="G85" s="38"/>
      <c r="H85" s="38"/>
      <c r="I85" s="106"/>
      <c r="J85" s="38"/>
      <c r="K85" s="38"/>
      <c r="L85" s="107"/>
      <c r="S85" s="36"/>
      <c r="T85" s="36"/>
      <c r="U85" s="36"/>
      <c r="V85" s="36"/>
      <c r="W85" s="36"/>
      <c r="X85" s="36"/>
      <c r="Y85" s="36"/>
      <c r="Z85" s="36"/>
      <c r="AA85" s="36"/>
      <c r="AB85" s="36"/>
      <c r="AC85" s="36"/>
      <c r="AD85" s="36"/>
      <c r="AE85" s="36"/>
    </row>
    <row r="86" spans="1:31" s="2" customFormat="1" ht="43.15" customHeight="1">
      <c r="A86" s="36"/>
      <c r="B86" s="37"/>
      <c r="C86" s="31" t="s">
        <v>25</v>
      </c>
      <c r="D86" s="38"/>
      <c r="E86" s="38"/>
      <c r="F86" s="29" t="str">
        <f>E15</f>
        <v>Středočeský kraj</v>
      </c>
      <c r="G86" s="38"/>
      <c r="H86" s="38"/>
      <c r="I86" s="109" t="s">
        <v>31</v>
      </c>
      <c r="J86" s="34" t="str">
        <f>E21</f>
        <v>Ing. Roman Tichovský, Na Karlově 94 Benešov</v>
      </c>
      <c r="K86" s="38"/>
      <c r="L86" s="107"/>
      <c r="S86" s="36"/>
      <c r="T86" s="36"/>
      <c r="U86" s="36"/>
      <c r="V86" s="36"/>
      <c r="W86" s="36"/>
      <c r="X86" s="36"/>
      <c r="Y86" s="36"/>
      <c r="Z86" s="36"/>
      <c r="AA86" s="36"/>
      <c r="AB86" s="36"/>
      <c r="AC86" s="36"/>
      <c r="AD86" s="36"/>
      <c r="AE86" s="36"/>
    </row>
    <row r="87" spans="1:31" s="2" customFormat="1" ht="15.2" customHeight="1">
      <c r="A87" s="36"/>
      <c r="B87" s="37"/>
      <c r="C87" s="31" t="s">
        <v>29</v>
      </c>
      <c r="D87" s="38"/>
      <c r="E87" s="38"/>
      <c r="F87" s="29" t="str">
        <f>IF(E18="","",E18)</f>
        <v>Vyplň údaj</v>
      </c>
      <c r="G87" s="38"/>
      <c r="H87" s="38"/>
      <c r="I87" s="109" t="s">
        <v>34</v>
      </c>
      <c r="J87" s="34" t="str">
        <f>E24</f>
        <v>František Mrázek</v>
      </c>
      <c r="K87" s="38"/>
      <c r="L87" s="107"/>
      <c r="S87" s="36"/>
      <c r="T87" s="36"/>
      <c r="U87" s="36"/>
      <c r="V87" s="36"/>
      <c r="W87" s="36"/>
      <c r="X87" s="36"/>
      <c r="Y87" s="36"/>
      <c r="Z87" s="36"/>
      <c r="AA87" s="36"/>
      <c r="AB87" s="36"/>
      <c r="AC87" s="36"/>
      <c r="AD87" s="36"/>
      <c r="AE87" s="36"/>
    </row>
    <row r="88" spans="1:31" s="2" customFormat="1" ht="10.35" customHeight="1">
      <c r="A88" s="36"/>
      <c r="B88" s="37"/>
      <c r="C88" s="38"/>
      <c r="D88" s="38"/>
      <c r="E88" s="38"/>
      <c r="F88" s="38"/>
      <c r="G88" s="38"/>
      <c r="H88" s="38"/>
      <c r="I88" s="106"/>
      <c r="J88" s="38"/>
      <c r="K88" s="38"/>
      <c r="L88" s="107"/>
      <c r="S88" s="36"/>
      <c r="T88" s="36"/>
      <c r="U88" s="36"/>
      <c r="V88" s="36"/>
      <c r="W88" s="36"/>
      <c r="X88" s="36"/>
      <c r="Y88" s="36"/>
      <c r="Z88" s="36"/>
      <c r="AA88" s="36"/>
      <c r="AB88" s="36"/>
      <c r="AC88" s="36"/>
      <c r="AD88" s="36"/>
      <c r="AE88" s="36"/>
    </row>
    <row r="89" spans="1:31" s="11" customFormat="1" ht="29.25" customHeight="1">
      <c r="A89" s="157"/>
      <c r="B89" s="158"/>
      <c r="C89" s="159" t="s">
        <v>103</v>
      </c>
      <c r="D89" s="160" t="s">
        <v>57</v>
      </c>
      <c r="E89" s="160" t="s">
        <v>53</v>
      </c>
      <c r="F89" s="160" t="s">
        <v>54</v>
      </c>
      <c r="G89" s="160" t="s">
        <v>104</v>
      </c>
      <c r="H89" s="160" t="s">
        <v>105</v>
      </c>
      <c r="I89" s="161" t="s">
        <v>106</v>
      </c>
      <c r="J89" s="160" t="s">
        <v>89</v>
      </c>
      <c r="K89" s="162" t="s">
        <v>107</v>
      </c>
      <c r="L89" s="163"/>
      <c r="M89" s="70" t="s">
        <v>19</v>
      </c>
      <c r="N89" s="71" t="s">
        <v>42</v>
      </c>
      <c r="O89" s="71" t="s">
        <v>108</v>
      </c>
      <c r="P89" s="71" t="s">
        <v>109</v>
      </c>
      <c r="Q89" s="71" t="s">
        <v>110</v>
      </c>
      <c r="R89" s="71" t="s">
        <v>111</v>
      </c>
      <c r="S89" s="71" t="s">
        <v>112</v>
      </c>
      <c r="T89" s="72" t="s">
        <v>113</v>
      </c>
      <c r="U89" s="157"/>
      <c r="V89" s="157"/>
      <c r="W89" s="157"/>
      <c r="X89" s="157"/>
      <c r="Y89" s="157"/>
      <c r="Z89" s="157"/>
      <c r="AA89" s="157"/>
      <c r="AB89" s="157"/>
      <c r="AC89" s="157"/>
      <c r="AD89" s="157"/>
      <c r="AE89" s="157"/>
    </row>
    <row r="90" spans="1:63" s="2" customFormat="1" ht="22.9" customHeight="1">
      <c r="A90" s="36"/>
      <c r="B90" s="37"/>
      <c r="C90" s="77" t="s">
        <v>114</v>
      </c>
      <c r="D90" s="38"/>
      <c r="E90" s="38"/>
      <c r="F90" s="38"/>
      <c r="G90" s="38"/>
      <c r="H90" s="38"/>
      <c r="I90" s="106"/>
      <c r="J90" s="164">
        <f>BK90</f>
        <v>0</v>
      </c>
      <c r="K90" s="38"/>
      <c r="L90" s="41"/>
      <c r="M90" s="73"/>
      <c r="N90" s="165"/>
      <c r="O90" s="74"/>
      <c r="P90" s="166">
        <f>P91+P254+P260</f>
        <v>0</v>
      </c>
      <c r="Q90" s="74"/>
      <c r="R90" s="166">
        <f>R91+R254+R260</f>
        <v>9.87688014585</v>
      </c>
      <c r="S90" s="74"/>
      <c r="T90" s="167">
        <f>T91+T254+T260</f>
        <v>15.293000000000001</v>
      </c>
      <c r="U90" s="36"/>
      <c r="V90" s="36"/>
      <c r="W90" s="36"/>
      <c r="X90" s="36"/>
      <c r="Y90" s="36"/>
      <c r="Z90" s="36"/>
      <c r="AA90" s="36"/>
      <c r="AB90" s="36"/>
      <c r="AC90" s="36"/>
      <c r="AD90" s="36"/>
      <c r="AE90" s="36"/>
      <c r="AT90" s="19" t="s">
        <v>71</v>
      </c>
      <c r="AU90" s="19" t="s">
        <v>90</v>
      </c>
      <c r="BK90" s="168">
        <f>BK91+BK254+BK260</f>
        <v>0</v>
      </c>
    </row>
    <row r="91" spans="2:63" s="12" customFormat="1" ht="25.9" customHeight="1">
      <c r="B91" s="169"/>
      <c r="C91" s="170"/>
      <c r="D91" s="171" t="s">
        <v>71</v>
      </c>
      <c r="E91" s="172" t="s">
        <v>115</v>
      </c>
      <c r="F91" s="172" t="s">
        <v>116</v>
      </c>
      <c r="G91" s="170"/>
      <c r="H91" s="170"/>
      <c r="I91" s="173"/>
      <c r="J91" s="174">
        <f>BK91</f>
        <v>0</v>
      </c>
      <c r="K91" s="170"/>
      <c r="L91" s="175"/>
      <c r="M91" s="176"/>
      <c r="N91" s="177"/>
      <c r="O91" s="177"/>
      <c r="P91" s="178">
        <f>P92+P176+P183+P216+P251</f>
        <v>0</v>
      </c>
      <c r="Q91" s="177"/>
      <c r="R91" s="178">
        <f>R92+R176+R183+R216+R251</f>
        <v>9.87683587085</v>
      </c>
      <c r="S91" s="177"/>
      <c r="T91" s="179">
        <f>T92+T176+T183+T216+T251</f>
        <v>15.293000000000001</v>
      </c>
      <c r="AR91" s="180" t="s">
        <v>80</v>
      </c>
      <c r="AT91" s="181" t="s">
        <v>71</v>
      </c>
      <c r="AU91" s="181" t="s">
        <v>72</v>
      </c>
      <c r="AY91" s="180" t="s">
        <v>117</v>
      </c>
      <c r="BK91" s="182">
        <f>BK92+BK176+BK183+BK216+BK251</f>
        <v>0</v>
      </c>
    </row>
    <row r="92" spans="2:63" s="12" customFormat="1" ht="22.9" customHeight="1">
      <c r="B92" s="169"/>
      <c r="C92" s="170"/>
      <c r="D92" s="171" t="s">
        <v>71</v>
      </c>
      <c r="E92" s="183" t="s">
        <v>80</v>
      </c>
      <c r="F92" s="183" t="s">
        <v>118</v>
      </c>
      <c r="G92" s="170"/>
      <c r="H92" s="170"/>
      <c r="I92" s="173"/>
      <c r="J92" s="184">
        <f>BK92</f>
        <v>0</v>
      </c>
      <c r="K92" s="170"/>
      <c r="L92" s="175"/>
      <c r="M92" s="176"/>
      <c r="N92" s="177"/>
      <c r="O92" s="177"/>
      <c r="P92" s="178">
        <f>SUM(P93:P175)</f>
        <v>0</v>
      </c>
      <c r="Q92" s="177"/>
      <c r="R92" s="178">
        <f>SUM(R93:R175)</f>
        <v>0.18810572</v>
      </c>
      <c r="S92" s="177"/>
      <c r="T92" s="179">
        <f>SUM(T93:T175)</f>
        <v>15.293000000000001</v>
      </c>
      <c r="AR92" s="180" t="s">
        <v>80</v>
      </c>
      <c r="AT92" s="181" t="s">
        <v>71</v>
      </c>
      <c r="AU92" s="181" t="s">
        <v>80</v>
      </c>
      <c r="AY92" s="180" t="s">
        <v>117</v>
      </c>
      <c r="BK92" s="182">
        <f>SUM(BK93:BK175)</f>
        <v>0</v>
      </c>
    </row>
    <row r="93" spans="1:65" s="2" customFormat="1" ht="24" customHeight="1">
      <c r="A93" s="36"/>
      <c r="B93" s="37"/>
      <c r="C93" s="185" t="s">
        <v>119</v>
      </c>
      <c r="D93" s="185" t="s">
        <v>120</v>
      </c>
      <c r="E93" s="186" t="s">
        <v>121</v>
      </c>
      <c r="F93" s="187" t="s">
        <v>122</v>
      </c>
      <c r="G93" s="188" t="s">
        <v>123</v>
      </c>
      <c r="H93" s="189">
        <v>10.25</v>
      </c>
      <c r="I93" s="190"/>
      <c r="J93" s="191">
        <f>ROUND(I93*H93,2)</f>
        <v>0</v>
      </c>
      <c r="K93" s="187" t="s">
        <v>124</v>
      </c>
      <c r="L93" s="41"/>
      <c r="M93" s="192" t="s">
        <v>19</v>
      </c>
      <c r="N93" s="193" t="s">
        <v>43</v>
      </c>
      <c r="O93" s="66"/>
      <c r="P93" s="194">
        <f>O93*H93</f>
        <v>0</v>
      </c>
      <c r="Q93" s="194">
        <v>0</v>
      </c>
      <c r="R93" s="194">
        <f>Q93*H93</f>
        <v>0</v>
      </c>
      <c r="S93" s="194">
        <v>0.3</v>
      </c>
      <c r="T93" s="195">
        <f>S93*H93</f>
        <v>3.0749999999999997</v>
      </c>
      <c r="U93" s="36"/>
      <c r="V93" s="36"/>
      <c r="W93" s="36"/>
      <c r="X93" s="36"/>
      <c r="Y93" s="36"/>
      <c r="Z93" s="36"/>
      <c r="AA93" s="36"/>
      <c r="AB93" s="36"/>
      <c r="AC93" s="36"/>
      <c r="AD93" s="36"/>
      <c r="AE93" s="36"/>
      <c r="AR93" s="196" t="s">
        <v>125</v>
      </c>
      <c r="AT93" s="196" t="s">
        <v>120</v>
      </c>
      <c r="AU93" s="196" t="s">
        <v>82</v>
      </c>
      <c r="AY93" s="19" t="s">
        <v>117</v>
      </c>
      <c r="BE93" s="197">
        <f>IF(N93="základní",J93,0)</f>
        <v>0</v>
      </c>
      <c r="BF93" s="197">
        <f>IF(N93="snížená",J93,0)</f>
        <v>0</v>
      </c>
      <c r="BG93" s="197">
        <f>IF(N93="zákl. přenesená",J93,0)</f>
        <v>0</v>
      </c>
      <c r="BH93" s="197">
        <f>IF(N93="sníž. přenesená",J93,0)</f>
        <v>0</v>
      </c>
      <c r="BI93" s="197">
        <f>IF(N93="nulová",J93,0)</f>
        <v>0</v>
      </c>
      <c r="BJ93" s="19" t="s">
        <v>80</v>
      </c>
      <c r="BK93" s="197">
        <f>ROUND(I93*H93,2)</f>
        <v>0</v>
      </c>
      <c r="BL93" s="19" t="s">
        <v>125</v>
      </c>
      <c r="BM93" s="196" t="s">
        <v>126</v>
      </c>
    </row>
    <row r="94" spans="1:47" s="2" customFormat="1" ht="175.5">
      <c r="A94" s="36"/>
      <c r="B94" s="37"/>
      <c r="C94" s="38"/>
      <c r="D94" s="198" t="s">
        <v>127</v>
      </c>
      <c r="E94" s="38"/>
      <c r="F94" s="199" t="s">
        <v>128</v>
      </c>
      <c r="G94" s="38"/>
      <c r="H94" s="38"/>
      <c r="I94" s="106"/>
      <c r="J94" s="38"/>
      <c r="K94" s="38"/>
      <c r="L94" s="41"/>
      <c r="M94" s="200"/>
      <c r="N94" s="201"/>
      <c r="O94" s="66"/>
      <c r="P94" s="66"/>
      <c r="Q94" s="66"/>
      <c r="R94" s="66"/>
      <c r="S94" s="66"/>
      <c r="T94" s="67"/>
      <c r="U94" s="36"/>
      <c r="V94" s="36"/>
      <c r="W94" s="36"/>
      <c r="X94" s="36"/>
      <c r="Y94" s="36"/>
      <c r="Z94" s="36"/>
      <c r="AA94" s="36"/>
      <c r="AB94" s="36"/>
      <c r="AC94" s="36"/>
      <c r="AD94" s="36"/>
      <c r="AE94" s="36"/>
      <c r="AT94" s="19" t="s">
        <v>127</v>
      </c>
      <c r="AU94" s="19" t="s">
        <v>82</v>
      </c>
    </row>
    <row r="95" spans="2:51" s="13" customFormat="1" ht="11.25">
      <c r="B95" s="202"/>
      <c r="C95" s="203"/>
      <c r="D95" s="198" t="s">
        <v>129</v>
      </c>
      <c r="E95" s="204" t="s">
        <v>19</v>
      </c>
      <c r="F95" s="205" t="s">
        <v>130</v>
      </c>
      <c r="G95" s="203"/>
      <c r="H95" s="204" t="s">
        <v>19</v>
      </c>
      <c r="I95" s="206"/>
      <c r="J95" s="203"/>
      <c r="K95" s="203"/>
      <c r="L95" s="207"/>
      <c r="M95" s="208"/>
      <c r="N95" s="209"/>
      <c r="O95" s="209"/>
      <c r="P95" s="209"/>
      <c r="Q95" s="209"/>
      <c r="R95" s="209"/>
      <c r="S95" s="209"/>
      <c r="T95" s="210"/>
      <c r="AT95" s="211" t="s">
        <v>129</v>
      </c>
      <c r="AU95" s="211" t="s">
        <v>82</v>
      </c>
      <c r="AV95" s="13" t="s">
        <v>80</v>
      </c>
      <c r="AW95" s="13" t="s">
        <v>33</v>
      </c>
      <c r="AX95" s="13" t="s">
        <v>72</v>
      </c>
      <c r="AY95" s="211" t="s">
        <v>117</v>
      </c>
    </row>
    <row r="96" spans="2:51" s="14" customFormat="1" ht="11.25">
      <c r="B96" s="212"/>
      <c r="C96" s="213"/>
      <c r="D96" s="198" t="s">
        <v>129</v>
      </c>
      <c r="E96" s="214" t="s">
        <v>19</v>
      </c>
      <c r="F96" s="215" t="s">
        <v>131</v>
      </c>
      <c r="G96" s="213"/>
      <c r="H96" s="216">
        <v>10.25</v>
      </c>
      <c r="I96" s="217"/>
      <c r="J96" s="213"/>
      <c r="K96" s="213"/>
      <c r="L96" s="218"/>
      <c r="M96" s="219"/>
      <c r="N96" s="220"/>
      <c r="O96" s="220"/>
      <c r="P96" s="220"/>
      <c r="Q96" s="220"/>
      <c r="R96" s="220"/>
      <c r="S96" s="220"/>
      <c r="T96" s="221"/>
      <c r="AT96" s="222" t="s">
        <v>129</v>
      </c>
      <c r="AU96" s="222" t="s">
        <v>82</v>
      </c>
      <c r="AV96" s="14" t="s">
        <v>82</v>
      </c>
      <c r="AW96" s="14" t="s">
        <v>33</v>
      </c>
      <c r="AX96" s="14" t="s">
        <v>72</v>
      </c>
      <c r="AY96" s="222" t="s">
        <v>117</v>
      </c>
    </row>
    <row r="97" spans="2:51" s="15" customFormat="1" ht="11.25">
      <c r="B97" s="223"/>
      <c r="C97" s="224"/>
      <c r="D97" s="198" t="s">
        <v>129</v>
      </c>
      <c r="E97" s="225" t="s">
        <v>19</v>
      </c>
      <c r="F97" s="226" t="s">
        <v>132</v>
      </c>
      <c r="G97" s="224"/>
      <c r="H97" s="227">
        <v>10.25</v>
      </c>
      <c r="I97" s="228"/>
      <c r="J97" s="224"/>
      <c r="K97" s="224"/>
      <c r="L97" s="229"/>
      <c r="M97" s="230"/>
      <c r="N97" s="231"/>
      <c r="O97" s="231"/>
      <c r="P97" s="231"/>
      <c r="Q97" s="231"/>
      <c r="R97" s="231"/>
      <c r="S97" s="231"/>
      <c r="T97" s="232"/>
      <c r="AT97" s="233" t="s">
        <v>129</v>
      </c>
      <c r="AU97" s="233" t="s">
        <v>82</v>
      </c>
      <c r="AV97" s="15" t="s">
        <v>125</v>
      </c>
      <c r="AW97" s="15" t="s">
        <v>33</v>
      </c>
      <c r="AX97" s="15" t="s">
        <v>80</v>
      </c>
      <c r="AY97" s="233" t="s">
        <v>117</v>
      </c>
    </row>
    <row r="98" spans="1:65" s="2" customFormat="1" ht="24" customHeight="1">
      <c r="A98" s="36"/>
      <c r="B98" s="37"/>
      <c r="C98" s="185" t="s">
        <v>133</v>
      </c>
      <c r="D98" s="185" t="s">
        <v>120</v>
      </c>
      <c r="E98" s="186" t="s">
        <v>134</v>
      </c>
      <c r="F98" s="187" t="s">
        <v>135</v>
      </c>
      <c r="G98" s="188" t="s">
        <v>123</v>
      </c>
      <c r="H98" s="189">
        <v>10.25</v>
      </c>
      <c r="I98" s="190"/>
      <c r="J98" s="191">
        <f>ROUND(I98*H98,2)</f>
        <v>0</v>
      </c>
      <c r="K98" s="187" t="s">
        <v>124</v>
      </c>
      <c r="L98" s="41"/>
      <c r="M98" s="192" t="s">
        <v>19</v>
      </c>
      <c r="N98" s="193" t="s">
        <v>43</v>
      </c>
      <c r="O98" s="66"/>
      <c r="P98" s="194">
        <f>O98*H98</f>
        <v>0</v>
      </c>
      <c r="Q98" s="194">
        <v>0</v>
      </c>
      <c r="R98" s="194">
        <f>Q98*H98</f>
        <v>0</v>
      </c>
      <c r="S98" s="194">
        <v>0.62</v>
      </c>
      <c r="T98" s="195">
        <f>S98*H98</f>
        <v>6.3549999999999995</v>
      </c>
      <c r="U98" s="36"/>
      <c r="V98" s="36"/>
      <c r="W98" s="36"/>
      <c r="X98" s="36"/>
      <c r="Y98" s="36"/>
      <c r="Z98" s="36"/>
      <c r="AA98" s="36"/>
      <c r="AB98" s="36"/>
      <c r="AC98" s="36"/>
      <c r="AD98" s="36"/>
      <c r="AE98" s="36"/>
      <c r="AR98" s="196" t="s">
        <v>125</v>
      </c>
      <c r="AT98" s="196" t="s">
        <v>120</v>
      </c>
      <c r="AU98" s="196" t="s">
        <v>82</v>
      </c>
      <c r="AY98" s="19" t="s">
        <v>117</v>
      </c>
      <c r="BE98" s="197">
        <f>IF(N98="základní",J98,0)</f>
        <v>0</v>
      </c>
      <c r="BF98" s="197">
        <f>IF(N98="snížená",J98,0)</f>
        <v>0</v>
      </c>
      <c r="BG98" s="197">
        <f>IF(N98="zákl. přenesená",J98,0)</f>
        <v>0</v>
      </c>
      <c r="BH98" s="197">
        <f>IF(N98="sníž. přenesená",J98,0)</f>
        <v>0</v>
      </c>
      <c r="BI98" s="197">
        <f>IF(N98="nulová",J98,0)</f>
        <v>0</v>
      </c>
      <c r="BJ98" s="19" t="s">
        <v>80</v>
      </c>
      <c r="BK98" s="197">
        <f>ROUND(I98*H98,2)</f>
        <v>0</v>
      </c>
      <c r="BL98" s="19" t="s">
        <v>125</v>
      </c>
      <c r="BM98" s="196" t="s">
        <v>136</v>
      </c>
    </row>
    <row r="99" spans="1:47" s="2" customFormat="1" ht="175.5">
      <c r="A99" s="36"/>
      <c r="B99" s="37"/>
      <c r="C99" s="38"/>
      <c r="D99" s="198" t="s">
        <v>127</v>
      </c>
      <c r="E99" s="38"/>
      <c r="F99" s="199" t="s">
        <v>128</v>
      </c>
      <c r="G99" s="38"/>
      <c r="H99" s="38"/>
      <c r="I99" s="106"/>
      <c r="J99" s="38"/>
      <c r="K99" s="38"/>
      <c r="L99" s="41"/>
      <c r="M99" s="200"/>
      <c r="N99" s="201"/>
      <c r="O99" s="66"/>
      <c r="P99" s="66"/>
      <c r="Q99" s="66"/>
      <c r="R99" s="66"/>
      <c r="S99" s="66"/>
      <c r="T99" s="67"/>
      <c r="U99" s="36"/>
      <c r="V99" s="36"/>
      <c r="W99" s="36"/>
      <c r="X99" s="36"/>
      <c r="Y99" s="36"/>
      <c r="Z99" s="36"/>
      <c r="AA99" s="36"/>
      <c r="AB99" s="36"/>
      <c r="AC99" s="36"/>
      <c r="AD99" s="36"/>
      <c r="AE99" s="36"/>
      <c r="AT99" s="19" t="s">
        <v>127</v>
      </c>
      <c r="AU99" s="19" t="s">
        <v>82</v>
      </c>
    </row>
    <row r="100" spans="2:51" s="13" customFormat="1" ht="11.25">
      <c r="B100" s="202"/>
      <c r="C100" s="203"/>
      <c r="D100" s="198" t="s">
        <v>129</v>
      </c>
      <c r="E100" s="204" t="s">
        <v>19</v>
      </c>
      <c r="F100" s="205" t="s">
        <v>130</v>
      </c>
      <c r="G100" s="203"/>
      <c r="H100" s="204" t="s">
        <v>19</v>
      </c>
      <c r="I100" s="206"/>
      <c r="J100" s="203"/>
      <c r="K100" s="203"/>
      <c r="L100" s="207"/>
      <c r="M100" s="208"/>
      <c r="N100" s="209"/>
      <c r="O100" s="209"/>
      <c r="P100" s="209"/>
      <c r="Q100" s="209"/>
      <c r="R100" s="209"/>
      <c r="S100" s="209"/>
      <c r="T100" s="210"/>
      <c r="AT100" s="211" t="s">
        <v>129</v>
      </c>
      <c r="AU100" s="211" t="s">
        <v>82</v>
      </c>
      <c r="AV100" s="13" t="s">
        <v>80</v>
      </c>
      <c r="AW100" s="13" t="s">
        <v>33</v>
      </c>
      <c r="AX100" s="13" t="s">
        <v>72</v>
      </c>
      <c r="AY100" s="211" t="s">
        <v>117</v>
      </c>
    </row>
    <row r="101" spans="2:51" s="14" customFormat="1" ht="11.25">
      <c r="B101" s="212"/>
      <c r="C101" s="213"/>
      <c r="D101" s="198" t="s">
        <v>129</v>
      </c>
      <c r="E101" s="214" t="s">
        <v>19</v>
      </c>
      <c r="F101" s="215" t="s">
        <v>131</v>
      </c>
      <c r="G101" s="213"/>
      <c r="H101" s="216">
        <v>10.25</v>
      </c>
      <c r="I101" s="217"/>
      <c r="J101" s="213"/>
      <c r="K101" s="213"/>
      <c r="L101" s="218"/>
      <c r="M101" s="219"/>
      <c r="N101" s="220"/>
      <c r="O101" s="220"/>
      <c r="P101" s="220"/>
      <c r="Q101" s="220"/>
      <c r="R101" s="220"/>
      <c r="S101" s="220"/>
      <c r="T101" s="221"/>
      <c r="AT101" s="222" t="s">
        <v>129</v>
      </c>
      <c r="AU101" s="222" t="s">
        <v>82</v>
      </c>
      <c r="AV101" s="14" t="s">
        <v>82</v>
      </c>
      <c r="AW101" s="14" t="s">
        <v>33</v>
      </c>
      <c r="AX101" s="14" t="s">
        <v>72</v>
      </c>
      <c r="AY101" s="222" t="s">
        <v>117</v>
      </c>
    </row>
    <row r="102" spans="2:51" s="15" customFormat="1" ht="11.25">
      <c r="B102" s="223"/>
      <c r="C102" s="224"/>
      <c r="D102" s="198" t="s">
        <v>129</v>
      </c>
      <c r="E102" s="225" t="s">
        <v>19</v>
      </c>
      <c r="F102" s="226" t="s">
        <v>132</v>
      </c>
      <c r="G102" s="224"/>
      <c r="H102" s="227">
        <v>10.25</v>
      </c>
      <c r="I102" s="228"/>
      <c r="J102" s="224"/>
      <c r="K102" s="224"/>
      <c r="L102" s="229"/>
      <c r="M102" s="230"/>
      <c r="N102" s="231"/>
      <c r="O102" s="231"/>
      <c r="P102" s="231"/>
      <c r="Q102" s="231"/>
      <c r="R102" s="231"/>
      <c r="S102" s="231"/>
      <c r="T102" s="232"/>
      <c r="AT102" s="233" t="s">
        <v>129</v>
      </c>
      <c r="AU102" s="233" t="s">
        <v>82</v>
      </c>
      <c r="AV102" s="15" t="s">
        <v>125</v>
      </c>
      <c r="AW102" s="15" t="s">
        <v>33</v>
      </c>
      <c r="AX102" s="15" t="s">
        <v>80</v>
      </c>
      <c r="AY102" s="233" t="s">
        <v>117</v>
      </c>
    </row>
    <row r="103" spans="1:65" s="2" customFormat="1" ht="24" customHeight="1">
      <c r="A103" s="36"/>
      <c r="B103" s="37"/>
      <c r="C103" s="185" t="s">
        <v>137</v>
      </c>
      <c r="D103" s="185" t="s">
        <v>120</v>
      </c>
      <c r="E103" s="186" t="s">
        <v>138</v>
      </c>
      <c r="F103" s="187" t="s">
        <v>139</v>
      </c>
      <c r="G103" s="188" t="s">
        <v>123</v>
      </c>
      <c r="H103" s="189">
        <v>10.25</v>
      </c>
      <c r="I103" s="190"/>
      <c r="J103" s="191">
        <f>ROUND(I103*H103,2)</f>
        <v>0</v>
      </c>
      <c r="K103" s="187" t="s">
        <v>124</v>
      </c>
      <c r="L103" s="41"/>
      <c r="M103" s="192" t="s">
        <v>19</v>
      </c>
      <c r="N103" s="193" t="s">
        <v>43</v>
      </c>
      <c r="O103" s="66"/>
      <c r="P103" s="194">
        <f>O103*H103</f>
        <v>0</v>
      </c>
      <c r="Q103" s="194">
        <v>0</v>
      </c>
      <c r="R103" s="194">
        <f>Q103*H103</f>
        <v>0</v>
      </c>
      <c r="S103" s="194">
        <v>0.316</v>
      </c>
      <c r="T103" s="195">
        <f>S103*H103</f>
        <v>3.239</v>
      </c>
      <c r="U103" s="36"/>
      <c r="V103" s="36"/>
      <c r="W103" s="36"/>
      <c r="X103" s="36"/>
      <c r="Y103" s="36"/>
      <c r="Z103" s="36"/>
      <c r="AA103" s="36"/>
      <c r="AB103" s="36"/>
      <c r="AC103" s="36"/>
      <c r="AD103" s="36"/>
      <c r="AE103" s="36"/>
      <c r="AR103" s="196" t="s">
        <v>125</v>
      </c>
      <c r="AT103" s="196" t="s">
        <v>120</v>
      </c>
      <c r="AU103" s="196" t="s">
        <v>82</v>
      </c>
      <c r="AY103" s="19" t="s">
        <v>117</v>
      </c>
      <c r="BE103" s="197">
        <f>IF(N103="základní",J103,0)</f>
        <v>0</v>
      </c>
      <c r="BF103" s="197">
        <f>IF(N103="snížená",J103,0)</f>
        <v>0</v>
      </c>
      <c r="BG103" s="197">
        <f>IF(N103="zákl. přenesená",J103,0)</f>
        <v>0</v>
      </c>
      <c r="BH103" s="197">
        <f>IF(N103="sníž. přenesená",J103,0)</f>
        <v>0</v>
      </c>
      <c r="BI103" s="197">
        <f>IF(N103="nulová",J103,0)</f>
        <v>0</v>
      </c>
      <c r="BJ103" s="19" t="s">
        <v>80</v>
      </c>
      <c r="BK103" s="197">
        <f>ROUND(I103*H103,2)</f>
        <v>0</v>
      </c>
      <c r="BL103" s="19" t="s">
        <v>125</v>
      </c>
      <c r="BM103" s="196" t="s">
        <v>140</v>
      </c>
    </row>
    <row r="104" spans="1:47" s="2" customFormat="1" ht="175.5">
      <c r="A104" s="36"/>
      <c r="B104" s="37"/>
      <c r="C104" s="38"/>
      <c r="D104" s="198" t="s">
        <v>127</v>
      </c>
      <c r="E104" s="38"/>
      <c r="F104" s="199" t="s">
        <v>128</v>
      </c>
      <c r="G104" s="38"/>
      <c r="H104" s="38"/>
      <c r="I104" s="106"/>
      <c r="J104" s="38"/>
      <c r="K104" s="38"/>
      <c r="L104" s="41"/>
      <c r="M104" s="200"/>
      <c r="N104" s="201"/>
      <c r="O104" s="66"/>
      <c r="P104" s="66"/>
      <c r="Q104" s="66"/>
      <c r="R104" s="66"/>
      <c r="S104" s="66"/>
      <c r="T104" s="67"/>
      <c r="U104" s="36"/>
      <c r="V104" s="36"/>
      <c r="W104" s="36"/>
      <c r="X104" s="36"/>
      <c r="Y104" s="36"/>
      <c r="Z104" s="36"/>
      <c r="AA104" s="36"/>
      <c r="AB104" s="36"/>
      <c r="AC104" s="36"/>
      <c r="AD104" s="36"/>
      <c r="AE104" s="36"/>
      <c r="AT104" s="19" t="s">
        <v>127</v>
      </c>
      <c r="AU104" s="19" t="s">
        <v>82</v>
      </c>
    </row>
    <row r="105" spans="2:51" s="13" customFormat="1" ht="11.25">
      <c r="B105" s="202"/>
      <c r="C105" s="203"/>
      <c r="D105" s="198" t="s">
        <v>129</v>
      </c>
      <c r="E105" s="204" t="s">
        <v>19</v>
      </c>
      <c r="F105" s="205" t="s">
        <v>130</v>
      </c>
      <c r="G105" s="203"/>
      <c r="H105" s="204" t="s">
        <v>19</v>
      </c>
      <c r="I105" s="206"/>
      <c r="J105" s="203"/>
      <c r="K105" s="203"/>
      <c r="L105" s="207"/>
      <c r="M105" s="208"/>
      <c r="N105" s="209"/>
      <c r="O105" s="209"/>
      <c r="P105" s="209"/>
      <c r="Q105" s="209"/>
      <c r="R105" s="209"/>
      <c r="S105" s="209"/>
      <c r="T105" s="210"/>
      <c r="AT105" s="211" t="s">
        <v>129</v>
      </c>
      <c r="AU105" s="211" t="s">
        <v>82</v>
      </c>
      <c r="AV105" s="13" t="s">
        <v>80</v>
      </c>
      <c r="AW105" s="13" t="s">
        <v>33</v>
      </c>
      <c r="AX105" s="13" t="s">
        <v>72</v>
      </c>
      <c r="AY105" s="211" t="s">
        <v>117</v>
      </c>
    </row>
    <row r="106" spans="2:51" s="14" customFormat="1" ht="11.25">
      <c r="B106" s="212"/>
      <c r="C106" s="213"/>
      <c r="D106" s="198" t="s">
        <v>129</v>
      </c>
      <c r="E106" s="214" t="s">
        <v>19</v>
      </c>
      <c r="F106" s="215" t="s">
        <v>131</v>
      </c>
      <c r="G106" s="213"/>
      <c r="H106" s="216">
        <v>10.25</v>
      </c>
      <c r="I106" s="217"/>
      <c r="J106" s="213"/>
      <c r="K106" s="213"/>
      <c r="L106" s="218"/>
      <c r="M106" s="219"/>
      <c r="N106" s="220"/>
      <c r="O106" s="220"/>
      <c r="P106" s="220"/>
      <c r="Q106" s="220"/>
      <c r="R106" s="220"/>
      <c r="S106" s="220"/>
      <c r="T106" s="221"/>
      <c r="AT106" s="222" t="s">
        <v>129</v>
      </c>
      <c r="AU106" s="222" t="s">
        <v>82</v>
      </c>
      <c r="AV106" s="14" t="s">
        <v>82</v>
      </c>
      <c r="AW106" s="14" t="s">
        <v>33</v>
      </c>
      <c r="AX106" s="14" t="s">
        <v>72</v>
      </c>
      <c r="AY106" s="222" t="s">
        <v>117</v>
      </c>
    </row>
    <row r="107" spans="2:51" s="15" customFormat="1" ht="11.25">
      <c r="B107" s="223"/>
      <c r="C107" s="224"/>
      <c r="D107" s="198" t="s">
        <v>129</v>
      </c>
      <c r="E107" s="225" t="s">
        <v>19</v>
      </c>
      <c r="F107" s="226" t="s">
        <v>132</v>
      </c>
      <c r="G107" s="224"/>
      <c r="H107" s="227">
        <v>10.25</v>
      </c>
      <c r="I107" s="228"/>
      <c r="J107" s="224"/>
      <c r="K107" s="224"/>
      <c r="L107" s="229"/>
      <c r="M107" s="230"/>
      <c r="N107" s="231"/>
      <c r="O107" s="231"/>
      <c r="P107" s="231"/>
      <c r="Q107" s="231"/>
      <c r="R107" s="231"/>
      <c r="S107" s="231"/>
      <c r="T107" s="232"/>
      <c r="AT107" s="233" t="s">
        <v>129</v>
      </c>
      <c r="AU107" s="233" t="s">
        <v>82</v>
      </c>
      <c r="AV107" s="15" t="s">
        <v>125</v>
      </c>
      <c r="AW107" s="15" t="s">
        <v>33</v>
      </c>
      <c r="AX107" s="15" t="s">
        <v>80</v>
      </c>
      <c r="AY107" s="233" t="s">
        <v>117</v>
      </c>
    </row>
    <row r="108" spans="1:65" s="2" customFormat="1" ht="24" customHeight="1">
      <c r="A108" s="36"/>
      <c r="B108" s="37"/>
      <c r="C108" s="185" t="s">
        <v>125</v>
      </c>
      <c r="D108" s="185" t="s">
        <v>120</v>
      </c>
      <c r="E108" s="186" t="s">
        <v>141</v>
      </c>
      <c r="F108" s="187" t="s">
        <v>142</v>
      </c>
      <c r="G108" s="188" t="s">
        <v>123</v>
      </c>
      <c r="H108" s="189">
        <v>10.25</v>
      </c>
      <c r="I108" s="190"/>
      <c r="J108" s="191">
        <f>ROUND(I108*H108,2)</f>
        <v>0</v>
      </c>
      <c r="K108" s="187" t="s">
        <v>124</v>
      </c>
      <c r="L108" s="41"/>
      <c r="M108" s="192" t="s">
        <v>19</v>
      </c>
      <c r="N108" s="193" t="s">
        <v>43</v>
      </c>
      <c r="O108" s="66"/>
      <c r="P108" s="194">
        <f>O108*H108</f>
        <v>0</v>
      </c>
      <c r="Q108" s="194">
        <v>7.82E-05</v>
      </c>
      <c r="R108" s="194">
        <f>Q108*H108</f>
        <v>0.00080155</v>
      </c>
      <c r="S108" s="194">
        <v>0.256</v>
      </c>
      <c r="T108" s="195">
        <f>S108*H108</f>
        <v>2.624</v>
      </c>
      <c r="U108" s="36"/>
      <c r="V108" s="36"/>
      <c r="W108" s="36"/>
      <c r="X108" s="36"/>
      <c r="Y108" s="36"/>
      <c r="Z108" s="36"/>
      <c r="AA108" s="36"/>
      <c r="AB108" s="36"/>
      <c r="AC108" s="36"/>
      <c r="AD108" s="36"/>
      <c r="AE108" s="36"/>
      <c r="AR108" s="196" t="s">
        <v>125</v>
      </c>
      <c r="AT108" s="196" t="s">
        <v>120</v>
      </c>
      <c r="AU108" s="196" t="s">
        <v>82</v>
      </c>
      <c r="AY108" s="19" t="s">
        <v>117</v>
      </c>
      <c r="BE108" s="197">
        <f>IF(N108="základní",J108,0)</f>
        <v>0</v>
      </c>
      <c r="BF108" s="197">
        <f>IF(N108="snížená",J108,0)</f>
        <v>0</v>
      </c>
      <c r="BG108" s="197">
        <f>IF(N108="zákl. přenesená",J108,0)</f>
        <v>0</v>
      </c>
      <c r="BH108" s="197">
        <f>IF(N108="sníž. přenesená",J108,0)</f>
        <v>0</v>
      </c>
      <c r="BI108" s="197">
        <f>IF(N108="nulová",J108,0)</f>
        <v>0</v>
      </c>
      <c r="BJ108" s="19" t="s">
        <v>80</v>
      </c>
      <c r="BK108" s="197">
        <f>ROUND(I108*H108,2)</f>
        <v>0</v>
      </c>
      <c r="BL108" s="19" t="s">
        <v>125</v>
      </c>
      <c r="BM108" s="196" t="s">
        <v>143</v>
      </c>
    </row>
    <row r="109" spans="1:47" s="2" customFormat="1" ht="195">
      <c r="A109" s="36"/>
      <c r="B109" s="37"/>
      <c r="C109" s="38"/>
      <c r="D109" s="198" t="s">
        <v>127</v>
      </c>
      <c r="E109" s="38"/>
      <c r="F109" s="199" t="s">
        <v>144</v>
      </c>
      <c r="G109" s="38"/>
      <c r="H109" s="38"/>
      <c r="I109" s="106"/>
      <c r="J109" s="38"/>
      <c r="K109" s="38"/>
      <c r="L109" s="41"/>
      <c r="M109" s="200"/>
      <c r="N109" s="201"/>
      <c r="O109" s="66"/>
      <c r="P109" s="66"/>
      <c r="Q109" s="66"/>
      <c r="R109" s="66"/>
      <c r="S109" s="66"/>
      <c r="T109" s="67"/>
      <c r="U109" s="36"/>
      <c r="V109" s="36"/>
      <c r="W109" s="36"/>
      <c r="X109" s="36"/>
      <c r="Y109" s="36"/>
      <c r="Z109" s="36"/>
      <c r="AA109" s="36"/>
      <c r="AB109" s="36"/>
      <c r="AC109" s="36"/>
      <c r="AD109" s="36"/>
      <c r="AE109" s="36"/>
      <c r="AT109" s="19" t="s">
        <v>127</v>
      </c>
      <c r="AU109" s="19" t="s">
        <v>82</v>
      </c>
    </row>
    <row r="110" spans="2:51" s="13" customFormat="1" ht="11.25">
      <c r="B110" s="202"/>
      <c r="C110" s="203"/>
      <c r="D110" s="198" t="s">
        <v>129</v>
      </c>
      <c r="E110" s="204" t="s">
        <v>19</v>
      </c>
      <c r="F110" s="205" t="s">
        <v>130</v>
      </c>
      <c r="G110" s="203"/>
      <c r="H110" s="204" t="s">
        <v>19</v>
      </c>
      <c r="I110" s="206"/>
      <c r="J110" s="203"/>
      <c r="K110" s="203"/>
      <c r="L110" s="207"/>
      <c r="M110" s="208"/>
      <c r="N110" s="209"/>
      <c r="O110" s="209"/>
      <c r="P110" s="209"/>
      <c r="Q110" s="209"/>
      <c r="R110" s="209"/>
      <c r="S110" s="209"/>
      <c r="T110" s="210"/>
      <c r="AT110" s="211" t="s">
        <v>129</v>
      </c>
      <c r="AU110" s="211" t="s">
        <v>82</v>
      </c>
      <c r="AV110" s="13" t="s">
        <v>80</v>
      </c>
      <c r="AW110" s="13" t="s">
        <v>33</v>
      </c>
      <c r="AX110" s="13" t="s">
        <v>72</v>
      </c>
      <c r="AY110" s="211" t="s">
        <v>117</v>
      </c>
    </row>
    <row r="111" spans="2:51" s="14" customFormat="1" ht="11.25">
      <c r="B111" s="212"/>
      <c r="C111" s="213"/>
      <c r="D111" s="198" t="s">
        <v>129</v>
      </c>
      <c r="E111" s="214" t="s">
        <v>19</v>
      </c>
      <c r="F111" s="215" t="s">
        <v>131</v>
      </c>
      <c r="G111" s="213"/>
      <c r="H111" s="216">
        <v>10.25</v>
      </c>
      <c r="I111" s="217"/>
      <c r="J111" s="213"/>
      <c r="K111" s="213"/>
      <c r="L111" s="218"/>
      <c r="M111" s="219"/>
      <c r="N111" s="220"/>
      <c r="O111" s="220"/>
      <c r="P111" s="220"/>
      <c r="Q111" s="220"/>
      <c r="R111" s="220"/>
      <c r="S111" s="220"/>
      <c r="T111" s="221"/>
      <c r="AT111" s="222" t="s">
        <v>129</v>
      </c>
      <c r="AU111" s="222" t="s">
        <v>82</v>
      </c>
      <c r="AV111" s="14" t="s">
        <v>82</v>
      </c>
      <c r="AW111" s="14" t="s">
        <v>33</v>
      </c>
      <c r="AX111" s="14" t="s">
        <v>72</v>
      </c>
      <c r="AY111" s="222" t="s">
        <v>117</v>
      </c>
    </row>
    <row r="112" spans="2:51" s="15" customFormat="1" ht="11.25">
      <c r="B112" s="223"/>
      <c r="C112" s="224"/>
      <c r="D112" s="198" t="s">
        <v>129</v>
      </c>
      <c r="E112" s="225" t="s">
        <v>19</v>
      </c>
      <c r="F112" s="226" t="s">
        <v>132</v>
      </c>
      <c r="G112" s="224"/>
      <c r="H112" s="227">
        <v>10.25</v>
      </c>
      <c r="I112" s="228"/>
      <c r="J112" s="224"/>
      <c r="K112" s="224"/>
      <c r="L112" s="229"/>
      <c r="M112" s="230"/>
      <c r="N112" s="231"/>
      <c r="O112" s="231"/>
      <c r="P112" s="231"/>
      <c r="Q112" s="231"/>
      <c r="R112" s="231"/>
      <c r="S112" s="231"/>
      <c r="T112" s="232"/>
      <c r="AT112" s="233" t="s">
        <v>129</v>
      </c>
      <c r="AU112" s="233" t="s">
        <v>82</v>
      </c>
      <c r="AV112" s="15" t="s">
        <v>125</v>
      </c>
      <c r="AW112" s="15" t="s">
        <v>33</v>
      </c>
      <c r="AX112" s="15" t="s">
        <v>80</v>
      </c>
      <c r="AY112" s="233" t="s">
        <v>117</v>
      </c>
    </row>
    <row r="113" spans="1:65" s="2" customFormat="1" ht="48" customHeight="1">
      <c r="A113" s="36"/>
      <c r="B113" s="37"/>
      <c r="C113" s="185" t="s">
        <v>145</v>
      </c>
      <c r="D113" s="185" t="s">
        <v>120</v>
      </c>
      <c r="E113" s="186" t="s">
        <v>146</v>
      </c>
      <c r="F113" s="187" t="s">
        <v>147</v>
      </c>
      <c r="G113" s="188" t="s">
        <v>148</v>
      </c>
      <c r="H113" s="189">
        <v>5</v>
      </c>
      <c r="I113" s="190"/>
      <c r="J113" s="191">
        <f>ROUND(I113*H113,2)</f>
        <v>0</v>
      </c>
      <c r="K113" s="187" t="s">
        <v>124</v>
      </c>
      <c r="L113" s="41"/>
      <c r="M113" s="192" t="s">
        <v>19</v>
      </c>
      <c r="N113" s="193" t="s">
        <v>43</v>
      </c>
      <c r="O113" s="66"/>
      <c r="P113" s="194">
        <f>O113*H113</f>
        <v>0</v>
      </c>
      <c r="Q113" s="194">
        <v>0.0369043</v>
      </c>
      <c r="R113" s="194">
        <f>Q113*H113</f>
        <v>0.1845215</v>
      </c>
      <c r="S113" s="194">
        <v>0</v>
      </c>
      <c r="T113" s="195">
        <f>S113*H113</f>
        <v>0</v>
      </c>
      <c r="U113" s="36"/>
      <c r="V113" s="36"/>
      <c r="W113" s="36"/>
      <c r="X113" s="36"/>
      <c r="Y113" s="36"/>
      <c r="Z113" s="36"/>
      <c r="AA113" s="36"/>
      <c r="AB113" s="36"/>
      <c r="AC113" s="36"/>
      <c r="AD113" s="36"/>
      <c r="AE113" s="36"/>
      <c r="AR113" s="196" t="s">
        <v>125</v>
      </c>
      <c r="AT113" s="196" t="s">
        <v>120</v>
      </c>
      <c r="AU113" s="196" t="s">
        <v>82</v>
      </c>
      <c r="AY113" s="19" t="s">
        <v>117</v>
      </c>
      <c r="BE113" s="197">
        <f>IF(N113="základní",J113,0)</f>
        <v>0</v>
      </c>
      <c r="BF113" s="197">
        <f>IF(N113="snížená",J113,0)</f>
        <v>0</v>
      </c>
      <c r="BG113" s="197">
        <f>IF(N113="zákl. přenesená",J113,0)</f>
        <v>0</v>
      </c>
      <c r="BH113" s="197">
        <f>IF(N113="sníž. přenesená",J113,0)</f>
        <v>0</v>
      </c>
      <c r="BI113" s="197">
        <f>IF(N113="nulová",J113,0)</f>
        <v>0</v>
      </c>
      <c r="BJ113" s="19" t="s">
        <v>80</v>
      </c>
      <c r="BK113" s="197">
        <f>ROUND(I113*H113,2)</f>
        <v>0</v>
      </c>
      <c r="BL113" s="19" t="s">
        <v>125</v>
      </c>
      <c r="BM113" s="196" t="s">
        <v>149</v>
      </c>
    </row>
    <row r="114" spans="1:47" s="2" customFormat="1" ht="58.5">
      <c r="A114" s="36"/>
      <c r="B114" s="37"/>
      <c r="C114" s="38"/>
      <c r="D114" s="198" t="s">
        <v>127</v>
      </c>
      <c r="E114" s="38"/>
      <c r="F114" s="199" t="s">
        <v>150</v>
      </c>
      <c r="G114" s="38"/>
      <c r="H114" s="38"/>
      <c r="I114" s="106"/>
      <c r="J114" s="38"/>
      <c r="K114" s="38"/>
      <c r="L114" s="41"/>
      <c r="M114" s="200"/>
      <c r="N114" s="201"/>
      <c r="O114" s="66"/>
      <c r="P114" s="66"/>
      <c r="Q114" s="66"/>
      <c r="R114" s="66"/>
      <c r="S114" s="66"/>
      <c r="T114" s="67"/>
      <c r="U114" s="36"/>
      <c r="V114" s="36"/>
      <c r="W114" s="36"/>
      <c r="X114" s="36"/>
      <c r="Y114" s="36"/>
      <c r="Z114" s="36"/>
      <c r="AA114" s="36"/>
      <c r="AB114" s="36"/>
      <c r="AC114" s="36"/>
      <c r="AD114" s="36"/>
      <c r="AE114" s="36"/>
      <c r="AT114" s="19" t="s">
        <v>127</v>
      </c>
      <c r="AU114" s="19" t="s">
        <v>82</v>
      </c>
    </row>
    <row r="115" spans="2:51" s="14" customFormat="1" ht="11.25">
      <c r="B115" s="212"/>
      <c r="C115" s="213"/>
      <c r="D115" s="198" t="s">
        <v>129</v>
      </c>
      <c r="E115" s="214" t="s">
        <v>19</v>
      </c>
      <c r="F115" s="215" t="s">
        <v>151</v>
      </c>
      <c r="G115" s="213"/>
      <c r="H115" s="216">
        <v>5</v>
      </c>
      <c r="I115" s="217"/>
      <c r="J115" s="213"/>
      <c r="K115" s="213"/>
      <c r="L115" s="218"/>
      <c r="M115" s="219"/>
      <c r="N115" s="220"/>
      <c r="O115" s="220"/>
      <c r="P115" s="220"/>
      <c r="Q115" s="220"/>
      <c r="R115" s="220"/>
      <c r="S115" s="220"/>
      <c r="T115" s="221"/>
      <c r="AT115" s="222" t="s">
        <v>129</v>
      </c>
      <c r="AU115" s="222" t="s">
        <v>82</v>
      </c>
      <c r="AV115" s="14" t="s">
        <v>82</v>
      </c>
      <c r="AW115" s="14" t="s">
        <v>33</v>
      </c>
      <c r="AX115" s="14" t="s">
        <v>72</v>
      </c>
      <c r="AY115" s="222" t="s">
        <v>117</v>
      </c>
    </row>
    <row r="116" spans="2:51" s="15" customFormat="1" ht="11.25">
      <c r="B116" s="223"/>
      <c r="C116" s="224"/>
      <c r="D116" s="198" t="s">
        <v>129</v>
      </c>
      <c r="E116" s="225" t="s">
        <v>19</v>
      </c>
      <c r="F116" s="226" t="s">
        <v>132</v>
      </c>
      <c r="G116" s="224"/>
      <c r="H116" s="227">
        <v>5</v>
      </c>
      <c r="I116" s="228"/>
      <c r="J116" s="224"/>
      <c r="K116" s="224"/>
      <c r="L116" s="229"/>
      <c r="M116" s="230"/>
      <c r="N116" s="231"/>
      <c r="O116" s="231"/>
      <c r="P116" s="231"/>
      <c r="Q116" s="231"/>
      <c r="R116" s="231"/>
      <c r="S116" s="231"/>
      <c r="T116" s="232"/>
      <c r="AT116" s="233" t="s">
        <v>129</v>
      </c>
      <c r="AU116" s="233" t="s">
        <v>82</v>
      </c>
      <c r="AV116" s="15" t="s">
        <v>125</v>
      </c>
      <c r="AW116" s="15" t="s">
        <v>33</v>
      </c>
      <c r="AX116" s="15" t="s">
        <v>80</v>
      </c>
      <c r="AY116" s="233" t="s">
        <v>117</v>
      </c>
    </row>
    <row r="117" spans="1:65" s="2" customFormat="1" ht="24" customHeight="1">
      <c r="A117" s="36"/>
      <c r="B117" s="37"/>
      <c r="C117" s="185" t="s">
        <v>152</v>
      </c>
      <c r="D117" s="185" t="s">
        <v>120</v>
      </c>
      <c r="E117" s="186" t="s">
        <v>153</v>
      </c>
      <c r="F117" s="187" t="s">
        <v>154</v>
      </c>
      <c r="G117" s="188" t="s">
        <v>148</v>
      </c>
      <c r="H117" s="189">
        <v>20.5</v>
      </c>
      <c r="I117" s="190"/>
      <c r="J117" s="191">
        <f>ROUND(I117*H117,2)</f>
        <v>0</v>
      </c>
      <c r="K117" s="187" t="s">
        <v>124</v>
      </c>
      <c r="L117" s="41"/>
      <c r="M117" s="192" t="s">
        <v>19</v>
      </c>
      <c r="N117" s="193" t="s">
        <v>43</v>
      </c>
      <c r="O117" s="66"/>
      <c r="P117" s="194">
        <f>O117*H117</f>
        <v>0</v>
      </c>
      <c r="Q117" s="194">
        <v>0.00013574</v>
      </c>
      <c r="R117" s="194">
        <f>Q117*H117</f>
        <v>0.00278267</v>
      </c>
      <c r="S117" s="194">
        <v>0</v>
      </c>
      <c r="T117" s="195">
        <f>S117*H117</f>
        <v>0</v>
      </c>
      <c r="U117" s="36"/>
      <c r="V117" s="36"/>
      <c r="W117" s="36"/>
      <c r="X117" s="36"/>
      <c r="Y117" s="36"/>
      <c r="Z117" s="36"/>
      <c r="AA117" s="36"/>
      <c r="AB117" s="36"/>
      <c r="AC117" s="36"/>
      <c r="AD117" s="36"/>
      <c r="AE117" s="36"/>
      <c r="AR117" s="196" t="s">
        <v>125</v>
      </c>
      <c r="AT117" s="196" t="s">
        <v>120</v>
      </c>
      <c r="AU117" s="196" t="s">
        <v>82</v>
      </c>
      <c r="AY117" s="19" t="s">
        <v>117</v>
      </c>
      <c r="BE117" s="197">
        <f>IF(N117="základní",J117,0)</f>
        <v>0</v>
      </c>
      <c r="BF117" s="197">
        <f>IF(N117="snížená",J117,0)</f>
        <v>0</v>
      </c>
      <c r="BG117" s="197">
        <f>IF(N117="zákl. přenesená",J117,0)</f>
        <v>0</v>
      </c>
      <c r="BH117" s="197">
        <f>IF(N117="sníž. přenesená",J117,0)</f>
        <v>0</v>
      </c>
      <c r="BI117" s="197">
        <f>IF(N117="nulová",J117,0)</f>
        <v>0</v>
      </c>
      <c r="BJ117" s="19" t="s">
        <v>80</v>
      </c>
      <c r="BK117" s="197">
        <f>ROUND(I117*H117,2)</f>
        <v>0</v>
      </c>
      <c r="BL117" s="19" t="s">
        <v>125</v>
      </c>
      <c r="BM117" s="196" t="s">
        <v>155</v>
      </c>
    </row>
    <row r="118" spans="1:47" s="2" customFormat="1" ht="97.5">
      <c r="A118" s="36"/>
      <c r="B118" s="37"/>
      <c r="C118" s="38"/>
      <c r="D118" s="198" t="s">
        <v>127</v>
      </c>
      <c r="E118" s="38"/>
      <c r="F118" s="199" t="s">
        <v>156</v>
      </c>
      <c r="G118" s="38"/>
      <c r="H118" s="38"/>
      <c r="I118" s="106"/>
      <c r="J118" s="38"/>
      <c r="K118" s="38"/>
      <c r="L118" s="41"/>
      <c r="M118" s="200"/>
      <c r="N118" s="201"/>
      <c r="O118" s="66"/>
      <c r="P118" s="66"/>
      <c r="Q118" s="66"/>
      <c r="R118" s="66"/>
      <c r="S118" s="66"/>
      <c r="T118" s="67"/>
      <c r="U118" s="36"/>
      <c r="V118" s="36"/>
      <c r="W118" s="36"/>
      <c r="X118" s="36"/>
      <c r="Y118" s="36"/>
      <c r="Z118" s="36"/>
      <c r="AA118" s="36"/>
      <c r="AB118" s="36"/>
      <c r="AC118" s="36"/>
      <c r="AD118" s="36"/>
      <c r="AE118" s="36"/>
      <c r="AT118" s="19" t="s">
        <v>127</v>
      </c>
      <c r="AU118" s="19" t="s">
        <v>82</v>
      </c>
    </row>
    <row r="119" spans="2:51" s="14" customFormat="1" ht="11.25">
      <c r="B119" s="212"/>
      <c r="C119" s="213"/>
      <c r="D119" s="198" t="s">
        <v>129</v>
      </c>
      <c r="E119" s="214" t="s">
        <v>19</v>
      </c>
      <c r="F119" s="215" t="s">
        <v>157</v>
      </c>
      <c r="G119" s="213"/>
      <c r="H119" s="216">
        <v>20.5</v>
      </c>
      <c r="I119" s="217"/>
      <c r="J119" s="213"/>
      <c r="K119" s="213"/>
      <c r="L119" s="218"/>
      <c r="M119" s="219"/>
      <c r="N119" s="220"/>
      <c r="O119" s="220"/>
      <c r="P119" s="220"/>
      <c r="Q119" s="220"/>
      <c r="R119" s="220"/>
      <c r="S119" s="220"/>
      <c r="T119" s="221"/>
      <c r="AT119" s="222" t="s">
        <v>129</v>
      </c>
      <c r="AU119" s="222" t="s">
        <v>82</v>
      </c>
      <c r="AV119" s="14" t="s">
        <v>82</v>
      </c>
      <c r="AW119" s="14" t="s">
        <v>33</v>
      </c>
      <c r="AX119" s="14" t="s">
        <v>72</v>
      </c>
      <c r="AY119" s="222" t="s">
        <v>117</v>
      </c>
    </row>
    <row r="120" spans="2:51" s="15" customFormat="1" ht="11.25">
      <c r="B120" s="223"/>
      <c r="C120" s="224"/>
      <c r="D120" s="198" t="s">
        <v>129</v>
      </c>
      <c r="E120" s="225" t="s">
        <v>19</v>
      </c>
      <c r="F120" s="226" t="s">
        <v>132</v>
      </c>
      <c r="G120" s="224"/>
      <c r="H120" s="227">
        <v>20.5</v>
      </c>
      <c r="I120" s="228"/>
      <c r="J120" s="224"/>
      <c r="K120" s="224"/>
      <c r="L120" s="229"/>
      <c r="M120" s="230"/>
      <c r="N120" s="231"/>
      <c r="O120" s="231"/>
      <c r="P120" s="231"/>
      <c r="Q120" s="231"/>
      <c r="R120" s="231"/>
      <c r="S120" s="231"/>
      <c r="T120" s="232"/>
      <c r="AT120" s="233" t="s">
        <v>129</v>
      </c>
      <c r="AU120" s="233" t="s">
        <v>82</v>
      </c>
      <c r="AV120" s="15" t="s">
        <v>125</v>
      </c>
      <c r="AW120" s="15" t="s">
        <v>33</v>
      </c>
      <c r="AX120" s="15" t="s">
        <v>80</v>
      </c>
      <c r="AY120" s="233" t="s">
        <v>117</v>
      </c>
    </row>
    <row r="121" spans="1:65" s="2" customFormat="1" ht="24" customHeight="1">
      <c r="A121" s="36"/>
      <c r="B121" s="37"/>
      <c r="C121" s="185" t="s">
        <v>158</v>
      </c>
      <c r="D121" s="185" t="s">
        <v>120</v>
      </c>
      <c r="E121" s="186" t="s">
        <v>159</v>
      </c>
      <c r="F121" s="187" t="s">
        <v>160</v>
      </c>
      <c r="G121" s="188" t="s">
        <v>148</v>
      </c>
      <c r="H121" s="189">
        <v>20.5</v>
      </c>
      <c r="I121" s="190"/>
      <c r="J121" s="191">
        <f>ROUND(I121*H121,2)</f>
        <v>0</v>
      </c>
      <c r="K121" s="187" t="s">
        <v>124</v>
      </c>
      <c r="L121" s="41"/>
      <c r="M121" s="192" t="s">
        <v>19</v>
      </c>
      <c r="N121" s="193" t="s">
        <v>43</v>
      </c>
      <c r="O121" s="66"/>
      <c r="P121" s="194">
        <f>O121*H121</f>
        <v>0</v>
      </c>
      <c r="Q121" s="194">
        <v>0</v>
      </c>
      <c r="R121" s="194">
        <f>Q121*H121</f>
        <v>0</v>
      </c>
      <c r="S121" s="194">
        <v>0</v>
      </c>
      <c r="T121" s="195">
        <f>S121*H121</f>
        <v>0</v>
      </c>
      <c r="U121" s="36"/>
      <c r="V121" s="36"/>
      <c r="W121" s="36"/>
      <c r="X121" s="36"/>
      <c r="Y121" s="36"/>
      <c r="Z121" s="36"/>
      <c r="AA121" s="36"/>
      <c r="AB121" s="36"/>
      <c r="AC121" s="36"/>
      <c r="AD121" s="36"/>
      <c r="AE121" s="36"/>
      <c r="AR121" s="196" t="s">
        <v>125</v>
      </c>
      <c r="AT121" s="196" t="s">
        <v>120</v>
      </c>
      <c r="AU121" s="196" t="s">
        <v>82</v>
      </c>
      <c r="AY121" s="19" t="s">
        <v>117</v>
      </c>
      <c r="BE121" s="197">
        <f>IF(N121="základní",J121,0)</f>
        <v>0</v>
      </c>
      <c r="BF121" s="197">
        <f>IF(N121="snížená",J121,0)</f>
        <v>0</v>
      </c>
      <c r="BG121" s="197">
        <f>IF(N121="zákl. přenesená",J121,0)</f>
        <v>0</v>
      </c>
      <c r="BH121" s="197">
        <f>IF(N121="sníž. přenesená",J121,0)</f>
        <v>0</v>
      </c>
      <c r="BI121" s="197">
        <f>IF(N121="nulová",J121,0)</f>
        <v>0</v>
      </c>
      <c r="BJ121" s="19" t="s">
        <v>80</v>
      </c>
      <c r="BK121" s="197">
        <f>ROUND(I121*H121,2)</f>
        <v>0</v>
      </c>
      <c r="BL121" s="19" t="s">
        <v>125</v>
      </c>
      <c r="BM121" s="196" t="s">
        <v>161</v>
      </c>
    </row>
    <row r="122" spans="1:47" s="2" customFormat="1" ht="97.5">
      <c r="A122" s="36"/>
      <c r="B122" s="37"/>
      <c r="C122" s="38"/>
      <c r="D122" s="198" t="s">
        <v>127</v>
      </c>
      <c r="E122" s="38"/>
      <c r="F122" s="199" t="s">
        <v>156</v>
      </c>
      <c r="G122" s="38"/>
      <c r="H122" s="38"/>
      <c r="I122" s="106"/>
      <c r="J122" s="38"/>
      <c r="K122" s="38"/>
      <c r="L122" s="41"/>
      <c r="M122" s="200"/>
      <c r="N122" s="201"/>
      <c r="O122" s="66"/>
      <c r="P122" s="66"/>
      <c r="Q122" s="66"/>
      <c r="R122" s="66"/>
      <c r="S122" s="66"/>
      <c r="T122" s="67"/>
      <c r="U122" s="36"/>
      <c r="V122" s="36"/>
      <c r="W122" s="36"/>
      <c r="X122" s="36"/>
      <c r="Y122" s="36"/>
      <c r="Z122" s="36"/>
      <c r="AA122" s="36"/>
      <c r="AB122" s="36"/>
      <c r="AC122" s="36"/>
      <c r="AD122" s="36"/>
      <c r="AE122" s="36"/>
      <c r="AT122" s="19" t="s">
        <v>127</v>
      </c>
      <c r="AU122" s="19" t="s">
        <v>82</v>
      </c>
    </row>
    <row r="123" spans="2:51" s="14" customFormat="1" ht="11.25">
      <c r="B123" s="212"/>
      <c r="C123" s="213"/>
      <c r="D123" s="198" t="s">
        <v>129</v>
      </c>
      <c r="E123" s="214" t="s">
        <v>19</v>
      </c>
      <c r="F123" s="215" t="s">
        <v>157</v>
      </c>
      <c r="G123" s="213"/>
      <c r="H123" s="216">
        <v>20.5</v>
      </c>
      <c r="I123" s="217"/>
      <c r="J123" s="213"/>
      <c r="K123" s="213"/>
      <c r="L123" s="218"/>
      <c r="M123" s="219"/>
      <c r="N123" s="220"/>
      <c r="O123" s="220"/>
      <c r="P123" s="220"/>
      <c r="Q123" s="220"/>
      <c r="R123" s="220"/>
      <c r="S123" s="220"/>
      <c r="T123" s="221"/>
      <c r="AT123" s="222" t="s">
        <v>129</v>
      </c>
      <c r="AU123" s="222" t="s">
        <v>82</v>
      </c>
      <c r="AV123" s="14" t="s">
        <v>82</v>
      </c>
      <c r="AW123" s="14" t="s">
        <v>33</v>
      </c>
      <c r="AX123" s="14" t="s">
        <v>72</v>
      </c>
      <c r="AY123" s="222" t="s">
        <v>117</v>
      </c>
    </row>
    <row r="124" spans="2:51" s="15" customFormat="1" ht="11.25">
      <c r="B124" s="223"/>
      <c r="C124" s="224"/>
      <c r="D124" s="198" t="s">
        <v>129</v>
      </c>
      <c r="E124" s="225" t="s">
        <v>19</v>
      </c>
      <c r="F124" s="226" t="s">
        <v>132</v>
      </c>
      <c r="G124" s="224"/>
      <c r="H124" s="227">
        <v>20.5</v>
      </c>
      <c r="I124" s="228"/>
      <c r="J124" s="224"/>
      <c r="K124" s="224"/>
      <c r="L124" s="229"/>
      <c r="M124" s="230"/>
      <c r="N124" s="231"/>
      <c r="O124" s="231"/>
      <c r="P124" s="231"/>
      <c r="Q124" s="231"/>
      <c r="R124" s="231"/>
      <c r="S124" s="231"/>
      <c r="T124" s="232"/>
      <c r="AT124" s="233" t="s">
        <v>129</v>
      </c>
      <c r="AU124" s="233" t="s">
        <v>82</v>
      </c>
      <c r="AV124" s="15" t="s">
        <v>125</v>
      </c>
      <c r="AW124" s="15" t="s">
        <v>33</v>
      </c>
      <c r="AX124" s="15" t="s">
        <v>80</v>
      </c>
      <c r="AY124" s="233" t="s">
        <v>117</v>
      </c>
    </row>
    <row r="125" spans="1:65" s="2" customFormat="1" ht="24" customHeight="1">
      <c r="A125" s="36"/>
      <c r="B125" s="37"/>
      <c r="C125" s="185" t="s">
        <v>162</v>
      </c>
      <c r="D125" s="185" t="s">
        <v>120</v>
      </c>
      <c r="E125" s="186" t="s">
        <v>163</v>
      </c>
      <c r="F125" s="187" t="s">
        <v>164</v>
      </c>
      <c r="G125" s="188" t="s">
        <v>165</v>
      </c>
      <c r="H125" s="189">
        <v>28.599</v>
      </c>
      <c r="I125" s="190"/>
      <c r="J125" s="191">
        <f>ROUND(I125*H125,2)</f>
        <v>0</v>
      </c>
      <c r="K125" s="187" t="s">
        <v>124</v>
      </c>
      <c r="L125" s="41"/>
      <c r="M125" s="192" t="s">
        <v>19</v>
      </c>
      <c r="N125" s="193" t="s">
        <v>43</v>
      </c>
      <c r="O125" s="66"/>
      <c r="P125" s="194">
        <f>O125*H125</f>
        <v>0</v>
      </c>
      <c r="Q125" s="194">
        <v>0</v>
      </c>
      <c r="R125" s="194">
        <f>Q125*H125</f>
        <v>0</v>
      </c>
      <c r="S125" s="194">
        <v>0</v>
      </c>
      <c r="T125" s="195">
        <f>S125*H125</f>
        <v>0</v>
      </c>
      <c r="U125" s="36"/>
      <c r="V125" s="36"/>
      <c r="W125" s="36"/>
      <c r="X125" s="36"/>
      <c r="Y125" s="36"/>
      <c r="Z125" s="36"/>
      <c r="AA125" s="36"/>
      <c r="AB125" s="36"/>
      <c r="AC125" s="36"/>
      <c r="AD125" s="36"/>
      <c r="AE125" s="36"/>
      <c r="AR125" s="196" t="s">
        <v>125</v>
      </c>
      <c r="AT125" s="196" t="s">
        <v>120</v>
      </c>
      <c r="AU125" s="196" t="s">
        <v>82</v>
      </c>
      <c r="AY125" s="19" t="s">
        <v>117</v>
      </c>
      <c r="BE125" s="197">
        <f>IF(N125="základní",J125,0)</f>
        <v>0</v>
      </c>
      <c r="BF125" s="197">
        <f>IF(N125="snížená",J125,0)</f>
        <v>0</v>
      </c>
      <c r="BG125" s="197">
        <f>IF(N125="zákl. přenesená",J125,0)</f>
        <v>0</v>
      </c>
      <c r="BH125" s="197">
        <f>IF(N125="sníž. přenesená",J125,0)</f>
        <v>0</v>
      </c>
      <c r="BI125" s="197">
        <f>IF(N125="nulová",J125,0)</f>
        <v>0</v>
      </c>
      <c r="BJ125" s="19" t="s">
        <v>80</v>
      </c>
      <c r="BK125" s="197">
        <f>ROUND(I125*H125,2)</f>
        <v>0</v>
      </c>
      <c r="BL125" s="19" t="s">
        <v>125</v>
      </c>
      <c r="BM125" s="196" t="s">
        <v>166</v>
      </c>
    </row>
    <row r="126" spans="1:47" s="2" customFormat="1" ht="175.5">
      <c r="A126" s="36"/>
      <c r="B126" s="37"/>
      <c r="C126" s="38"/>
      <c r="D126" s="198" t="s">
        <v>127</v>
      </c>
      <c r="E126" s="38"/>
      <c r="F126" s="199" t="s">
        <v>167</v>
      </c>
      <c r="G126" s="38"/>
      <c r="H126" s="38"/>
      <c r="I126" s="106"/>
      <c r="J126" s="38"/>
      <c r="K126" s="38"/>
      <c r="L126" s="41"/>
      <c r="M126" s="200"/>
      <c r="N126" s="201"/>
      <c r="O126" s="66"/>
      <c r="P126" s="66"/>
      <c r="Q126" s="66"/>
      <c r="R126" s="66"/>
      <c r="S126" s="66"/>
      <c r="T126" s="67"/>
      <c r="U126" s="36"/>
      <c r="V126" s="36"/>
      <c r="W126" s="36"/>
      <c r="X126" s="36"/>
      <c r="Y126" s="36"/>
      <c r="Z126" s="36"/>
      <c r="AA126" s="36"/>
      <c r="AB126" s="36"/>
      <c r="AC126" s="36"/>
      <c r="AD126" s="36"/>
      <c r="AE126" s="36"/>
      <c r="AT126" s="19" t="s">
        <v>127</v>
      </c>
      <c r="AU126" s="19" t="s">
        <v>82</v>
      </c>
    </row>
    <row r="127" spans="2:51" s="14" customFormat="1" ht="11.25">
      <c r="B127" s="212"/>
      <c r="C127" s="213"/>
      <c r="D127" s="198" t="s">
        <v>129</v>
      </c>
      <c r="E127" s="214" t="s">
        <v>19</v>
      </c>
      <c r="F127" s="215" t="s">
        <v>168</v>
      </c>
      <c r="G127" s="213"/>
      <c r="H127" s="216">
        <v>83.25</v>
      </c>
      <c r="I127" s="217"/>
      <c r="J127" s="213"/>
      <c r="K127" s="213"/>
      <c r="L127" s="218"/>
      <c r="M127" s="219"/>
      <c r="N127" s="220"/>
      <c r="O127" s="220"/>
      <c r="P127" s="220"/>
      <c r="Q127" s="220"/>
      <c r="R127" s="220"/>
      <c r="S127" s="220"/>
      <c r="T127" s="221"/>
      <c r="AT127" s="222" t="s">
        <v>129</v>
      </c>
      <c r="AU127" s="222" t="s">
        <v>82</v>
      </c>
      <c r="AV127" s="14" t="s">
        <v>82</v>
      </c>
      <c r="AW127" s="14" t="s">
        <v>33</v>
      </c>
      <c r="AX127" s="14" t="s">
        <v>72</v>
      </c>
      <c r="AY127" s="222" t="s">
        <v>117</v>
      </c>
    </row>
    <row r="128" spans="2:51" s="14" customFormat="1" ht="11.25">
      <c r="B128" s="212"/>
      <c r="C128" s="213"/>
      <c r="D128" s="198" t="s">
        <v>129</v>
      </c>
      <c r="E128" s="214" t="s">
        <v>19</v>
      </c>
      <c r="F128" s="215" t="s">
        <v>169</v>
      </c>
      <c r="G128" s="213"/>
      <c r="H128" s="216">
        <v>12.08</v>
      </c>
      <c r="I128" s="217"/>
      <c r="J128" s="213"/>
      <c r="K128" s="213"/>
      <c r="L128" s="218"/>
      <c r="M128" s="219"/>
      <c r="N128" s="220"/>
      <c r="O128" s="220"/>
      <c r="P128" s="220"/>
      <c r="Q128" s="220"/>
      <c r="R128" s="220"/>
      <c r="S128" s="220"/>
      <c r="T128" s="221"/>
      <c r="AT128" s="222" t="s">
        <v>129</v>
      </c>
      <c r="AU128" s="222" t="s">
        <v>82</v>
      </c>
      <c r="AV128" s="14" t="s">
        <v>82</v>
      </c>
      <c r="AW128" s="14" t="s">
        <v>33</v>
      </c>
      <c r="AX128" s="14" t="s">
        <v>72</v>
      </c>
      <c r="AY128" s="222" t="s">
        <v>117</v>
      </c>
    </row>
    <row r="129" spans="2:51" s="16" customFormat="1" ht="11.25">
      <c r="B129" s="234"/>
      <c r="C129" s="235"/>
      <c r="D129" s="198" t="s">
        <v>129</v>
      </c>
      <c r="E129" s="236" t="s">
        <v>19</v>
      </c>
      <c r="F129" s="237" t="s">
        <v>170</v>
      </c>
      <c r="G129" s="235"/>
      <c r="H129" s="238">
        <v>95.33</v>
      </c>
      <c r="I129" s="239"/>
      <c r="J129" s="235"/>
      <c r="K129" s="235"/>
      <c r="L129" s="240"/>
      <c r="M129" s="241"/>
      <c r="N129" s="242"/>
      <c r="O129" s="242"/>
      <c r="P129" s="242"/>
      <c r="Q129" s="242"/>
      <c r="R129" s="242"/>
      <c r="S129" s="242"/>
      <c r="T129" s="243"/>
      <c r="AT129" s="244" t="s">
        <v>129</v>
      </c>
      <c r="AU129" s="244" t="s">
        <v>82</v>
      </c>
      <c r="AV129" s="16" t="s">
        <v>171</v>
      </c>
      <c r="AW129" s="16" t="s">
        <v>33</v>
      </c>
      <c r="AX129" s="16" t="s">
        <v>72</v>
      </c>
      <c r="AY129" s="244" t="s">
        <v>117</v>
      </c>
    </row>
    <row r="130" spans="2:51" s="14" customFormat="1" ht="11.25">
      <c r="B130" s="212"/>
      <c r="C130" s="213"/>
      <c r="D130" s="198" t="s">
        <v>129</v>
      </c>
      <c r="E130" s="214" t="s">
        <v>19</v>
      </c>
      <c r="F130" s="215" t="s">
        <v>172</v>
      </c>
      <c r="G130" s="213"/>
      <c r="H130" s="216">
        <v>28.599</v>
      </c>
      <c r="I130" s="217"/>
      <c r="J130" s="213"/>
      <c r="K130" s="213"/>
      <c r="L130" s="218"/>
      <c r="M130" s="219"/>
      <c r="N130" s="220"/>
      <c r="O130" s="220"/>
      <c r="P130" s="220"/>
      <c r="Q130" s="220"/>
      <c r="R130" s="220"/>
      <c r="S130" s="220"/>
      <c r="T130" s="221"/>
      <c r="AT130" s="222" t="s">
        <v>129</v>
      </c>
      <c r="AU130" s="222" t="s">
        <v>82</v>
      </c>
      <c r="AV130" s="14" t="s">
        <v>82</v>
      </c>
      <c r="AW130" s="14" t="s">
        <v>33</v>
      </c>
      <c r="AX130" s="14" t="s">
        <v>80</v>
      </c>
      <c r="AY130" s="222" t="s">
        <v>117</v>
      </c>
    </row>
    <row r="131" spans="1:65" s="2" customFormat="1" ht="24" customHeight="1">
      <c r="A131" s="36"/>
      <c r="B131" s="37"/>
      <c r="C131" s="185" t="s">
        <v>173</v>
      </c>
      <c r="D131" s="185" t="s">
        <v>120</v>
      </c>
      <c r="E131" s="186" t="s">
        <v>174</v>
      </c>
      <c r="F131" s="187" t="s">
        <v>175</v>
      </c>
      <c r="G131" s="188" t="s">
        <v>165</v>
      </c>
      <c r="H131" s="189">
        <v>2.319</v>
      </c>
      <c r="I131" s="190"/>
      <c r="J131" s="191">
        <f>ROUND(I131*H131,2)</f>
        <v>0</v>
      </c>
      <c r="K131" s="187" t="s">
        <v>124</v>
      </c>
      <c r="L131" s="41"/>
      <c r="M131" s="192" t="s">
        <v>19</v>
      </c>
      <c r="N131" s="193" t="s">
        <v>43</v>
      </c>
      <c r="O131" s="66"/>
      <c r="P131" s="194">
        <f>O131*H131</f>
        <v>0</v>
      </c>
      <c r="Q131" s="194">
        <v>0</v>
      </c>
      <c r="R131" s="194">
        <f>Q131*H131</f>
        <v>0</v>
      </c>
      <c r="S131" s="194">
        <v>0</v>
      </c>
      <c r="T131" s="195">
        <f>S131*H131</f>
        <v>0</v>
      </c>
      <c r="U131" s="36"/>
      <c r="V131" s="36"/>
      <c r="W131" s="36"/>
      <c r="X131" s="36"/>
      <c r="Y131" s="36"/>
      <c r="Z131" s="36"/>
      <c r="AA131" s="36"/>
      <c r="AB131" s="36"/>
      <c r="AC131" s="36"/>
      <c r="AD131" s="36"/>
      <c r="AE131" s="36"/>
      <c r="AR131" s="196" t="s">
        <v>125</v>
      </c>
      <c r="AT131" s="196" t="s">
        <v>120</v>
      </c>
      <c r="AU131" s="196" t="s">
        <v>82</v>
      </c>
      <c r="AY131" s="19" t="s">
        <v>117</v>
      </c>
      <c r="BE131" s="197">
        <f>IF(N131="základní",J131,0)</f>
        <v>0</v>
      </c>
      <c r="BF131" s="197">
        <f>IF(N131="snížená",J131,0)</f>
        <v>0</v>
      </c>
      <c r="BG131" s="197">
        <f>IF(N131="zákl. přenesená",J131,0)</f>
        <v>0</v>
      </c>
      <c r="BH131" s="197">
        <f>IF(N131="sníž. přenesená",J131,0)</f>
        <v>0</v>
      </c>
      <c r="BI131" s="197">
        <f>IF(N131="nulová",J131,0)</f>
        <v>0</v>
      </c>
      <c r="BJ131" s="19" t="s">
        <v>80</v>
      </c>
      <c r="BK131" s="197">
        <f>ROUND(I131*H131,2)</f>
        <v>0</v>
      </c>
      <c r="BL131" s="19" t="s">
        <v>125</v>
      </c>
      <c r="BM131" s="196" t="s">
        <v>176</v>
      </c>
    </row>
    <row r="132" spans="2:51" s="14" customFormat="1" ht="11.25">
      <c r="B132" s="212"/>
      <c r="C132" s="213"/>
      <c r="D132" s="198" t="s">
        <v>129</v>
      </c>
      <c r="E132" s="214" t="s">
        <v>19</v>
      </c>
      <c r="F132" s="215" t="s">
        <v>177</v>
      </c>
      <c r="G132" s="213"/>
      <c r="H132" s="216">
        <v>7.731</v>
      </c>
      <c r="I132" s="217"/>
      <c r="J132" s="213"/>
      <c r="K132" s="213"/>
      <c r="L132" s="218"/>
      <c r="M132" s="219"/>
      <c r="N132" s="220"/>
      <c r="O132" s="220"/>
      <c r="P132" s="220"/>
      <c r="Q132" s="220"/>
      <c r="R132" s="220"/>
      <c r="S132" s="220"/>
      <c r="T132" s="221"/>
      <c r="AT132" s="222" t="s">
        <v>129</v>
      </c>
      <c r="AU132" s="222" t="s">
        <v>82</v>
      </c>
      <c r="AV132" s="14" t="s">
        <v>82</v>
      </c>
      <c r="AW132" s="14" t="s">
        <v>33</v>
      </c>
      <c r="AX132" s="14" t="s">
        <v>72</v>
      </c>
      <c r="AY132" s="222" t="s">
        <v>117</v>
      </c>
    </row>
    <row r="133" spans="2:51" s="16" customFormat="1" ht="11.25">
      <c r="B133" s="234"/>
      <c r="C133" s="235"/>
      <c r="D133" s="198" t="s">
        <v>129</v>
      </c>
      <c r="E133" s="236" t="s">
        <v>19</v>
      </c>
      <c r="F133" s="237" t="s">
        <v>170</v>
      </c>
      <c r="G133" s="235"/>
      <c r="H133" s="238">
        <v>7.731</v>
      </c>
      <c r="I133" s="239"/>
      <c r="J133" s="235"/>
      <c r="K133" s="235"/>
      <c r="L133" s="240"/>
      <c r="M133" s="241"/>
      <c r="N133" s="242"/>
      <c r="O133" s="242"/>
      <c r="P133" s="242"/>
      <c r="Q133" s="242"/>
      <c r="R133" s="242"/>
      <c r="S133" s="242"/>
      <c r="T133" s="243"/>
      <c r="AT133" s="244" t="s">
        <v>129</v>
      </c>
      <c r="AU133" s="244" t="s">
        <v>82</v>
      </c>
      <c r="AV133" s="16" t="s">
        <v>171</v>
      </c>
      <c r="AW133" s="16" t="s">
        <v>33</v>
      </c>
      <c r="AX133" s="16" t="s">
        <v>72</v>
      </c>
      <c r="AY133" s="244" t="s">
        <v>117</v>
      </c>
    </row>
    <row r="134" spans="2:51" s="14" customFormat="1" ht="11.25">
      <c r="B134" s="212"/>
      <c r="C134" s="213"/>
      <c r="D134" s="198" t="s">
        <v>129</v>
      </c>
      <c r="E134" s="214" t="s">
        <v>19</v>
      </c>
      <c r="F134" s="215" t="s">
        <v>178</v>
      </c>
      <c r="G134" s="213"/>
      <c r="H134" s="216">
        <v>2.319</v>
      </c>
      <c r="I134" s="217"/>
      <c r="J134" s="213"/>
      <c r="K134" s="213"/>
      <c r="L134" s="218"/>
      <c r="M134" s="219"/>
      <c r="N134" s="220"/>
      <c r="O134" s="220"/>
      <c r="P134" s="220"/>
      <c r="Q134" s="220"/>
      <c r="R134" s="220"/>
      <c r="S134" s="220"/>
      <c r="T134" s="221"/>
      <c r="AT134" s="222" t="s">
        <v>129</v>
      </c>
      <c r="AU134" s="222" t="s">
        <v>82</v>
      </c>
      <c r="AV134" s="14" t="s">
        <v>82</v>
      </c>
      <c r="AW134" s="14" t="s">
        <v>33</v>
      </c>
      <c r="AX134" s="14" t="s">
        <v>80</v>
      </c>
      <c r="AY134" s="222" t="s">
        <v>117</v>
      </c>
    </row>
    <row r="135" spans="1:65" s="2" customFormat="1" ht="24" customHeight="1">
      <c r="A135" s="36"/>
      <c r="B135" s="37"/>
      <c r="C135" s="185" t="s">
        <v>179</v>
      </c>
      <c r="D135" s="185" t="s">
        <v>120</v>
      </c>
      <c r="E135" s="186" t="s">
        <v>180</v>
      </c>
      <c r="F135" s="187" t="s">
        <v>181</v>
      </c>
      <c r="G135" s="188" t="s">
        <v>165</v>
      </c>
      <c r="H135" s="189">
        <v>61.837</v>
      </c>
      <c r="I135" s="190"/>
      <c r="J135" s="191">
        <f>ROUND(I135*H135,2)</f>
        <v>0</v>
      </c>
      <c r="K135" s="187" t="s">
        <v>124</v>
      </c>
      <c r="L135" s="41"/>
      <c r="M135" s="192" t="s">
        <v>19</v>
      </c>
      <c r="N135" s="193" t="s">
        <v>43</v>
      </c>
      <c r="O135" s="66"/>
      <c r="P135" s="194">
        <f>O135*H135</f>
        <v>0</v>
      </c>
      <c r="Q135" s="194">
        <v>0</v>
      </c>
      <c r="R135" s="194">
        <f>Q135*H135</f>
        <v>0</v>
      </c>
      <c r="S135" s="194">
        <v>0</v>
      </c>
      <c r="T135" s="195">
        <f>S135*H135</f>
        <v>0</v>
      </c>
      <c r="U135" s="36"/>
      <c r="V135" s="36"/>
      <c r="W135" s="36"/>
      <c r="X135" s="36"/>
      <c r="Y135" s="36"/>
      <c r="Z135" s="36"/>
      <c r="AA135" s="36"/>
      <c r="AB135" s="36"/>
      <c r="AC135" s="36"/>
      <c r="AD135" s="36"/>
      <c r="AE135" s="36"/>
      <c r="AR135" s="196" t="s">
        <v>125</v>
      </c>
      <c r="AT135" s="196" t="s">
        <v>120</v>
      </c>
      <c r="AU135" s="196" t="s">
        <v>82</v>
      </c>
      <c r="AY135" s="19" t="s">
        <v>117</v>
      </c>
      <c r="BE135" s="197">
        <f>IF(N135="základní",J135,0)</f>
        <v>0</v>
      </c>
      <c r="BF135" s="197">
        <f>IF(N135="snížená",J135,0)</f>
        <v>0</v>
      </c>
      <c r="BG135" s="197">
        <f>IF(N135="zákl. přenesená",J135,0)</f>
        <v>0</v>
      </c>
      <c r="BH135" s="197">
        <f>IF(N135="sníž. přenesená",J135,0)</f>
        <v>0</v>
      </c>
      <c r="BI135" s="197">
        <f>IF(N135="nulová",J135,0)</f>
        <v>0</v>
      </c>
      <c r="BJ135" s="19" t="s">
        <v>80</v>
      </c>
      <c r="BK135" s="197">
        <f>ROUND(I135*H135,2)</f>
        <v>0</v>
      </c>
      <c r="BL135" s="19" t="s">
        <v>125</v>
      </c>
      <c r="BM135" s="196" t="s">
        <v>182</v>
      </c>
    </row>
    <row r="136" spans="1:47" s="2" customFormat="1" ht="78">
      <c r="A136" s="36"/>
      <c r="B136" s="37"/>
      <c r="C136" s="38"/>
      <c r="D136" s="198" t="s">
        <v>127</v>
      </c>
      <c r="E136" s="38"/>
      <c r="F136" s="199" t="s">
        <v>183</v>
      </c>
      <c r="G136" s="38"/>
      <c r="H136" s="38"/>
      <c r="I136" s="106"/>
      <c r="J136" s="38"/>
      <c r="K136" s="38"/>
      <c r="L136" s="41"/>
      <c r="M136" s="200"/>
      <c r="N136" s="201"/>
      <c r="O136" s="66"/>
      <c r="P136" s="66"/>
      <c r="Q136" s="66"/>
      <c r="R136" s="66"/>
      <c r="S136" s="66"/>
      <c r="T136" s="67"/>
      <c r="U136" s="36"/>
      <c r="V136" s="36"/>
      <c r="W136" s="36"/>
      <c r="X136" s="36"/>
      <c r="Y136" s="36"/>
      <c r="Z136" s="36"/>
      <c r="AA136" s="36"/>
      <c r="AB136" s="36"/>
      <c r="AC136" s="36"/>
      <c r="AD136" s="36"/>
      <c r="AE136" s="36"/>
      <c r="AT136" s="19" t="s">
        <v>127</v>
      </c>
      <c r="AU136" s="19" t="s">
        <v>82</v>
      </c>
    </row>
    <row r="137" spans="2:51" s="14" customFormat="1" ht="11.25">
      <c r="B137" s="212"/>
      <c r="C137" s="213"/>
      <c r="D137" s="198" t="s">
        <v>129</v>
      </c>
      <c r="E137" s="214" t="s">
        <v>19</v>
      </c>
      <c r="F137" s="215" t="s">
        <v>168</v>
      </c>
      <c r="G137" s="213"/>
      <c r="H137" s="216">
        <v>83.25</v>
      </c>
      <c r="I137" s="217"/>
      <c r="J137" s="213"/>
      <c r="K137" s="213"/>
      <c r="L137" s="218"/>
      <c r="M137" s="219"/>
      <c r="N137" s="220"/>
      <c r="O137" s="220"/>
      <c r="P137" s="220"/>
      <c r="Q137" s="220"/>
      <c r="R137" s="220"/>
      <c r="S137" s="220"/>
      <c r="T137" s="221"/>
      <c r="AT137" s="222" t="s">
        <v>129</v>
      </c>
      <c r="AU137" s="222" t="s">
        <v>82</v>
      </c>
      <c r="AV137" s="14" t="s">
        <v>82</v>
      </c>
      <c r="AW137" s="14" t="s">
        <v>33</v>
      </c>
      <c r="AX137" s="14" t="s">
        <v>72</v>
      </c>
      <c r="AY137" s="222" t="s">
        <v>117</v>
      </c>
    </row>
    <row r="138" spans="2:51" s="14" customFormat="1" ht="11.25">
      <c r="B138" s="212"/>
      <c r="C138" s="213"/>
      <c r="D138" s="198" t="s">
        <v>129</v>
      </c>
      <c r="E138" s="214" t="s">
        <v>19</v>
      </c>
      <c r="F138" s="215" t="s">
        <v>169</v>
      </c>
      <c r="G138" s="213"/>
      <c r="H138" s="216">
        <v>12.08</v>
      </c>
      <c r="I138" s="217"/>
      <c r="J138" s="213"/>
      <c r="K138" s="213"/>
      <c r="L138" s="218"/>
      <c r="M138" s="219"/>
      <c r="N138" s="220"/>
      <c r="O138" s="220"/>
      <c r="P138" s="220"/>
      <c r="Q138" s="220"/>
      <c r="R138" s="220"/>
      <c r="S138" s="220"/>
      <c r="T138" s="221"/>
      <c r="AT138" s="222" t="s">
        <v>129</v>
      </c>
      <c r="AU138" s="222" t="s">
        <v>82</v>
      </c>
      <c r="AV138" s="14" t="s">
        <v>82</v>
      </c>
      <c r="AW138" s="14" t="s">
        <v>33</v>
      </c>
      <c r="AX138" s="14" t="s">
        <v>72</v>
      </c>
      <c r="AY138" s="222" t="s">
        <v>117</v>
      </c>
    </row>
    <row r="139" spans="2:51" s="14" customFormat="1" ht="11.25">
      <c r="B139" s="212"/>
      <c r="C139" s="213"/>
      <c r="D139" s="198" t="s">
        <v>129</v>
      </c>
      <c r="E139" s="214" t="s">
        <v>19</v>
      </c>
      <c r="F139" s="215" t="s">
        <v>177</v>
      </c>
      <c r="G139" s="213"/>
      <c r="H139" s="216">
        <v>7.731</v>
      </c>
      <c r="I139" s="217"/>
      <c r="J139" s="213"/>
      <c r="K139" s="213"/>
      <c r="L139" s="218"/>
      <c r="M139" s="219"/>
      <c r="N139" s="220"/>
      <c r="O139" s="220"/>
      <c r="P139" s="220"/>
      <c r="Q139" s="220"/>
      <c r="R139" s="220"/>
      <c r="S139" s="220"/>
      <c r="T139" s="221"/>
      <c r="AT139" s="222" t="s">
        <v>129</v>
      </c>
      <c r="AU139" s="222" t="s">
        <v>82</v>
      </c>
      <c r="AV139" s="14" t="s">
        <v>82</v>
      </c>
      <c r="AW139" s="14" t="s">
        <v>33</v>
      </c>
      <c r="AX139" s="14" t="s">
        <v>72</v>
      </c>
      <c r="AY139" s="222" t="s">
        <v>117</v>
      </c>
    </row>
    <row r="140" spans="2:51" s="16" customFormat="1" ht="11.25">
      <c r="B140" s="234"/>
      <c r="C140" s="235"/>
      <c r="D140" s="198" t="s">
        <v>129</v>
      </c>
      <c r="E140" s="236" t="s">
        <v>19</v>
      </c>
      <c r="F140" s="237" t="s">
        <v>170</v>
      </c>
      <c r="G140" s="235"/>
      <c r="H140" s="238">
        <v>103.06099999999999</v>
      </c>
      <c r="I140" s="239"/>
      <c r="J140" s="235"/>
      <c r="K140" s="235"/>
      <c r="L140" s="240"/>
      <c r="M140" s="241"/>
      <c r="N140" s="242"/>
      <c r="O140" s="242"/>
      <c r="P140" s="242"/>
      <c r="Q140" s="242"/>
      <c r="R140" s="242"/>
      <c r="S140" s="242"/>
      <c r="T140" s="243"/>
      <c r="AT140" s="244" t="s">
        <v>129</v>
      </c>
      <c r="AU140" s="244" t="s">
        <v>82</v>
      </c>
      <c r="AV140" s="16" t="s">
        <v>171</v>
      </c>
      <c r="AW140" s="16" t="s">
        <v>33</v>
      </c>
      <c r="AX140" s="16" t="s">
        <v>72</v>
      </c>
      <c r="AY140" s="244" t="s">
        <v>117</v>
      </c>
    </row>
    <row r="141" spans="2:51" s="14" customFormat="1" ht="11.25">
      <c r="B141" s="212"/>
      <c r="C141" s="213"/>
      <c r="D141" s="198" t="s">
        <v>129</v>
      </c>
      <c r="E141" s="214" t="s">
        <v>19</v>
      </c>
      <c r="F141" s="215" t="s">
        <v>184</v>
      </c>
      <c r="G141" s="213"/>
      <c r="H141" s="216">
        <v>61.837</v>
      </c>
      <c r="I141" s="217"/>
      <c r="J141" s="213"/>
      <c r="K141" s="213"/>
      <c r="L141" s="218"/>
      <c r="M141" s="219"/>
      <c r="N141" s="220"/>
      <c r="O141" s="220"/>
      <c r="P141" s="220"/>
      <c r="Q141" s="220"/>
      <c r="R141" s="220"/>
      <c r="S141" s="220"/>
      <c r="T141" s="221"/>
      <c r="AT141" s="222" t="s">
        <v>129</v>
      </c>
      <c r="AU141" s="222" t="s">
        <v>82</v>
      </c>
      <c r="AV141" s="14" t="s">
        <v>82</v>
      </c>
      <c r="AW141" s="14" t="s">
        <v>33</v>
      </c>
      <c r="AX141" s="14" t="s">
        <v>80</v>
      </c>
      <c r="AY141" s="222" t="s">
        <v>117</v>
      </c>
    </row>
    <row r="142" spans="1:65" s="2" customFormat="1" ht="24" customHeight="1">
      <c r="A142" s="36"/>
      <c r="B142" s="37"/>
      <c r="C142" s="185" t="s">
        <v>185</v>
      </c>
      <c r="D142" s="185" t="s">
        <v>120</v>
      </c>
      <c r="E142" s="186" t="s">
        <v>186</v>
      </c>
      <c r="F142" s="187" t="s">
        <v>187</v>
      </c>
      <c r="G142" s="188" t="s">
        <v>165</v>
      </c>
      <c r="H142" s="189">
        <v>46.378</v>
      </c>
      <c r="I142" s="190"/>
      <c r="J142" s="191">
        <f>ROUND(I142*H142,2)</f>
        <v>0</v>
      </c>
      <c r="K142" s="187" t="s">
        <v>124</v>
      </c>
      <c r="L142" s="41"/>
      <c r="M142" s="192" t="s">
        <v>19</v>
      </c>
      <c r="N142" s="193" t="s">
        <v>43</v>
      </c>
      <c r="O142" s="66"/>
      <c r="P142" s="194">
        <f>O142*H142</f>
        <v>0</v>
      </c>
      <c r="Q142" s="194">
        <v>0</v>
      </c>
      <c r="R142" s="194">
        <f>Q142*H142</f>
        <v>0</v>
      </c>
      <c r="S142" s="194">
        <v>0</v>
      </c>
      <c r="T142" s="195">
        <f>S142*H142</f>
        <v>0</v>
      </c>
      <c r="U142" s="36"/>
      <c r="V142" s="36"/>
      <c r="W142" s="36"/>
      <c r="X142" s="36"/>
      <c r="Y142" s="36"/>
      <c r="Z142" s="36"/>
      <c r="AA142" s="36"/>
      <c r="AB142" s="36"/>
      <c r="AC142" s="36"/>
      <c r="AD142" s="36"/>
      <c r="AE142" s="36"/>
      <c r="AR142" s="196" t="s">
        <v>125</v>
      </c>
      <c r="AT142" s="196" t="s">
        <v>120</v>
      </c>
      <c r="AU142" s="196" t="s">
        <v>82</v>
      </c>
      <c r="AY142" s="19" t="s">
        <v>117</v>
      </c>
      <c r="BE142" s="197">
        <f>IF(N142="základní",J142,0)</f>
        <v>0</v>
      </c>
      <c r="BF142" s="197">
        <f>IF(N142="snížená",J142,0)</f>
        <v>0</v>
      </c>
      <c r="BG142" s="197">
        <f>IF(N142="zákl. přenesená",J142,0)</f>
        <v>0</v>
      </c>
      <c r="BH142" s="197">
        <f>IF(N142="sníž. přenesená",J142,0)</f>
        <v>0</v>
      </c>
      <c r="BI142" s="197">
        <f>IF(N142="nulová",J142,0)</f>
        <v>0</v>
      </c>
      <c r="BJ142" s="19" t="s">
        <v>80</v>
      </c>
      <c r="BK142" s="197">
        <f>ROUND(I142*H142,2)</f>
        <v>0</v>
      </c>
      <c r="BL142" s="19" t="s">
        <v>125</v>
      </c>
      <c r="BM142" s="196" t="s">
        <v>188</v>
      </c>
    </row>
    <row r="143" spans="1:47" s="2" customFormat="1" ht="78">
      <c r="A143" s="36"/>
      <c r="B143" s="37"/>
      <c r="C143" s="38"/>
      <c r="D143" s="198" t="s">
        <v>127</v>
      </c>
      <c r="E143" s="38"/>
      <c r="F143" s="199" t="s">
        <v>183</v>
      </c>
      <c r="G143" s="38"/>
      <c r="H143" s="38"/>
      <c r="I143" s="106"/>
      <c r="J143" s="38"/>
      <c r="K143" s="38"/>
      <c r="L143" s="41"/>
      <c r="M143" s="200"/>
      <c r="N143" s="201"/>
      <c r="O143" s="66"/>
      <c r="P143" s="66"/>
      <c r="Q143" s="66"/>
      <c r="R143" s="66"/>
      <c r="S143" s="66"/>
      <c r="T143" s="67"/>
      <c r="U143" s="36"/>
      <c r="V143" s="36"/>
      <c r="W143" s="36"/>
      <c r="X143" s="36"/>
      <c r="Y143" s="36"/>
      <c r="Z143" s="36"/>
      <c r="AA143" s="36"/>
      <c r="AB143" s="36"/>
      <c r="AC143" s="36"/>
      <c r="AD143" s="36"/>
      <c r="AE143" s="36"/>
      <c r="AT143" s="19" t="s">
        <v>127</v>
      </c>
      <c r="AU143" s="19" t="s">
        <v>82</v>
      </c>
    </row>
    <row r="144" spans="2:51" s="13" customFormat="1" ht="11.25">
      <c r="B144" s="202"/>
      <c r="C144" s="203"/>
      <c r="D144" s="198" t="s">
        <v>129</v>
      </c>
      <c r="E144" s="204" t="s">
        <v>19</v>
      </c>
      <c r="F144" s="205" t="s">
        <v>189</v>
      </c>
      <c r="G144" s="203"/>
      <c r="H144" s="204" t="s">
        <v>19</v>
      </c>
      <c r="I144" s="206"/>
      <c r="J144" s="203"/>
      <c r="K144" s="203"/>
      <c r="L144" s="207"/>
      <c r="M144" s="208"/>
      <c r="N144" s="209"/>
      <c r="O144" s="209"/>
      <c r="P144" s="209"/>
      <c r="Q144" s="209"/>
      <c r="R144" s="209"/>
      <c r="S144" s="209"/>
      <c r="T144" s="210"/>
      <c r="AT144" s="211" t="s">
        <v>129</v>
      </c>
      <c r="AU144" s="211" t="s">
        <v>82</v>
      </c>
      <c r="AV144" s="13" t="s">
        <v>80</v>
      </c>
      <c r="AW144" s="13" t="s">
        <v>33</v>
      </c>
      <c r="AX144" s="13" t="s">
        <v>72</v>
      </c>
      <c r="AY144" s="211" t="s">
        <v>117</v>
      </c>
    </row>
    <row r="145" spans="2:51" s="14" customFormat="1" ht="11.25">
      <c r="B145" s="212"/>
      <c r="C145" s="213"/>
      <c r="D145" s="198" t="s">
        <v>129</v>
      </c>
      <c r="E145" s="214" t="s">
        <v>19</v>
      </c>
      <c r="F145" s="215" t="s">
        <v>190</v>
      </c>
      <c r="G145" s="213"/>
      <c r="H145" s="216">
        <v>46.378</v>
      </c>
      <c r="I145" s="217"/>
      <c r="J145" s="213"/>
      <c r="K145" s="213"/>
      <c r="L145" s="218"/>
      <c r="M145" s="219"/>
      <c r="N145" s="220"/>
      <c r="O145" s="220"/>
      <c r="P145" s="220"/>
      <c r="Q145" s="220"/>
      <c r="R145" s="220"/>
      <c r="S145" s="220"/>
      <c r="T145" s="221"/>
      <c r="AT145" s="222" t="s">
        <v>129</v>
      </c>
      <c r="AU145" s="222" t="s">
        <v>82</v>
      </c>
      <c r="AV145" s="14" t="s">
        <v>82</v>
      </c>
      <c r="AW145" s="14" t="s">
        <v>33</v>
      </c>
      <c r="AX145" s="14" t="s">
        <v>80</v>
      </c>
      <c r="AY145" s="222" t="s">
        <v>117</v>
      </c>
    </row>
    <row r="146" spans="1:65" s="2" customFormat="1" ht="24" customHeight="1">
      <c r="A146" s="36"/>
      <c r="B146" s="37"/>
      <c r="C146" s="185" t="s">
        <v>191</v>
      </c>
      <c r="D146" s="185" t="s">
        <v>120</v>
      </c>
      <c r="E146" s="186" t="s">
        <v>192</v>
      </c>
      <c r="F146" s="187" t="s">
        <v>193</v>
      </c>
      <c r="G146" s="188" t="s">
        <v>165</v>
      </c>
      <c r="H146" s="189">
        <v>61.837</v>
      </c>
      <c r="I146" s="190"/>
      <c r="J146" s="191">
        <f>ROUND(I146*H146,2)</f>
        <v>0</v>
      </c>
      <c r="K146" s="187" t="s">
        <v>124</v>
      </c>
      <c r="L146" s="41"/>
      <c r="M146" s="192" t="s">
        <v>19</v>
      </c>
      <c r="N146" s="193" t="s">
        <v>43</v>
      </c>
      <c r="O146" s="66"/>
      <c r="P146" s="194">
        <f>O146*H146</f>
        <v>0</v>
      </c>
      <c r="Q146" s="194">
        <v>0</v>
      </c>
      <c r="R146" s="194">
        <f>Q146*H146</f>
        <v>0</v>
      </c>
      <c r="S146" s="194">
        <v>0</v>
      </c>
      <c r="T146" s="195">
        <f>S146*H146</f>
        <v>0</v>
      </c>
      <c r="U146" s="36"/>
      <c r="V146" s="36"/>
      <c r="W146" s="36"/>
      <c r="X146" s="36"/>
      <c r="Y146" s="36"/>
      <c r="Z146" s="36"/>
      <c r="AA146" s="36"/>
      <c r="AB146" s="36"/>
      <c r="AC146" s="36"/>
      <c r="AD146" s="36"/>
      <c r="AE146" s="36"/>
      <c r="AR146" s="196" t="s">
        <v>125</v>
      </c>
      <c r="AT146" s="196" t="s">
        <v>120</v>
      </c>
      <c r="AU146" s="196" t="s">
        <v>82</v>
      </c>
      <c r="AY146" s="19" t="s">
        <v>117</v>
      </c>
      <c r="BE146" s="197">
        <f>IF(N146="základní",J146,0)</f>
        <v>0</v>
      </c>
      <c r="BF146" s="197">
        <f>IF(N146="snížená",J146,0)</f>
        <v>0</v>
      </c>
      <c r="BG146" s="197">
        <f>IF(N146="zákl. přenesená",J146,0)</f>
        <v>0</v>
      </c>
      <c r="BH146" s="197">
        <f>IF(N146="sníž. přenesená",J146,0)</f>
        <v>0</v>
      </c>
      <c r="BI146" s="197">
        <f>IF(N146="nulová",J146,0)</f>
        <v>0</v>
      </c>
      <c r="BJ146" s="19" t="s">
        <v>80</v>
      </c>
      <c r="BK146" s="197">
        <f>ROUND(I146*H146,2)</f>
        <v>0</v>
      </c>
      <c r="BL146" s="19" t="s">
        <v>125</v>
      </c>
      <c r="BM146" s="196" t="s">
        <v>194</v>
      </c>
    </row>
    <row r="147" spans="1:47" s="2" customFormat="1" ht="136.5">
      <c r="A147" s="36"/>
      <c r="B147" s="37"/>
      <c r="C147" s="38"/>
      <c r="D147" s="198" t="s">
        <v>127</v>
      </c>
      <c r="E147" s="38"/>
      <c r="F147" s="199" t="s">
        <v>195</v>
      </c>
      <c r="G147" s="38"/>
      <c r="H147" s="38"/>
      <c r="I147" s="106"/>
      <c r="J147" s="38"/>
      <c r="K147" s="38"/>
      <c r="L147" s="41"/>
      <c r="M147" s="200"/>
      <c r="N147" s="201"/>
      <c r="O147" s="66"/>
      <c r="P147" s="66"/>
      <c r="Q147" s="66"/>
      <c r="R147" s="66"/>
      <c r="S147" s="66"/>
      <c r="T147" s="67"/>
      <c r="U147" s="36"/>
      <c r="V147" s="36"/>
      <c r="W147" s="36"/>
      <c r="X147" s="36"/>
      <c r="Y147" s="36"/>
      <c r="Z147" s="36"/>
      <c r="AA147" s="36"/>
      <c r="AB147" s="36"/>
      <c r="AC147" s="36"/>
      <c r="AD147" s="36"/>
      <c r="AE147" s="36"/>
      <c r="AT147" s="19" t="s">
        <v>127</v>
      </c>
      <c r="AU147" s="19" t="s">
        <v>82</v>
      </c>
    </row>
    <row r="148" spans="2:51" s="14" customFormat="1" ht="11.25">
      <c r="B148" s="212"/>
      <c r="C148" s="213"/>
      <c r="D148" s="198" t="s">
        <v>129</v>
      </c>
      <c r="E148" s="214" t="s">
        <v>19</v>
      </c>
      <c r="F148" s="215" t="s">
        <v>168</v>
      </c>
      <c r="G148" s="213"/>
      <c r="H148" s="216">
        <v>83.25</v>
      </c>
      <c r="I148" s="217"/>
      <c r="J148" s="213"/>
      <c r="K148" s="213"/>
      <c r="L148" s="218"/>
      <c r="M148" s="219"/>
      <c r="N148" s="220"/>
      <c r="O148" s="220"/>
      <c r="P148" s="220"/>
      <c r="Q148" s="220"/>
      <c r="R148" s="220"/>
      <c r="S148" s="220"/>
      <c r="T148" s="221"/>
      <c r="AT148" s="222" t="s">
        <v>129</v>
      </c>
      <c r="AU148" s="222" t="s">
        <v>82</v>
      </c>
      <c r="AV148" s="14" t="s">
        <v>82</v>
      </c>
      <c r="AW148" s="14" t="s">
        <v>33</v>
      </c>
      <c r="AX148" s="14" t="s">
        <v>72</v>
      </c>
      <c r="AY148" s="222" t="s">
        <v>117</v>
      </c>
    </row>
    <row r="149" spans="2:51" s="14" customFormat="1" ht="11.25">
      <c r="B149" s="212"/>
      <c r="C149" s="213"/>
      <c r="D149" s="198" t="s">
        <v>129</v>
      </c>
      <c r="E149" s="214" t="s">
        <v>19</v>
      </c>
      <c r="F149" s="215" t="s">
        <v>169</v>
      </c>
      <c r="G149" s="213"/>
      <c r="H149" s="216">
        <v>12.08</v>
      </c>
      <c r="I149" s="217"/>
      <c r="J149" s="213"/>
      <c r="K149" s="213"/>
      <c r="L149" s="218"/>
      <c r="M149" s="219"/>
      <c r="N149" s="220"/>
      <c r="O149" s="220"/>
      <c r="P149" s="220"/>
      <c r="Q149" s="220"/>
      <c r="R149" s="220"/>
      <c r="S149" s="220"/>
      <c r="T149" s="221"/>
      <c r="AT149" s="222" t="s">
        <v>129</v>
      </c>
      <c r="AU149" s="222" t="s">
        <v>82</v>
      </c>
      <c r="AV149" s="14" t="s">
        <v>82</v>
      </c>
      <c r="AW149" s="14" t="s">
        <v>33</v>
      </c>
      <c r="AX149" s="14" t="s">
        <v>72</v>
      </c>
      <c r="AY149" s="222" t="s">
        <v>117</v>
      </c>
    </row>
    <row r="150" spans="2:51" s="14" customFormat="1" ht="11.25">
      <c r="B150" s="212"/>
      <c r="C150" s="213"/>
      <c r="D150" s="198" t="s">
        <v>129</v>
      </c>
      <c r="E150" s="214" t="s">
        <v>19</v>
      </c>
      <c r="F150" s="215" t="s">
        <v>177</v>
      </c>
      <c r="G150" s="213"/>
      <c r="H150" s="216">
        <v>7.731</v>
      </c>
      <c r="I150" s="217"/>
      <c r="J150" s="213"/>
      <c r="K150" s="213"/>
      <c r="L150" s="218"/>
      <c r="M150" s="219"/>
      <c r="N150" s="220"/>
      <c r="O150" s="220"/>
      <c r="P150" s="220"/>
      <c r="Q150" s="220"/>
      <c r="R150" s="220"/>
      <c r="S150" s="220"/>
      <c r="T150" s="221"/>
      <c r="AT150" s="222" t="s">
        <v>129</v>
      </c>
      <c r="AU150" s="222" t="s">
        <v>82</v>
      </c>
      <c r="AV150" s="14" t="s">
        <v>82</v>
      </c>
      <c r="AW150" s="14" t="s">
        <v>33</v>
      </c>
      <c r="AX150" s="14" t="s">
        <v>72</v>
      </c>
      <c r="AY150" s="222" t="s">
        <v>117</v>
      </c>
    </row>
    <row r="151" spans="2:51" s="16" customFormat="1" ht="11.25">
      <c r="B151" s="234"/>
      <c r="C151" s="235"/>
      <c r="D151" s="198" t="s">
        <v>129</v>
      </c>
      <c r="E151" s="236" t="s">
        <v>19</v>
      </c>
      <c r="F151" s="237" t="s">
        <v>170</v>
      </c>
      <c r="G151" s="235"/>
      <c r="H151" s="238">
        <v>103.06099999999999</v>
      </c>
      <c r="I151" s="239"/>
      <c r="J151" s="235"/>
      <c r="K151" s="235"/>
      <c r="L151" s="240"/>
      <c r="M151" s="241"/>
      <c r="N151" s="242"/>
      <c r="O151" s="242"/>
      <c r="P151" s="242"/>
      <c r="Q151" s="242"/>
      <c r="R151" s="242"/>
      <c r="S151" s="242"/>
      <c r="T151" s="243"/>
      <c r="AT151" s="244" t="s">
        <v>129</v>
      </c>
      <c r="AU151" s="244" t="s">
        <v>82</v>
      </c>
      <c r="AV151" s="16" t="s">
        <v>171</v>
      </c>
      <c r="AW151" s="16" t="s">
        <v>33</v>
      </c>
      <c r="AX151" s="16" t="s">
        <v>72</v>
      </c>
      <c r="AY151" s="244" t="s">
        <v>117</v>
      </c>
    </row>
    <row r="152" spans="2:51" s="14" customFormat="1" ht="11.25">
      <c r="B152" s="212"/>
      <c r="C152" s="213"/>
      <c r="D152" s="198" t="s">
        <v>129</v>
      </c>
      <c r="E152" s="214" t="s">
        <v>19</v>
      </c>
      <c r="F152" s="215" t="s">
        <v>184</v>
      </c>
      <c r="G152" s="213"/>
      <c r="H152" s="216">
        <v>61.837</v>
      </c>
      <c r="I152" s="217"/>
      <c r="J152" s="213"/>
      <c r="K152" s="213"/>
      <c r="L152" s="218"/>
      <c r="M152" s="219"/>
      <c r="N152" s="220"/>
      <c r="O152" s="220"/>
      <c r="P152" s="220"/>
      <c r="Q152" s="220"/>
      <c r="R152" s="220"/>
      <c r="S152" s="220"/>
      <c r="T152" s="221"/>
      <c r="AT152" s="222" t="s">
        <v>129</v>
      </c>
      <c r="AU152" s="222" t="s">
        <v>82</v>
      </c>
      <c r="AV152" s="14" t="s">
        <v>82</v>
      </c>
      <c r="AW152" s="14" t="s">
        <v>33</v>
      </c>
      <c r="AX152" s="14" t="s">
        <v>80</v>
      </c>
      <c r="AY152" s="222" t="s">
        <v>117</v>
      </c>
    </row>
    <row r="153" spans="1:65" s="2" customFormat="1" ht="16.5" customHeight="1">
      <c r="A153" s="36"/>
      <c r="B153" s="37"/>
      <c r="C153" s="185" t="s">
        <v>196</v>
      </c>
      <c r="D153" s="185" t="s">
        <v>120</v>
      </c>
      <c r="E153" s="186" t="s">
        <v>197</v>
      </c>
      <c r="F153" s="187" t="s">
        <v>198</v>
      </c>
      <c r="G153" s="188" t="s">
        <v>165</v>
      </c>
      <c r="H153" s="189">
        <v>61.837</v>
      </c>
      <c r="I153" s="190"/>
      <c r="J153" s="191">
        <f>ROUND(I153*H153,2)</f>
        <v>0</v>
      </c>
      <c r="K153" s="187" t="s">
        <v>124</v>
      </c>
      <c r="L153" s="41"/>
      <c r="M153" s="192" t="s">
        <v>19</v>
      </c>
      <c r="N153" s="193" t="s">
        <v>43</v>
      </c>
      <c r="O153" s="66"/>
      <c r="P153" s="194">
        <f>O153*H153</f>
        <v>0</v>
      </c>
      <c r="Q153" s="194">
        <v>0</v>
      </c>
      <c r="R153" s="194">
        <f>Q153*H153</f>
        <v>0</v>
      </c>
      <c r="S153" s="194">
        <v>0</v>
      </c>
      <c r="T153" s="195">
        <f>S153*H153</f>
        <v>0</v>
      </c>
      <c r="U153" s="36"/>
      <c r="V153" s="36"/>
      <c r="W153" s="36"/>
      <c r="X153" s="36"/>
      <c r="Y153" s="36"/>
      <c r="Z153" s="36"/>
      <c r="AA153" s="36"/>
      <c r="AB153" s="36"/>
      <c r="AC153" s="36"/>
      <c r="AD153" s="36"/>
      <c r="AE153" s="36"/>
      <c r="AR153" s="196" t="s">
        <v>125</v>
      </c>
      <c r="AT153" s="196" t="s">
        <v>120</v>
      </c>
      <c r="AU153" s="196" t="s">
        <v>82</v>
      </c>
      <c r="AY153" s="19" t="s">
        <v>117</v>
      </c>
      <c r="BE153" s="197">
        <f>IF(N153="základní",J153,0)</f>
        <v>0</v>
      </c>
      <c r="BF153" s="197">
        <f>IF(N153="snížená",J153,0)</f>
        <v>0</v>
      </c>
      <c r="BG153" s="197">
        <f>IF(N153="zákl. přenesená",J153,0)</f>
        <v>0</v>
      </c>
      <c r="BH153" s="197">
        <f>IF(N153="sníž. přenesená",J153,0)</f>
        <v>0</v>
      </c>
      <c r="BI153" s="197">
        <f>IF(N153="nulová",J153,0)</f>
        <v>0</v>
      </c>
      <c r="BJ153" s="19" t="s">
        <v>80</v>
      </c>
      <c r="BK153" s="197">
        <f>ROUND(I153*H153,2)</f>
        <v>0</v>
      </c>
      <c r="BL153" s="19" t="s">
        <v>125</v>
      </c>
      <c r="BM153" s="196" t="s">
        <v>199</v>
      </c>
    </row>
    <row r="154" spans="1:47" s="2" customFormat="1" ht="214.5">
      <c r="A154" s="36"/>
      <c r="B154" s="37"/>
      <c r="C154" s="38"/>
      <c r="D154" s="198" t="s">
        <v>127</v>
      </c>
      <c r="E154" s="38"/>
      <c r="F154" s="199" t="s">
        <v>200</v>
      </c>
      <c r="G154" s="38"/>
      <c r="H154" s="38"/>
      <c r="I154" s="106"/>
      <c r="J154" s="38"/>
      <c r="K154" s="38"/>
      <c r="L154" s="41"/>
      <c r="M154" s="200"/>
      <c r="N154" s="201"/>
      <c r="O154" s="66"/>
      <c r="P154" s="66"/>
      <c r="Q154" s="66"/>
      <c r="R154" s="66"/>
      <c r="S154" s="66"/>
      <c r="T154" s="67"/>
      <c r="U154" s="36"/>
      <c r="V154" s="36"/>
      <c r="W154" s="36"/>
      <c r="X154" s="36"/>
      <c r="Y154" s="36"/>
      <c r="Z154" s="36"/>
      <c r="AA154" s="36"/>
      <c r="AB154" s="36"/>
      <c r="AC154" s="36"/>
      <c r="AD154" s="36"/>
      <c r="AE154" s="36"/>
      <c r="AT154" s="19" t="s">
        <v>127</v>
      </c>
      <c r="AU154" s="19" t="s">
        <v>82</v>
      </c>
    </row>
    <row r="155" spans="2:51" s="14" customFormat="1" ht="11.25">
      <c r="B155" s="212"/>
      <c r="C155" s="213"/>
      <c r="D155" s="198" t="s">
        <v>129</v>
      </c>
      <c r="E155" s="214" t="s">
        <v>19</v>
      </c>
      <c r="F155" s="215" t="s">
        <v>168</v>
      </c>
      <c r="G155" s="213"/>
      <c r="H155" s="216">
        <v>83.25</v>
      </c>
      <c r="I155" s="217"/>
      <c r="J155" s="213"/>
      <c r="K155" s="213"/>
      <c r="L155" s="218"/>
      <c r="M155" s="219"/>
      <c r="N155" s="220"/>
      <c r="O155" s="220"/>
      <c r="P155" s="220"/>
      <c r="Q155" s="220"/>
      <c r="R155" s="220"/>
      <c r="S155" s="220"/>
      <c r="T155" s="221"/>
      <c r="AT155" s="222" t="s">
        <v>129</v>
      </c>
      <c r="AU155" s="222" t="s">
        <v>82</v>
      </c>
      <c r="AV155" s="14" t="s">
        <v>82</v>
      </c>
      <c r="AW155" s="14" t="s">
        <v>33</v>
      </c>
      <c r="AX155" s="14" t="s">
        <v>72</v>
      </c>
      <c r="AY155" s="222" t="s">
        <v>117</v>
      </c>
    </row>
    <row r="156" spans="2:51" s="14" customFormat="1" ht="11.25">
      <c r="B156" s="212"/>
      <c r="C156" s="213"/>
      <c r="D156" s="198" t="s">
        <v>129</v>
      </c>
      <c r="E156" s="214" t="s">
        <v>19</v>
      </c>
      <c r="F156" s="215" t="s">
        <v>169</v>
      </c>
      <c r="G156" s="213"/>
      <c r="H156" s="216">
        <v>12.08</v>
      </c>
      <c r="I156" s="217"/>
      <c r="J156" s="213"/>
      <c r="K156" s="213"/>
      <c r="L156" s="218"/>
      <c r="M156" s="219"/>
      <c r="N156" s="220"/>
      <c r="O156" s="220"/>
      <c r="P156" s="220"/>
      <c r="Q156" s="220"/>
      <c r="R156" s="220"/>
      <c r="S156" s="220"/>
      <c r="T156" s="221"/>
      <c r="AT156" s="222" t="s">
        <v>129</v>
      </c>
      <c r="AU156" s="222" t="s">
        <v>82</v>
      </c>
      <c r="AV156" s="14" t="s">
        <v>82</v>
      </c>
      <c r="AW156" s="14" t="s">
        <v>33</v>
      </c>
      <c r="AX156" s="14" t="s">
        <v>72</v>
      </c>
      <c r="AY156" s="222" t="s">
        <v>117</v>
      </c>
    </row>
    <row r="157" spans="2:51" s="14" customFormat="1" ht="11.25">
      <c r="B157" s="212"/>
      <c r="C157" s="213"/>
      <c r="D157" s="198" t="s">
        <v>129</v>
      </c>
      <c r="E157" s="214" t="s">
        <v>19</v>
      </c>
      <c r="F157" s="215" t="s">
        <v>177</v>
      </c>
      <c r="G157" s="213"/>
      <c r="H157" s="216">
        <v>7.731</v>
      </c>
      <c r="I157" s="217"/>
      <c r="J157" s="213"/>
      <c r="K157" s="213"/>
      <c r="L157" s="218"/>
      <c r="M157" s="219"/>
      <c r="N157" s="220"/>
      <c r="O157" s="220"/>
      <c r="P157" s="220"/>
      <c r="Q157" s="220"/>
      <c r="R157" s="220"/>
      <c r="S157" s="220"/>
      <c r="T157" s="221"/>
      <c r="AT157" s="222" t="s">
        <v>129</v>
      </c>
      <c r="AU157" s="222" t="s">
        <v>82</v>
      </c>
      <c r="AV157" s="14" t="s">
        <v>82</v>
      </c>
      <c r="AW157" s="14" t="s">
        <v>33</v>
      </c>
      <c r="AX157" s="14" t="s">
        <v>72</v>
      </c>
      <c r="AY157" s="222" t="s">
        <v>117</v>
      </c>
    </row>
    <row r="158" spans="2:51" s="16" customFormat="1" ht="11.25">
      <c r="B158" s="234"/>
      <c r="C158" s="235"/>
      <c r="D158" s="198" t="s">
        <v>129</v>
      </c>
      <c r="E158" s="236" t="s">
        <v>19</v>
      </c>
      <c r="F158" s="237" t="s">
        <v>170</v>
      </c>
      <c r="G158" s="235"/>
      <c r="H158" s="238">
        <v>103.06099999999999</v>
      </c>
      <c r="I158" s="239"/>
      <c r="J158" s="235"/>
      <c r="K158" s="235"/>
      <c r="L158" s="240"/>
      <c r="M158" s="241"/>
      <c r="N158" s="242"/>
      <c r="O158" s="242"/>
      <c r="P158" s="242"/>
      <c r="Q158" s="242"/>
      <c r="R158" s="242"/>
      <c r="S158" s="242"/>
      <c r="T158" s="243"/>
      <c r="AT158" s="244" t="s">
        <v>129</v>
      </c>
      <c r="AU158" s="244" t="s">
        <v>82</v>
      </c>
      <c r="AV158" s="16" t="s">
        <v>171</v>
      </c>
      <c r="AW158" s="16" t="s">
        <v>33</v>
      </c>
      <c r="AX158" s="16" t="s">
        <v>72</v>
      </c>
      <c r="AY158" s="244" t="s">
        <v>117</v>
      </c>
    </row>
    <row r="159" spans="2:51" s="14" customFormat="1" ht="11.25">
      <c r="B159" s="212"/>
      <c r="C159" s="213"/>
      <c r="D159" s="198" t="s">
        <v>129</v>
      </c>
      <c r="E159" s="214" t="s">
        <v>19</v>
      </c>
      <c r="F159" s="215" t="s">
        <v>184</v>
      </c>
      <c r="G159" s="213"/>
      <c r="H159" s="216">
        <v>61.837</v>
      </c>
      <c r="I159" s="217"/>
      <c r="J159" s="213"/>
      <c r="K159" s="213"/>
      <c r="L159" s="218"/>
      <c r="M159" s="219"/>
      <c r="N159" s="220"/>
      <c r="O159" s="220"/>
      <c r="P159" s="220"/>
      <c r="Q159" s="220"/>
      <c r="R159" s="220"/>
      <c r="S159" s="220"/>
      <c r="T159" s="221"/>
      <c r="AT159" s="222" t="s">
        <v>129</v>
      </c>
      <c r="AU159" s="222" t="s">
        <v>82</v>
      </c>
      <c r="AV159" s="14" t="s">
        <v>82</v>
      </c>
      <c r="AW159" s="14" t="s">
        <v>33</v>
      </c>
      <c r="AX159" s="14" t="s">
        <v>80</v>
      </c>
      <c r="AY159" s="222" t="s">
        <v>117</v>
      </c>
    </row>
    <row r="160" spans="1:65" s="2" customFormat="1" ht="24" customHeight="1">
      <c r="A160" s="36"/>
      <c r="B160" s="37"/>
      <c r="C160" s="185" t="s">
        <v>201</v>
      </c>
      <c r="D160" s="185" t="s">
        <v>120</v>
      </c>
      <c r="E160" s="186" t="s">
        <v>202</v>
      </c>
      <c r="F160" s="187" t="s">
        <v>203</v>
      </c>
      <c r="G160" s="188" t="s">
        <v>204</v>
      </c>
      <c r="H160" s="189">
        <v>111.307</v>
      </c>
      <c r="I160" s="190"/>
      <c r="J160" s="191">
        <f>ROUND(I160*H160,2)</f>
        <v>0</v>
      </c>
      <c r="K160" s="187" t="s">
        <v>124</v>
      </c>
      <c r="L160" s="41"/>
      <c r="M160" s="192" t="s">
        <v>19</v>
      </c>
      <c r="N160" s="193" t="s">
        <v>43</v>
      </c>
      <c r="O160" s="66"/>
      <c r="P160" s="194">
        <f>O160*H160</f>
        <v>0</v>
      </c>
      <c r="Q160" s="194">
        <v>0</v>
      </c>
      <c r="R160" s="194">
        <f>Q160*H160</f>
        <v>0</v>
      </c>
      <c r="S160" s="194">
        <v>0</v>
      </c>
      <c r="T160" s="195">
        <f>S160*H160</f>
        <v>0</v>
      </c>
      <c r="U160" s="36"/>
      <c r="V160" s="36"/>
      <c r="W160" s="36"/>
      <c r="X160" s="36"/>
      <c r="Y160" s="36"/>
      <c r="Z160" s="36"/>
      <c r="AA160" s="36"/>
      <c r="AB160" s="36"/>
      <c r="AC160" s="36"/>
      <c r="AD160" s="36"/>
      <c r="AE160" s="36"/>
      <c r="AR160" s="196" t="s">
        <v>125</v>
      </c>
      <c r="AT160" s="196" t="s">
        <v>120</v>
      </c>
      <c r="AU160" s="196" t="s">
        <v>82</v>
      </c>
      <c r="AY160" s="19" t="s">
        <v>117</v>
      </c>
      <c r="BE160" s="197">
        <f>IF(N160="základní",J160,0)</f>
        <v>0</v>
      </c>
      <c r="BF160" s="197">
        <f>IF(N160="snížená",J160,0)</f>
        <v>0</v>
      </c>
      <c r="BG160" s="197">
        <f>IF(N160="zákl. přenesená",J160,0)</f>
        <v>0</v>
      </c>
      <c r="BH160" s="197">
        <f>IF(N160="sníž. přenesená",J160,0)</f>
        <v>0</v>
      </c>
      <c r="BI160" s="197">
        <f>IF(N160="nulová",J160,0)</f>
        <v>0</v>
      </c>
      <c r="BJ160" s="19" t="s">
        <v>80</v>
      </c>
      <c r="BK160" s="197">
        <f>ROUND(I160*H160,2)</f>
        <v>0</v>
      </c>
      <c r="BL160" s="19" t="s">
        <v>125</v>
      </c>
      <c r="BM160" s="196" t="s">
        <v>205</v>
      </c>
    </row>
    <row r="161" spans="1:47" s="2" customFormat="1" ht="29.25">
      <c r="A161" s="36"/>
      <c r="B161" s="37"/>
      <c r="C161" s="38"/>
      <c r="D161" s="198" t="s">
        <v>127</v>
      </c>
      <c r="E161" s="38"/>
      <c r="F161" s="199" t="s">
        <v>206</v>
      </c>
      <c r="G161" s="38"/>
      <c r="H161" s="38"/>
      <c r="I161" s="106"/>
      <c r="J161" s="38"/>
      <c r="K161" s="38"/>
      <c r="L161" s="41"/>
      <c r="M161" s="200"/>
      <c r="N161" s="201"/>
      <c r="O161" s="66"/>
      <c r="P161" s="66"/>
      <c r="Q161" s="66"/>
      <c r="R161" s="66"/>
      <c r="S161" s="66"/>
      <c r="T161" s="67"/>
      <c r="U161" s="36"/>
      <c r="V161" s="36"/>
      <c r="W161" s="36"/>
      <c r="X161" s="36"/>
      <c r="Y161" s="36"/>
      <c r="Z161" s="36"/>
      <c r="AA161" s="36"/>
      <c r="AB161" s="36"/>
      <c r="AC161" s="36"/>
      <c r="AD161" s="36"/>
      <c r="AE161" s="36"/>
      <c r="AT161" s="19" t="s">
        <v>127</v>
      </c>
      <c r="AU161" s="19" t="s">
        <v>82</v>
      </c>
    </row>
    <row r="162" spans="2:51" s="14" customFormat="1" ht="11.25">
      <c r="B162" s="212"/>
      <c r="C162" s="213"/>
      <c r="D162" s="198" t="s">
        <v>129</v>
      </c>
      <c r="E162" s="214" t="s">
        <v>19</v>
      </c>
      <c r="F162" s="215" t="s">
        <v>207</v>
      </c>
      <c r="G162" s="213"/>
      <c r="H162" s="216">
        <v>111.307</v>
      </c>
      <c r="I162" s="217"/>
      <c r="J162" s="213"/>
      <c r="K162" s="213"/>
      <c r="L162" s="218"/>
      <c r="M162" s="219"/>
      <c r="N162" s="220"/>
      <c r="O162" s="220"/>
      <c r="P162" s="220"/>
      <c r="Q162" s="220"/>
      <c r="R162" s="220"/>
      <c r="S162" s="220"/>
      <c r="T162" s="221"/>
      <c r="AT162" s="222" t="s">
        <v>129</v>
      </c>
      <c r="AU162" s="222" t="s">
        <v>82</v>
      </c>
      <c r="AV162" s="14" t="s">
        <v>82</v>
      </c>
      <c r="AW162" s="14" t="s">
        <v>33</v>
      </c>
      <c r="AX162" s="14" t="s">
        <v>72</v>
      </c>
      <c r="AY162" s="222" t="s">
        <v>117</v>
      </c>
    </row>
    <row r="163" spans="2:51" s="15" customFormat="1" ht="11.25">
      <c r="B163" s="223"/>
      <c r="C163" s="224"/>
      <c r="D163" s="198" t="s">
        <v>129</v>
      </c>
      <c r="E163" s="225" t="s">
        <v>19</v>
      </c>
      <c r="F163" s="226" t="s">
        <v>132</v>
      </c>
      <c r="G163" s="224"/>
      <c r="H163" s="227">
        <v>111.307</v>
      </c>
      <c r="I163" s="228"/>
      <c r="J163" s="224"/>
      <c r="K163" s="224"/>
      <c r="L163" s="229"/>
      <c r="M163" s="230"/>
      <c r="N163" s="231"/>
      <c r="O163" s="231"/>
      <c r="P163" s="231"/>
      <c r="Q163" s="231"/>
      <c r="R163" s="231"/>
      <c r="S163" s="231"/>
      <c r="T163" s="232"/>
      <c r="AT163" s="233" t="s">
        <v>129</v>
      </c>
      <c r="AU163" s="233" t="s">
        <v>82</v>
      </c>
      <c r="AV163" s="15" t="s">
        <v>125</v>
      </c>
      <c r="AW163" s="15" t="s">
        <v>33</v>
      </c>
      <c r="AX163" s="15" t="s">
        <v>80</v>
      </c>
      <c r="AY163" s="233" t="s">
        <v>117</v>
      </c>
    </row>
    <row r="164" spans="1:65" s="2" customFormat="1" ht="24" customHeight="1">
      <c r="A164" s="36"/>
      <c r="B164" s="37"/>
      <c r="C164" s="185" t="s">
        <v>208</v>
      </c>
      <c r="D164" s="185" t="s">
        <v>120</v>
      </c>
      <c r="E164" s="186" t="s">
        <v>209</v>
      </c>
      <c r="F164" s="187" t="s">
        <v>210</v>
      </c>
      <c r="G164" s="188" t="s">
        <v>123</v>
      </c>
      <c r="H164" s="189">
        <v>52.404</v>
      </c>
      <c r="I164" s="190"/>
      <c r="J164" s="191">
        <f>ROUND(I164*H164,2)</f>
        <v>0</v>
      </c>
      <c r="K164" s="187" t="s">
        <v>124</v>
      </c>
      <c r="L164" s="41"/>
      <c r="M164" s="192" t="s">
        <v>19</v>
      </c>
      <c r="N164" s="193" t="s">
        <v>43</v>
      </c>
      <c r="O164" s="66"/>
      <c r="P164" s="194">
        <f>O164*H164</f>
        <v>0</v>
      </c>
      <c r="Q164" s="194">
        <v>0</v>
      </c>
      <c r="R164" s="194">
        <f>Q164*H164</f>
        <v>0</v>
      </c>
      <c r="S164" s="194">
        <v>0</v>
      </c>
      <c r="T164" s="195">
        <f>S164*H164</f>
        <v>0</v>
      </c>
      <c r="U164" s="36"/>
      <c r="V164" s="36"/>
      <c r="W164" s="36"/>
      <c r="X164" s="36"/>
      <c r="Y164" s="36"/>
      <c r="Z164" s="36"/>
      <c r="AA164" s="36"/>
      <c r="AB164" s="36"/>
      <c r="AC164" s="36"/>
      <c r="AD164" s="36"/>
      <c r="AE164" s="36"/>
      <c r="AR164" s="196" t="s">
        <v>125</v>
      </c>
      <c r="AT164" s="196" t="s">
        <v>120</v>
      </c>
      <c r="AU164" s="196" t="s">
        <v>82</v>
      </c>
      <c r="AY164" s="19" t="s">
        <v>117</v>
      </c>
      <c r="BE164" s="197">
        <f>IF(N164="základní",J164,0)</f>
        <v>0</v>
      </c>
      <c r="BF164" s="197">
        <f>IF(N164="snížená",J164,0)</f>
        <v>0</v>
      </c>
      <c r="BG164" s="197">
        <f>IF(N164="zákl. přenesená",J164,0)</f>
        <v>0</v>
      </c>
      <c r="BH164" s="197">
        <f>IF(N164="sníž. přenesená",J164,0)</f>
        <v>0</v>
      </c>
      <c r="BI164" s="197">
        <f>IF(N164="nulová",J164,0)</f>
        <v>0</v>
      </c>
      <c r="BJ164" s="19" t="s">
        <v>80</v>
      </c>
      <c r="BK164" s="197">
        <f>ROUND(I164*H164,2)</f>
        <v>0</v>
      </c>
      <c r="BL164" s="19" t="s">
        <v>125</v>
      </c>
      <c r="BM164" s="196" t="s">
        <v>211</v>
      </c>
    </row>
    <row r="165" spans="1:47" s="2" customFormat="1" ht="87.75">
      <c r="A165" s="36"/>
      <c r="B165" s="37"/>
      <c r="C165" s="38"/>
      <c r="D165" s="198" t="s">
        <v>127</v>
      </c>
      <c r="E165" s="38"/>
      <c r="F165" s="199" t="s">
        <v>212</v>
      </c>
      <c r="G165" s="38"/>
      <c r="H165" s="38"/>
      <c r="I165" s="106"/>
      <c r="J165" s="38"/>
      <c r="K165" s="38"/>
      <c r="L165" s="41"/>
      <c r="M165" s="200"/>
      <c r="N165" s="201"/>
      <c r="O165" s="66"/>
      <c r="P165" s="66"/>
      <c r="Q165" s="66"/>
      <c r="R165" s="66"/>
      <c r="S165" s="66"/>
      <c r="T165" s="67"/>
      <c r="U165" s="36"/>
      <c r="V165" s="36"/>
      <c r="W165" s="36"/>
      <c r="X165" s="36"/>
      <c r="Y165" s="36"/>
      <c r="Z165" s="36"/>
      <c r="AA165" s="36"/>
      <c r="AB165" s="36"/>
      <c r="AC165" s="36"/>
      <c r="AD165" s="36"/>
      <c r="AE165" s="36"/>
      <c r="AT165" s="19" t="s">
        <v>127</v>
      </c>
      <c r="AU165" s="19" t="s">
        <v>82</v>
      </c>
    </row>
    <row r="166" spans="2:51" s="14" customFormat="1" ht="11.25">
      <c r="B166" s="212"/>
      <c r="C166" s="213"/>
      <c r="D166" s="198" t="s">
        <v>129</v>
      </c>
      <c r="E166" s="214" t="s">
        <v>19</v>
      </c>
      <c r="F166" s="215" t="s">
        <v>213</v>
      </c>
      <c r="G166" s="213"/>
      <c r="H166" s="216">
        <v>23.558</v>
      </c>
      <c r="I166" s="217"/>
      <c r="J166" s="213"/>
      <c r="K166" s="213"/>
      <c r="L166" s="218"/>
      <c r="M166" s="219"/>
      <c r="N166" s="220"/>
      <c r="O166" s="220"/>
      <c r="P166" s="220"/>
      <c r="Q166" s="220"/>
      <c r="R166" s="220"/>
      <c r="S166" s="220"/>
      <c r="T166" s="221"/>
      <c r="AT166" s="222" t="s">
        <v>129</v>
      </c>
      <c r="AU166" s="222" t="s">
        <v>82</v>
      </c>
      <c r="AV166" s="14" t="s">
        <v>82</v>
      </c>
      <c r="AW166" s="14" t="s">
        <v>33</v>
      </c>
      <c r="AX166" s="14" t="s">
        <v>72</v>
      </c>
      <c r="AY166" s="222" t="s">
        <v>117</v>
      </c>
    </row>
    <row r="167" spans="2:51" s="14" customFormat="1" ht="11.25">
      <c r="B167" s="212"/>
      <c r="C167" s="213"/>
      <c r="D167" s="198" t="s">
        <v>129</v>
      </c>
      <c r="E167" s="214" t="s">
        <v>19</v>
      </c>
      <c r="F167" s="215" t="s">
        <v>214</v>
      </c>
      <c r="G167" s="213"/>
      <c r="H167" s="216">
        <v>18.846</v>
      </c>
      <c r="I167" s="217"/>
      <c r="J167" s="213"/>
      <c r="K167" s="213"/>
      <c r="L167" s="218"/>
      <c r="M167" s="219"/>
      <c r="N167" s="220"/>
      <c r="O167" s="220"/>
      <c r="P167" s="220"/>
      <c r="Q167" s="220"/>
      <c r="R167" s="220"/>
      <c r="S167" s="220"/>
      <c r="T167" s="221"/>
      <c r="AT167" s="222" t="s">
        <v>129</v>
      </c>
      <c r="AU167" s="222" t="s">
        <v>82</v>
      </c>
      <c r="AV167" s="14" t="s">
        <v>82</v>
      </c>
      <c r="AW167" s="14" t="s">
        <v>33</v>
      </c>
      <c r="AX167" s="14" t="s">
        <v>72</v>
      </c>
      <c r="AY167" s="222" t="s">
        <v>117</v>
      </c>
    </row>
    <row r="168" spans="2:51" s="14" customFormat="1" ht="11.25">
      <c r="B168" s="212"/>
      <c r="C168" s="213"/>
      <c r="D168" s="198" t="s">
        <v>129</v>
      </c>
      <c r="E168" s="214" t="s">
        <v>19</v>
      </c>
      <c r="F168" s="215" t="s">
        <v>215</v>
      </c>
      <c r="G168" s="213"/>
      <c r="H168" s="216">
        <v>10</v>
      </c>
      <c r="I168" s="217"/>
      <c r="J168" s="213"/>
      <c r="K168" s="213"/>
      <c r="L168" s="218"/>
      <c r="M168" s="219"/>
      <c r="N168" s="220"/>
      <c r="O168" s="220"/>
      <c r="P168" s="220"/>
      <c r="Q168" s="220"/>
      <c r="R168" s="220"/>
      <c r="S168" s="220"/>
      <c r="T168" s="221"/>
      <c r="AT168" s="222" t="s">
        <v>129</v>
      </c>
      <c r="AU168" s="222" t="s">
        <v>82</v>
      </c>
      <c r="AV168" s="14" t="s">
        <v>82</v>
      </c>
      <c r="AW168" s="14" t="s">
        <v>33</v>
      </c>
      <c r="AX168" s="14" t="s">
        <v>72</v>
      </c>
      <c r="AY168" s="222" t="s">
        <v>117</v>
      </c>
    </row>
    <row r="169" spans="2:51" s="15" customFormat="1" ht="11.25">
      <c r="B169" s="223"/>
      <c r="C169" s="224"/>
      <c r="D169" s="198" t="s">
        <v>129</v>
      </c>
      <c r="E169" s="225" t="s">
        <v>19</v>
      </c>
      <c r="F169" s="226" t="s">
        <v>132</v>
      </c>
      <c r="G169" s="224"/>
      <c r="H169" s="227">
        <v>52.403999999999996</v>
      </c>
      <c r="I169" s="228"/>
      <c r="J169" s="224"/>
      <c r="K169" s="224"/>
      <c r="L169" s="229"/>
      <c r="M169" s="230"/>
      <c r="N169" s="231"/>
      <c r="O169" s="231"/>
      <c r="P169" s="231"/>
      <c r="Q169" s="231"/>
      <c r="R169" s="231"/>
      <c r="S169" s="231"/>
      <c r="T169" s="232"/>
      <c r="AT169" s="233" t="s">
        <v>129</v>
      </c>
      <c r="AU169" s="233" t="s">
        <v>82</v>
      </c>
      <c r="AV169" s="15" t="s">
        <v>125</v>
      </c>
      <c r="AW169" s="15" t="s">
        <v>33</v>
      </c>
      <c r="AX169" s="15" t="s">
        <v>80</v>
      </c>
      <c r="AY169" s="233" t="s">
        <v>117</v>
      </c>
    </row>
    <row r="170" spans="1:65" s="2" customFormat="1" ht="16.5" customHeight="1">
      <c r="A170" s="36"/>
      <c r="B170" s="37"/>
      <c r="C170" s="185" t="s">
        <v>216</v>
      </c>
      <c r="D170" s="185" t="s">
        <v>120</v>
      </c>
      <c r="E170" s="186" t="s">
        <v>217</v>
      </c>
      <c r="F170" s="187" t="s">
        <v>218</v>
      </c>
      <c r="G170" s="188" t="s">
        <v>123</v>
      </c>
      <c r="H170" s="189">
        <v>52.404</v>
      </c>
      <c r="I170" s="190"/>
      <c r="J170" s="191">
        <f>ROUND(I170*H170,2)</f>
        <v>0</v>
      </c>
      <c r="K170" s="187" t="s">
        <v>124</v>
      </c>
      <c r="L170" s="41"/>
      <c r="M170" s="192" t="s">
        <v>19</v>
      </c>
      <c r="N170" s="193" t="s">
        <v>43</v>
      </c>
      <c r="O170" s="66"/>
      <c r="P170" s="194">
        <f>O170*H170</f>
        <v>0</v>
      </c>
      <c r="Q170" s="194">
        <v>0</v>
      </c>
      <c r="R170" s="194">
        <f>Q170*H170</f>
        <v>0</v>
      </c>
      <c r="S170" s="194">
        <v>0</v>
      </c>
      <c r="T170" s="195">
        <f>S170*H170</f>
        <v>0</v>
      </c>
      <c r="U170" s="36"/>
      <c r="V170" s="36"/>
      <c r="W170" s="36"/>
      <c r="X170" s="36"/>
      <c r="Y170" s="36"/>
      <c r="Z170" s="36"/>
      <c r="AA170" s="36"/>
      <c r="AB170" s="36"/>
      <c r="AC170" s="36"/>
      <c r="AD170" s="36"/>
      <c r="AE170" s="36"/>
      <c r="AR170" s="196" t="s">
        <v>125</v>
      </c>
      <c r="AT170" s="196" t="s">
        <v>120</v>
      </c>
      <c r="AU170" s="196" t="s">
        <v>82</v>
      </c>
      <c r="AY170" s="19" t="s">
        <v>117</v>
      </c>
      <c r="BE170" s="197">
        <f>IF(N170="základní",J170,0)</f>
        <v>0</v>
      </c>
      <c r="BF170" s="197">
        <f>IF(N170="snížená",J170,0)</f>
        <v>0</v>
      </c>
      <c r="BG170" s="197">
        <f>IF(N170="zákl. přenesená",J170,0)</f>
        <v>0</v>
      </c>
      <c r="BH170" s="197">
        <f>IF(N170="sníž. přenesená",J170,0)</f>
        <v>0</v>
      </c>
      <c r="BI170" s="197">
        <f>IF(N170="nulová",J170,0)</f>
        <v>0</v>
      </c>
      <c r="BJ170" s="19" t="s">
        <v>80</v>
      </c>
      <c r="BK170" s="197">
        <f>ROUND(I170*H170,2)</f>
        <v>0</v>
      </c>
      <c r="BL170" s="19" t="s">
        <v>125</v>
      </c>
      <c r="BM170" s="196" t="s">
        <v>219</v>
      </c>
    </row>
    <row r="171" spans="1:47" s="2" customFormat="1" ht="107.25">
      <c r="A171" s="36"/>
      <c r="B171" s="37"/>
      <c r="C171" s="38"/>
      <c r="D171" s="198" t="s">
        <v>127</v>
      </c>
      <c r="E171" s="38"/>
      <c r="F171" s="199" t="s">
        <v>220</v>
      </c>
      <c r="G171" s="38"/>
      <c r="H171" s="38"/>
      <c r="I171" s="106"/>
      <c r="J171" s="38"/>
      <c r="K171" s="38"/>
      <c r="L171" s="41"/>
      <c r="M171" s="200"/>
      <c r="N171" s="201"/>
      <c r="O171" s="66"/>
      <c r="P171" s="66"/>
      <c r="Q171" s="66"/>
      <c r="R171" s="66"/>
      <c r="S171" s="66"/>
      <c r="T171" s="67"/>
      <c r="U171" s="36"/>
      <c r="V171" s="36"/>
      <c r="W171" s="36"/>
      <c r="X171" s="36"/>
      <c r="Y171" s="36"/>
      <c r="Z171" s="36"/>
      <c r="AA171" s="36"/>
      <c r="AB171" s="36"/>
      <c r="AC171" s="36"/>
      <c r="AD171" s="36"/>
      <c r="AE171" s="36"/>
      <c r="AT171" s="19" t="s">
        <v>127</v>
      </c>
      <c r="AU171" s="19" t="s">
        <v>82</v>
      </c>
    </row>
    <row r="172" spans="2:51" s="14" customFormat="1" ht="11.25">
      <c r="B172" s="212"/>
      <c r="C172" s="213"/>
      <c r="D172" s="198" t="s">
        <v>129</v>
      </c>
      <c r="E172" s="214" t="s">
        <v>19</v>
      </c>
      <c r="F172" s="215" t="s">
        <v>213</v>
      </c>
      <c r="G172" s="213"/>
      <c r="H172" s="216">
        <v>23.558</v>
      </c>
      <c r="I172" s="217"/>
      <c r="J172" s="213"/>
      <c r="K172" s="213"/>
      <c r="L172" s="218"/>
      <c r="M172" s="219"/>
      <c r="N172" s="220"/>
      <c r="O172" s="220"/>
      <c r="P172" s="220"/>
      <c r="Q172" s="220"/>
      <c r="R172" s="220"/>
      <c r="S172" s="220"/>
      <c r="T172" s="221"/>
      <c r="AT172" s="222" t="s">
        <v>129</v>
      </c>
      <c r="AU172" s="222" t="s">
        <v>82</v>
      </c>
      <c r="AV172" s="14" t="s">
        <v>82</v>
      </c>
      <c r="AW172" s="14" t="s">
        <v>33</v>
      </c>
      <c r="AX172" s="14" t="s">
        <v>72</v>
      </c>
      <c r="AY172" s="222" t="s">
        <v>117</v>
      </c>
    </row>
    <row r="173" spans="2:51" s="14" customFormat="1" ht="11.25">
      <c r="B173" s="212"/>
      <c r="C173" s="213"/>
      <c r="D173" s="198" t="s">
        <v>129</v>
      </c>
      <c r="E173" s="214" t="s">
        <v>19</v>
      </c>
      <c r="F173" s="215" t="s">
        <v>214</v>
      </c>
      <c r="G173" s="213"/>
      <c r="H173" s="216">
        <v>18.846</v>
      </c>
      <c r="I173" s="217"/>
      <c r="J173" s="213"/>
      <c r="K173" s="213"/>
      <c r="L173" s="218"/>
      <c r="M173" s="219"/>
      <c r="N173" s="220"/>
      <c r="O173" s="220"/>
      <c r="P173" s="220"/>
      <c r="Q173" s="220"/>
      <c r="R173" s="220"/>
      <c r="S173" s="220"/>
      <c r="T173" s="221"/>
      <c r="AT173" s="222" t="s">
        <v>129</v>
      </c>
      <c r="AU173" s="222" t="s">
        <v>82</v>
      </c>
      <c r="AV173" s="14" t="s">
        <v>82</v>
      </c>
      <c r="AW173" s="14" t="s">
        <v>33</v>
      </c>
      <c r="AX173" s="14" t="s">
        <v>72</v>
      </c>
      <c r="AY173" s="222" t="s">
        <v>117</v>
      </c>
    </row>
    <row r="174" spans="2:51" s="14" customFormat="1" ht="11.25">
      <c r="B174" s="212"/>
      <c r="C174" s="213"/>
      <c r="D174" s="198" t="s">
        <v>129</v>
      </c>
      <c r="E174" s="214" t="s">
        <v>19</v>
      </c>
      <c r="F174" s="215" t="s">
        <v>215</v>
      </c>
      <c r="G174" s="213"/>
      <c r="H174" s="216">
        <v>10</v>
      </c>
      <c r="I174" s="217"/>
      <c r="J174" s="213"/>
      <c r="K174" s="213"/>
      <c r="L174" s="218"/>
      <c r="M174" s="219"/>
      <c r="N174" s="220"/>
      <c r="O174" s="220"/>
      <c r="P174" s="220"/>
      <c r="Q174" s="220"/>
      <c r="R174" s="220"/>
      <c r="S174" s="220"/>
      <c r="T174" s="221"/>
      <c r="AT174" s="222" t="s">
        <v>129</v>
      </c>
      <c r="AU174" s="222" t="s">
        <v>82</v>
      </c>
      <c r="AV174" s="14" t="s">
        <v>82</v>
      </c>
      <c r="AW174" s="14" t="s">
        <v>33</v>
      </c>
      <c r="AX174" s="14" t="s">
        <v>72</v>
      </c>
      <c r="AY174" s="222" t="s">
        <v>117</v>
      </c>
    </row>
    <row r="175" spans="2:51" s="15" customFormat="1" ht="11.25">
      <c r="B175" s="223"/>
      <c r="C175" s="224"/>
      <c r="D175" s="198" t="s">
        <v>129</v>
      </c>
      <c r="E175" s="225" t="s">
        <v>19</v>
      </c>
      <c r="F175" s="226" t="s">
        <v>132</v>
      </c>
      <c r="G175" s="224"/>
      <c r="H175" s="227">
        <v>52.403999999999996</v>
      </c>
      <c r="I175" s="228"/>
      <c r="J175" s="224"/>
      <c r="K175" s="224"/>
      <c r="L175" s="229"/>
      <c r="M175" s="230"/>
      <c r="N175" s="231"/>
      <c r="O175" s="231"/>
      <c r="P175" s="231"/>
      <c r="Q175" s="231"/>
      <c r="R175" s="231"/>
      <c r="S175" s="231"/>
      <c r="T175" s="232"/>
      <c r="AT175" s="233" t="s">
        <v>129</v>
      </c>
      <c r="AU175" s="233" t="s">
        <v>82</v>
      </c>
      <c r="AV175" s="15" t="s">
        <v>125</v>
      </c>
      <c r="AW175" s="15" t="s">
        <v>33</v>
      </c>
      <c r="AX175" s="15" t="s">
        <v>80</v>
      </c>
      <c r="AY175" s="233" t="s">
        <v>117</v>
      </c>
    </row>
    <row r="176" spans="2:63" s="12" customFormat="1" ht="22.9" customHeight="1">
      <c r="B176" s="169"/>
      <c r="C176" s="170"/>
      <c r="D176" s="171" t="s">
        <v>71</v>
      </c>
      <c r="E176" s="183" t="s">
        <v>82</v>
      </c>
      <c r="F176" s="183" t="s">
        <v>221</v>
      </c>
      <c r="G176" s="170"/>
      <c r="H176" s="170"/>
      <c r="I176" s="173"/>
      <c r="J176" s="184">
        <f>BK176</f>
        <v>0</v>
      </c>
      <c r="K176" s="170"/>
      <c r="L176" s="175"/>
      <c r="M176" s="176"/>
      <c r="N176" s="177"/>
      <c r="O176" s="177"/>
      <c r="P176" s="178">
        <f>SUM(P177:P182)</f>
        <v>0</v>
      </c>
      <c r="Q176" s="177"/>
      <c r="R176" s="178">
        <f>SUM(R177:R182)</f>
        <v>0</v>
      </c>
      <c r="S176" s="177"/>
      <c r="T176" s="179">
        <f>SUM(T177:T182)</f>
        <v>0</v>
      </c>
      <c r="AR176" s="180" t="s">
        <v>80</v>
      </c>
      <c r="AT176" s="181" t="s">
        <v>71</v>
      </c>
      <c r="AU176" s="181" t="s">
        <v>80</v>
      </c>
      <c r="AY176" s="180" t="s">
        <v>117</v>
      </c>
      <c r="BK176" s="182">
        <f>SUM(BK177:BK182)</f>
        <v>0</v>
      </c>
    </row>
    <row r="177" spans="1:65" s="2" customFormat="1" ht="24" customHeight="1">
      <c r="A177" s="36"/>
      <c r="B177" s="37"/>
      <c r="C177" s="185" t="s">
        <v>222</v>
      </c>
      <c r="D177" s="185" t="s">
        <v>120</v>
      </c>
      <c r="E177" s="186" t="s">
        <v>223</v>
      </c>
      <c r="F177" s="187" t="s">
        <v>224</v>
      </c>
      <c r="G177" s="188" t="s">
        <v>123</v>
      </c>
      <c r="H177" s="189">
        <v>103.061</v>
      </c>
      <c r="I177" s="190"/>
      <c r="J177" s="191">
        <f>ROUND(I177*H177,2)</f>
        <v>0</v>
      </c>
      <c r="K177" s="187" t="s">
        <v>124</v>
      </c>
      <c r="L177" s="41"/>
      <c r="M177" s="192" t="s">
        <v>19</v>
      </c>
      <c r="N177" s="193" t="s">
        <v>43</v>
      </c>
      <c r="O177" s="66"/>
      <c r="P177" s="194">
        <f>O177*H177</f>
        <v>0</v>
      </c>
      <c r="Q177" s="194">
        <v>0</v>
      </c>
      <c r="R177" s="194">
        <f>Q177*H177</f>
        <v>0</v>
      </c>
      <c r="S177" s="194">
        <v>0</v>
      </c>
      <c r="T177" s="195">
        <f>S177*H177</f>
        <v>0</v>
      </c>
      <c r="U177" s="36"/>
      <c r="V177" s="36"/>
      <c r="W177" s="36"/>
      <c r="X177" s="36"/>
      <c r="Y177" s="36"/>
      <c r="Z177" s="36"/>
      <c r="AA177" s="36"/>
      <c r="AB177" s="36"/>
      <c r="AC177" s="36"/>
      <c r="AD177" s="36"/>
      <c r="AE177" s="36"/>
      <c r="AR177" s="196" t="s">
        <v>125</v>
      </c>
      <c r="AT177" s="196" t="s">
        <v>120</v>
      </c>
      <c r="AU177" s="196" t="s">
        <v>82</v>
      </c>
      <c r="AY177" s="19" t="s">
        <v>117</v>
      </c>
      <c r="BE177" s="197">
        <f>IF(N177="základní",J177,0)</f>
        <v>0</v>
      </c>
      <c r="BF177" s="197">
        <f>IF(N177="snížená",J177,0)</f>
        <v>0</v>
      </c>
      <c r="BG177" s="197">
        <f>IF(N177="zákl. přenesená",J177,0)</f>
        <v>0</v>
      </c>
      <c r="BH177" s="197">
        <f>IF(N177="sníž. přenesená",J177,0)</f>
        <v>0</v>
      </c>
      <c r="BI177" s="197">
        <f>IF(N177="nulová",J177,0)</f>
        <v>0</v>
      </c>
      <c r="BJ177" s="19" t="s">
        <v>80</v>
      </c>
      <c r="BK177" s="197">
        <f>ROUND(I177*H177,2)</f>
        <v>0</v>
      </c>
      <c r="BL177" s="19" t="s">
        <v>125</v>
      </c>
      <c r="BM177" s="196" t="s">
        <v>225</v>
      </c>
    </row>
    <row r="178" spans="1:47" s="2" customFormat="1" ht="58.5">
      <c r="A178" s="36"/>
      <c r="B178" s="37"/>
      <c r="C178" s="38"/>
      <c r="D178" s="198" t="s">
        <v>127</v>
      </c>
      <c r="E178" s="38"/>
      <c r="F178" s="199" t="s">
        <v>226</v>
      </c>
      <c r="G178" s="38"/>
      <c r="H178" s="38"/>
      <c r="I178" s="106"/>
      <c r="J178" s="38"/>
      <c r="K178" s="38"/>
      <c r="L178" s="41"/>
      <c r="M178" s="200"/>
      <c r="N178" s="201"/>
      <c r="O178" s="66"/>
      <c r="P178" s="66"/>
      <c r="Q178" s="66"/>
      <c r="R178" s="66"/>
      <c r="S178" s="66"/>
      <c r="T178" s="67"/>
      <c r="U178" s="36"/>
      <c r="V178" s="36"/>
      <c r="W178" s="36"/>
      <c r="X178" s="36"/>
      <c r="Y178" s="36"/>
      <c r="Z178" s="36"/>
      <c r="AA178" s="36"/>
      <c r="AB178" s="36"/>
      <c r="AC178" s="36"/>
      <c r="AD178" s="36"/>
      <c r="AE178" s="36"/>
      <c r="AT178" s="19" t="s">
        <v>127</v>
      </c>
      <c r="AU178" s="19" t="s">
        <v>82</v>
      </c>
    </row>
    <row r="179" spans="2:51" s="14" customFormat="1" ht="11.25">
      <c r="B179" s="212"/>
      <c r="C179" s="213"/>
      <c r="D179" s="198" t="s">
        <v>129</v>
      </c>
      <c r="E179" s="214" t="s">
        <v>19</v>
      </c>
      <c r="F179" s="215" t="s">
        <v>168</v>
      </c>
      <c r="G179" s="213"/>
      <c r="H179" s="216">
        <v>83.25</v>
      </c>
      <c r="I179" s="217"/>
      <c r="J179" s="213"/>
      <c r="K179" s="213"/>
      <c r="L179" s="218"/>
      <c r="M179" s="219"/>
      <c r="N179" s="220"/>
      <c r="O179" s="220"/>
      <c r="P179" s="220"/>
      <c r="Q179" s="220"/>
      <c r="R179" s="220"/>
      <c r="S179" s="220"/>
      <c r="T179" s="221"/>
      <c r="AT179" s="222" t="s">
        <v>129</v>
      </c>
      <c r="AU179" s="222" t="s">
        <v>82</v>
      </c>
      <c r="AV179" s="14" t="s">
        <v>82</v>
      </c>
      <c r="AW179" s="14" t="s">
        <v>33</v>
      </c>
      <c r="AX179" s="14" t="s">
        <v>72</v>
      </c>
      <c r="AY179" s="222" t="s">
        <v>117</v>
      </c>
    </row>
    <row r="180" spans="2:51" s="14" customFormat="1" ht="11.25">
      <c r="B180" s="212"/>
      <c r="C180" s="213"/>
      <c r="D180" s="198" t="s">
        <v>129</v>
      </c>
      <c r="E180" s="214" t="s">
        <v>19</v>
      </c>
      <c r="F180" s="215" t="s">
        <v>169</v>
      </c>
      <c r="G180" s="213"/>
      <c r="H180" s="216">
        <v>12.08</v>
      </c>
      <c r="I180" s="217"/>
      <c r="J180" s="213"/>
      <c r="K180" s="213"/>
      <c r="L180" s="218"/>
      <c r="M180" s="219"/>
      <c r="N180" s="220"/>
      <c r="O180" s="220"/>
      <c r="P180" s="220"/>
      <c r="Q180" s="220"/>
      <c r="R180" s="220"/>
      <c r="S180" s="220"/>
      <c r="T180" s="221"/>
      <c r="AT180" s="222" t="s">
        <v>129</v>
      </c>
      <c r="AU180" s="222" t="s">
        <v>82</v>
      </c>
      <c r="AV180" s="14" t="s">
        <v>82</v>
      </c>
      <c r="AW180" s="14" t="s">
        <v>33</v>
      </c>
      <c r="AX180" s="14" t="s">
        <v>72</v>
      </c>
      <c r="AY180" s="222" t="s">
        <v>117</v>
      </c>
    </row>
    <row r="181" spans="2:51" s="14" customFormat="1" ht="11.25">
      <c r="B181" s="212"/>
      <c r="C181" s="213"/>
      <c r="D181" s="198" t="s">
        <v>129</v>
      </c>
      <c r="E181" s="214" t="s">
        <v>19</v>
      </c>
      <c r="F181" s="215" t="s">
        <v>177</v>
      </c>
      <c r="G181" s="213"/>
      <c r="H181" s="216">
        <v>7.731</v>
      </c>
      <c r="I181" s="217"/>
      <c r="J181" s="213"/>
      <c r="K181" s="213"/>
      <c r="L181" s="218"/>
      <c r="M181" s="219"/>
      <c r="N181" s="220"/>
      <c r="O181" s="220"/>
      <c r="P181" s="220"/>
      <c r="Q181" s="220"/>
      <c r="R181" s="220"/>
      <c r="S181" s="220"/>
      <c r="T181" s="221"/>
      <c r="AT181" s="222" t="s">
        <v>129</v>
      </c>
      <c r="AU181" s="222" t="s">
        <v>82</v>
      </c>
      <c r="AV181" s="14" t="s">
        <v>82</v>
      </c>
      <c r="AW181" s="14" t="s">
        <v>33</v>
      </c>
      <c r="AX181" s="14" t="s">
        <v>72</v>
      </c>
      <c r="AY181" s="222" t="s">
        <v>117</v>
      </c>
    </row>
    <row r="182" spans="2:51" s="15" customFormat="1" ht="11.25">
      <c r="B182" s="223"/>
      <c r="C182" s="224"/>
      <c r="D182" s="198" t="s">
        <v>129</v>
      </c>
      <c r="E182" s="225" t="s">
        <v>19</v>
      </c>
      <c r="F182" s="226" t="s">
        <v>132</v>
      </c>
      <c r="G182" s="224"/>
      <c r="H182" s="227">
        <v>103.06099999999999</v>
      </c>
      <c r="I182" s="228"/>
      <c r="J182" s="224"/>
      <c r="K182" s="224"/>
      <c r="L182" s="229"/>
      <c r="M182" s="230"/>
      <c r="N182" s="231"/>
      <c r="O182" s="231"/>
      <c r="P182" s="231"/>
      <c r="Q182" s="231"/>
      <c r="R182" s="231"/>
      <c r="S182" s="231"/>
      <c r="T182" s="232"/>
      <c r="AT182" s="233" t="s">
        <v>129</v>
      </c>
      <c r="AU182" s="233" t="s">
        <v>82</v>
      </c>
      <c r="AV182" s="15" t="s">
        <v>125</v>
      </c>
      <c r="AW182" s="15" t="s">
        <v>33</v>
      </c>
      <c r="AX182" s="15" t="s">
        <v>80</v>
      </c>
      <c r="AY182" s="233" t="s">
        <v>117</v>
      </c>
    </row>
    <row r="183" spans="2:63" s="12" customFormat="1" ht="22.9" customHeight="1">
      <c r="B183" s="169"/>
      <c r="C183" s="170"/>
      <c r="D183" s="171" t="s">
        <v>71</v>
      </c>
      <c r="E183" s="183" t="s">
        <v>151</v>
      </c>
      <c r="F183" s="183" t="s">
        <v>227</v>
      </c>
      <c r="G183" s="170"/>
      <c r="H183" s="170"/>
      <c r="I183" s="173"/>
      <c r="J183" s="184">
        <f>BK183</f>
        <v>0</v>
      </c>
      <c r="K183" s="170"/>
      <c r="L183" s="175"/>
      <c r="M183" s="176"/>
      <c r="N183" s="177"/>
      <c r="O183" s="177"/>
      <c r="P183" s="178">
        <f>SUM(P184:P215)</f>
        <v>0</v>
      </c>
      <c r="Q183" s="177"/>
      <c r="R183" s="178">
        <f>SUM(R184:R215)</f>
        <v>0</v>
      </c>
      <c r="S183" s="177"/>
      <c r="T183" s="179">
        <f>SUM(T184:T215)</f>
        <v>0</v>
      </c>
      <c r="AR183" s="180" t="s">
        <v>80</v>
      </c>
      <c r="AT183" s="181" t="s">
        <v>71</v>
      </c>
      <c r="AU183" s="181" t="s">
        <v>80</v>
      </c>
      <c r="AY183" s="180" t="s">
        <v>117</v>
      </c>
      <c r="BK183" s="182">
        <f>SUM(BK184:BK215)</f>
        <v>0</v>
      </c>
    </row>
    <row r="184" spans="1:65" s="2" customFormat="1" ht="16.5" customHeight="1">
      <c r="A184" s="36"/>
      <c r="B184" s="37"/>
      <c r="C184" s="185" t="s">
        <v>228</v>
      </c>
      <c r="D184" s="185" t="s">
        <v>120</v>
      </c>
      <c r="E184" s="186" t="s">
        <v>229</v>
      </c>
      <c r="F184" s="187" t="s">
        <v>230</v>
      </c>
      <c r="G184" s="188" t="s">
        <v>123</v>
      </c>
      <c r="H184" s="189">
        <v>103.061</v>
      </c>
      <c r="I184" s="190"/>
      <c r="J184" s="191">
        <f>ROUND(I184*H184,2)</f>
        <v>0</v>
      </c>
      <c r="K184" s="187" t="s">
        <v>124</v>
      </c>
      <c r="L184" s="41"/>
      <c r="M184" s="192" t="s">
        <v>19</v>
      </c>
      <c r="N184" s="193" t="s">
        <v>43</v>
      </c>
      <c r="O184" s="66"/>
      <c r="P184" s="194">
        <f>O184*H184</f>
        <v>0</v>
      </c>
      <c r="Q184" s="194">
        <v>0</v>
      </c>
      <c r="R184" s="194">
        <f>Q184*H184</f>
        <v>0</v>
      </c>
      <c r="S184" s="194">
        <v>0</v>
      </c>
      <c r="T184" s="195">
        <f>S184*H184</f>
        <v>0</v>
      </c>
      <c r="U184" s="36"/>
      <c r="V184" s="36"/>
      <c r="W184" s="36"/>
      <c r="X184" s="36"/>
      <c r="Y184" s="36"/>
      <c r="Z184" s="36"/>
      <c r="AA184" s="36"/>
      <c r="AB184" s="36"/>
      <c r="AC184" s="36"/>
      <c r="AD184" s="36"/>
      <c r="AE184" s="36"/>
      <c r="AR184" s="196" t="s">
        <v>125</v>
      </c>
      <c r="AT184" s="196" t="s">
        <v>120</v>
      </c>
      <c r="AU184" s="196" t="s">
        <v>82</v>
      </c>
      <c r="AY184" s="19" t="s">
        <v>117</v>
      </c>
      <c r="BE184" s="197">
        <f>IF(N184="základní",J184,0)</f>
        <v>0</v>
      </c>
      <c r="BF184" s="197">
        <f>IF(N184="snížená",J184,0)</f>
        <v>0</v>
      </c>
      <c r="BG184" s="197">
        <f>IF(N184="zákl. přenesená",J184,0)</f>
        <v>0</v>
      </c>
      <c r="BH184" s="197">
        <f>IF(N184="sníž. přenesená",J184,0)</f>
        <v>0</v>
      </c>
      <c r="BI184" s="197">
        <f>IF(N184="nulová",J184,0)</f>
        <v>0</v>
      </c>
      <c r="BJ184" s="19" t="s">
        <v>80</v>
      </c>
      <c r="BK184" s="197">
        <f>ROUND(I184*H184,2)</f>
        <v>0</v>
      </c>
      <c r="BL184" s="19" t="s">
        <v>125</v>
      </c>
      <c r="BM184" s="196" t="s">
        <v>231</v>
      </c>
    </row>
    <row r="185" spans="2:51" s="14" customFormat="1" ht="11.25">
      <c r="B185" s="212"/>
      <c r="C185" s="213"/>
      <c r="D185" s="198" t="s">
        <v>129</v>
      </c>
      <c r="E185" s="214" t="s">
        <v>19</v>
      </c>
      <c r="F185" s="215" t="s">
        <v>168</v>
      </c>
      <c r="G185" s="213"/>
      <c r="H185" s="216">
        <v>83.25</v>
      </c>
      <c r="I185" s="217"/>
      <c r="J185" s="213"/>
      <c r="K185" s="213"/>
      <c r="L185" s="218"/>
      <c r="M185" s="219"/>
      <c r="N185" s="220"/>
      <c r="O185" s="220"/>
      <c r="P185" s="220"/>
      <c r="Q185" s="220"/>
      <c r="R185" s="220"/>
      <c r="S185" s="220"/>
      <c r="T185" s="221"/>
      <c r="AT185" s="222" t="s">
        <v>129</v>
      </c>
      <c r="AU185" s="222" t="s">
        <v>82</v>
      </c>
      <c r="AV185" s="14" t="s">
        <v>82</v>
      </c>
      <c r="AW185" s="14" t="s">
        <v>33</v>
      </c>
      <c r="AX185" s="14" t="s">
        <v>72</v>
      </c>
      <c r="AY185" s="222" t="s">
        <v>117</v>
      </c>
    </row>
    <row r="186" spans="2:51" s="14" customFormat="1" ht="11.25">
      <c r="B186" s="212"/>
      <c r="C186" s="213"/>
      <c r="D186" s="198" t="s">
        <v>129</v>
      </c>
      <c r="E186" s="214" t="s">
        <v>19</v>
      </c>
      <c r="F186" s="215" t="s">
        <v>169</v>
      </c>
      <c r="G186" s="213"/>
      <c r="H186" s="216">
        <v>12.08</v>
      </c>
      <c r="I186" s="217"/>
      <c r="J186" s="213"/>
      <c r="K186" s="213"/>
      <c r="L186" s="218"/>
      <c r="M186" s="219"/>
      <c r="N186" s="220"/>
      <c r="O186" s="220"/>
      <c r="P186" s="220"/>
      <c r="Q186" s="220"/>
      <c r="R186" s="220"/>
      <c r="S186" s="220"/>
      <c r="T186" s="221"/>
      <c r="AT186" s="222" t="s">
        <v>129</v>
      </c>
      <c r="AU186" s="222" t="s">
        <v>82</v>
      </c>
      <c r="AV186" s="14" t="s">
        <v>82</v>
      </c>
      <c r="AW186" s="14" t="s">
        <v>33</v>
      </c>
      <c r="AX186" s="14" t="s">
        <v>72</v>
      </c>
      <c r="AY186" s="222" t="s">
        <v>117</v>
      </c>
    </row>
    <row r="187" spans="2:51" s="14" customFormat="1" ht="11.25">
      <c r="B187" s="212"/>
      <c r="C187" s="213"/>
      <c r="D187" s="198" t="s">
        <v>129</v>
      </c>
      <c r="E187" s="214" t="s">
        <v>19</v>
      </c>
      <c r="F187" s="215" t="s">
        <v>177</v>
      </c>
      <c r="G187" s="213"/>
      <c r="H187" s="216">
        <v>7.731</v>
      </c>
      <c r="I187" s="217"/>
      <c r="J187" s="213"/>
      <c r="K187" s="213"/>
      <c r="L187" s="218"/>
      <c r="M187" s="219"/>
      <c r="N187" s="220"/>
      <c r="O187" s="220"/>
      <c r="P187" s="220"/>
      <c r="Q187" s="220"/>
      <c r="R187" s="220"/>
      <c r="S187" s="220"/>
      <c r="T187" s="221"/>
      <c r="AT187" s="222" t="s">
        <v>129</v>
      </c>
      <c r="AU187" s="222" t="s">
        <v>82</v>
      </c>
      <c r="AV187" s="14" t="s">
        <v>82</v>
      </c>
      <c r="AW187" s="14" t="s">
        <v>33</v>
      </c>
      <c r="AX187" s="14" t="s">
        <v>72</v>
      </c>
      <c r="AY187" s="222" t="s">
        <v>117</v>
      </c>
    </row>
    <row r="188" spans="2:51" s="15" customFormat="1" ht="11.25">
      <c r="B188" s="223"/>
      <c r="C188" s="224"/>
      <c r="D188" s="198" t="s">
        <v>129</v>
      </c>
      <c r="E188" s="225" t="s">
        <v>19</v>
      </c>
      <c r="F188" s="226" t="s">
        <v>132</v>
      </c>
      <c r="G188" s="224"/>
      <c r="H188" s="227">
        <v>103.06099999999999</v>
      </c>
      <c r="I188" s="228"/>
      <c r="J188" s="224"/>
      <c r="K188" s="224"/>
      <c r="L188" s="229"/>
      <c r="M188" s="230"/>
      <c r="N188" s="231"/>
      <c r="O188" s="231"/>
      <c r="P188" s="231"/>
      <c r="Q188" s="231"/>
      <c r="R188" s="231"/>
      <c r="S188" s="231"/>
      <c r="T188" s="232"/>
      <c r="AT188" s="233" t="s">
        <v>129</v>
      </c>
      <c r="AU188" s="233" t="s">
        <v>82</v>
      </c>
      <c r="AV188" s="15" t="s">
        <v>125</v>
      </c>
      <c r="AW188" s="15" t="s">
        <v>33</v>
      </c>
      <c r="AX188" s="15" t="s">
        <v>80</v>
      </c>
      <c r="AY188" s="233" t="s">
        <v>117</v>
      </c>
    </row>
    <row r="189" spans="1:65" s="2" customFormat="1" ht="16.5" customHeight="1">
      <c r="A189" s="36"/>
      <c r="B189" s="37"/>
      <c r="C189" s="185" t="s">
        <v>232</v>
      </c>
      <c r="D189" s="185" t="s">
        <v>120</v>
      </c>
      <c r="E189" s="186" t="s">
        <v>233</v>
      </c>
      <c r="F189" s="187" t="s">
        <v>234</v>
      </c>
      <c r="G189" s="188" t="s">
        <v>123</v>
      </c>
      <c r="H189" s="189">
        <v>103.061</v>
      </c>
      <c r="I189" s="190"/>
      <c r="J189" s="191">
        <f>ROUND(I189*H189,2)</f>
        <v>0</v>
      </c>
      <c r="K189" s="187" t="s">
        <v>124</v>
      </c>
      <c r="L189" s="41"/>
      <c r="M189" s="192" t="s">
        <v>19</v>
      </c>
      <c r="N189" s="193" t="s">
        <v>43</v>
      </c>
      <c r="O189" s="66"/>
      <c r="P189" s="194">
        <f>O189*H189</f>
        <v>0</v>
      </c>
      <c r="Q189" s="194">
        <v>0</v>
      </c>
      <c r="R189" s="194">
        <f>Q189*H189</f>
        <v>0</v>
      </c>
      <c r="S189" s="194">
        <v>0</v>
      </c>
      <c r="T189" s="195">
        <f>S189*H189</f>
        <v>0</v>
      </c>
      <c r="U189" s="36"/>
      <c r="V189" s="36"/>
      <c r="W189" s="36"/>
      <c r="X189" s="36"/>
      <c r="Y189" s="36"/>
      <c r="Z189" s="36"/>
      <c r="AA189" s="36"/>
      <c r="AB189" s="36"/>
      <c r="AC189" s="36"/>
      <c r="AD189" s="36"/>
      <c r="AE189" s="36"/>
      <c r="AR189" s="196" t="s">
        <v>125</v>
      </c>
      <c r="AT189" s="196" t="s">
        <v>120</v>
      </c>
      <c r="AU189" s="196" t="s">
        <v>82</v>
      </c>
      <c r="AY189" s="19" t="s">
        <v>117</v>
      </c>
      <c r="BE189" s="197">
        <f>IF(N189="základní",J189,0)</f>
        <v>0</v>
      </c>
      <c r="BF189" s="197">
        <f>IF(N189="snížená",J189,0)</f>
        <v>0</v>
      </c>
      <c r="BG189" s="197">
        <f>IF(N189="zákl. přenesená",J189,0)</f>
        <v>0</v>
      </c>
      <c r="BH189" s="197">
        <f>IF(N189="sníž. přenesená",J189,0)</f>
        <v>0</v>
      </c>
      <c r="BI189" s="197">
        <f>IF(N189="nulová",J189,0)</f>
        <v>0</v>
      </c>
      <c r="BJ189" s="19" t="s">
        <v>80</v>
      </c>
      <c r="BK189" s="197">
        <f>ROUND(I189*H189,2)</f>
        <v>0</v>
      </c>
      <c r="BL189" s="19" t="s">
        <v>125</v>
      </c>
      <c r="BM189" s="196" t="s">
        <v>235</v>
      </c>
    </row>
    <row r="190" spans="2:51" s="14" customFormat="1" ht="11.25">
      <c r="B190" s="212"/>
      <c r="C190" s="213"/>
      <c r="D190" s="198" t="s">
        <v>129</v>
      </c>
      <c r="E190" s="214" t="s">
        <v>19</v>
      </c>
      <c r="F190" s="215" t="s">
        <v>168</v>
      </c>
      <c r="G190" s="213"/>
      <c r="H190" s="216">
        <v>83.25</v>
      </c>
      <c r="I190" s="217"/>
      <c r="J190" s="213"/>
      <c r="K190" s="213"/>
      <c r="L190" s="218"/>
      <c r="M190" s="219"/>
      <c r="N190" s="220"/>
      <c r="O190" s="220"/>
      <c r="P190" s="220"/>
      <c r="Q190" s="220"/>
      <c r="R190" s="220"/>
      <c r="S190" s="220"/>
      <c r="T190" s="221"/>
      <c r="AT190" s="222" t="s">
        <v>129</v>
      </c>
      <c r="AU190" s="222" t="s">
        <v>82</v>
      </c>
      <c r="AV190" s="14" t="s">
        <v>82</v>
      </c>
      <c r="AW190" s="14" t="s">
        <v>33</v>
      </c>
      <c r="AX190" s="14" t="s">
        <v>72</v>
      </c>
      <c r="AY190" s="222" t="s">
        <v>117</v>
      </c>
    </row>
    <row r="191" spans="2:51" s="14" customFormat="1" ht="11.25">
      <c r="B191" s="212"/>
      <c r="C191" s="213"/>
      <c r="D191" s="198" t="s">
        <v>129</v>
      </c>
      <c r="E191" s="214" t="s">
        <v>19</v>
      </c>
      <c r="F191" s="215" t="s">
        <v>169</v>
      </c>
      <c r="G191" s="213"/>
      <c r="H191" s="216">
        <v>12.08</v>
      </c>
      <c r="I191" s="217"/>
      <c r="J191" s="213"/>
      <c r="K191" s="213"/>
      <c r="L191" s="218"/>
      <c r="M191" s="219"/>
      <c r="N191" s="220"/>
      <c r="O191" s="220"/>
      <c r="P191" s="220"/>
      <c r="Q191" s="220"/>
      <c r="R191" s="220"/>
      <c r="S191" s="220"/>
      <c r="T191" s="221"/>
      <c r="AT191" s="222" t="s">
        <v>129</v>
      </c>
      <c r="AU191" s="222" t="s">
        <v>82</v>
      </c>
      <c r="AV191" s="14" t="s">
        <v>82</v>
      </c>
      <c r="AW191" s="14" t="s">
        <v>33</v>
      </c>
      <c r="AX191" s="14" t="s">
        <v>72</v>
      </c>
      <c r="AY191" s="222" t="s">
        <v>117</v>
      </c>
    </row>
    <row r="192" spans="2:51" s="14" customFormat="1" ht="11.25">
      <c r="B192" s="212"/>
      <c r="C192" s="213"/>
      <c r="D192" s="198" t="s">
        <v>129</v>
      </c>
      <c r="E192" s="214" t="s">
        <v>19</v>
      </c>
      <c r="F192" s="215" t="s">
        <v>177</v>
      </c>
      <c r="G192" s="213"/>
      <c r="H192" s="216">
        <v>7.731</v>
      </c>
      <c r="I192" s="217"/>
      <c r="J192" s="213"/>
      <c r="K192" s="213"/>
      <c r="L192" s="218"/>
      <c r="M192" s="219"/>
      <c r="N192" s="220"/>
      <c r="O192" s="220"/>
      <c r="P192" s="220"/>
      <c r="Q192" s="220"/>
      <c r="R192" s="220"/>
      <c r="S192" s="220"/>
      <c r="T192" s="221"/>
      <c r="AT192" s="222" t="s">
        <v>129</v>
      </c>
      <c r="AU192" s="222" t="s">
        <v>82</v>
      </c>
      <c r="AV192" s="14" t="s">
        <v>82</v>
      </c>
      <c r="AW192" s="14" t="s">
        <v>33</v>
      </c>
      <c r="AX192" s="14" t="s">
        <v>72</v>
      </c>
      <c r="AY192" s="222" t="s">
        <v>117</v>
      </c>
    </row>
    <row r="193" spans="2:51" s="15" customFormat="1" ht="11.25">
      <c r="B193" s="223"/>
      <c r="C193" s="224"/>
      <c r="D193" s="198" t="s">
        <v>129</v>
      </c>
      <c r="E193" s="225" t="s">
        <v>19</v>
      </c>
      <c r="F193" s="226" t="s">
        <v>132</v>
      </c>
      <c r="G193" s="224"/>
      <c r="H193" s="227">
        <v>103.06099999999999</v>
      </c>
      <c r="I193" s="228"/>
      <c r="J193" s="224"/>
      <c r="K193" s="224"/>
      <c r="L193" s="229"/>
      <c r="M193" s="230"/>
      <c r="N193" s="231"/>
      <c r="O193" s="231"/>
      <c r="P193" s="231"/>
      <c r="Q193" s="231"/>
      <c r="R193" s="231"/>
      <c r="S193" s="231"/>
      <c r="T193" s="232"/>
      <c r="AT193" s="233" t="s">
        <v>129</v>
      </c>
      <c r="AU193" s="233" t="s">
        <v>82</v>
      </c>
      <c r="AV193" s="15" t="s">
        <v>125</v>
      </c>
      <c r="AW193" s="15" t="s">
        <v>33</v>
      </c>
      <c r="AX193" s="15" t="s">
        <v>80</v>
      </c>
      <c r="AY193" s="233" t="s">
        <v>117</v>
      </c>
    </row>
    <row r="194" spans="1:65" s="2" customFormat="1" ht="24" customHeight="1">
      <c r="A194" s="36"/>
      <c r="B194" s="37"/>
      <c r="C194" s="185" t="s">
        <v>236</v>
      </c>
      <c r="D194" s="185" t="s">
        <v>120</v>
      </c>
      <c r="E194" s="186" t="s">
        <v>237</v>
      </c>
      <c r="F194" s="187" t="s">
        <v>238</v>
      </c>
      <c r="G194" s="188" t="s">
        <v>123</v>
      </c>
      <c r="H194" s="189">
        <v>103.061</v>
      </c>
      <c r="I194" s="190"/>
      <c r="J194" s="191">
        <f>ROUND(I194*H194,2)</f>
        <v>0</v>
      </c>
      <c r="K194" s="187" t="s">
        <v>124</v>
      </c>
      <c r="L194" s="41"/>
      <c r="M194" s="192" t="s">
        <v>19</v>
      </c>
      <c r="N194" s="193" t="s">
        <v>43</v>
      </c>
      <c r="O194" s="66"/>
      <c r="P194" s="194">
        <f>O194*H194</f>
        <v>0</v>
      </c>
      <c r="Q194" s="194">
        <v>0</v>
      </c>
      <c r="R194" s="194">
        <f>Q194*H194</f>
        <v>0</v>
      </c>
      <c r="S194" s="194">
        <v>0</v>
      </c>
      <c r="T194" s="195">
        <f>S194*H194</f>
        <v>0</v>
      </c>
      <c r="U194" s="36"/>
      <c r="V194" s="36"/>
      <c r="W194" s="36"/>
      <c r="X194" s="36"/>
      <c r="Y194" s="36"/>
      <c r="Z194" s="36"/>
      <c r="AA194" s="36"/>
      <c r="AB194" s="36"/>
      <c r="AC194" s="36"/>
      <c r="AD194" s="36"/>
      <c r="AE194" s="36"/>
      <c r="AR194" s="196" t="s">
        <v>125</v>
      </c>
      <c r="AT194" s="196" t="s">
        <v>120</v>
      </c>
      <c r="AU194" s="196" t="s">
        <v>82</v>
      </c>
      <c r="AY194" s="19" t="s">
        <v>117</v>
      </c>
      <c r="BE194" s="197">
        <f>IF(N194="základní",J194,0)</f>
        <v>0</v>
      </c>
      <c r="BF194" s="197">
        <f>IF(N194="snížená",J194,0)</f>
        <v>0</v>
      </c>
      <c r="BG194" s="197">
        <f>IF(N194="zákl. přenesená",J194,0)</f>
        <v>0</v>
      </c>
      <c r="BH194" s="197">
        <f>IF(N194="sníž. přenesená",J194,0)</f>
        <v>0</v>
      </c>
      <c r="BI194" s="197">
        <f>IF(N194="nulová",J194,0)</f>
        <v>0</v>
      </c>
      <c r="BJ194" s="19" t="s">
        <v>80</v>
      </c>
      <c r="BK194" s="197">
        <f>ROUND(I194*H194,2)</f>
        <v>0</v>
      </c>
      <c r="BL194" s="19" t="s">
        <v>125</v>
      </c>
      <c r="BM194" s="196" t="s">
        <v>239</v>
      </c>
    </row>
    <row r="195" spans="2:51" s="14" customFormat="1" ht="11.25">
      <c r="B195" s="212"/>
      <c r="C195" s="213"/>
      <c r="D195" s="198" t="s">
        <v>129</v>
      </c>
      <c r="E195" s="214" t="s">
        <v>19</v>
      </c>
      <c r="F195" s="215" t="s">
        <v>168</v>
      </c>
      <c r="G195" s="213"/>
      <c r="H195" s="216">
        <v>83.25</v>
      </c>
      <c r="I195" s="217"/>
      <c r="J195" s="213"/>
      <c r="K195" s="213"/>
      <c r="L195" s="218"/>
      <c r="M195" s="219"/>
      <c r="N195" s="220"/>
      <c r="O195" s="220"/>
      <c r="P195" s="220"/>
      <c r="Q195" s="220"/>
      <c r="R195" s="220"/>
      <c r="S195" s="220"/>
      <c r="T195" s="221"/>
      <c r="AT195" s="222" t="s">
        <v>129</v>
      </c>
      <c r="AU195" s="222" t="s">
        <v>82</v>
      </c>
      <c r="AV195" s="14" t="s">
        <v>82</v>
      </c>
      <c r="AW195" s="14" t="s">
        <v>33</v>
      </c>
      <c r="AX195" s="14" t="s">
        <v>72</v>
      </c>
      <c r="AY195" s="222" t="s">
        <v>117</v>
      </c>
    </row>
    <row r="196" spans="2:51" s="14" customFormat="1" ht="11.25">
      <c r="B196" s="212"/>
      <c r="C196" s="213"/>
      <c r="D196" s="198" t="s">
        <v>129</v>
      </c>
      <c r="E196" s="214" t="s">
        <v>19</v>
      </c>
      <c r="F196" s="215" t="s">
        <v>169</v>
      </c>
      <c r="G196" s="213"/>
      <c r="H196" s="216">
        <v>12.08</v>
      </c>
      <c r="I196" s="217"/>
      <c r="J196" s="213"/>
      <c r="K196" s="213"/>
      <c r="L196" s="218"/>
      <c r="M196" s="219"/>
      <c r="N196" s="220"/>
      <c r="O196" s="220"/>
      <c r="P196" s="220"/>
      <c r="Q196" s="220"/>
      <c r="R196" s="220"/>
      <c r="S196" s="220"/>
      <c r="T196" s="221"/>
      <c r="AT196" s="222" t="s">
        <v>129</v>
      </c>
      <c r="AU196" s="222" t="s">
        <v>82</v>
      </c>
      <c r="AV196" s="14" t="s">
        <v>82</v>
      </c>
      <c r="AW196" s="14" t="s">
        <v>33</v>
      </c>
      <c r="AX196" s="14" t="s">
        <v>72</v>
      </c>
      <c r="AY196" s="222" t="s">
        <v>117</v>
      </c>
    </row>
    <row r="197" spans="2:51" s="14" customFormat="1" ht="11.25">
      <c r="B197" s="212"/>
      <c r="C197" s="213"/>
      <c r="D197" s="198" t="s">
        <v>129</v>
      </c>
      <c r="E197" s="214" t="s">
        <v>19</v>
      </c>
      <c r="F197" s="215" t="s">
        <v>177</v>
      </c>
      <c r="G197" s="213"/>
      <c r="H197" s="216">
        <v>7.731</v>
      </c>
      <c r="I197" s="217"/>
      <c r="J197" s="213"/>
      <c r="K197" s="213"/>
      <c r="L197" s="218"/>
      <c r="M197" s="219"/>
      <c r="N197" s="220"/>
      <c r="O197" s="220"/>
      <c r="P197" s="220"/>
      <c r="Q197" s="220"/>
      <c r="R197" s="220"/>
      <c r="S197" s="220"/>
      <c r="T197" s="221"/>
      <c r="AT197" s="222" t="s">
        <v>129</v>
      </c>
      <c r="AU197" s="222" t="s">
        <v>82</v>
      </c>
      <c r="AV197" s="14" t="s">
        <v>82</v>
      </c>
      <c r="AW197" s="14" t="s">
        <v>33</v>
      </c>
      <c r="AX197" s="14" t="s">
        <v>72</v>
      </c>
      <c r="AY197" s="222" t="s">
        <v>117</v>
      </c>
    </row>
    <row r="198" spans="2:51" s="15" customFormat="1" ht="11.25">
      <c r="B198" s="223"/>
      <c r="C198" s="224"/>
      <c r="D198" s="198" t="s">
        <v>129</v>
      </c>
      <c r="E198" s="225" t="s">
        <v>19</v>
      </c>
      <c r="F198" s="226" t="s">
        <v>132</v>
      </c>
      <c r="G198" s="224"/>
      <c r="H198" s="227">
        <v>103.06099999999999</v>
      </c>
      <c r="I198" s="228"/>
      <c r="J198" s="224"/>
      <c r="K198" s="224"/>
      <c r="L198" s="229"/>
      <c r="M198" s="230"/>
      <c r="N198" s="231"/>
      <c r="O198" s="231"/>
      <c r="P198" s="231"/>
      <c r="Q198" s="231"/>
      <c r="R198" s="231"/>
      <c r="S198" s="231"/>
      <c r="T198" s="232"/>
      <c r="AT198" s="233" t="s">
        <v>129</v>
      </c>
      <c r="AU198" s="233" t="s">
        <v>82</v>
      </c>
      <c r="AV198" s="15" t="s">
        <v>125</v>
      </c>
      <c r="AW198" s="15" t="s">
        <v>33</v>
      </c>
      <c r="AX198" s="15" t="s">
        <v>80</v>
      </c>
      <c r="AY198" s="233" t="s">
        <v>117</v>
      </c>
    </row>
    <row r="199" spans="1:65" s="2" customFormat="1" ht="24" customHeight="1">
      <c r="A199" s="36"/>
      <c r="B199" s="37"/>
      <c r="C199" s="185" t="s">
        <v>240</v>
      </c>
      <c r="D199" s="185" t="s">
        <v>120</v>
      </c>
      <c r="E199" s="186" t="s">
        <v>241</v>
      </c>
      <c r="F199" s="187" t="s">
        <v>242</v>
      </c>
      <c r="G199" s="188" t="s">
        <v>123</v>
      </c>
      <c r="H199" s="189">
        <v>103.061</v>
      </c>
      <c r="I199" s="190"/>
      <c r="J199" s="191">
        <f>ROUND(I199*H199,2)</f>
        <v>0</v>
      </c>
      <c r="K199" s="187" t="s">
        <v>124</v>
      </c>
      <c r="L199" s="41"/>
      <c r="M199" s="192" t="s">
        <v>19</v>
      </c>
      <c r="N199" s="193" t="s">
        <v>43</v>
      </c>
      <c r="O199" s="66"/>
      <c r="P199" s="194">
        <f>O199*H199</f>
        <v>0</v>
      </c>
      <c r="Q199" s="194">
        <v>0</v>
      </c>
      <c r="R199" s="194">
        <f>Q199*H199</f>
        <v>0</v>
      </c>
      <c r="S199" s="194">
        <v>0</v>
      </c>
      <c r="T199" s="195">
        <f>S199*H199</f>
        <v>0</v>
      </c>
      <c r="U199" s="36"/>
      <c r="V199" s="36"/>
      <c r="W199" s="36"/>
      <c r="X199" s="36"/>
      <c r="Y199" s="36"/>
      <c r="Z199" s="36"/>
      <c r="AA199" s="36"/>
      <c r="AB199" s="36"/>
      <c r="AC199" s="36"/>
      <c r="AD199" s="36"/>
      <c r="AE199" s="36"/>
      <c r="AR199" s="196" t="s">
        <v>125</v>
      </c>
      <c r="AT199" s="196" t="s">
        <v>120</v>
      </c>
      <c r="AU199" s="196" t="s">
        <v>82</v>
      </c>
      <c r="AY199" s="19" t="s">
        <v>117</v>
      </c>
      <c r="BE199" s="197">
        <f>IF(N199="základní",J199,0)</f>
        <v>0</v>
      </c>
      <c r="BF199" s="197">
        <f>IF(N199="snížená",J199,0)</f>
        <v>0</v>
      </c>
      <c r="BG199" s="197">
        <f>IF(N199="zákl. přenesená",J199,0)</f>
        <v>0</v>
      </c>
      <c r="BH199" s="197">
        <f>IF(N199="sníž. přenesená",J199,0)</f>
        <v>0</v>
      </c>
      <c r="BI199" s="197">
        <f>IF(N199="nulová",J199,0)</f>
        <v>0</v>
      </c>
      <c r="BJ199" s="19" t="s">
        <v>80</v>
      </c>
      <c r="BK199" s="197">
        <f>ROUND(I199*H199,2)</f>
        <v>0</v>
      </c>
      <c r="BL199" s="19" t="s">
        <v>125</v>
      </c>
      <c r="BM199" s="196" t="s">
        <v>243</v>
      </c>
    </row>
    <row r="200" spans="2:51" s="14" customFormat="1" ht="11.25">
      <c r="B200" s="212"/>
      <c r="C200" s="213"/>
      <c r="D200" s="198" t="s">
        <v>129</v>
      </c>
      <c r="E200" s="214" t="s">
        <v>19</v>
      </c>
      <c r="F200" s="215" t="s">
        <v>168</v>
      </c>
      <c r="G200" s="213"/>
      <c r="H200" s="216">
        <v>83.25</v>
      </c>
      <c r="I200" s="217"/>
      <c r="J200" s="213"/>
      <c r="K200" s="213"/>
      <c r="L200" s="218"/>
      <c r="M200" s="219"/>
      <c r="N200" s="220"/>
      <c r="O200" s="220"/>
      <c r="P200" s="220"/>
      <c r="Q200" s="220"/>
      <c r="R200" s="220"/>
      <c r="S200" s="220"/>
      <c r="T200" s="221"/>
      <c r="AT200" s="222" t="s">
        <v>129</v>
      </c>
      <c r="AU200" s="222" t="s">
        <v>82</v>
      </c>
      <c r="AV200" s="14" t="s">
        <v>82</v>
      </c>
      <c r="AW200" s="14" t="s">
        <v>33</v>
      </c>
      <c r="AX200" s="14" t="s">
        <v>72</v>
      </c>
      <c r="AY200" s="222" t="s">
        <v>117</v>
      </c>
    </row>
    <row r="201" spans="2:51" s="14" customFormat="1" ht="11.25">
      <c r="B201" s="212"/>
      <c r="C201" s="213"/>
      <c r="D201" s="198" t="s">
        <v>129</v>
      </c>
      <c r="E201" s="214" t="s">
        <v>19</v>
      </c>
      <c r="F201" s="215" t="s">
        <v>169</v>
      </c>
      <c r="G201" s="213"/>
      <c r="H201" s="216">
        <v>12.08</v>
      </c>
      <c r="I201" s="217"/>
      <c r="J201" s="213"/>
      <c r="K201" s="213"/>
      <c r="L201" s="218"/>
      <c r="M201" s="219"/>
      <c r="N201" s="220"/>
      <c r="O201" s="220"/>
      <c r="P201" s="220"/>
      <c r="Q201" s="220"/>
      <c r="R201" s="220"/>
      <c r="S201" s="220"/>
      <c r="T201" s="221"/>
      <c r="AT201" s="222" t="s">
        <v>129</v>
      </c>
      <c r="AU201" s="222" t="s">
        <v>82</v>
      </c>
      <c r="AV201" s="14" t="s">
        <v>82</v>
      </c>
      <c r="AW201" s="14" t="s">
        <v>33</v>
      </c>
      <c r="AX201" s="14" t="s">
        <v>72</v>
      </c>
      <c r="AY201" s="222" t="s">
        <v>117</v>
      </c>
    </row>
    <row r="202" spans="2:51" s="14" customFormat="1" ht="11.25">
      <c r="B202" s="212"/>
      <c r="C202" s="213"/>
      <c r="D202" s="198" t="s">
        <v>129</v>
      </c>
      <c r="E202" s="214" t="s">
        <v>19</v>
      </c>
      <c r="F202" s="215" t="s">
        <v>177</v>
      </c>
      <c r="G202" s="213"/>
      <c r="H202" s="216">
        <v>7.731</v>
      </c>
      <c r="I202" s="217"/>
      <c r="J202" s="213"/>
      <c r="K202" s="213"/>
      <c r="L202" s="218"/>
      <c r="M202" s="219"/>
      <c r="N202" s="220"/>
      <c r="O202" s="220"/>
      <c r="P202" s="220"/>
      <c r="Q202" s="220"/>
      <c r="R202" s="220"/>
      <c r="S202" s="220"/>
      <c r="T202" s="221"/>
      <c r="AT202" s="222" t="s">
        <v>129</v>
      </c>
      <c r="AU202" s="222" t="s">
        <v>82</v>
      </c>
      <c r="AV202" s="14" t="s">
        <v>82</v>
      </c>
      <c r="AW202" s="14" t="s">
        <v>33</v>
      </c>
      <c r="AX202" s="14" t="s">
        <v>72</v>
      </c>
      <c r="AY202" s="222" t="s">
        <v>117</v>
      </c>
    </row>
    <row r="203" spans="2:51" s="15" customFormat="1" ht="11.25">
      <c r="B203" s="223"/>
      <c r="C203" s="224"/>
      <c r="D203" s="198" t="s">
        <v>129</v>
      </c>
      <c r="E203" s="225" t="s">
        <v>19</v>
      </c>
      <c r="F203" s="226" t="s">
        <v>132</v>
      </c>
      <c r="G203" s="224"/>
      <c r="H203" s="227">
        <v>103.06099999999999</v>
      </c>
      <c r="I203" s="228"/>
      <c r="J203" s="224"/>
      <c r="K203" s="224"/>
      <c r="L203" s="229"/>
      <c r="M203" s="230"/>
      <c r="N203" s="231"/>
      <c r="O203" s="231"/>
      <c r="P203" s="231"/>
      <c r="Q203" s="231"/>
      <c r="R203" s="231"/>
      <c r="S203" s="231"/>
      <c r="T203" s="232"/>
      <c r="AT203" s="233" t="s">
        <v>129</v>
      </c>
      <c r="AU203" s="233" t="s">
        <v>82</v>
      </c>
      <c r="AV203" s="15" t="s">
        <v>125</v>
      </c>
      <c r="AW203" s="15" t="s">
        <v>33</v>
      </c>
      <c r="AX203" s="15" t="s">
        <v>80</v>
      </c>
      <c r="AY203" s="233" t="s">
        <v>117</v>
      </c>
    </row>
    <row r="204" spans="1:65" s="2" customFormat="1" ht="24" customHeight="1">
      <c r="A204" s="36"/>
      <c r="B204" s="37"/>
      <c r="C204" s="185" t="s">
        <v>244</v>
      </c>
      <c r="D204" s="185" t="s">
        <v>120</v>
      </c>
      <c r="E204" s="186" t="s">
        <v>245</v>
      </c>
      <c r="F204" s="187" t="s">
        <v>246</v>
      </c>
      <c r="G204" s="188" t="s">
        <v>123</v>
      </c>
      <c r="H204" s="189">
        <v>103.061</v>
      </c>
      <c r="I204" s="190"/>
      <c r="J204" s="191">
        <f>ROUND(I204*H204,2)</f>
        <v>0</v>
      </c>
      <c r="K204" s="187" t="s">
        <v>124</v>
      </c>
      <c r="L204" s="41"/>
      <c r="M204" s="192" t="s">
        <v>19</v>
      </c>
      <c r="N204" s="193" t="s">
        <v>43</v>
      </c>
      <c r="O204" s="66"/>
      <c r="P204" s="194">
        <f>O204*H204</f>
        <v>0</v>
      </c>
      <c r="Q204" s="194">
        <v>0</v>
      </c>
      <c r="R204" s="194">
        <f>Q204*H204</f>
        <v>0</v>
      </c>
      <c r="S204" s="194">
        <v>0</v>
      </c>
      <c r="T204" s="195">
        <f>S204*H204</f>
        <v>0</v>
      </c>
      <c r="U204" s="36"/>
      <c r="V204" s="36"/>
      <c r="W204" s="36"/>
      <c r="X204" s="36"/>
      <c r="Y204" s="36"/>
      <c r="Z204" s="36"/>
      <c r="AA204" s="36"/>
      <c r="AB204" s="36"/>
      <c r="AC204" s="36"/>
      <c r="AD204" s="36"/>
      <c r="AE204" s="36"/>
      <c r="AR204" s="196" t="s">
        <v>125</v>
      </c>
      <c r="AT204" s="196" t="s">
        <v>120</v>
      </c>
      <c r="AU204" s="196" t="s">
        <v>82</v>
      </c>
      <c r="AY204" s="19" t="s">
        <v>117</v>
      </c>
      <c r="BE204" s="197">
        <f>IF(N204="základní",J204,0)</f>
        <v>0</v>
      </c>
      <c r="BF204" s="197">
        <f>IF(N204="snížená",J204,0)</f>
        <v>0</v>
      </c>
      <c r="BG204" s="197">
        <f>IF(N204="zákl. přenesená",J204,0)</f>
        <v>0</v>
      </c>
      <c r="BH204" s="197">
        <f>IF(N204="sníž. přenesená",J204,0)</f>
        <v>0</v>
      </c>
      <c r="BI204" s="197">
        <f>IF(N204="nulová",J204,0)</f>
        <v>0</v>
      </c>
      <c r="BJ204" s="19" t="s">
        <v>80</v>
      </c>
      <c r="BK204" s="197">
        <f>ROUND(I204*H204,2)</f>
        <v>0</v>
      </c>
      <c r="BL204" s="19" t="s">
        <v>125</v>
      </c>
      <c r="BM204" s="196" t="s">
        <v>247</v>
      </c>
    </row>
    <row r="205" spans="1:47" s="2" customFormat="1" ht="29.25">
      <c r="A205" s="36"/>
      <c r="B205" s="37"/>
      <c r="C205" s="38"/>
      <c r="D205" s="198" t="s">
        <v>127</v>
      </c>
      <c r="E205" s="38"/>
      <c r="F205" s="199" t="s">
        <v>248</v>
      </c>
      <c r="G205" s="38"/>
      <c r="H205" s="38"/>
      <c r="I205" s="106"/>
      <c r="J205" s="38"/>
      <c r="K205" s="38"/>
      <c r="L205" s="41"/>
      <c r="M205" s="200"/>
      <c r="N205" s="201"/>
      <c r="O205" s="66"/>
      <c r="P205" s="66"/>
      <c r="Q205" s="66"/>
      <c r="R205" s="66"/>
      <c r="S205" s="66"/>
      <c r="T205" s="67"/>
      <c r="U205" s="36"/>
      <c r="V205" s="36"/>
      <c r="W205" s="36"/>
      <c r="X205" s="36"/>
      <c r="Y205" s="36"/>
      <c r="Z205" s="36"/>
      <c r="AA205" s="36"/>
      <c r="AB205" s="36"/>
      <c r="AC205" s="36"/>
      <c r="AD205" s="36"/>
      <c r="AE205" s="36"/>
      <c r="AT205" s="19" t="s">
        <v>127</v>
      </c>
      <c r="AU205" s="19" t="s">
        <v>82</v>
      </c>
    </row>
    <row r="206" spans="2:51" s="14" customFormat="1" ht="11.25">
      <c r="B206" s="212"/>
      <c r="C206" s="213"/>
      <c r="D206" s="198" t="s">
        <v>129</v>
      </c>
      <c r="E206" s="214" t="s">
        <v>19</v>
      </c>
      <c r="F206" s="215" t="s">
        <v>168</v>
      </c>
      <c r="G206" s="213"/>
      <c r="H206" s="216">
        <v>83.25</v>
      </c>
      <c r="I206" s="217"/>
      <c r="J206" s="213"/>
      <c r="K206" s="213"/>
      <c r="L206" s="218"/>
      <c r="M206" s="219"/>
      <c r="N206" s="220"/>
      <c r="O206" s="220"/>
      <c r="P206" s="220"/>
      <c r="Q206" s="220"/>
      <c r="R206" s="220"/>
      <c r="S206" s="220"/>
      <c r="T206" s="221"/>
      <c r="AT206" s="222" t="s">
        <v>129</v>
      </c>
      <c r="AU206" s="222" t="s">
        <v>82</v>
      </c>
      <c r="AV206" s="14" t="s">
        <v>82</v>
      </c>
      <c r="AW206" s="14" t="s">
        <v>33</v>
      </c>
      <c r="AX206" s="14" t="s">
        <v>72</v>
      </c>
      <c r="AY206" s="222" t="s">
        <v>117</v>
      </c>
    </row>
    <row r="207" spans="2:51" s="14" customFormat="1" ht="11.25">
      <c r="B207" s="212"/>
      <c r="C207" s="213"/>
      <c r="D207" s="198" t="s">
        <v>129</v>
      </c>
      <c r="E207" s="214" t="s">
        <v>19</v>
      </c>
      <c r="F207" s="215" t="s">
        <v>169</v>
      </c>
      <c r="G207" s="213"/>
      <c r="H207" s="216">
        <v>12.08</v>
      </c>
      <c r="I207" s="217"/>
      <c r="J207" s="213"/>
      <c r="K207" s="213"/>
      <c r="L207" s="218"/>
      <c r="M207" s="219"/>
      <c r="N207" s="220"/>
      <c r="O207" s="220"/>
      <c r="P207" s="220"/>
      <c r="Q207" s="220"/>
      <c r="R207" s="220"/>
      <c r="S207" s="220"/>
      <c r="T207" s="221"/>
      <c r="AT207" s="222" t="s">
        <v>129</v>
      </c>
      <c r="AU207" s="222" t="s">
        <v>82</v>
      </c>
      <c r="AV207" s="14" t="s">
        <v>82</v>
      </c>
      <c r="AW207" s="14" t="s">
        <v>33</v>
      </c>
      <c r="AX207" s="14" t="s">
        <v>72</v>
      </c>
      <c r="AY207" s="222" t="s">
        <v>117</v>
      </c>
    </row>
    <row r="208" spans="2:51" s="14" customFormat="1" ht="11.25">
      <c r="B208" s="212"/>
      <c r="C208" s="213"/>
      <c r="D208" s="198" t="s">
        <v>129</v>
      </c>
      <c r="E208" s="214" t="s">
        <v>19</v>
      </c>
      <c r="F208" s="215" t="s">
        <v>177</v>
      </c>
      <c r="G208" s="213"/>
      <c r="H208" s="216">
        <v>7.731</v>
      </c>
      <c r="I208" s="217"/>
      <c r="J208" s="213"/>
      <c r="K208" s="213"/>
      <c r="L208" s="218"/>
      <c r="M208" s="219"/>
      <c r="N208" s="220"/>
      <c r="O208" s="220"/>
      <c r="P208" s="220"/>
      <c r="Q208" s="220"/>
      <c r="R208" s="220"/>
      <c r="S208" s="220"/>
      <c r="T208" s="221"/>
      <c r="AT208" s="222" t="s">
        <v>129</v>
      </c>
      <c r="AU208" s="222" t="s">
        <v>82</v>
      </c>
      <c r="AV208" s="14" t="s">
        <v>82</v>
      </c>
      <c r="AW208" s="14" t="s">
        <v>33</v>
      </c>
      <c r="AX208" s="14" t="s">
        <v>72</v>
      </c>
      <c r="AY208" s="222" t="s">
        <v>117</v>
      </c>
    </row>
    <row r="209" spans="2:51" s="15" customFormat="1" ht="11.25">
      <c r="B209" s="223"/>
      <c r="C209" s="224"/>
      <c r="D209" s="198" t="s">
        <v>129</v>
      </c>
      <c r="E209" s="225" t="s">
        <v>19</v>
      </c>
      <c r="F209" s="226" t="s">
        <v>132</v>
      </c>
      <c r="G209" s="224"/>
      <c r="H209" s="227">
        <v>103.06099999999999</v>
      </c>
      <c r="I209" s="228"/>
      <c r="J209" s="224"/>
      <c r="K209" s="224"/>
      <c r="L209" s="229"/>
      <c r="M209" s="230"/>
      <c r="N209" s="231"/>
      <c r="O209" s="231"/>
      <c r="P209" s="231"/>
      <c r="Q209" s="231"/>
      <c r="R209" s="231"/>
      <c r="S209" s="231"/>
      <c r="T209" s="232"/>
      <c r="AT209" s="233" t="s">
        <v>129</v>
      </c>
      <c r="AU209" s="233" t="s">
        <v>82</v>
      </c>
      <c r="AV209" s="15" t="s">
        <v>125</v>
      </c>
      <c r="AW209" s="15" t="s">
        <v>33</v>
      </c>
      <c r="AX209" s="15" t="s">
        <v>80</v>
      </c>
      <c r="AY209" s="233" t="s">
        <v>117</v>
      </c>
    </row>
    <row r="210" spans="1:65" s="2" customFormat="1" ht="24" customHeight="1">
      <c r="A210" s="36"/>
      <c r="B210" s="37"/>
      <c r="C210" s="185" t="s">
        <v>249</v>
      </c>
      <c r="D210" s="185" t="s">
        <v>120</v>
      </c>
      <c r="E210" s="186" t="s">
        <v>250</v>
      </c>
      <c r="F210" s="187" t="s">
        <v>251</v>
      </c>
      <c r="G210" s="188" t="s">
        <v>123</v>
      </c>
      <c r="H210" s="189">
        <v>103.061</v>
      </c>
      <c r="I210" s="190"/>
      <c r="J210" s="191">
        <f>ROUND(I210*H210,2)</f>
        <v>0</v>
      </c>
      <c r="K210" s="187" t="s">
        <v>124</v>
      </c>
      <c r="L210" s="41"/>
      <c r="M210" s="192" t="s">
        <v>19</v>
      </c>
      <c r="N210" s="193" t="s">
        <v>43</v>
      </c>
      <c r="O210" s="66"/>
      <c r="P210" s="194">
        <f>O210*H210</f>
        <v>0</v>
      </c>
      <c r="Q210" s="194">
        <v>0</v>
      </c>
      <c r="R210" s="194">
        <f>Q210*H210</f>
        <v>0</v>
      </c>
      <c r="S210" s="194">
        <v>0</v>
      </c>
      <c r="T210" s="195">
        <f>S210*H210</f>
        <v>0</v>
      </c>
      <c r="U210" s="36"/>
      <c r="V210" s="36"/>
      <c r="W210" s="36"/>
      <c r="X210" s="36"/>
      <c r="Y210" s="36"/>
      <c r="Z210" s="36"/>
      <c r="AA210" s="36"/>
      <c r="AB210" s="36"/>
      <c r="AC210" s="36"/>
      <c r="AD210" s="36"/>
      <c r="AE210" s="36"/>
      <c r="AR210" s="196" t="s">
        <v>125</v>
      </c>
      <c r="AT210" s="196" t="s">
        <v>120</v>
      </c>
      <c r="AU210" s="196" t="s">
        <v>82</v>
      </c>
      <c r="AY210" s="19" t="s">
        <v>117</v>
      </c>
      <c r="BE210" s="197">
        <f>IF(N210="základní",J210,0)</f>
        <v>0</v>
      </c>
      <c r="BF210" s="197">
        <f>IF(N210="snížená",J210,0)</f>
        <v>0</v>
      </c>
      <c r="BG210" s="197">
        <f>IF(N210="zákl. přenesená",J210,0)</f>
        <v>0</v>
      </c>
      <c r="BH210" s="197">
        <f>IF(N210="sníž. přenesená",J210,0)</f>
        <v>0</v>
      </c>
      <c r="BI210" s="197">
        <f>IF(N210="nulová",J210,0)</f>
        <v>0</v>
      </c>
      <c r="BJ210" s="19" t="s">
        <v>80</v>
      </c>
      <c r="BK210" s="197">
        <f>ROUND(I210*H210,2)</f>
        <v>0</v>
      </c>
      <c r="BL210" s="19" t="s">
        <v>125</v>
      </c>
      <c r="BM210" s="196" t="s">
        <v>252</v>
      </c>
    </row>
    <row r="211" spans="1:47" s="2" customFormat="1" ht="29.25">
      <c r="A211" s="36"/>
      <c r="B211" s="37"/>
      <c r="C211" s="38"/>
      <c r="D211" s="198" t="s">
        <v>127</v>
      </c>
      <c r="E211" s="38"/>
      <c r="F211" s="199" t="s">
        <v>253</v>
      </c>
      <c r="G211" s="38"/>
      <c r="H211" s="38"/>
      <c r="I211" s="106"/>
      <c r="J211" s="38"/>
      <c r="K211" s="38"/>
      <c r="L211" s="41"/>
      <c r="M211" s="200"/>
      <c r="N211" s="201"/>
      <c r="O211" s="66"/>
      <c r="P211" s="66"/>
      <c r="Q211" s="66"/>
      <c r="R211" s="66"/>
      <c r="S211" s="66"/>
      <c r="T211" s="67"/>
      <c r="U211" s="36"/>
      <c r="V211" s="36"/>
      <c r="W211" s="36"/>
      <c r="X211" s="36"/>
      <c r="Y211" s="36"/>
      <c r="Z211" s="36"/>
      <c r="AA211" s="36"/>
      <c r="AB211" s="36"/>
      <c r="AC211" s="36"/>
      <c r="AD211" s="36"/>
      <c r="AE211" s="36"/>
      <c r="AT211" s="19" t="s">
        <v>127</v>
      </c>
      <c r="AU211" s="19" t="s">
        <v>82</v>
      </c>
    </row>
    <row r="212" spans="2:51" s="14" customFormat="1" ht="11.25">
      <c r="B212" s="212"/>
      <c r="C212" s="213"/>
      <c r="D212" s="198" t="s">
        <v>129</v>
      </c>
      <c r="E212" s="214" t="s">
        <v>19</v>
      </c>
      <c r="F212" s="215" t="s">
        <v>168</v>
      </c>
      <c r="G212" s="213"/>
      <c r="H212" s="216">
        <v>83.25</v>
      </c>
      <c r="I212" s="217"/>
      <c r="J212" s="213"/>
      <c r="K212" s="213"/>
      <c r="L212" s="218"/>
      <c r="M212" s="219"/>
      <c r="N212" s="220"/>
      <c r="O212" s="220"/>
      <c r="P212" s="220"/>
      <c r="Q212" s="220"/>
      <c r="R212" s="220"/>
      <c r="S212" s="220"/>
      <c r="T212" s="221"/>
      <c r="AT212" s="222" t="s">
        <v>129</v>
      </c>
      <c r="AU212" s="222" t="s">
        <v>82</v>
      </c>
      <c r="AV212" s="14" t="s">
        <v>82</v>
      </c>
      <c r="AW212" s="14" t="s">
        <v>33</v>
      </c>
      <c r="AX212" s="14" t="s">
        <v>72</v>
      </c>
      <c r="AY212" s="222" t="s">
        <v>117</v>
      </c>
    </row>
    <row r="213" spans="2:51" s="14" customFormat="1" ht="11.25">
      <c r="B213" s="212"/>
      <c r="C213" s="213"/>
      <c r="D213" s="198" t="s">
        <v>129</v>
      </c>
      <c r="E213" s="214" t="s">
        <v>19</v>
      </c>
      <c r="F213" s="215" t="s">
        <v>169</v>
      </c>
      <c r="G213" s="213"/>
      <c r="H213" s="216">
        <v>12.08</v>
      </c>
      <c r="I213" s="217"/>
      <c r="J213" s="213"/>
      <c r="K213" s="213"/>
      <c r="L213" s="218"/>
      <c r="M213" s="219"/>
      <c r="N213" s="220"/>
      <c r="O213" s="220"/>
      <c r="P213" s="220"/>
      <c r="Q213" s="220"/>
      <c r="R213" s="220"/>
      <c r="S213" s="220"/>
      <c r="T213" s="221"/>
      <c r="AT213" s="222" t="s">
        <v>129</v>
      </c>
      <c r="AU213" s="222" t="s">
        <v>82</v>
      </c>
      <c r="AV213" s="14" t="s">
        <v>82</v>
      </c>
      <c r="AW213" s="14" t="s">
        <v>33</v>
      </c>
      <c r="AX213" s="14" t="s">
        <v>72</v>
      </c>
      <c r="AY213" s="222" t="s">
        <v>117</v>
      </c>
    </row>
    <row r="214" spans="2:51" s="14" customFormat="1" ht="11.25">
      <c r="B214" s="212"/>
      <c r="C214" s="213"/>
      <c r="D214" s="198" t="s">
        <v>129</v>
      </c>
      <c r="E214" s="214" t="s">
        <v>19</v>
      </c>
      <c r="F214" s="215" t="s">
        <v>177</v>
      </c>
      <c r="G214" s="213"/>
      <c r="H214" s="216">
        <v>7.731</v>
      </c>
      <c r="I214" s="217"/>
      <c r="J214" s="213"/>
      <c r="K214" s="213"/>
      <c r="L214" s="218"/>
      <c r="M214" s="219"/>
      <c r="N214" s="220"/>
      <c r="O214" s="220"/>
      <c r="P214" s="220"/>
      <c r="Q214" s="220"/>
      <c r="R214" s="220"/>
      <c r="S214" s="220"/>
      <c r="T214" s="221"/>
      <c r="AT214" s="222" t="s">
        <v>129</v>
      </c>
      <c r="AU214" s="222" t="s">
        <v>82</v>
      </c>
      <c r="AV214" s="14" t="s">
        <v>82</v>
      </c>
      <c r="AW214" s="14" t="s">
        <v>33</v>
      </c>
      <c r="AX214" s="14" t="s">
        <v>72</v>
      </c>
      <c r="AY214" s="222" t="s">
        <v>117</v>
      </c>
    </row>
    <row r="215" spans="2:51" s="15" customFormat="1" ht="11.25">
      <c r="B215" s="223"/>
      <c r="C215" s="224"/>
      <c r="D215" s="198" t="s">
        <v>129</v>
      </c>
      <c r="E215" s="225" t="s">
        <v>19</v>
      </c>
      <c r="F215" s="226" t="s">
        <v>132</v>
      </c>
      <c r="G215" s="224"/>
      <c r="H215" s="227">
        <v>103.06099999999999</v>
      </c>
      <c r="I215" s="228"/>
      <c r="J215" s="224"/>
      <c r="K215" s="224"/>
      <c r="L215" s="229"/>
      <c r="M215" s="230"/>
      <c r="N215" s="231"/>
      <c r="O215" s="231"/>
      <c r="P215" s="231"/>
      <c r="Q215" s="231"/>
      <c r="R215" s="231"/>
      <c r="S215" s="231"/>
      <c r="T215" s="232"/>
      <c r="AT215" s="233" t="s">
        <v>129</v>
      </c>
      <c r="AU215" s="233" t="s">
        <v>82</v>
      </c>
      <c r="AV215" s="15" t="s">
        <v>125</v>
      </c>
      <c r="AW215" s="15" t="s">
        <v>33</v>
      </c>
      <c r="AX215" s="15" t="s">
        <v>80</v>
      </c>
      <c r="AY215" s="233" t="s">
        <v>117</v>
      </c>
    </row>
    <row r="216" spans="2:63" s="12" customFormat="1" ht="22.9" customHeight="1">
      <c r="B216" s="169"/>
      <c r="C216" s="170"/>
      <c r="D216" s="171" t="s">
        <v>71</v>
      </c>
      <c r="E216" s="183" t="s">
        <v>201</v>
      </c>
      <c r="F216" s="183" t="s">
        <v>254</v>
      </c>
      <c r="G216" s="170"/>
      <c r="H216" s="170"/>
      <c r="I216" s="173"/>
      <c r="J216" s="184">
        <f>BK216</f>
        <v>0</v>
      </c>
      <c r="K216" s="170"/>
      <c r="L216" s="175"/>
      <c r="M216" s="176"/>
      <c r="N216" s="177"/>
      <c r="O216" s="177"/>
      <c r="P216" s="178">
        <f>SUM(P217:P250)</f>
        <v>0</v>
      </c>
      <c r="Q216" s="177"/>
      <c r="R216" s="178">
        <f>SUM(R217:R250)</f>
        <v>9.68873015085</v>
      </c>
      <c r="S216" s="177"/>
      <c r="T216" s="179">
        <f>SUM(T217:T250)</f>
        <v>0</v>
      </c>
      <c r="AR216" s="180" t="s">
        <v>80</v>
      </c>
      <c r="AT216" s="181" t="s">
        <v>71</v>
      </c>
      <c r="AU216" s="181" t="s">
        <v>80</v>
      </c>
      <c r="AY216" s="180" t="s">
        <v>117</v>
      </c>
      <c r="BK216" s="182">
        <f>SUM(BK217:BK250)</f>
        <v>0</v>
      </c>
    </row>
    <row r="217" spans="1:65" s="2" customFormat="1" ht="16.5" customHeight="1">
      <c r="A217" s="36"/>
      <c r="B217" s="37"/>
      <c r="C217" s="185" t="s">
        <v>255</v>
      </c>
      <c r="D217" s="185" t="s">
        <v>120</v>
      </c>
      <c r="E217" s="186" t="s">
        <v>256</v>
      </c>
      <c r="F217" s="187" t="s">
        <v>257</v>
      </c>
      <c r="G217" s="188" t="s">
        <v>258</v>
      </c>
      <c r="H217" s="189">
        <v>7.416</v>
      </c>
      <c r="I217" s="190"/>
      <c r="J217" s="191">
        <f>ROUND(I217*H217,2)</f>
        <v>0</v>
      </c>
      <c r="K217" s="187" t="s">
        <v>124</v>
      </c>
      <c r="L217" s="41"/>
      <c r="M217" s="192" t="s">
        <v>19</v>
      </c>
      <c r="N217" s="193" t="s">
        <v>43</v>
      </c>
      <c r="O217" s="66"/>
      <c r="P217" s="194">
        <f>O217*H217</f>
        <v>0</v>
      </c>
      <c r="Q217" s="194">
        <v>0.0007</v>
      </c>
      <c r="R217" s="194">
        <f>Q217*H217</f>
        <v>0.0051912</v>
      </c>
      <c r="S217" s="194">
        <v>0</v>
      </c>
      <c r="T217" s="195">
        <f>S217*H217</f>
        <v>0</v>
      </c>
      <c r="U217" s="36"/>
      <c r="V217" s="36"/>
      <c r="W217" s="36"/>
      <c r="X217" s="36"/>
      <c r="Y217" s="36"/>
      <c r="Z217" s="36"/>
      <c r="AA217" s="36"/>
      <c r="AB217" s="36"/>
      <c r="AC217" s="36"/>
      <c r="AD217" s="36"/>
      <c r="AE217" s="36"/>
      <c r="AR217" s="196" t="s">
        <v>125</v>
      </c>
      <c r="AT217" s="196" t="s">
        <v>120</v>
      </c>
      <c r="AU217" s="196" t="s">
        <v>82</v>
      </c>
      <c r="AY217" s="19" t="s">
        <v>117</v>
      </c>
      <c r="BE217" s="197">
        <f>IF(N217="základní",J217,0)</f>
        <v>0</v>
      </c>
      <c r="BF217" s="197">
        <f>IF(N217="snížená",J217,0)</f>
        <v>0</v>
      </c>
      <c r="BG217" s="197">
        <f>IF(N217="zákl. přenesená",J217,0)</f>
        <v>0</v>
      </c>
      <c r="BH217" s="197">
        <f>IF(N217="sníž. přenesená",J217,0)</f>
        <v>0</v>
      </c>
      <c r="BI217" s="197">
        <f>IF(N217="nulová",J217,0)</f>
        <v>0</v>
      </c>
      <c r="BJ217" s="19" t="s">
        <v>80</v>
      </c>
      <c r="BK217" s="197">
        <f>ROUND(I217*H217,2)</f>
        <v>0</v>
      </c>
      <c r="BL217" s="19" t="s">
        <v>125</v>
      </c>
      <c r="BM217" s="196" t="s">
        <v>259</v>
      </c>
    </row>
    <row r="218" spans="1:47" s="2" customFormat="1" ht="126.75">
      <c r="A218" s="36"/>
      <c r="B218" s="37"/>
      <c r="C218" s="38"/>
      <c r="D218" s="198" t="s">
        <v>127</v>
      </c>
      <c r="E218" s="38"/>
      <c r="F218" s="199" t="s">
        <v>260</v>
      </c>
      <c r="G218" s="38"/>
      <c r="H218" s="38"/>
      <c r="I218" s="106"/>
      <c r="J218" s="38"/>
      <c r="K218" s="38"/>
      <c r="L218" s="41"/>
      <c r="M218" s="200"/>
      <c r="N218" s="201"/>
      <c r="O218" s="66"/>
      <c r="P218" s="66"/>
      <c r="Q218" s="66"/>
      <c r="R218" s="66"/>
      <c r="S218" s="66"/>
      <c r="T218" s="67"/>
      <c r="U218" s="36"/>
      <c r="V218" s="36"/>
      <c r="W218" s="36"/>
      <c r="X218" s="36"/>
      <c r="Y218" s="36"/>
      <c r="Z218" s="36"/>
      <c r="AA218" s="36"/>
      <c r="AB218" s="36"/>
      <c r="AC218" s="36"/>
      <c r="AD218" s="36"/>
      <c r="AE218" s="36"/>
      <c r="AT218" s="19" t="s">
        <v>127</v>
      </c>
      <c r="AU218" s="19" t="s">
        <v>82</v>
      </c>
    </row>
    <row r="219" spans="1:65" s="2" customFormat="1" ht="16.5" customHeight="1">
      <c r="A219" s="36"/>
      <c r="B219" s="37"/>
      <c r="C219" s="245" t="s">
        <v>261</v>
      </c>
      <c r="D219" s="245" t="s">
        <v>262</v>
      </c>
      <c r="E219" s="246" t="s">
        <v>263</v>
      </c>
      <c r="F219" s="247" t="s">
        <v>264</v>
      </c>
      <c r="G219" s="248" t="s">
        <v>258</v>
      </c>
      <c r="H219" s="249">
        <v>1</v>
      </c>
      <c r="I219" s="250"/>
      <c r="J219" s="251">
        <f>ROUND(I219*H219,2)</f>
        <v>0</v>
      </c>
      <c r="K219" s="247" t="s">
        <v>124</v>
      </c>
      <c r="L219" s="252"/>
      <c r="M219" s="253" t="s">
        <v>19</v>
      </c>
      <c r="N219" s="254" t="s">
        <v>43</v>
      </c>
      <c r="O219" s="66"/>
      <c r="P219" s="194">
        <f>O219*H219</f>
        <v>0</v>
      </c>
      <c r="Q219" s="194">
        <v>0.004</v>
      </c>
      <c r="R219" s="194">
        <f>Q219*H219</f>
        <v>0.004</v>
      </c>
      <c r="S219" s="194">
        <v>0</v>
      </c>
      <c r="T219" s="195">
        <f>S219*H219</f>
        <v>0</v>
      </c>
      <c r="U219" s="36"/>
      <c r="V219" s="36"/>
      <c r="W219" s="36"/>
      <c r="X219" s="36"/>
      <c r="Y219" s="36"/>
      <c r="Z219" s="36"/>
      <c r="AA219" s="36"/>
      <c r="AB219" s="36"/>
      <c r="AC219" s="36"/>
      <c r="AD219" s="36"/>
      <c r="AE219" s="36"/>
      <c r="AR219" s="196" t="s">
        <v>196</v>
      </c>
      <c r="AT219" s="196" t="s">
        <v>262</v>
      </c>
      <c r="AU219" s="196" t="s">
        <v>82</v>
      </c>
      <c r="AY219" s="19" t="s">
        <v>117</v>
      </c>
      <c r="BE219" s="197">
        <f>IF(N219="základní",J219,0)</f>
        <v>0</v>
      </c>
      <c r="BF219" s="197">
        <f>IF(N219="snížená",J219,0)</f>
        <v>0</v>
      </c>
      <c r="BG219" s="197">
        <f>IF(N219="zákl. přenesená",J219,0)</f>
        <v>0</v>
      </c>
      <c r="BH219" s="197">
        <f>IF(N219="sníž. přenesená",J219,0)</f>
        <v>0</v>
      </c>
      <c r="BI219" s="197">
        <f>IF(N219="nulová",J219,0)</f>
        <v>0</v>
      </c>
      <c r="BJ219" s="19" t="s">
        <v>80</v>
      </c>
      <c r="BK219" s="197">
        <f>ROUND(I219*H219,2)</f>
        <v>0</v>
      </c>
      <c r="BL219" s="19" t="s">
        <v>125</v>
      </c>
      <c r="BM219" s="196" t="s">
        <v>265</v>
      </c>
    </row>
    <row r="220" spans="2:51" s="14" customFormat="1" ht="11.25">
      <c r="B220" s="212"/>
      <c r="C220" s="213"/>
      <c r="D220" s="198" t="s">
        <v>129</v>
      </c>
      <c r="E220" s="214" t="s">
        <v>19</v>
      </c>
      <c r="F220" s="215" t="s">
        <v>266</v>
      </c>
      <c r="G220" s="213"/>
      <c r="H220" s="216">
        <v>1</v>
      </c>
      <c r="I220" s="217"/>
      <c r="J220" s="213"/>
      <c r="K220" s="213"/>
      <c r="L220" s="218"/>
      <c r="M220" s="219"/>
      <c r="N220" s="220"/>
      <c r="O220" s="220"/>
      <c r="P220" s="220"/>
      <c r="Q220" s="220"/>
      <c r="R220" s="220"/>
      <c r="S220" s="220"/>
      <c r="T220" s="221"/>
      <c r="AT220" s="222" t="s">
        <v>129</v>
      </c>
      <c r="AU220" s="222" t="s">
        <v>82</v>
      </c>
      <c r="AV220" s="14" t="s">
        <v>82</v>
      </c>
      <c r="AW220" s="14" t="s">
        <v>33</v>
      </c>
      <c r="AX220" s="14" t="s">
        <v>72</v>
      </c>
      <c r="AY220" s="222" t="s">
        <v>117</v>
      </c>
    </row>
    <row r="221" spans="2:51" s="15" customFormat="1" ht="11.25">
      <c r="B221" s="223"/>
      <c r="C221" s="224"/>
      <c r="D221" s="198" t="s">
        <v>129</v>
      </c>
      <c r="E221" s="225" t="s">
        <v>19</v>
      </c>
      <c r="F221" s="226" t="s">
        <v>132</v>
      </c>
      <c r="G221" s="224"/>
      <c r="H221" s="227">
        <v>1</v>
      </c>
      <c r="I221" s="228"/>
      <c r="J221" s="224"/>
      <c r="K221" s="224"/>
      <c r="L221" s="229"/>
      <c r="M221" s="230"/>
      <c r="N221" s="231"/>
      <c r="O221" s="231"/>
      <c r="P221" s="231"/>
      <c r="Q221" s="231"/>
      <c r="R221" s="231"/>
      <c r="S221" s="231"/>
      <c r="T221" s="232"/>
      <c r="AT221" s="233" t="s">
        <v>129</v>
      </c>
      <c r="AU221" s="233" t="s">
        <v>82</v>
      </c>
      <c r="AV221" s="15" t="s">
        <v>125</v>
      </c>
      <c r="AW221" s="15" t="s">
        <v>33</v>
      </c>
      <c r="AX221" s="15" t="s">
        <v>80</v>
      </c>
      <c r="AY221" s="233" t="s">
        <v>117</v>
      </c>
    </row>
    <row r="222" spans="1:65" s="2" customFormat="1" ht="16.5" customHeight="1">
      <c r="A222" s="36"/>
      <c r="B222" s="37"/>
      <c r="C222" s="245" t="s">
        <v>267</v>
      </c>
      <c r="D222" s="245" t="s">
        <v>262</v>
      </c>
      <c r="E222" s="246" t="s">
        <v>268</v>
      </c>
      <c r="F222" s="247" t="s">
        <v>269</v>
      </c>
      <c r="G222" s="248" t="s">
        <v>258</v>
      </c>
      <c r="H222" s="249">
        <v>1</v>
      </c>
      <c r="I222" s="250"/>
      <c r="J222" s="251">
        <f>ROUND(I222*H222,2)</f>
        <v>0</v>
      </c>
      <c r="K222" s="247" t="s">
        <v>124</v>
      </c>
      <c r="L222" s="252"/>
      <c r="M222" s="253" t="s">
        <v>19</v>
      </c>
      <c r="N222" s="254" t="s">
        <v>43</v>
      </c>
      <c r="O222" s="66"/>
      <c r="P222" s="194">
        <f>O222*H222</f>
        <v>0</v>
      </c>
      <c r="Q222" s="194">
        <v>0.0061</v>
      </c>
      <c r="R222" s="194">
        <f>Q222*H222</f>
        <v>0.0061</v>
      </c>
      <c r="S222" s="194">
        <v>0</v>
      </c>
      <c r="T222" s="195">
        <f>S222*H222</f>
        <v>0</v>
      </c>
      <c r="U222" s="36"/>
      <c r="V222" s="36"/>
      <c r="W222" s="36"/>
      <c r="X222" s="36"/>
      <c r="Y222" s="36"/>
      <c r="Z222" s="36"/>
      <c r="AA222" s="36"/>
      <c r="AB222" s="36"/>
      <c r="AC222" s="36"/>
      <c r="AD222" s="36"/>
      <c r="AE222" s="36"/>
      <c r="AR222" s="196" t="s">
        <v>196</v>
      </c>
      <c r="AT222" s="196" t="s">
        <v>262</v>
      </c>
      <c r="AU222" s="196" t="s">
        <v>82</v>
      </c>
      <c r="AY222" s="19" t="s">
        <v>117</v>
      </c>
      <c r="BE222" s="197">
        <f>IF(N222="základní",J222,0)</f>
        <v>0</v>
      </c>
      <c r="BF222" s="197">
        <f>IF(N222="snížená",J222,0)</f>
        <v>0</v>
      </c>
      <c r="BG222" s="197">
        <f>IF(N222="zákl. přenesená",J222,0)</f>
        <v>0</v>
      </c>
      <c r="BH222" s="197">
        <f>IF(N222="sníž. přenesená",J222,0)</f>
        <v>0</v>
      </c>
      <c r="BI222" s="197">
        <f>IF(N222="nulová",J222,0)</f>
        <v>0</v>
      </c>
      <c r="BJ222" s="19" t="s">
        <v>80</v>
      </c>
      <c r="BK222" s="197">
        <f>ROUND(I222*H222,2)</f>
        <v>0</v>
      </c>
      <c r="BL222" s="19" t="s">
        <v>125</v>
      </c>
      <c r="BM222" s="196" t="s">
        <v>270</v>
      </c>
    </row>
    <row r="223" spans="1:65" s="2" customFormat="1" ht="16.5" customHeight="1">
      <c r="A223" s="36"/>
      <c r="B223" s="37"/>
      <c r="C223" s="185" t="s">
        <v>271</v>
      </c>
      <c r="D223" s="185" t="s">
        <v>120</v>
      </c>
      <c r="E223" s="186" t="s">
        <v>272</v>
      </c>
      <c r="F223" s="187" t="s">
        <v>273</v>
      </c>
      <c r="G223" s="188" t="s">
        <v>148</v>
      </c>
      <c r="H223" s="189">
        <v>20.5</v>
      </c>
      <c r="I223" s="190"/>
      <c r="J223" s="191">
        <f>ROUND(I223*H223,2)</f>
        <v>0</v>
      </c>
      <c r="K223" s="187" t="s">
        <v>124</v>
      </c>
      <c r="L223" s="41"/>
      <c r="M223" s="192" t="s">
        <v>19</v>
      </c>
      <c r="N223" s="193" t="s">
        <v>43</v>
      </c>
      <c r="O223" s="66"/>
      <c r="P223" s="194">
        <f>O223*H223</f>
        <v>0</v>
      </c>
      <c r="Q223" s="194">
        <v>3.6E-05</v>
      </c>
      <c r="R223" s="194">
        <f>Q223*H223</f>
        <v>0.000738</v>
      </c>
      <c r="S223" s="194">
        <v>0</v>
      </c>
      <c r="T223" s="195">
        <f>S223*H223</f>
        <v>0</v>
      </c>
      <c r="U223" s="36"/>
      <c r="V223" s="36"/>
      <c r="W223" s="36"/>
      <c r="X223" s="36"/>
      <c r="Y223" s="36"/>
      <c r="Z223" s="36"/>
      <c r="AA223" s="36"/>
      <c r="AB223" s="36"/>
      <c r="AC223" s="36"/>
      <c r="AD223" s="36"/>
      <c r="AE223" s="36"/>
      <c r="AR223" s="196" t="s">
        <v>125</v>
      </c>
      <c r="AT223" s="196" t="s">
        <v>120</v>
      </c>
      <c r="AU223" s="196" t="s">
        <v>82</v>
      </c>
      <c r="AY223" s="19" t="s">
        <v>117</v>
      </c>
      <c r="BE223" s="197">
        <f>IF(N223="základní",J223,0)</f>
        <v>0</v>
      </c>
      <c r="BF223" s="197">
        <f>IF(N223="snížená",J223,0)</f>
        <v>0</v>
      </c>
      <c r="BG223" s="197">
        <f>IF(N223="zákl. přenesená",J223,0)</f>
        <v>0</v>
      </c>
      <c r="BH223" s="197">
        <f>IF(N223="sníž. přenesená",J223,0)</f>
        <v>0</v>
      </c>
      <c r="BI223" s="197">
        <f>IF(N223="nulová",J223,0)</f>
        <v>0</v>
      </c>
      <c r="BJ223" s="19" t="s">
        <v>80</v>
      </c>
      <c r="BK223" s="197">
        <f>ROUND(I223*H223,2)</f>
        <v>0</v>
      </c>
      <c r="BL223" s="19" t="s">
        <v>125</v>
      </c>
      <c r="BM223" s="196" t="s">
        <v>274</v>
      </c>
    </row>
    <row r="224" spans="1:47" s="2" customFormat="1" ht="107.25">
      <c r="A224" s="36"/>
      <c r="B224" s="37"/>
      <c r="C224" s="38"/>
      <c r="D224" s="198" t="s">
        <v>127</v>
      </c>
      <c r="E224" s="38"/>
      <c r="F224" s="199" t="s">
        <v>275</v>
      </c>
      <c r="G224" s="38"/>
      <c r="H224" s="38"/>
      <c r="I224" s="106"/>
      <c r="J224" s="38"/>
      <c r="K224" s="38"/>
      <c r="L224" s="41"/>
      <c r="M224" s="200"/>
      <c r="N224" s="201"/>
      <c r="O224" s="66"/>
      <c r="P224" s="66"/>
      <c r="Q224" s="66"/>
      <c r="R224" s="66"/>
      <c r="S224" s="66"/>
      <c r="T224" s="67"/>
      <c r="U224" s="36"/>
      <c r="V224" s="36"/>
      <c r="W224" s="36"/>
      <c r="X224" s="36"/>
      <c r="Y224" s="36"/>
      <c r="Z224" s="36"/>
      <c r="AA224" s="36"/>
      <c r="AB224" s="36"/>
      <c r="AC224" s="36"/>
      <c r="AD224" s="36"/>
      <c r="AE224" s="36"/>
      <c r="AT224" s="19" t="s">
        <v>127</v>
      </c>
      <c r="AU224" s="19" t="s">
        <v>82</v>
      </c>
    </row>
    <row r="225" spans="2:51" s="14" customFormat="1" ht="11.25">
      <c r="B225" s="212"/>
      <c r="C225" s="213"/>
      <c r="D225" s="198" t="s">
        <v>129</v>
      </c>
      <c r="E225" s="214" t="s">
        <v>19</v>
      </c>
      <c r="F225" s="215" t="s">
        <v>276</v>
      </c>
      <c r="G225" s="213"/>
      <c r="H225" s="216">
        <v>20.5</v>
      </c>
      <c r="I225" s="217"/>
      <c r="J225" s="213"/>
      <c r="K225" s="213"/>
      <c r="L225" s="218"/>
      <c r="M225" s="219"/>
      <c r="N225" s="220"/>
      <c r="O225" s="220"/>
      <c r="P225" s="220"/>
      <c r="Q225" s="220"/>
      <c r="R225" s="220"/>
      <c r="S225" s="220"/>
      <c r="T225" s="221"/>
      <c r="AT225" s="222" t="s">
        <v>129</v>
      </c>
      <c r="AU225" s="222" t="s">
        <v>82</v>
      </c>
      <c r="AV225" s="14" t="s">
        <v>82</v>
      </c>
      <c r="AW225" s="14" t="s">
        <v>33</v>
      </c>
      <c r="AX225" s="14" t="s">
        <v>72</v>
      </c>
      <c r="AY225" s="222" t="s">
        <v>117</v>
      </c>
    </row>
    <row r="226" spans="2:51" s="15" customFormat="1" ht="11.25">
      <c r="B226" s="223"/>
      <c r="C226" s="224"/>
      <c r="D226" s="198" t="s">
        <v>129</v>
      </c>
      <c r="E226" s="225" t="s">
        <v>19</v>
      </c>
      <c r="F226" s="226" t="s">
        <v>132</v>
      </c>
      <c r="G226" s="224"/>
      <c r="H226" s="227">
        <v>20.5</v>
      </c>
      <c r="I226" s="228"/>
      <c r="J226" s="224"/>
      <c r="K226" s="224"/>
      <c r="L226" s="229"/>
      <c r="M226" s="230"/>
      <c r="N226" s="231"/>
      <c r="O226" s="231"/>
      <c r="P226" s="231"/>
      <c r="Q226" s="231"/>
      <c r="R226" s="231"/>
      <c r="S226" s="231"/>
      <c r="T226" s="232"/>
      <c r="AT226" s="233" t="s">
        <v>129</v>
      </c>
      <c r="AU226" s="233" t="s">
        <v>82</v>
      </c>
      <c r="AV226" s="15" t="s">
        <v>125</v>
      </c>
      <c r="AW226" s="15" t="s">
        <v>33</v>
      </c>
      <c r="AX226" s="15" t="s">
        <v>80</v>
      </c>
      <c r="AY226" s="233" t="s">
        <v>117</v>
      </c>
    </row>
    <row r="227" spans="1:65" s="2" customFormat="1" ht="24" customHeight="1">
      <c r="A227" s="36"/>
      <c r="B227" s="37"/>
      <c r="C227" s="185" t="s">
        <v>277</v>
      </c>
      <c r="D227" s="185" t="s">
        <v>120</v>
      </c>
      <c r="E227" s="186" t="s">
        <v>278</v>
      </c>
      <c r="F227" s="187" t="s">
        <v>279</v>
      </c>
      <c r="G227" s="188" t="s">
        <v>148</v>
      </c>
      <c r="H227" s="189">
        <v>20.5</v>
      </c>
      <c r="I227" s="190"/>
      <c r="J227" s="191">
        <f>ROUND(I227*H227,2)</f>
        <v>0</v>
      </c>
      <c r="K227" s="187" t="s">
        <v>124</v>
      </c>
      <c r="L227" s="41"/>
      <c r="M227" s="192" t="s">
        <v>19</v>
      </c>
      <c r="N227" s="193" t="s">
        <v>43</v>
      </c>
      <c r="O227" s="66"/>
      <c r="P227" s="194">
        <f>O227*H227</f>
        <v>0</v>
      </c>
      <c r="Q227" s="194">
        <v>0.20218872</v>
      </c>
      <c r="R227" s="194">
        <f>Q227*H227</f>
        <v>4.14486876</v>
      </c>
      <c r="S227" s="194">
        <v>0</v>
      </c>
      <c r="T227" s="195">
        <f>S227*H227</f>
        <v>0</v>
      </c>
      <c r="U227" s="36"/>
      <c r="V227" s="36"/>
      <c r="W227" s="36"/>
      <c r="X227" s="36"/>
      <c r="Y227" s="36"/>
      <c r="Z227" s="36"/>
      <c r="AA227" s="36"/>
      <c r="AB227" s="36"/>
      <c r="AC227" s="36"/>
      <c r="AD227" s="36"/>
      <c r="AE227" s="36"/>
      <c r="AR227" s="196" t="s">
        <v>125</v>
      </c>
      <c r="AT227" s="196" t="s">
        <v>120</v>
      </c>
      <c r="AU227" s="196" t="s">
        <v>82</v>
      </c>
      <c r="AY227" s="19" t="s">
        <v>117</v>
      </c>
      <c r="BE227" s="197">
        <f>IF(N227="základní",J227,0)</f>
        <v>0</v>
      </c>
      <c r="BF227" s="197">
        <f>IF(N227="snížená",J227,0)</f>
        <v>0</v>
      </c>
      <c r="BG227" s="197">
        <f>IF(N227="zákl. přenesená",J227,0)</f>
        <v>0</v>
      </c>
      <c r="BH227" s="197">
        <f>IF(N227="sníž. přenesená",J227,0)</f>
        <v>0</v>
      </c>
      <c r="BI227" s="197">
        <f>IF(N227="nulová",J227,0)</f>
        <v>0</v>
      </c>
      <c r="BJ227" s="19" t="s">
        <v>80</v>
      </c>
      <c r="BK227" s="197">
        <f>ROUND(I227*H227,2)</f>
        <v>0</v>
      </c>
      <c r="BL227" s="19" t="s">
        <v>125</v>
      </c>
      <c r="BM227" s="196" t="s">
        <v>280</v>
      </c>
    </row>
    <row r="228" spans="1:47" s="2" customFormat="1" ht="87.75">
      <c r="A228" s="36"/>
      <c r="B228" s="37"/>
      <c r="C228" s="38"/>
      <c r="D228" s="198" t="s">
        <v>127</v>
      </c>
      <c r="E228" s="38"/>
      <c r="F228" s="199" t="s">
        <v>281</v>
      </c>
      <c r="G228" s="38"/>
      <c r="H228" s="38"/>
      <c r="I228" s="106"/>
      <c r="J228" s="38"/>
      <c r="K228" s="38"/>
      <c r="L228" s="41"/>
      <c r="M228" s="200"/>
      <c r="N228" s="201"/>
      <c r="O228" s="66"/>
      <c r="P228" s="66"/>
      <c r="Q228" s="66"/>
      <c r="R228" s="66"/>
      <c r="S228" s="66"/>
      <c r="T228" s="67"/>
      <c r="U228" s="36"/>
      <c r="V228" s="36"/>
      <c r="W228" s="36"/>
      <c r="X228" s="36"/>
      <c r="Y228" s="36"/>
      <c r="Z228" s="36"/>
      <c r="AA228" s="36"/>
      <c r="AB228" s="36"/>
      <c r="AC228" s="36"/>
      <c r="AD228" s="36"/>
      <c r="AE228" s="36"/>
      <c r="AT228" s="19" t="s">
        <v>127</v>
      </c>
      <c r="AU228" s="19" t="s">
        <v>82</v>
      </c>
    </row>
    <row r="229" spans="2:51" s="14" customFormat="1" ht="11.25">
      <c r="B229" s="212"/>
      <c r="C229" s="213"/>
      <c r="D229" s="198" t="s">
        <v>129</v>
      </c>
      <c r="E229" s="214" t="s">
        <v>19</v>
      </c>
      <c r="F229" s="215" t="s">
        <v>276</v>
      </c>
      <c r="G229" s="213"/>
      <c r="H229" s="216">
        <v>20.5</v>
      </c>
      <c r="I229" s="217"/>
      <c r="J229" s="213"/>
      <c r="K229" s="213"/>
      <c r="L229" s="218"/>
      <c r="M229" s="219"/>
      <c r="N229" s="220"/>
      <c r="O229" s="220"/>
      <c r="P229" s="220"/>
      <c r="Q229" s="220"/>
      <c r="R229" s="220"/>
      <c r="S229" s="220"/>
      <c r="T229" s="221"/>
      <c r="AT229" s="222" t="s">
        <v>129</v>
      </c>
      <c r="AU229" s="222" t="s">
        <v>82</v>
      </c>
      <c r="AV229" s="14" t="s">
        <v>82</v>
      </c>
      <c r="AW229" s="14" t="s">
        <v>33</v>
      </c>
      <c r="AX229" s="14" t="s">
        <v>72</v>
      </c>
      <c r="AY229" s="222" t="s">
        <v>117</v>
      </c>
    </row>
    <row r="230" spans="2:51" s="15" customFormat="1" ht="11.25">
      <c r="B230" s="223"/>
      <c r="C230" s="224"/>
      <c r="D230" s="198" t="s">
        <v>129</v>
      </c>
      <c r="E230" s="225" t="s">
        <v>19</v>
      </c>
      <c r="F230" s="226" t="s">
        <v>132</v>
      </c>
      <c r="G230" s="224"/>
      <c r="H230" s="227">
        <v>20.5</v>
      </c>
      <c r="I230" s="228"/>
      <c r="J230" s="224"/>
      <c r="K230" s="224"/>
      <c r="L230" s="229"/>
      <c r="M230" s="230"/>
      <c r="N230" s="231"/>
      <c r="O230" s="231"/>
      <c r="P230" s="231"/>
      <c r="Q230" s="231"/>
      <c r="R230" s="231"/>
      <c r="S230" s="231"/>
      <c r="T230" s="232"/>
      <c r="AT230" s="233" t="s">
        <v>129</v>
      </c>
      <c r="AU230" s="233" t="s">
        <v>82</v>
      </c>
      <c r="AV230" s="15" t="s">
        <v>125</v>
      </c>
      <c r="AW230" s="15" t="s">
        <v>33</v>
      </c>
      <c r="AX230" s="15" t="s">
        <v>80</v>
      </c>
      <c r="AY230" s="233" t="s">
        <v>117</v>
      </c>
    </row>
    <row r="231" spans="1:65" s="2" customFormat="1" ht="16.5" customHeight="1">
      <c r="A231" s="36"/>
      <c r="B231" s="37"/>
      <c r="C231" s="245" t="s">
        <v>282</v>
      </c>
      <c r="D231" s="245" t="s">
        <v>262</v>
      </c>
      <c r="E231" s="246" t="s">
        <v>283</v>
      </c>
      <c r="F231" s="247" t="s">
        <v>284</v>
      </c>
      <c r="G231" s="248" t="s">
        <v>148</v>
      </c>
      <c r="H231" s="249">
        <v>22.55</v>
      </c>
      <c r="I231" s="250"/>
      <c r="J231" s="251">
        <f>ROUND(I231*H231,2)</f>
        <v>0</v>
      </c>
      <c r="K231" s="247" t="s">
        <v>124</v>
      </c>
      <c r="L231" s="252"/>
      <c r="M231" s="253" t="s">
        <v>19</v>
      </c>
      <c r="N231" s="254" t="s">
        <v>43</v>
      </c>
      <c r="O231" s="66"/>
      <c r="P231" s="194">
        <f>O231*H231</f>
        <v>0</v>
      </c>
      <c r="Q231" s="194">
        <v>0.102</v>
      </c>
      <c r="R231" s="194">
        <f>Q231*H231</f>
        <v>2.3001</v>
      </c>
      <c r="S231" s="194">
        <v>0</v>
      </c>
      <c r="T231" s="195">
        <f>S231*H231</f>
        <v>0</v>
      </c>
      <c r="U231" s="36"/>
      <c r="V231" s="36"/>
      <c r="W231" s="36"/>
      <c r="X231" s="36"/>
      <c r="Y231" s="36"/>
      <c r="Z231" s="36"/>
      <c r="AA231" s="36"/>
      <c r="AB231" s="36"/>
      <c r="AC231" s="36"/>
      <c r="AD231" s="36"/>
      <c r="AE231" s="36"/>
      <c r="AR231" s="196" t="s">
        <v>196</v>
      </c>
      <c r="AT231" s="196" t="s">
        <v>262</v>
      </c>
      <c r="AU231" s="196" t="s">
        <v>82</v>
      </c>
      <c r="AY231" s="19" t="s">
        <v>117</v>
      </c>
      <c r="BE231" s="197">
        <f>IF(N231="základní",J231,0)</f>
        <v>0</v>
      </c>
      <c r="BF231" s="197">
        <f>IF(N231="snížená",J231,0)</f>
        <v>0</v>
      </c>
      <c r="BG231" s="197">
        <f>IF(N231="zákl. přenesená",J231,0)</f>
        <v>0</v>
      </c>
      <c r="BH231" s="197">
        <f>IF(N231="sníž. přenesená",J231,0)</f>
        <v>0</v>
      </c>
      <c r="BI231" s="197">
        <f>IF(N231="nulová",J231,0)</f>
        <v>0</v>
      </c>
      <c r="BJ231" s="19" t="s">
        <v>80</v>
      </c>
      <c r="BK231" s="197">
        <f>ROUND(I231*H231,2)</f>
        <v>0</v>
      </c>
      <c r="BL231" s="19" t="s">
        <v>125</v>
      </c>
      <c r="BM231" s="196" t="s">
        <v>285</v>
      </c>
    </row>
    <row r="232" spans="2:51" s="14" customFormat="1" ht="11.25">
      <c r="B232" s="212"/>
      <c r="C232" s="213"/>
      <c r="D232" s="198" t="s">
        <v>129</v>
      </c>
      <c r="E232" s="214" t="s">
        <v>19</v>
      </c>
      <c r="F232" s="215" t="s">
        <v>276</v>
      </c>
      <c r="G232" s="213"/>
      <c r="H232" s="216">
        <v>20.5</v>
      </c>
      <c r="I232" s="217"/>
      <c r="J232" s="213"/>
      <c r="K232" s="213"/>
      <c r="L232" s="218"/>
      <c r="M232" s="219"/>
      <c r="N232" s="220"/>
      <c r="O232" s="220"/>
      <c r="P232" s="220"/>
      <c r="Q232" s="220"/>
      <c r="R232" s="220"/>
      <c r="S232" s="220"/>
      <c r="T232" s="221"/>
      <c r="AT232" s="222" t="s">
        <v>129</v>
      </c>
      <c r="AU232" s="222" t="s">
        <v>82</v>
      </c>
      <c r="AV232" s="14" t="s">
        <v>82</v>
      </c>
      <c r="AW232" s="14" t="s">
        <v>33</v>
      </c>
      <c r="AX232" s="14" t="s">
        <v>72</v>
      </c>
      <c r="AY232" s="222" t="s">
        <v>117</v>
      </c>
    </row>
    <row r="233" spans="2:51" s="15" customFormat="1" ht="11.25">
      <c r="B233" s="223"/>
      <c r="C233" s="224"/>
      <c r="D233" s="198" t="s">
        <v>129</v>
      </c>
      <c r="E233" s="225" t="s">
        <v>19</v>
      </c>
      <c r="F233" s="226" t="s">
        <v>132</v>
      </c>
      <c r="G233" s="224"/>
      <c r="H233" s="227">
        <v>20.5</v>
      </c>
      <c r="I233" s="228"/>
      <c r="J233" s="224"/>
      <c r="K233" s="224"/>
      <c r="L233" s="229"/>
      <c r="M233" s="230"/>
      <c r="N233" s="231"/>
      <c r="O233" s="231"/>
      <c r="P233" s="231"/>
      <c r="Q233" s="231"/>
      <c r="R233" s="231"/>
      <c r="S233" s="231"/>
      <c r="T233" s="232"/>
      <c r="AT233" s="233" t="s">
        <v>129</v>
      </c>
      <c r="AU233" s="233" t="s">
        <v>82</v>
      </c>
      <c r="AV233" s="15" t="s">
        <v>125</v>
      </c>
      <c r="AW233" s="15" t="s">
        <v>33</v>
      </c>
      <c r="AX233" s="15" t="s">
        <v>80</v>
      </c>
      <c r="AY233" s="233" t="s">
        <v>117</v>
      </c>
    </row>
    <row r="234" spans="2:51" s="14" customFormat="1" ht="11.25">
      <c r="B234" s="212"/>
      <c r="C234" s="213"/>
      <c r="D234" s="198" t="s">
        <v>129</v>
      </c>
      <c r="E234" s="213"/>
      <c r="F234" s="215" t="s">
        <v>286</v>
      </c>
      <c r="G234" s="213"/>
      <c r="H234" s="216">
        <v>22.55</v>
      </c>
      <c r="I234" s="217"/>
      <c r="J234" s="213"/>
      <c r="K234" s="213"/>
      <c r="L234" s="218"/>
      <c r="M234" s="219"/>
      <c r="N234" s="220"/>
      <c r="O234" s="220"/>
      <c r="P234" s="220"/>
      <c r="Q234" s="220"/>
      <c r="R234" s="220"/>
      <c r="S234" s="220"/>
      <c r="T234" s="221"/>
      <c r="AT234" s="222" t="s">
        <v>129</v>
      </c>
      <c r="AU234" s="222" t="s">
        <v>82</v>
      </c>
      <c r="AV234" s="14" t="s">
        <v>82</v>
      </c>
      <c r="AW234" s="14" t="s">
        <v>4</v>
      </c>
      <c r="AX234" s="14" t="s">
        <v>80</v>
      </c>
      <c r="AY234" s="222" t="s">
        <v>117</v>
      </c>
    </row>
    <row r="235" spans="1:65" s="2" customFormat="1" ht="24" customHeight="1">
      <c r="A235" s="36"/>
      <c r="B235" s="37"/>
      <c r="C235" s="185" t="s">
        <v>287</v>
      </c>
      <c r="D235" s="185" t="s">
        <v>120</v>
      </c>
      <c r="E235" s="186" t="s">
        <v>288</v>
      </c>
      <c r="F235" s="187" t="s">
        <v>289</v>
      </c>
      <c r="G235" s="188" t="s">
        <v>148</v>
      </c>
      <c r="H235" s="189">
        <v>14.15</v>
      </c>
      <c r="I235" s="190"/>
      <c r="J235" s="191">
        <f>ROUND(I235*H235,2)</f>
        <v>0</v>
      </c>
      <c r="K235" s="187" t="s">
        <v>124</v>
      </c>
      <c r="L235" s="41"/>
      <c r="M235" s="192" t="s">
        <v>19</v>
      </c>
      <c r="N235" s="193" t="s">
        <v>43</v>
      </c>
      <c r="O235" s="66"/>
      <c r="P235" s="194">
        <f>O235*H235</f>
        <v>0</v>
      </c>
      <c r="Q235" s="194">
        <v>0.0003396</v>
      </c>
      <c r="R235" s="194">
        <f>Q235*H235</f>
        <v>0.00480534</v>
      </c>
      <c r="S235" s="194">
        <v>0</v>
      </c>
      <c r="T235" s="195">
        <f>S235*H235</f>
        <v>0</v>
      </c>
      <c r="U235" s="36"/>
      <c r="V235" s="36"/>
      <c r="W235" s="36"/>
      <c r="X235" s="36"/>
      <c r="Y235" s="36"/>
      <c r="Z235" s="36"/>
      <c r="AA235" s="36"/>
      <c r="AB235" s="36"/>
      <c r="AC235" s="36"/>
      <c r="AD235" s="36"/>
      <c r="AE235" s="36"/>
      <c r="AR235" s="196" t="s">
        <v>125</v>
      </c>
      <c r="AT235" s="196" t="s">
        <v>120</v>
      </c>
      <c r="AU235" s="196" t="s">
        <v>82</v>
      </c>
      <c r="AY235" s="19" t="s">
        <v>117</v>
      </c>
      <c r="BE235" s="197">
        <f>IF(N235="základní",J235,0)</f>
        <v>0</v>
      </c>
      <c r="BF235" s="197">
        <f>IF(N235="snížená",J235,0)</f>
        <v>0</v>
      </c>
      <c r="BG235" s="197">
        <f>IF(N235="zákl. přenesená",J235,0)</f>
        <v>0</v>
      </c>
      <c r="BH235" s="197">
        <f>IF(N235="sníž. přenesená",J235,0)</f>
        <v>0</v>
      </c>
      <c r="BI235" s="197">
        <f>IF(N235="nulová",J235,0)</f>
        <v>0</v>
      </c>
      <c r="BJ235" s="19" t="s">
        <v>80</v>
      </c>
      <c r="BK235" s="197">
        <f>ROUND(I235*H235,2)</f>
        <v>0</v>
      </c>
      <c r="BL235" s="19" t="s">
        <v>125</v>
      </c>
      <c r="BM235" s="196" t="s">
        <v>290</v>
      </c>
    </row>
    <row r="236" spans="1:47" s="2" customFormat="1" ht="39">
      <c r="A236" s="36"/>
      <c r="B236" s="37"/>
      <c r="C236" s="38"/>
      <c r="D236" s="198" t="s">
        <v>127</v>
      </c>
      <c r="E236" s="38"/>
      <c r="F236" s="199" t="s">
        <v>291</v>
      </c>
      <c r="G236" s="38"/>
      <c r="H236" s="38"/>
      <c r="I236" s="106"/>
      <c r="J236" s="38"/>
      <c r="K236" s="38"/>
      <c r="L236" s="41"/>
      <c r="M236" s="200"/>
      <c r="N236" s="201"/>
      <c r="O236" s="66"/>
      <c r="P236" s="66"/>
      <c r="Q236" s="66"/>
      <c r="R236" s="66"/>
      <c r="S236" s="66"/>
      <c r="T236" s="67"/>
      <c r="U236" s="36"/>
      <c r="V236" s="36"/>
      <c r="W236" s="36"/>
      <c r="X236" s="36"/>
      <c r="Y236" s="36"/>
      <c r="Z236" s="36"/>
      <c r="AA236" s="36"/>
      <c r="AB236" s="36"/>
      <c r="AC236" s="36"/>
      <c r="AD236" s="36"/>
      <c r="AE236" s="36"/>
      <c r="AT236" s="19" t="s">
        <v>127</v>
      </c>
      <c r="AU236" s="19" t="s">
        <v>82</v>
      </c>
    </row>
    <row r="237" spans="2:51" s="14" customFormat="1" ht="11.25">
      <c r="B237" s="212"/>
      <c r="C237" s="213"/>
      <c r="D237" s="198" t="s">
        <v>129</v>
      </c>
      <c r="E237" s="214" t="s">
        <v>19</v>
      </c>
      <c r="F237" s="215" t="s">
        <v>292</v>
      </c>
      <c r="G237" s="213"/>
      <c r="H237" s="216">
        <v>14.15</v>
      </c>
      <c r="I237" s="217"/>
      <c r="J237" s="213"/>
      <c r="K237" s="213"/>
      <c r="L237" s="218"/>
      <c r="M237" s="219"/>
      <c r="N237" s="220"/>
      <c r="O237" s="220"/>
      <c r="P237" s="220"/>
      <c r="Q237" s="220"/>
      <c r="R237" s="220"/>
      <c r="S237" s="220"/>
      <c r="T237" s="221"/>
      <c r="AT237" s="222" t="s">
        <v>129</v>
      </c>
      <c r="AU237" s="222" t="s">
        <v>82</v>
      </c>
      <c r="AV237" s="14" t="s">
        <v>82</v>
      </c>
      <c r="AW237" s="14" t="s">
        <v>33</v>
      </c>
      <c r="AX237" s="14" t="s">
        <v>72</v>
      </c>
      <c r="AY237" s="222" t="s">
        <v>117</v>
      </c>
    </row>
    <row r="238" spans="2:51" s="15" customFormat="1" ht="11.25">
      <c r="B238" s="223"/>
      <c r="C238" s="224"/>
      <c r="D238" s="198" t="s">
        <v>129</v>
      </c>
      <c r="E238" s="225" t="s">
        <v>19</v>
      </c>
      <c r="F238" s="226" t="s">
        <v>132</v>
      </c>
      <c r="G238" s="224"/>
      <c r="H238" s="227">
        <v>14.15</v>
      </c>
      <c r="I238" s="228"/>
      <c r="J238" s="224"/>
      <c r="K238" s="224"/>
      <c r="L238" s="229"/>
      <c r="M238" s="230"/>
      <c r="N238" s="231"/>
      <c r="O238" s="231"/>
      <c r="P238" s="231"/>
      <c r="Q238" s="231"/>
      <c r="R238" s="231"/>
      <c r="S238" s="231"/>
      <c r="T238" s="232"/>
      <c r="AT238" s="233" t="s">
        <v>129</v>
      </c>
      <c r="AU238" s="233" t="s">
        <v>82</v>
      </c>
      <c r="AV238" s="15" t="s">
        <v>125</v>
      </c>
      <c r="AW238" s="15" t="s">
        <v>33</v>
      </c>
      <c r="AX238" s="15" t="s">
        <v>80</v>
      </c>
      <c r="AY238" s="233" t="s">
        <v>117</v>
      </c>
    </row>
    <row r="239" spans="1:65" s="2" customFormat="1" ht="16.5" customHeight="1">
      <c r="A239" s="36"/>
      <c r="B239" s="37"/>
      <c r="C239" s="185" t="s">
        <v>7</v>
      </c>
      <c r="D239" s="185" t="s">
        <v>120</v>
      </c>
      <c r="E239" s="186" t="s">
        <v>293</v>
      </c>
      <c r="F239" s="187" t="s">
        <v>294</v>
      </c>
      <c r="G239" s="188" t="s">
        <v>148</v>
      </c>
      <c r="H239" s="189">
        <v>14.15</v>
      </c>
      <c r="I239" s="190"/>
      <c r="J239" s="191">
        <f>ROUND(I239*H239,2)</f>
        <v>0</v>
      </c>
      <c r="K239" s="187" t="s">
        <v>124</v>
      </c>
      <c r="L239" s="41"/>
      <c r="M239" s="192" t="s">
        <v>19</v>
      </c>
      <c r="N239" s="193" t="s">
        <v>43</v>
      </c>
      <c r="O239" s="66"/>
      <c r="P239" s="194">
        <f>O239*H239</f>
        <v>0</v>
      </c>
      <c r="Q239" s="194">
        <v>1.995E-06</v>
      </c>
      <c r="R239" s="194">
        <f>Q239*H239</f>
        <v>2.822925E-05</v>
      </c>
      <c r="S239" s="194">
        <v>0</v>
      </c>
      <c r="T239" s="195">
        <f>S239*H239</f>
        <v>0</v>
      </c>
      <c r="U239" s="36"/>
      <c r="V239" s="36"/>
      <c r="W239" s="36"/>
      <c r="X239" s="36"/>
      <c r="Y239" s="36"/>
      <c r="Z239" s="36"/>
      <c r="AA239" s="36"/>
      <c r="AB239" s="36"/>
      <c r="AC239" s="36"/>
      <c r="AD239" s="36"/>
      <c r="AE239" s="36"/>
      <c r="AR239" s="196" t="s">
        <v>125</v>
      </c>
      <c r="AT239" s="196" t="s">
        <v>120</v>
      </c>
      <c r="AU239" s="196" t="s">
        <v>82</v>
      </c>
      <c r="AY239" s="19" t="s">
        <v>117</v>
      </c>
      <c r="BE239" s="197">
        <f>IF(N239="základní",J239,0)</f>
        <v>0</v>
      </c>
      <c r="BF239" s="197">
        <f>IF(N239="snížená",J239,0)</f>
        <v>0</v>
      </c>
      <c r="BG239" s="197">
        <f>IF(N239="zákl. přenesená",J239,0)</f>
        <v>0</v>
      </c>
      <c r="BH239" s="197">
        <f>IF(N239="sníž. přenesená",J239,0)</f>
        <v>0</v>
      </c>
      <c r="BI239" s="197">
        <f>IF(N239="nulová",J239,0)</f>
        <v>0</v>
      </c>
      <c r="BJ239" s="19" t="s">
        <v>80</v>
      </c>
      <c r="BK239" s="197">
        <f>ROUND(I239*H239,2)</f>
        <v>0</v>
      </c>
      <c r="BL239" s="19" t="s">
        <v>125</v>
      </c>
      <c r="BM239" s="196" t="s">
        <v>295</v>
      </c>
    </row>
    <row r="240" spans="1:47" s="2" customFormat="1" ht="29.25">
      <c r="A240" s="36"/>
      <c r="B240" s="37"/>
      <c r="C240" s="38"/>
      <c r="D240" s="198" t="s">
        <v>127</v>
      </c>
      <c r="E240" s="38"/>
      <c r="F240" s="199" t="s">
        <v>296</v>
      </c>
      <c r="G240" s="38"/>
      <c r="H240" s="38"/>
      <c r="I240" s="106"/>
      <c r="J240" s="38"/>
      <c r="K240" s="38"/>
      <c r="L240" s="41"/>
      <c r="M240" s="200"/>
      <c r="N240" s="201"/>
      <c r="O240" s="66"/>
      <c r="P240" s="66"/>
      <c r="Q240" s="66"/>
      <c r="R240" s="66"/>
      <c r="S240" s="66"/>
      <c r="T240" s="67"/>
      <c r="U240" s="36"/>
      <c r="V240" s="36"/>
      <c r="W240" s="36"/>
      <c r="X240" s="36"/>
      <c r="Y240" s="36"/>
      <c r="Z240" s="36"/>
      <c r="AA240" s="36"/>
      <c r="AB240" s="36"/>
      <c r="AC240" s="36"/>
      <c r="AD240" s="36"/>
      <c r="AE240" s="36"/>
      <c r="AT240" s="19" t="s">
        <v>127</v>
      </c>
      <c r="AU240" s="19" t="s">
        <v>82</v>
      </c>
    </row>
    <row r="241" spans="2:51" s="14" customFormat="1" ht="11.25">
      <c r="B241" s="212"/>
      <c r="C241" s="213"/>
      <c r="D241" s="198" t="s">
        <v>129</v>
      </c>
      <c r="E241" s="214" t="s">
        <v>19</v>
      </c>
      <c r="F241" s="215" t="s">
        <v>292</v>
      </c>
      <c r="G241" s="213"/>
      <c r="H241" s="216">
        <v>14.15</v>
      </c>
      <c r="I241" s="217"/>
      <c r="J241" s="213"/>
      <c r="K241" s="213"/>
      <c r="L241" s="218"/>
      <c r="M241" s="219"/>
      <c r="N241" s="220"/>
      <c r="O241" s="220"/>
      <c r="P241" s="220"/>
      <c r="Q241" s="220"/>
      <c r="R241" s="220"/>
      <c r="S241" s="220"/>
      <c r="T241" s="221"/>
      <c r="AT241" s="222" t="s">
        <v>129</v>
      </c>
      <c r="AU241" s="222" t="s">
        <v>82</v>
      </c>
      <c r="AV241" s="14" t="s">
        <v>82</v>
      </c>
      <c r="AW241" s="14" t="s">
        <v>33</v>
      </c>
      <c r="AX241" s="14" t="s">
        <v>72</v>
      </c>
      <c r="AY241" s="222" t="s">
        <v>117</v>
      </c>
    </row>
    <row r="242" spans="2:51" s="15" customFormat="1" ht="11.25">
      <c r="B242" s="223"/>
      <c r="C242" s="224"/>
      <c r="D242" s="198" t="s">
        <v>129</v>
      </c>
      <c r="E242" s="225" t="s">
        <v>19</v>
      </c>
      <c r="F242" s="226" t="s">
        <v>132</v>
      </c>
      <c r="G242" s="224"/>
      <c r="H242" s="227">
        <v>14.15</v>
      </c>
      <c r="I242" s="228"/>
      <c r="J242" s="224"/>
      <c r="K242" s="224"/>
      <c r="L242" s="229"/>
      <c r="M242" s="230"/>
      <c r="N242" s="231"/>
      <c r="O242" s="231"/>
      <c r="P242" s="231"/>
      <c r="Q242" s="231"/>
      <c r="R242" s="231"/>
      <c r="S242" s="231"/>
      <c r="T242" s="232"/>
      <c r="AT242" s="233" t="s">
        <v>129</v>
      </c>
      <c r="AU242" s="233" t="s">
        <v>82</v>
      </c>
      <c r="AV242" s="15" t="s">
        <v>125</v>
      </c>
      <c r="AW242" s="15" t="s">
        <v>33</v>
      </c>
      <c r="AX242" s="15" t="s">
        <v>80</v>
      </c>
      <c r="AY242" s="233" t="s">
        <v>117</v>
      </c>
    </row>
    <row r="243" spans="1:65" s="2" customFormat="1" ht="24" customHeight="1">
      <c r="A243" s="36"/>
      <c r="B243" s="37"/>
      <c r="C243" s="185" t="s">
        <v>297</v>
      </c>
      <c r="D243" s="185" t="s">
        <v>120</v>
      </c>
      <c r="E243" s="186" t="s">
        <v>298</v>
      </c>
      <c r="F243" s="187" t="s">
        <v>299</v>
      </c>
      <c r="G243" s="188" t="s">
        <v>148</v>
      </c>
      <c r="H243" s="189">
        <v>21.202</v>
      </c>
      <c r="I243" s="190"/>
      <c r="J243" s="191">
        <f>ROUND(I243*H243,2)</f>
        <v>0</v>
      </c>
      <c r="K243" s="187" t="s">
        <v>124</v>
      </c>
      <c r="L243" s="41"/>
      <c r="M243" s="192" t="s">
        <v>19</v>
      </c>
      <c r="N243" s="193" t="s">
        <v>43</v>
      </c>
      <c r="O243" s="66"/>
      <c r="P243" s="194">
        <f>O243*H243</f>
        <v>0</v>
      </c>
      <c r="Q243" s="194">
        <v>0.1180808</v>
      </c>
      <c r="R243" s="194">
        <f>Q243*H243</f>
        <v>2.5035491216000003</v>
      </c>
      <c r="S243" s="194">
        <v>0</v>
      </c>
      <c r="T243" s="195">
        <f>S243*H243</f>
        <v>0</v>
      </c>
      <c r="U243" s="36"/>
      <c r="V243" s="36"/>
      <c r="W243" s="36"/>
      <c r="X243" s="36"/>
      <c r="Y243" s="36"/>
      <c r="Z243" s="36"/>
      <c r="AA243" s="36"/>
      <c r="AB243" s="36"/>
      <c r="AC243" s="36"/>
      <c r="AD243" s="36"/>
      <c r="AE243" s="36"/>
      <c r="AR243" s="196" t="s">
        <v>125</v>
      </c>
      <c r="AT243" s="196" t="s">
        <v>120</v>
      </c>
      <c r="AU243" s="196" t="s">
        <v>82</v>
      </c>
      <c r="AY243" s="19" t="s">
        <v>117</v>
      </c>
      <c r="BE243" s="197">
        <f>IF(N243="základní",J243,0)</f>
        <v>0</v>
      </c>
      <c r="BF243" s="197">
        <f>IF(N243="snížená",J243,0)</f>
        <v>0</v>
      </c>
      <c r="BG243" s="197">
        <f>IF(N243="zákl. přenesená",J243,0)</f>
        <v>0</v>
      </c>
      <c r="BH243" s="197">
        <f>IF(N243="sníž. přenesená",J243,0)</f>
        <v>0</v>
      </c>
      <c r="BI243" s="197">
        <f>IF(N243="nulová",J243,0)</f>
        <v>0</v>
      </c>
      <c r="BJ243" s="19" t="s">
        <v>80</v>
      </c>
      <c r="BK243" s="197">
        <f>ROUND(I243*H243,2)</f>
        <v>0</v>
      </c>
      <c r="BL243" s="19" t="s">
        <v>125</v>
      </c>
      <c r="BM243" s="196" t="s">
        <v>300</v>
      </c>
    </row>
    <row r="244" spans="1:47" s="2" customFormat="1" ht="87.75">
      <c r="A244" s="36"/>
      <c r="B244" s="37"/>
      <c r="C244" s="38"/>
      <c r="D244" s="198" t="s">
        <v>127</v>
      </c>
      <c r="E244" s="38"/>
      <c r="F244" s="199" t="s">
        <v>301</v>
      </c>
      <c r="G244" s="38"/>
      <c r="H244" s="38"/>
      <c r="I244" s="106"/>
      <c r="J244" s="38"/>
      <c r="K244" s="38"/>
      <c r="L244" s="41"/>
      <c r="M244" s="200"/>
      <c r="N244" s="201"/>
      <c r="O244" s="66"/>
      <c r="P244" s="66"/>
      <c r="Q244" s="66"/>
      <c r="R244" s="66"/>
      <c r="S244" s="66"/>
      <c r="T244" s="67"/>
      <c r="U244" s="36"/>
      <c r="V244" s="36"/>
      <c r="W244" s="36"/>
      <c r="X244" s="36"/>
      <c r="Y244" s="36"/>
      <c r="Z244" s="36"/>
      <c r="AA244" s="36"/>
      <c r="AB244" s="36"/>
      <c r="AC244" s="36"/>
      <c r="AD244" s="36"/>
      <c r="AE244" s="36"/>
      <c r="AT244" s="19" t="s">
        <v>127</v>
      </c>
      <c r="AU244" s="19" t="s">
        <v>82</v>
      </c>
    </row>
    <row r="245" spans="2:51" s="14" customFormat="1" ht="11.25">
      <c r="B245" s="212"/>
      <c r="C245" s="213"/>
      <c r="D245" s="198" t="s">
        <v>129</v>
      </c>
      <c r="E245" s="214" t="s">
        <v>19</v>
      </c>
      <c r="F245" s="215" t="s">
        <v>302</v>
      </c>
      <c r="G245" s="213"/>
      <c r="H245" s="216">
        <v>11.779</v>
      </c>
      <c r="I245" s="217"/>
      <c r="J245" s="213"/>
      <c r="K245" s="213"/>
      <c r="L245" s="218"/>
      <c r="M245" s="219"/>
      <c r="N245" s="220"/>
      <c r="O245" s="220"/>
      <c r="P245" s="220"/>
      <c r="Q245" s="220"/>
      <c r="R245" s="220"/>
      <c r="S245" s="220"/>
      <c r="T245" s="221"/>
      <c r="AT245" s="222" t="s">
        <v>129</v>
      </c>
      <c r="AU245" s="222" t="s">
        <v>82</v>
      </c>
      <c r="AV245" s="14" t="s">
        <v>82</v>
      </c>
      <c r="AW245" s="14" t="s">
        <v>33</v>
      </c>
      <c r="AX245" s="14" t="s">
        <v>72</v>
      </c>
      <c r="AY245" s="222" t="s">
        <v>117</v>
      </c>
    </row>
    <row r="246" spans="2:51" s="14" customFormat="1" ht="11.25">
      <c r="B246" s="212"/>
      <c r="C246" s="213"/>
      <c r="D246" s="198" t="s">
        <v>129</v>
      </c>
      <c r="E246" s="214" t="s">
        <v>19</v>
      </c>
      <c r="F246" s="215" t="s">
        <v>303</v>
      </c>
      <c r="G246" s="213"/>
      <c r="H246" s="216">
        <v>9.423</v>
      </c>
      <c r="I246" s="217"/>
      <c r="J246" s="213"/>
      <c r="K246" s="213"/>
      <c r="L246" s="218"/>
      <c r="M246" s="219"/>
      <c r="N246" s="220"/>
      <c r="O246" s="220"/>
      <c r="P246" s="220"/>
      <c r="Q246" s="220"/>
      <c r="R246" s="220"/>
      <c r="S246" s="220"/>
      <c r="T246" s="221"/>
      <c r="AT246" s="222" t="s">
        <v>129</v>
      </c>
      <c r="AU246" s="222" t="s">
        <v>82</v>
      </c>
      <c r="AV246" s="14" t="s">
        <v>82</v>
      </c>
      <c r="AW246" s="14" t="s">
        <v>33</v>
      </c>
      <c r="AX246" s="14" t="s">
        <v>72</v>
      </c>
      <c r="AY246" s="222" t="s">
        <v>117</v>
      </c>
    </row>
    <row r="247" spans="2:51" s="15" customFormat="1" ht="11.25">
      <c r="B247" s="223"/>
      <c r="C247" s="224"/>
      <c r="D247" s="198" t="s">
        <v>129</v>
      </c>
      <c r="E247" s="225" t="s">
        <v>19</v>
      </c>
      <c r="F247" s="226" t="s">
        <v>132</v>
      </c>
      <c r="G247" s="224"/>
      <c r="H247" s="227">
        <v>21.201999999999998</v>
      </c>
      <c r="I247" s="228"/>
      <c r="J247" s="224"/>
      <c r="K247" s="224"/>
      <c r="L247" s="229"/>
      <c r="M247" s="230"/>
      <c r="N247" s="231"/>
      <c r="O247" s="231"/>
      <c r="P247" s="231"/>
      <c r="Q247" s="231"/>
      <c r="R247" s="231"/>
      <c r="S247" s="231"/>
      <c r="T247" s="232"/>
      <c r="AT247" s="233" t="s">
        <v>129</v>
      </c>
      <c r="AU247" s="233" t="s">
        <v>82</v>
      </c>
      <c r="AV247" s="15" t="s">
        <v>125</v>
      </c>
      <c r="AW247" s="15" t="s">
        <v>33</v>
      </c>
      <c r="AX247" s="15" t="s">
        <v>80</v>
      </c>
      <c r="AY247" s="233" t="s">
        <v>117</v>
      </c>
    </row>
    <row r="248" spans="1:65" s="2" customFormat="1" ht="16.5" customHeight="1">
      <c r="A248" s="36"/>
      <c r="B248" s="37"/>
      <c r="C248" s="245" t="s">
        <v>304</v>
      </c>
      <c r="D248" s="245" t="s">
        <v>262</v>
      </c>
      <c r="E248" s="246" t="s">
        <v>305</v>
      </c>
      <c r="F248" s="247" t="s">
        <v>306</v>
      </c>
      <c r="G248" s="248" t="s">
        <v>258</v>
      </c>
      <c r="H248" s="249">
        <v>75.721</v>
      </c>
      <c r="I248" s="250"/>
      <c r="J248" s="251">
        <f>ROUND(I248*H248,2)</f>
        <v>0</v>
      </c>
      <c r="K248" s="247" t="s">
        <v>124</v>
      </c>
      <c r="L248" s="252"/>
      <c r="M248" s="253" t="s">
        <v>19</v>
      </c>
      <c r="N248" s="254" t="s">
        <v>43</v>
      </c>
      <c r="O248" s="66"/>
      <c r="P248" s="194">
        <f>O248*H248</f>
        <v>0</v>
      </c>
      <c r="Q248" s="194">
        <v>0.0095</v>
      </c>
      <c r="R248" s="194">
        <f>Q248*H248</f>
        <v>0.7193495</v>
      </c>
      <c r="S248" s="194">
        <v>0</v>
      </c>
      <c r="T248" s="195">
        <f>S248*H248</f>
        <v>0</v>
      </c>
      <c r="U248" s="36"/>
      <c r="V248" s="36"/>
      <c r="W248" s="36"/>
      <c r="X248" s="36"/>
      <c r="Y248" s="36"/>
      <c r="Z248" s="36"/>
      <c r="AA248" s="36"/>
      <c r="AB248" s="36"/>
      <c r="AC248" s="36"/>
      <c r="AD248" s="36"/>
      <c r="AE248" s="36"/>
      <c r="AR248" s="196" t="s">
        <v>196</v>
      </c>
      <c r="AT248" s="196" t="s">
        <v>262</v>
      </c>
      <c r="AU248" s="196" t="s">
        <v>82</v>
      </c>
      <c r="AY248" s="19" t="s">
        <v>117</v>
      </c>
      <c r="BE248" s="197">
        <f>IF(N248="základní",J248,0)</f>
        <v>0</v>
      </c>
      <c r="BF248" s="197">
        <f>IF(N248="snížená",J248,0)</f>
        <v>0</v>
      </c>
      <c r="BG248" s="197">
        <f>IF(N248="zákl. přenesená",J248,0)</f>
        <v>0</v>
      </c>
      <c r="BH248" s="197">
        <f>IF(N248="sníž. přenesená",J248,0)</f>
        <v>0</v>
      </c>
      <c r="BI248" s="197">
        <f>IF(N248="nulová",J248,0)</f>
        <v>0</v>
      </c>
      <c r="BJ248" s="19" t="s">
        <v>80</v>
      </c>
      <c r="BK248" s="197">
        <f>ROUND(I248*H248,2)</f>
        <v>0</v>
      </c>
      <c r="BL248" s="19" t="s">
        <v>125</v>
      </c>
      <c r="BM248" s="196" t="s">
        <v>307</v>
      </c>
    </row>
    <row r="249" spans="2:51" s="14" customFormat="1" ht="11.25">
      <c r="B249" s="212"/>
      <c r="C249" s="213"/>
      <c r="D249" s="198" t="s">
        <v>129</v>
      </c>
      <c r="E249" s="214" t="s">
        <v>19</v>
      </c>
      <c r="F249" s="215" t="s">
        <v>308</v>
      </c>
      <c r="G249" s="213"/>
      <c r="H249" s="216">
        <v>75.721</v>
      </c>
      <c r="I249" s="217"/>
      <c r="J249" s="213"/>
      <c r="K249" s="213"/>
      <c r="L249" s="218"/>
      <c r="M249" s="219"/>
      <c r="N249" s="220"/>
      <c r="O249" s="220"/>
      <c r="P249" s="220"/>
      <c r="Q249" s="220"/>
      <c r="R249" s="220"/>
      <c r="S249" s="220"/>
      <c r="T249" s="221"/>
      <c r="AT249" s="222" t="s">
        <v>129</v>
      </c>
      <c r="AU249" s="222" t="s">
        <v>82</v>
      </c>
      <c r="AV249" s="14" t="s">
        <v>82</v>
      </c>
      <c r="AW249" s="14" t="s">
        <v>33</v>
      </c>
      <c r="AX249" s="14" t="s">
        <v>72</v>
      </c>
      <c r="AY249" s="222" t="s">
        <v>117</v>
      </c>
    </row>
    <row r="250" spans="2:51" s="15" customFormat="1" ht="11.25">
      <c r="B250" s="223"/>
      <c r="C250" s="224"/>
      <c r="D250" s="198" t="s">
        <v>129</v>
      </c>
      <c r="E250" s="225" t="s">
        <v>19</v>
      </c>
      <c r="F250" s="226" t="s">
        <v>132</v>
      </c>
      <c r="G250" s="224"/>
      <c r="H250" s="227">
        <v>75.721</v>
      </c>
      <c r="I250" s="228"/>
      <c r="J250" s="224"/>
      <c r="K250" s="224"/>
      <c r="L250" s="229"/>
      <c r="M250" s="230"/>
      <c r="N250" s="231"/>
      <c r="O250" s="231"/>
      <c r="P250" s="231"/>
      <c r="Q250" s="231"/>
      <c r="R250" s="231"/>
      <c r="S250" s="231"/>
      <c r="T250" s="232"/>
      <c r="AT250" s="233" t="s">
        <v>129</v>
      </c>
      <c r="AU250" s="233" t="s">
        <v>82</v>
      </c>
      <c r="AV250" s="15" t="s">
        <v>125</v>
      </c>
      <c r="AW250" s="15" t="s">
        <v>33</v>
      </c>
      <c r="AX250" s="15" t="s">
        <v>80</v>
      </c>
      <c r="AY250" s="233" t="s">
        <v>117</v>
      </c>
    </row>
    <row r="251" spans="2:63" s="12" customFormat="1" ht="22.9" customHeight="1">
      <c r="B251" s="169"/>
      <c r="C251" s="170"/>
      <c r="D251" s="171" t="s">
        <v>71</v>
      </c>
      <c r="E251" s="183" t="s">
        <v>309</v>
      </c>
      <c r="F251" s="183" t="s">
        <v>310</v>
      </c>
      <c r="G251" s="170"/>
      <c r="H251" s="170"/>
      <c r="I251" s="173"/>
      <c r="J251" s="184">
        <f>BK251</f>
        <v>0</v>
      </c>
      <c r="K251" s="170"/>
      <c r="L251" s="175"/>
      <c r="M251" s="176"/>
      <c r="N251" s="177"/>
      <c r="O251" s="177"/>
      <c r="P251" s="178">
        <f>SUM(P252:P253)</f>
        <v>0</v>
      </c>
      <c r="Q251" s="177"/>
      <c r="R251" s="178">
        <f>SUM(R252:R253)</f>
        <v>0</v>
      </c>
      <c r="S251" s="177"/>
      <c r="T251" s="179">
        <f>SUM(T252:T253)</f>
        <v>0</v>
      </c>
      <c r="AR251" s="180" t="s">
        <v>80</v>
      </c>
      <c r="AT251" s="181" t="s">
        <v>71</v>
      </c>
      <c r="AU251" s="181" t="s">
        <v>80</v>
      </c>
      <c r="AY251" s="180" t="s">
        <v>117</v>
      </c>
      <c r="BK251" s="182">
        <f>SUM(BK252:BK253)</f>
        <v>0</v>
      </c>
    </row>
    <row r="252" spans="1:65" s="2" customFormat="1" ht="24" customHeight="1">
      <c r="A252" s="36"/>
      <c r="B252" s="37"/>
      <c r="C252" s="185" t="s">
        <v>311</v>
      </c>
      <c r="D252" s="185" t="s">
        <v>120</v>
      </c>
      <c r="E252" s="186" t="s">
        <v>312</v>
      </c>
      <c r="F252" s="187" t="s">
        <v>313</v>
      </c>
      <c r="G252" s="188" t="s">
        <v>204</v>
      </c>
      <c r="H252" s="189">
        <v>9.877</v>
      </c>
      <c r="I252" s="190"/>
      <c r="J252" s="191">
        <f>ROUND(I252*H252,2)</f>
        <v>0</v>
      </c>
      <c r="K252" s="187" t="s">
        <v>124</v>
      </c>
      <c r="L252" s="41"/>
      <c r="M252" s="192" t="s">
        <v>19</v>
      </c>
      <c r="N252" s="193" t="s">
        <v>43</v>
      </c>
      <c r="O252" s="66"/>
      <c r="P252" s="194">
        <f>O252*H252</f>
        <v>0</v>
      </c>
      <c r="Q252" s="194">
        <v>0</v>
      </c>
      <c r="R252" s="194">
        <f>Q252*H252</f>
        <v>0</v>
      </c>
      <c r="S252" s="194">
        <v>0</v>
      </c>
      <c r="T252" s="195">
        <f>S252*H252</f>
        <v>0</v>
      </c>
      <c r="U252" s="36"/>
      <c r="V252" s="36"/>
      <c r="W252" s="36"/>
      <c r="X252" s="36"/>
      <c r="Y252" s="36"/>
      <c r="Z252" s="36"/>
      <c r="AA252" s="36"/>
      <c r="AB252" s="36"/>
      <c r="AC252" s="36"/>
      <c r="AD252" s="36"/>
      <c r="AE252" s="36"/>
      <c r="AR252" s="196" t="s">
        <v>125</v>
      </c>
      <c r="AT252" s="196" t="s">
        <v>120</v>
      </c>
      <c r="AU252" s="196" t="s">
        <v>82</v>
      </c>
      <c r="AY252" s="19" t="s">
        <v>117</v>
      </c>
      <c r="BE252" s="197">
        <f>IF(N252="základní",J252,0)</f>
        <v>0</v>
      </c>
      <c r="BF252" s="197">
        <f>IF(N252="snížená",J252,0)</f>
        <v>0</v>
      </c>
      <c r="BG252" s="197">
        <f>IF(N252="zákl. přenesená",J252,0)</f>
        <v>0</v>
      </c>
      <c r="BH252" s="197">
        <f>IF(N252="sníž. přenesená",J252,0)</f>
        <v>0</v>
      </c>
      <c r="BI252" s="197">
        <f>IF(N252="nulová",J252,0)</f>
        <v>0</v>
      </c>
      <c r="BJ252" s="19" t="s">
        <v>80</v>
      </c>
      <c r="BK252" s="197">
        <f>ROUND(I252*H252,2)</f>
        <v>0</v>
      </c>
      <c r="BL252" s="19" t="s">
        <v>125</v>
      </c>
      <c r="BM252" s="196" t="s">
        <v>314</v>
      </c>
    </row>
    <row r="253" spans="1:47" s="2" customFormat="1" ht="29.25">
      <c r="A253" s="36"/>
      <c r="B253" s="37"/>
      <c r="C253" s="38"/>
      <c r="D253" s="198" t="s">
        <v>127</v>
      </c>
      <c r="E253" s="38"/>
      <c r="F253" s="199" t="s">
        <v>315</v>
      </c>
      <c r="G253" s="38"/>
      <c r="H253" s="38"/>
      <c r="I253" s="106"/>
      <c r="J253" s="38"/>
      <c r="K253" s="38"/>
      <c r="L253" s="41"/>
      <c r="M253" s="200"/>
      <c r="N253" s="201"/>
      <c r="O253" s="66"/>
      <c r="P253" s="66"/>
      <c r="Q253" s="66"/>
      <c r="R253" s="66"/>
      <c r="S253" s="66"/>
      <c r="T253" s="67"/>
      <c r="U253" s="36"/>
      <c r="V253" s="36"/>
      <c r="W253" s="36"/>
      <c r="X253" s="36"/>
      <c r="Y253" s="36"/>
      <c r="Z253" s="36"/>
      <c r="AA253" s="36"/>
      <c r="AB253" s="36"/>
      <c r="AC253" s="36"/>
      <c r="AD253" s="36"/>
      <c r="AE253" s="36"/>
      <c r="AT253" s="19" t="s">
        <v>127</v>
      </c>
      <c r="AU253" s="19" t="s">
        <v>82</v>
      </c>
    </row>
    <row r="254" spans="2:63" s="12" customFormat="1" ht="25.9" customHeight="1">
      <c r="B254" s="169"/>
      <c r="C254" s="170"/>
      <c r="D254" s="171" t="s">
        <v>71</v>
      </c>
      <c r="E254" s="172" t="s">
        <v>262</v>
      </c>
      <c r="F254" s="172" t="s">
        <v>316</v>
      </c>
      <c r="G254" s="170"/>
      <c r="H254" s="170"/>
      <c r="I254" s="173"/>
      <c r="J254" s="174">
        <f>BK254</f>
        <v>0</v>
      </c>
      <c r="K254" s="170"/>
      <c r="L254" s="175"/>
      <c r="M254" s="176"/>
      <c r="N254" s="177"/>
      <c r="O254" s="177"/>
      <c r="P254" s="178">
        <f>P255</f>
        <v>0</v>
      </c>
      <c r="Q254" s="177"/>
      <c r="R254" s="178">
        <f>R255</f>
        <v>4.4275E-05</v>
      </c>
      <c r="S254" s="177"/>
      <c r="T254" s="179">
        <f>T255</f>
        <v>0</v>
      </c>
      <c r="AR254" s="180" t="s">
        <v>171</v>
      </c>
      <c r="AT254" s="181" t="s">
        <v>71</v>
      </c>
      <c r="AU254" s="181" t="s">
        <v>72</v>
      </c>
      <c r="AY254" s="180" t="s">
        <v>117</v>
      </c>
      <c r="BK254" s="182">
        <f>BK255</f>
        <v>0</v>
      </c>
    </row>
    <row r="255" spans="2:63" s="12" customFormat="1" ht="22.9" customHeight="1">
      <c r="B255" s="169"/>
      <c r="C255" s="170"/>
      <c r="D255" s="171" t="s">
        <v>71</v>
      </c>
      <c r="E255" s="183" t="s">
        <v>317</v>
      </c>
      <c r="F255" s="183" t="s">
        <v>318</v>
      </c>
      <c r="G255" s="170"/>
      <c r="H255" s="170"/>
      <c r="I255" s="173"/>
      <c r="J255" s="184">
        <f>BK255</f>
        <v>0</v>
      </c>
      <c r="K255" s="170"/>
      <c r="L255" s="175"/>
      <c r="M255" s="176"/>
      <c r="N255" s="177"/>
      <c r="O255" s="177"/>
      <c r="P255" s="178">
        <f>SUM(P256:P259)</f>
        <v>0</v>
      </c>
      <c r="Q255" s="177"/>
      <c r="R255" s="178">
        <f>SUM(R256:R259)</f>
        <v>4.4275E-05</v>
      </c>
      <c r="S255" s="177"/>
      <c r="T255" s="179">
        <f>SUM(T256:T259)</f>
        <v>0</v>
      </c>
      <c r="AR255" s="180" t="s">
        <v>171</v>
      </c>
      <c r="AT255" s="181" t="s">
        <v>71</v>
      </c>
      <c r="AU255" s="181" t="s">
        <v>80</v>
      </c>
      <c r="AY255" s="180" t="s">
        <v>117</v>
      </c>
      <c r="BK255" s="182">
        <f>SUM(BK256:BK259)</f>
        <v>0</v>
      </c>
    </row>
    <row r="256" spans="1:65" s="2" customFormat="1" ht="16.5" customHeight="1">
      <c r="A256" s="36"/>
      <c r="B256" s="37"/>
      <c r="C256" s="185" t="s">
        <v>319</v>
      </c>
      <c r="D256" s="185" t="s">
        <v>120</v>
      </c>
      <c r="E256" s="186" t="s">
        <v>320</v>
      </c>
      <c r="F256" s="187" t="s">
        <v>321</v>
      </c>
      <c r="G256" s="188" t="s">
        <v>322</v>
      </c>
      <c r="H256" s="189">
        <v>0.023</v>
      </c>
      <c r="I256" s="190"/>
      <c r="J256" s="191">
        <f>ROUND(I256*H256,2)</f>
        <v>0</v>
      </c>
      <c r="K256" s="187" t="s">
        <v>124</v>
      </c>
      <c r="L256" s="41"/>
      <c r="M256" s="192" t="s">
        <v>19</v>
      </c>
      <c r="N256" s="193" t="s">
        <v>43</v>
      </c>
      <c r="O256" s="66"/>
      <c r="P256" s="194">
        <f>O256*H256</f>
        <v>0</v>
      </c>
      <c r="Q256" s="194">
        <v>0.001925</v>
      </c>
      <c r="R256" s="194">
        <f>Q256*H256</f>
        <v>4.4275E-05</v>
      </c>
      <c r="S256" s="194">
        <v>0</v>
      </c>
      <c r="T256" s="195">
        <f>S256*H256</f>
        <v>0</v>
      </c>
      <c r="U256" s="36"/>
      <c r="V256" s="36"/>
      <c r="W256" s="36"/>
      <c r="X256" s="36"/>
      <c r="Y256" s="36"/>
      <c r="Z256" s="36"/>
      <c r="AA256" s="36"/>
      <c r="AB256" s="36"/>
      <c r="AC256" s="36"/>
      <c r="AD256" s="36"/>
      <c r="AE256" s="36"/>
      <c r="AR256" s="196" t="s">
        <v>323</v>
      </c>
      <c r="AT256" s="196" t="s">
        <v>120</v>
      </c>
      <c r="AU256" s="196" t="s">
        <v>82</v>
      </c>
      <c r="AY256" s="19" t="s">
        <v>117</v>
      </c>
      <c r="BE256" s="197">
        <f>IF(N256="základní",J256,0)</f>
        <v>0</v>
      </c>
      <c r="BF256" s="197">
        <f>IF(N256="snížená",J256,0)</f>
        <v>0</v>
      </c>
      <c r="BG256" s="197">
        <f>IF(N256="zákl. přenesená",J256,0)</f>
        <v>0</v>
      </c>
      <c r="BH256" s="197">
        <f>IF(N256="sníž. přenesená",J256,0)</f>
        <v>0</v>
      </c>
      <c r="BI256" s="197">
        <f>IF(N256="nulová",J256,0)</f>
        <v>0</v>
      </c>
      <c r="BJ256" s="19" t="s">
        <v>80</v>
      </c>
      <c r="BK256" s="197">
        <f>ROUND(I256*H256,2)</f>
        <v>0</v>
      </c>
      <c r="BL256" s="19" t="s">
        <v>323</v>
      </c>
      <c r="BM256" s="196" t="s">
        <v>324</v>
      </c>
    </row>
    <row r="257" spans="1:47" s="2" customFormat="1" ht="68.25">
      <c r="A257" s="36"/>
      <c r="B257" s="37"/>
      <c r="C257" s="38"/>
      <c r="D257" s="198" t="s">
        <v>127</v>
      </c>
      <c r="E257" s="38"/>
      <c r="F257" s="199" t="s">
        <v>325</v>
      </c>
      <c r="G257" s="38"/>
      <c r="H257" s="38"/>
      <c r="I257" s="106"/>
      <c r="J257" s="38"/>
      <c r="K257" s="38"/>
      <c r="L257" s="41"/>
      <c r="M257" s="200"/>
      <c r="N257" s="201"/>
      <c r="O257" s="66"/>
      <c r="P257" s="66"/>
      <c r="Q257" s="66"/>
      <c r="R257" s="66"/>
      <c r="S257" s="66"/>
      <c r="T257" s="67"/>
      <c r="U257" s="36"/>
      <c r="V257" s="36"/>
      <c r="W257" s="36"/>
      <c r="X257" s="36"/>
      <c r="Y257" s="36"/>
      <c r="Z257" s="36"/>
      <c r="AA257" s="36"/>
      <c r="AB257" s="36"/>
      <c r="AC257" s="36"/>
      <c r="AD257" s="36"/>
      <c r="AE257" s="36"/>
      <c r="AT257" s="19" t="s">
        <v>127</v>
      </c>
      <c r="AU257" s="19" t="s">
        <v>82</v>
      </c>
    </row>
    <row r="258" spans="2:51" s="14" customFormat="1" ht="11.25">
      <c r="B258" s="212"/>
      <c r="C258" s="213"/>
      <c r="D258" s="198" t="s">
        <v>129</v>
      </c>
      <c r="E258" s="214" t="s">
        <v>19</v>
      </c>
      <c r="F258" s="215" t="s">
        <v>326</v>
      </c>
      <c r="G258" s="213"/>
      <c r="H258" s="216">
        <v>0.023</v>
      </c>
      <c r="I258" s="217"/>
      <c r="J258" s="213"/>
      <c r="K258" s="213"/>
      <c r="L258" s="218"/>
      <c r="M258" s="219"/>
      <c r="N258" s="220"/>
      <c r="O258" s="220"/>
      <c r="P258" s="220"/>
      <c r="Q258" s="220"/>
      <c r="R258" s="220"/>
      <c r="S258" s="220"/>
      <c r="T258" s="221"/>
      <c r="AT258" s="222" t="s">
        <v>129</v>
      </c>
      <c r="AU258" s="222" t="s">
        <v>82</v>
      </c>
      <c r="AV258" s="14" t="s">
        <v>82</v>
      </c>
      <c r="AW258" s="14" t="s">
        <v>33</v>
      </c>
      <c r="AX258" s="14" t="s">
        <v>72</v>
      </c>
      <c r="AY258" s="222" t="s">
        <v>117</v>
      </c>
    </row>
    <row r="259" spans="2:51" s="15" customFormat="1" ht="11.25">
      <c r="B259" s="223"/>
      <c r="C259" s="224"/>
      <c r="D259" s="198" t="s">
        <v>129</v>
      </c>
      <c r="E259" s="225" t="s">
        <v>19</v>
      </c>
      <c r="F259" s="226" t="s">
        <v>132</v>
      </c>
      <c r="G259" s="224"/>
      <c r="H259" s="227">
        <v>0.023</v>
      </c>
      <c r="I259" s="228"/>
      <c r="J259" s="224"/>
      <c r="K259" s="224"/>
      <c r="L259" s="229"/>
      <c r="M259" s="230"/>
      <c r="N259" s="231"/>
      <c r="O259" s="231"/>
      <c r="P259" s="231"/>
      <c r="Q259" s="231"/>
      <c r="R259" s="231"/>
      <c r="S259" s="231"/>
      <c r="T259" s="232"/>
      <c r="AT259" s="233" t="s">
        <v>129</v>
      </c>
      <c r="AU259" s="233" t="s">
        <v>82</v>
      </c>
      <c r="AV259" s="15" t="s">
        <v>125</v>
      </c>
      <c r="AW259" s="15" t="s">
        <v>33</v>
      </c>
      <c r="AX259" s="15" t="s">
        <v>80</v>
      </c>
      <c r="AY259" s="233" t="s">
        <v>117</v>
      </c>
    </row>
    <row r="260" spans="2:63" s="12" customFormat="1" ht="25.9" customHeight="1">
      <c r="B260" s="169"/>
      <c r="C260" s="170"/>
      <c r="D260" s="171" t="s">
        <v>71</v>
      </c>
      <c r="E260" s="172" t="s">
        <v>327</v>
      </c>
      <c r="F260" s="172" t="s">
        <v>328</v>
      </c>
      <c r="G260" s="170"/>
      <c r="H260" s="170"/>
      <c r="I260" s="173"/>
      <c r="J260" s="174">
        <f>BK260</f>
        <v>0</v>
      </c>
      <c r="K260" s="170"/>
      <c r="L260" s="175"/>
      <c r="M260" s="176"/>
      <c r="N260" s="177"/>
      <c r="O260" s="177"/>
      <c r="P260" s="178">
        <f>P261+P270</f>
        <v>0</v>
      </c>
      <c r="Q260" s="177"/>
      <c r="R260" s="178">
        <f>R261+R270</f>
        <v>0</v>
      </c>
      <c r="S260" s="177"/>
      <c r="T260" s="179">
        <f>T261+T270</f>
        <v>0</v>
      </c>
      <c r="AR260" s="180" t="s">
        <v>151</v>
      </c>
      <c r="AT260" s="181" t="s">
        <v>71</v>
      </c>
      <c r="AU260" s="181" t="s">
        <v>72</v>
      </c>
      <c r="AY260" s="180" t="s">
        <v>117</v>
      </c>
      <c r="BK260" s="182">
        <f>BK261+BK270</f>
        <v>0</v>
      </c>
    </row>
    <row r="261" spans="2:63" s="12" customFormat="1" ht="22.9" customHeight="1">
      <c r="B261" s="169"/>
      <c r="C261" s="170"/>
      <c r="D261" s="171" t="s">
        <v>71</v>
      </c>
      <c r="E261" s="183" t="s">
        <v>329</v>
      </c>
      <c r="F261" s="183" t="s">
        <v>330</v>
      </c>
      <c r="G261" s="170"/>
      <c r="H261" s="170"/>
      <c r="I261" s="173"/>
      <c r="J261" s="184">
        <f>BK261</f>
        <v>0</v>
      </c>
      <c r="K261" s="170"/>
      <c r="L261" s="175"/>
      <c r="M261" s="176"/>
      <c r="N261" s="177"/>
      <c r="O261" s="177"/>
      <c r="P261" s="178">
        <f>SUM(P262:P269)</f>
        <v>0</v>
      </c>
      <c r="Q261" s="177"/>
      <c r="R261" s="178">
        <f>SUM(R262:R269)</f>
        <v>0</v>
      </c>
      <c r="S261" s="177"/>
      <c r="T261" s="179">
        <f>SUM(T262:T269)</f>
        <v>0</v>
      </c>
      <c r="AR261" s="180" t="s">
        <v>151</v>
      </c>
      <c r="AT261" s="181" t="s">
        <v>71</v>
      </c>
      <c r="AU261" s="181" t="s">
        <v>80</v>
      </c>
      <c r="AY261" s="180" t="s">
        <v>117</v>
      </c>
      <c r="BK261" s="182">
        <f>SUM(BK262:BK269)</f>
        <v>0</v>
      </c>
    </row>
    <row r="262" spans="1:65" s="2" customFormat="1" ht="16.5" customHeight="1">
      <c r="A262" s="36"/>
      <c r="B262" s="37"/>
      <c r="C262" s="185" t="s">
        <v>331</v>
      </c>
      <c r="D262" s="185" t="s">
        <v>120</v>
      </c>
      <c r="E262" s="186" t="s">
        <v>332</v>
      </c>
      <c r="F262" s="187" t="s">
        <v>333</v>
      </c>
      <c r="G262" s="188" t="s">
        <v>258</v>
      </c>
      <c r="H262" s="189">
        <v>1</v>
      </c>
      <c r="I262" s="190"/>
      <c r="J262" s="191">
        <f>ROUND(I262*H262,2)</f>
        <v>0</v>
      </c>
      <c r="K262" s="187" t="s">
        <v>124</v>
      </c>
      <c r="L262" s="41"/>
      <c r="M262" s="192" t="s">
        <v>19</v>
      </c>
      <c r="N262" s="193" t="s">
        <v>43</v>
      </c>
      <c r="O262" s="66"/>
      <c r="P262" s="194">
        <f>O262*H262</f>
        <v>0</v>
      </c>
      <c r="Q262" s="194">
        <v>0</v>
      </c>
      <c r="R262" s="194">
        <f>Q262*H262</f>
        <v>0</v>
      </c>
      <c r="S262" s="194">
        <v>0</v>
      </c>
      <c r="T262" s="195">
        <f>S262*H262</f>
        <v>0</v>
      </c>
      <c r="U262" s="36"/>
      <c r="V262" s="36"/>
      <c r="W262" s="36"/>
      <c r="X262" s="36"/>
      <c r="Y262" s="36"/>
      <c r="Z262" s="36"/>
      <c r="AA262" s="36"/>
      <c r="AB262" s="36"/>
      <c r="AC262" s="36"/>
      <c r="AD262" s="36"/>
      <c r="AE262" s="36"/>
      <c r="AR262" s="196" t="s">
        <v>334</v>
      </c>
      <c r="AT262" s="196" t="s">
        <v>120</v>
      </c>
      <c r="AU262" s="196" t="s">
        <v>82</v>
      </c>
      <c r="AY262" s="19" t="s">
        <v>117</v>
      </c>
      <c r="BE262" s="197">
        <f>IF(N262="základní",J262,0)</f>
        <v>0</v>
      </c>
      <c r="BF262" s="197">
        <f>IF(N262="snížená",J262,0)</f>
        <v>0</v>
      </c>
      <c r="BG262" s="197">
        <f>IF(N262="zákl. přenesená",J262,0)</f>
        <v>0</v>
      </c>
      <c r="BH262" s="197">
        <f>IF(N262="sníž. přenesená",J262,0)</f>
        <v>0</v>
      </c>
      <c r="BI262" s="197">
        <f>IF(N262="nulová",J262,0)</f>
        <v>0</v>
      </c>
      <c r="BJ262" s="19" t="s">
        <v>80</v>
      </c>
      <c r="BK262" s="197">
        <f>ROUND(I262*H262,2)</f>
        <v>0</v>
      </c>
      <c r="BL262" s="19" t="s">
        <v>334</v>
      </c>
      <c r="BM262" s="196" t="s">
        <v>335</v>
      </c>
    </row>
    <row r="263" spans="2:51" s="14" customFormat="1" ht="11.25">
      <c r="B263" s="212"/>
      <c r="C263" s="213"/>
      <c r="D263" s="198" t="s">
        <v>129</v>
      </c>
      <c r="E263" s="214" t="s">
        <v>19</v>
      </c>
      <c r="F263" s="215" t="s">
        <v>80</v>
      </c>
      <c r="G263" s="213"/>
      <c r="H263" s="216">
        <v>1</v>
      </c>
      <c r="I263" s="217"/>
      <c r="J263" s="213"/>
      <c r="K263" s="213"/>
      <c r="L263" s="218"/>
      <c r="M263" s="219"/>
      <c r="N263" s="220"/>
      <c r="O263" s="220"/>
      <c r="P263" s="220"/>
      <c r="Q263" s="220"/>
      <c r="R263" s="220"/>
      <c r="S263" s="220"/>
      <c r="T263" s="221"/>
      <c r="AT263" s="222" t="s">
        <v>129</v>
      </c>
      <c r="AU263" s="222" t="s">
        <v>82</v>
      </c>
      <c r="AV263" s="14" t="s">
        <v>82</v>
      </c>
      <c r="AW263" s="14" t="s">
        <v>33</v>
      </c>
      <c r="AX263" s="14" t="s">
        <v>72</v>
      </c>
      <c r="AY263" s="222" t="s">
        <v>117</v>
      </c>
    </row>
    <row r="264" spans="2:51" s="15" customFormat="1" ht="11.25">
      <c r="B264" s="223"/>
      <c r="C264" s="224"/>
      <c r="D264" s="198" t="s">
        <v>129</v>
      </c>
      <c r="E264" s="225" t="s">
        <v>19</v>
      </c>
      <c r="F264" s="226" t="s">
        <v>132</v>
      </c>
      <c r="G264" s="224"/>
      <c r="H264" s="227">
        <v>1</v>
      </c>
      <c r="I264" s="228"/>
      <c r="J264" s="224"/>
      <c r="K264" s="224"/>
      <c r="L264" s="229"/>
      <c r="M264" s="230"/>
      <c r="N264" s="231"/>
      <c r="O264" s="231"/>
      <c r="P264" s="231"/>
      <c r="Q264" s="231"/>
      <c r="R264" s="231"/>
      <c r="S264" s="231"/>
      <c r="T264" s="232"/>
      <c r="AT264" s="233" t="s">
        <v>129</v>
      </c>
      <c r="AU264" s="233" t="s">
        <v>82</v>
      </c>
      <c r="AV264" s="15" t="s">
        <v>125</v>
      </c>
      <c r="AW264" s="15" t="s">
        <v>33</v>
      </c>
      <c r="AX264" s="15" t="s">
        <v>80</v>
      </c>
      <c r="AY264" s="233" t="s">
        <v>117</v>
      </c>
    </row>
    <row r="265" spans="1:65" s="2" customFormat="1" ht="16.5" customHeight="1">
      <c r="A265" s="36"/>
      <c r="B265" s="37"/>
      <c r="C265" s="185" t="s">
        <v>336</v>
      </c>
      <c r="D265" s="185" t="s">
        <v>120</v>
      </c>
      <c r="E265" s="186" t="s">
        <v>337</v>
      </c>
      <c r="F265" s="187" t="s">
        <v>338</v>
      </c>
      <c r="G265" s="188" t="s">
        <v>339</v>
      </c>
      <c r="H265" s="189">
        <v>20</v>
      </c>
      <c r="I265" s="190"/>
      <c r="J265" s="191">
        <f>ROUND(I265*H265,2)</f>
        <v>0</v>
      </c>
      <c r="K265" s="187" t="s">
        <v>124</v>
      </c>
      <c r="L265" s="41"/>
      <c r="M265" s="192" t="s">
        <v>19</v>
      </c>
      <c r="N265" s="193" t="s">
        <v>43</v>
      </c>
      <c r="O265" s="66"/>
      <c r="P265" s="194">
        <f>O265*H265</f>
        <v>0</v>
      </c>
      <c r="Q265" s="194">
        <v>0</v>
      </c>
      <c r="R265" s="194">
        <f>Q265*H265</f>
        <v>0</v>
      </c>
      <c r="S265" s="194">
        <v>0</v>
      </c>
      <c r="T265" s="195">
        <f>S265*H265</f>
        <v>0</v>
      </c>
      <c r="U265" s="36"/>
      <c r="V265" s="36"/>
      <c r="W265" s="36"/>
      <c r="X265" s="36"/>
      <c r="Y265" s="36"/>
      <c r="Z265" s="36"/>
      <c r="AA265" s="36"/>
      <c r="AB265" s="36"/>
      <c r="AC265" s="36"/>
      <c r="AD265" s="36"/>
      <c r="AE265" s="36"/>
      <c r="AR265" s="196" t="s">
        <v>334</v>
      </c>
      <c r="AT265" s="196" t="s">
        <v>120</v>
      </c>
      <c r="AU265" s="196" t="s">
        <v>82</v>
      </c>
      <c r="AY265" s="19" t="s">
        <v>117</v>
      </c>
      <c r="BE265" s="197">
        <f>IF(N265="základní",J265,0)</f>
        <v>0</v>
      </c>
      <c r="BF265" s="197">
        <f>IF(N265="snížená",J265,0)</f>
        <v>0</v>
      </c>
      <c r="BG265" s="197">
        <f>IF(N265="zákl. přenesená",J265,0)</f>
        <v>0</v>
      </c>
      <c r="BH265" s="197">
        <f>IF(N265="sníž. přenesená",J265,0)</f>
        <v>0</v>
      </c>
      <c r="BI265" s="197">
        <f>IF(N265="nulová",J265,0)</f>
        <v>0</v>
      </c>
      <c r="BJ265" s="19" t="s">
        <v>80</v>
      </c>
      <c r="BK265" s="197">
        <f>ROUND(I265*H265,2)</f>
        <v>0</v>
      </c>
      <c r="BL265" s="19" t="s">
        <v>334</v>
      </c>
      <c r="BM265" s="196" t="s">
        <v>340</v>
      </c>
    </row>
    <row r="266" spans="2:51" s="14" customFormat="1" ht="11.25">
      <c r="B266" s="212"/>
      <c r="C266" s="213"/>
      <c r="D266" s="198" t="s">
        <v>129</v>
      </c>
      <c r="E266" s="214" t="s">
        <v>19</v>
      </c>
      <c r="F266" s="215" t="s">
        <v>341</v>
      </c>
      <c r="G266" s="213"/>
      <c r="H266" s="216">
        <v>20</v>
      </c>
      <c r="I266" s="217"/>
      <c r="J266" s="213"/>
      <c r="K266" s="213"/>
      <c r="L266" s="218"/>
      <c r="M266" s="219"/>
      <c r="N266" s="220"/>
      <c r="O266" s="220"/>
      <c r="P266" s="220"/>
      <c r="Q266" s="220"/>
      <c r="R266" s="220"/>
      <c r="S266" s="220"/>
      <c r="T266" s="221"/>
      <c r="AT266" s="222" t="s">
        <v>129</v>
      </c>
      <c r="AU266" s="222" t="s">
        <v>82</v>
      </c>
      <c r="AV266" s="14" t="s">
        <v>82</v>
      </c>
      <c r="AW266" s="14" t="s">
        <v>33</v>
      </c>
      <c r="AX266" s="14" t="s">
        <v>72</v>
      </c>
      <c r="AY266" s="222" t="s">
        <v>117</v>
      </c>
    </row>
    <row r="267" spans="2:51" s="15" customFormat="1" ht="11.25">
      <c r="B267" s="223"/>
      <c r="C267" s="224"/>
      <c r="D267" s="198" t="s">
        <v>129</v>
      </c>
      <c r="E267" s="225" t="s">
        <v>19</v>
      </c>
      <c r="F267" s="226" t="s">
        <v>132</v>
      </c>
      <c r="G267" s="224"/>
      <c r="H267" s="227">
        <v>20</v>
      </c>
      <c r="I267" s="228"/>
      <c r="J267" s="224"/>
      <c r="K267" s="224"/>
      <c r="L267" s="229"/>
      <c r="M267" s="230"/>
      <c r="N267" s="231"/>
      <c r="O267" s="231"/>
      <c r="P267" s="231"/>
      <c r="Q267" s="231"/>
      <c r="R267" s="231"/>
      <c r="S267" s="231"/>
      <c r="T267" s="232"/>
      <c r="AT267" s="233" t="s">
        <v>129</v>
      </c>
      <c r="AU267" s="233" t="s">
        <v>82</v>
      </c>
      <c r="AV267" s="15" t="s">
        <v>125</v>
      </c>
      <c r="AW267" s="15" t="s">
        <v>33</v>
      </c>
      <c r="AX267" s="15" t="s">
        <v>80</v>
      </c>
      <c r="AY267" s="233" t="s">
        <v>117</v>
      </c>
    </row>
    <row r="268" spans="1:65" s="2" customFormat="1" ht="16.5" customHeight="1">
      <c r="A268" s="36"/>
      <c r="B268" s="37"/>
      <c r="C268" s="185" t="s">
        <v>342</v>
      </c>
      <c r="D268" s="185" t="s">
        <v>120</v>
      </c>
      <c r="E268" s="186" t="s">
        <v>343</v>
      </c>
      <c r="F268" s="187" t="s">
        <v>344</v>
      </c>
      <c r="G268" s="188" t="s">
        <v>258</v>
      </c>
      <c r="H268" s="189">
        <v>1</v>
      </c>
      <c r="I268" s="190"/>
      <c r="J268" s="191">
        <f>ROUND(I268*H268,2)</f>
        <v>0</v>
      </c>
      <c r="K268" s="187" t="s">
        <v>124</v>
      </c>
      <c r="L268" s="41"/>
      <c r="M268" s="192" t="s">
        <v>19</v>
      </c>
      <c r="N268" s="193" t="s">
        <v>43</v>
      </c>
      <c r="O268" s="66"/>
      <c r="P268" s="194">
        <f>O268*H268</f>
        <v>0</v>
      </c>
      <c r="Q268" s="194">
        <v>0</v>
      </c>
      <c r="R268" s="194">
        <f>Q268*H268</f>
        <v>0</v>
      </c>
      <c r="S268" s="194">
        <v>0</v>
      </c>
      <c r="T268" s="195">
        <f>S268*H268</f>
        <v>0</v>
      </c>
      <c r="U268" s="36"/>
      <c r="V268" s="36"/>
      <c r="W268" s="36"/>
      <c r="X268" s="36"/>
      <c r="Y268" s="36"/>
      <c r="Z268" s="36"/>
      <c r="AA268" s="36"/>
      <c r="AB268" s="36"/>
      <c r="AC268" s="36"/>
      <c r="AD268" s="36"/>
      <c r="AE268" s="36"/>
      <c r="AR268" s="196" t="s">
        <v>334</v>
      </c>
      <c r="AT268" s="196" t="s">
        <v>120</v>
      </c>
      <c r="AU268" s="196" t="s">
        <v>82</v>
      </c>
      <c r="AY268" s="19" t="s">
        <v>117</v>
      </c>
      <c r="BE268" s="197">
        <f>IF(N268="základní",J268,0)</f>
        <v>0</v>
      </c>
      <c r="BF268" s="197">
        <f>IF(N268="snížená",J268,0)</f>
        <v>0</v>
      </c>
      <c r="BG268" s="197">
        <f>IF(N268="zákl. přenesená",J268,0)</f>
        <v>0</v>
      </c>
      <c r="BH268" s="197">
        <f>IF(N268="sníž. přenesená",J268,0)</f>
        <v>0</v>
      </c>
      <c r="BI268" s="197">
        <f>IF(N268="nulová",J268,0)</f>
        <v>0</v>
      </c>
      <c r="BJ268" s="19" t="s">
        <v>80</v>
      </c>
      <c r="BK268" s="197">
        <f>ROUND(I268*H268,2)</f>
        <v>0</v>
      </c>
      <c r="BL268" s="19" t="s">
        <v>334</v>
      </c>
      <c r="BM268" s="196" t="s">
        <v>345</v>
      </c>
    </row>
    <row r="269" spans="2:51" s="14" customFormat="1" ht="11.25">
      <c r="B269" s="212"/>
      <c r="C269" s="213"/>
      <c r="D269" s="198" t="s">
        <v>129</v>
      </c>
      <c r="E269" s="214" t="s">
        <v>19</v>
      </c>
      <c r="F269" s="215" t="s">
        <v>80</v>
      </c>
      <c r="G269" s="213"/>
      <c r="H269" s="216">
        <v>1</v>
      </c>
      <c r="I269" s="217"/>
      <c r="J269" s="213"/>
      <c r="K269" s="213"/>
      <c r="L269" s="218"/>
      <c r="M269" s="219"/>
      <c r="N269" s="220"/>
      <c r="O269" s="220"/>
      <c r="P269" s="220"/>
      <c r="Q269" s="220"/>
      <c r="R269" s="220"/>
      <c r="S269" s="220"/>
      <c r="T269" s="221"/>
      <c r="AT269" s="222" t="s">
        <v>129</v>
      </c>
      <c r="AU269" s="222" t="s">
        <v>82</v>
      </c>
      <c r="AV269" s="14" t="s">
        <v>82</v>
      </c>
      <c r="AW269" s="14" t="s">
        <v>33</v>
      </c>
      <c r="AX269" s="14" t="s">
        <v>80</v>
      </c>
      <c r="AY269" s="222" t="s">
        <v>117</v>
      </c>
    </row>
    <row r="270" spans="2:63" s="12" customFormat="1" ht="22.9" customHeight="1">
      <c r="B270" s="169"/>
      <c r="C270" s="170"/>
      <c r="D270" s="171" t="s">
        <v>71</v>
      </c>
      <c r="E270" s="183" t="s">
        <v>346</v>
      </c>
      <c r="F270" s="183" t="s">
        <v>347</v>
      </c>
      <c r="G270" s="170"/>
      <c r="H270" s="170"/>
      <c r="I270" s="173"/>
      <c r="J270" s="184">
        <f>BK270</f>
        <v>0</v>
      </c>
      <c r="K270" s="170"/>
      <c r="L270" s="175"/>
      <c r="M270" s="176"/>
      <c r="N270" s="177"/>
      <c r="O270" s="177"/>
      <c r="P270" s="178">
        <f>SUM(P271:P273)</f>
        <v>0</v>
      </c>
      <c r="Q270" s="177"/>
      <c r="R270" s="178">
        <f>SUM(R271:R273)</f>
        <v>0</v>
      </c>
      <c r="S270" s="177"/>
      <c r="T270" s="179">
        <f>SUM(T271:T273)</f>
        <v>0</v>
      </c>
      <c r="AR270" s="180" t="s">
        <v>151</v>
      </c>
      <c r="AT270" s="181" t="s">
        <v>71</v>
      </c>
      <c r="AU270" s="181" t="s">
        <v>80</v>
      </c>
      <c r="AY270" s="180" t="s">
        <v>117</v>
      </c>
      <c r="BK270" s="182">
        <f>SUM(BK271:BK273)</f>
        <v>0</v>
      </c>
    </row>
    <row r="271" spans="1:65" s="2" customFormat="1" ht="16.5" customHeight="1">
      <c r="A271" s="36"/>
      <c r="B271" s="37"/>
      <c r="C271" s="185" t="s">
        <v>348</v>
      </c>
      <c r="D271" s="185" t="s">
        <v>120</v>
      </c>
      <c r="E271" s="186" t="s">
        <v>349</v>
      </c>
      <c r="F271" s="187" t="s">
        <v>350</v>
      </c>
      <c r="G271" s="188" t="s">
        <v>258</v>
      </c>
      <c r="H271" s="189">
        <v>1</v>
      </c>
      <c r="I271" s="190"/>
      <c r="J271" s="191">
        <f>ROUND(I271*H271,2)</f>
        <v>0</v>
      </c>
      <c r="K271" s="187" t="s">
        <v>124</v>
      </c>
      <c r="L271" s="41"/>
      <c r="M271" s="192" t="s">
        <v>19</v>
      </c>
      <c r="N271" s="193" t="s">
        <v>43</v>
      </c>
      <c r="O271" s="66"/>
      <c r="P271" s="194">
        <f>O271*H271</f>
        <v>0</v>
      </c>
      <c r="Q271" s="194">
        <v>0</v>
      </c>
      <c r="R271" s="194">
        <f>Q271*H271</f>
        <v>0</v>
      </c>
      <c r="S271" s="194">
        <v>0</v>
      </c>
      <c r="T271" s="195">
        <f>S271*H271</f>
        <v>0</v>
      </c>
      <c r="U271" s="36"/>
      <c r="V271" s="36"/>
      <c r="W271" s="36"/>
      <c r="X271" s="36"/>
      <c r="Y271" s="36"/>
      <c r="Z271" s="36"/>
      <c r="AA271" s="36"/>
      <c r="AB271" s="36"/>
      <c r="AC271" s="36"/>
      <c r="AD271" s="36"/>
      <c r="AE271" s="36"/>
      <c r="AR271" s="196" t="s">
        <v>334</v>
      </c>
      <c r="AT271" s="196" t="s">
        <v>120</v>
      </c>
      <c r="AU271" s="196" t="s">
        <v>82</v>
      </c>
      <c r="AY271" s="19" t="s">
        <v>117</v>
      </c>
      <c r="BE271" s="197">
        <f>IF(N271="základní",J271,0)</f>
        <v>0</v>
      </c>
      <c r="BF271" s="197">
        <f>IF(N271="snížená",J271,0)</f>
        <v>0</v>
      </c>
      <c r="BG271" s="197">
        <f>IF(N271="zákl. přenesená",J271,0)</f>
        <v>0</v>
      </c>
      <c r="BH271" s="197">
        <f>IF(N271="sníž. přenesená",J271,0)</f>
        <v>0</v>
      </c>
      <c r="BI271" s="197">
        <f>IF(N271="nulová",J271,0)</f>
        <v>0</v>
      </c>
      <c r="BJ271" s="19" t="s">
        <v>80</v>
      </c>
      <c r="BK271" s="197">
        <f>ROUND(I271*H271,2)</f>
        <v>0</v>
      </c>
      <c r="BL271" s="19" t="s">
        <v>334</v>
      </c>
      <c r="BM271" s="196" t="s">
        <v>351</v>
      </c>
    </row>
    <row r="272" spans="2:51" s="14" customFormat="1" ht="11.25">
      <c r="B272" s="212"/>
      <c r="C272" s="213"/>
      <c r="D272" s="198" t="s">
        <v>129</v>
      </c>
      <c r="E272" s="214" t="s">
        <v>19</v>
      </c>
      <c r="F272" s="215" t="s">
        <v>352</v>
      </c>
      <c r="G272" s="213"/>
      <c r="H272" s="216">
        <v>1</v>
      </c>
      <c r="I272" s="217"/>
      <c r="J272" s="213"/>
      <c r="K272" s="213"/>
      <c r="L272" s="218"/>
      <c r="M272" s="219"/>
      <c r="N272" s="220"/>
      <c r="O272" s="220"/>
      <c r="P272" s="220"/>
      <c r="Q272" s="220"/>
      <c r="R272" s="220"/>
      <c r="S272" s="220"/>
      <c r="T272" s="221"/>
      <c r="AT272" s="222" t="s">
        <v>129</v>
      </c>
      <c r="AU272" s="222" t="s">
        <v>82</v>
      </c>
      <c r="AV272" s="14" t="s">
        <v>82</v>
      </c>
      <c r="AW272" s="14" t="s">
        <v>33</v>
      </c>
      <c r="AX272" s="14" t="s">
        <v>72</v>
      </c>
      <c r="AY272" s="222" t="s">
        <v>117</v>
      </c>
    </row>
    <row r="273" spans="2:51" s="15" customFormat="1" ht="11.25">
      <c r="B273" s="223"/>
      <c r="C273" s="224"/>
      <c r="D273" s="198" t="s">
        <v>129</v>
      </c>
      <c r="E273" s="225" t="s">
        <v>19</v>
      </c>
      <c r="F273" s="226" t="s">
        <v>132</v>
      </c>
      <c r="G273" s="224"/>
      <c r="H273" s="227">
        <v>1</v>
      </c>
      <c r="I273" s="228"/>
      <c r="J273" s="224"/>
      <c r="K273" s="224"/>
      <c r="L273" s="229"/>
      <c r="M273" s="255"/>
      <c r="N273" s="256"/>
      <c r="O273" s="256"/>
      <c r="P273" s="256"/>
      <c r="Q273" s="256"/>
      <c r="R273" s="256"/>
      <c r="S273" s="256"/>
      <c r="T273" s="257"/>
      <c r="AT273" s="233" t="s">
        <v>129</v>
      </c>
      <c r="AU273" s="233" t="s">
        <v>82</v>
      </c>
      <c r="AV273" s="15" t="s">
        <v>125</v>
      </c>
      <c r="AW273" s="15" t="s">
        <v>33</v>
      </c>
      <c r="AX273" s="15" t="s">
        <v>80</v>
      </c>
      <c r="AY273" s="233" t="s">
        <v>117</v>
      </c>
    </row>
    <row r="274" spans="1:31" s="2" customFormat="1" ht="6.95" customHeight="1">
      <c r="A274" s="36"/>
      <c r="B274" s="49"/>
      <c r="C274" s="50"/>
      <c r="D274" s="50"/>
      <c r="E274" s="50"/>
      <c r="F274" s="50"/>
      <c r="G274" s="50"/>
      <c r="H274" s="50"/>
      <c r="I274" s="134"/>
      <c r="J274" s="50"/>
      <c r="K274" s="50"/>
      <c r="L274" s="41"/>
      <c r="M274" s="36"/>
      <c r="O274" s="36"/>
      <c r="P274" s="36"/>
      <c r="Q274" s="36"/>
      <c r="R274" s="36"/>
      <c r="S274" s="36"/>
      <c r="T274" s="36"/>
      <c r="U274" s="36"/>
      <c r="V274" s="36"/>
      <c r="W274" s="36"/>
      <c r="X274" s="36"/>
      <c r="Y274" s="36"/>
      <c r="Z274" s="36"/>
      <c r="AA274" s="36"/>
      <c r="AB274" s="36"/>
      <c r="AC274" s="36"/>
      <c r="AD274" s="36"/>
      <c r="AE274" s="36"/>
    </row>
  </sheetData>
  <sheetProtection algorithmName="SHA-512" hashValue="I3pki34AXPUrypqLAL+iloTcVmro1yHqngLwKc6WlZ9rSUE/La+zaXxfUGVjO8Z8aGsL3I0E+XJ2i+FbM/sVmA==" saltValue="dWoqvT23+JMRHC0o3fGeTrdF+WOSPViYkNu6xfl4gecXsRt9B5CMYgqY2U4rkA+Q9Y9OAa7OWlQam8Ma4Q16LA==" spinCount="100000" sheet="1" objects="1" scenarios="1" formatColumns="0" formatRows="0" autoFilter="0"/>
  <autoFilter ref="C89:K273"/>
  <mergeCells count="9">
    <mergeCell ref="E50:H50"/>
    <mergeCell ref="E80:H80"/>
    <mergeCell ref="E82:H8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K218"/>
  <sheetViews>
    <sheetView showGridLines="0" zoomScale="110" zoomScaleNormal="110" workbookViewId="0" topLeftCell="A1"/>
  </sheetViews>
  <sheetFormatPr defaultColWidth="9.140625" defaultRowHeight="12"/>
  <cols>
    <col min="1" max="1" width="8.28125" style="258" customWidth="1"/>
    <col min="2" max="2" width="1.7109375" style="258" customWidth="1"/>
    <col min="3" max="4" width="5.00390625" style="258" customWidth="1"/>
    <col min="5" max="5" width="11.7109375" style="258" customWidth="1"/>
    <col min="6" max="6" width="9.140625" style="258" customWidth="1"/>
    <col min="7" max="7" width="5.00390625" style="258" customWidth="1"/>
    <col min="8" max="8" width="77.8515625" style="258" customWidth="1"/>
    <col min="9" max="10" width="20.00390625" style="258" customWidth="1"/>
    <col min="11" max="11" width="1.7109375" style="258" customWidth="1"/>
  </cols>
  <sheetData>
    <row r="1" s="1" customFormat="1" ht="37.5" customHeight="1"/>
    <row r="2" spans="2:11" s="1" customFormat="1" ht="7.5" customHeight="1">
      <c r="B2" s="259"/>
      <c r="C2" s="260"/>
      <c r="D2" s="260"/>
      <c r="E2" s="260"/>
      <c r="F2" s="260"/>
      <c r="G2" s="260"/>
      <c r="H2" s="260"/>
      <c r="I2" s="260"/>
      <c r="J2" s="260"/>
      <c r="K2" s="261"/>
    </row>
    <row r="3" spans="2:11" s="17" customFormat="1" ht="45" customHeight="1">
      <c r="B3" s="262"/>
      <c r="C3" s="389" t="s">
        <v>353</v>
      </c>
      <c r="D3" s="389"/>
      <c r="E3" s="389"/>
      <c r="F3" s="389"/>
      <c r="G3" s="389"/>
      <c r="H3" s="389"/>
      <c r="I3" s="389"/>
      <c r="J3" s="389"/>
      <c r="K3" s="263"/>
    </row>
    <row r="4" spans="2:11" s="1" customFormat="1" ht="25.5" customHeight="1">
      <c r="B4" s="264"/>
      <c r="C4" s="393" t="s">
        <v>354</v>
      </c>
      <c r="D4" s="393"/>
      <c r="E4" s="393"/>
      <c r="F4" s="393"/>
      <c r="G4" s="393"/>
      <c r="H4" s="393"/>
      <c r="I4" s="393"/>
      <c r="J4" s="393"/>
      <c r="K4" s="265"/>
    </row>
    <row r="5" spans="2:11" s="1" customFormat="1" ht="5.25" customHeight="1">
      <c r="B5" s="264"/>
      <c r="C5" s="266"/>
      <c r="D5" s="266"/>
      <c r="E5" s="266"/>
      <c r="F5" s="266"/>
      <c r="G5" s="266"/>
      <c r="H5" s="266"/>
      <c r="I5" s="266"/>
      <c r="J5" s="266"/>
      <c r="K5" s="265"/>
    </row>
    <row r="6" spans="2:11" s="1" customFormat="1" ht="15" customHeight="1">
      <c r="B6" s="264"/>
      <c r="C6" s="391" t="s">
        <v>355</v>
      </c>
      <c r="D6" s="391"/>
      <c r="E6" s="391"/>
      <c r="F6" s="391"/>
      <c r="G6" s="391"/>
      <c r="H6" s="391"/>
      <c r="I6" s="391"/>
      <c r="J6" s="391"/>
      <c r="K6" s="265"/>
    </row>
    <row r="7" spans="2:11" s="1" customFormat="1" ht="15" customHeight="1">
      <c r="B7" s="268"/>
      <c r="C7" s="391" t="s">
        <v>356</v>
      </c>
      <c r="D7" s="391"/>
      <c r="E7" s="391"/>
      <c r="F7" s="391"/>
      <c r="G7" s="391"/>
      <c r="H7" s="391"/>
      <c r="I7" s="391"/>
      <c r="J7" s="391"/>
      <c r="K7" s="265"/>
    </row>
    <row r="8" spans="2:11" s="1" customFormat="1" ht="12.75" customHeight="1">
      <c r="B8" s="268"/>
      <c r="C8" s="267"/>
      <c r="D8" s="267"/>
      <c r="E8" s="267"/>
      <c r="F8" s="267"/>
      <c r="G8" s="267"/>
      <c r="H8" s="267"/>
      <c r="I8" s="267"/>
      <c r="J8" s="267"/>
      <c r="K8" s="265"/>
    </row>
    <row r="9" spans="2:11" s="1" customFormat="1" ht="15" customHeight="1">
      <c r="B9" s="268"/>
      <c r="C9" s="391" t="s">
        <v>357</v>
      </c>
      <c r="D9" s="391"/>
      <c r="E9" s="391"/>
      <c r="F9" s="391"/>
      <c r="G9" s="391"/>
      <c r="H9" s="391"/>
      <c r="I9" s="391"/>
      <c r="J9" s="391"/>
      <c r="K9" s="265"/>
    </row>
    <row r="10" spans="2:11" s="1" customFormat="1" ht="15" customHeight="1">
      <c r="B10" s="268"/>
      <c r="C10" s="267"/>
      <c r="D10" s="391" t="s">
        <v>358</v>
      </c>
      <c r="E10" s="391"/>
      <c r="F10" s="391"/>
      <c r="G10" s="391"/>
      <c r="H10" s="391"/>
      <c r="I10" s="391"/>
      <c r="J10" s="391"/>
      <c r="K10" s="265"/>
    </row>
    <row r="11" spans="2:11" s="1" customFormat="1" ht="15" customHeight="1">
      <c r="B11" s="268"/>
      <c r="C11" s="269"/>
      <c r="D11" s="391" t="s">
        <v>359</v>
      </c>
      <c r="E11" s="391"/>
      <c r="F11" s="391"/>
      <c r="G11" s="391"/>
      <c r="H11" s="391"/>
      <c r="I11" s="391"/>
      <c r="J11" s="391"/>
      <c r="K11" s="265"/>
    </row>
    <row r="12" spans="2:11" s="1" customFormat="1" ht="15" customHeight="1">
      <c r="B12" s="268"/>
      <c r="C12" s="269"/>
      <c r="D12" s="267"/>
      <c r="E12" s="267"/>
      <c r="F12" s="267"/>
      <c r="G12" s="267"/>
      <c r="H12" s="267"/>
      <c r="I12" s="267"/>
      <c r="J12" s="267"/>
      <c r="K12" s="265"/>
    </row>
    <row r="13" spans="2:11" s="1" customFormat="1" ht="15" customHeight="1">
      <c r="B13" s="268"/>
      <c r="C13" s="269"/>
      <c r="D13" s="270" t="s">
        <v>360</v>
      </c>
      <c r="E13" s="267"/>
      <c r="F13" s="267"/>
      <c r="G13" s="267"/>
      <c r="H13" s="267"/>
      <c r="I13" s="267"/>
      <c r="J13" s="267"/>
      <c r="K13" s="265"/>
    </row>
    <row r="14" spans="2:11" s="1" customFormat="1" ht="12.75" customHeight="1">
      <c r="B14" s="268"/>
      <c r="C14" s="269"/>
      <c r="D14" s="269"/>
      <c r="E14" s="269"/>
      <c r="F14" s="269"/>
      <c r="G14" s="269"/>
      <c r="H14" s="269"/>
      <c r="I14" s="269"/>
      <c r="J14" s="269"/>
      <c r="K14" s="265"/>
    </row>
    <row r="15" spans="2:11" s="1" customFormat="1" ht="15" customHeight="1">
      <c r="B15" s="268"/>
      <c r="C15" s="269"/>
      <c r="D15" s="391" t="s">
        <v>361</v>
      </c>
      <c r="E15" s="391"/>
      <c r="F15" s="391"/>
      <c r="G15" s="391"/>
      <c r="H15" s="391"/>
      <c r="I15" s="391"/>
      <c r="J15" s="391"/>
      <c r="K15" s="265"/>
    </row>
    <row r="16" spans="2:11" s="1" customFormat="1" ht="15" customHeight="1">
      <c r="B16" s="268"/>
      <c r="C16" s="269"/>
      <c r="D16" s="391" t="s">
        <v>362</v>
      </c>
      <c r="E16" s="391"/>
      <c r="F16" s="391"/>
      <c r="G16" s="391"/>
      <c r="H16" s="391"/>
      <c r="I16" s="391"/>
      <c r="J16" s="391"/>
      <c r="K16" s="265"/>
    </row>
    <row r="17" spans="2:11" s="1" customFormat="1" ht="15" customHeight="1">
      <c r="B17" s="268"/>
      <c r="C17" s="269"/>
      <c r="D17" s="391" t="s">
        <v>363</v>
      </c>
      <c r="E17" s="391"/>
      <c r="F17" s="391"/>
      <c r="G17" s="391"/>
      <c r="H17" s="391"/>
      <c r="I17" s="391"/>
      <c r="J17" s="391"/>
      <c r="K17" s="265"/>
    </row>
    <row r="18" spans="2:11" s="1" customFormat="1" ht="15" customHeight="1">
      <c r="B18" s="268"/>
      <c r="C18" s="269"/>
      <c r="D18" s="269"/>
      <c r="E18" s="271" t="s">
        <v>79</v>
      </c>
      <c r="F18" s="391" t="s">
        <v>364</v>
      </c>
      <c r="G18" s="391"/>
      <c r="H18" s="391"/>
      <c r="I18" s="391"/>
      <c r="J18" s="391"/>
      <c r="K18" s="265"/>
    </row>
    <row r="19" spans="2:11" s="1" customFormat="1" ht="15" customHeight="1">
      <c r="B19" s="268"/>
      <c r="C19" s="269"/>
      <c r="D19" s="269"/>
      <c r="E19" s="271" t="s">
        <v>365</v>
      </c>
      <c r="F19" s="391" t="s">
        <v>366</v>
      </c>
      <c r="G19" s="391"/>
      <c r="H19" s="391"/>
      <c r="I19" s="391"/>
      <c r="J19" s="391"/>
      <c r="K19" s="265"/>
    </row>
    <row r="20" spans="2:11" s="1" customFormat="1" ht="15" customHeight="1">
      <c r="B20" s="268"/>
      <c r="C20" s="269"/>
      <c r="D20" s="269"/>
      <c r="E20" s="271" t="s">
        <v>367</v>
      </c>
      <c r="F20" s="391" t="s">
        <v>368</v>
      </c>
      <c r="G20" s="391"/>
      <c r="H20" s="391"/>
      <c r="I20" s="391"/>
      <c r="J20" s="391"/>
      <c r="K20" s="265"/>
    </row>
    <row r="21" spans="2:11" s="1" customFormat="1" ht="15" customHeight="1">
      <c r="B21" s="268"/>
      <c r="C21" s="269"/>
      <c r="D21" s="269"/>
      <c r="E21" s="271" t="s">
        <v>369</v>
      </c>
      <c r="F21" s="391" t="s">
        <v>370</v>
      </c>
      <c r="G21" s="391"/>
      <c r="H21" s="391"/>
      <c r="I21" s="391"/>
      <c r="J21" s="391"/>
      <c r="K21" s="265"/>
    </row>
    <row r="22" spans="2:11" s="1" customFormat="1" ht="15" customHeight="1">
      <c r="B22" s="268"/>
      <c r="C22" s="269"/>
      <c r="D22" s="269"/>
      <c r="E22" s="271" t="s">
        <v>371</v>
      </c>
      <c r="F22" s="391" t="s">
        <v>372</v>
      </c>
      <c r="G22" s="391"/>
      <c r="H22" s="391"/>
      <c r="I22" s="391"/>
      <c r="J22" s="391"/>
      <c r="K22" s="265"/>
    </row>
    <row r="23" spans="2:11" s="1" customFormat="1" ht="15" customHeight="1">
      <c r="B23" s="268"/>
      <c r="C23" s="269"/>
      <c r="D23" s="269"/>
      <c r="E23" s="271" t="s">
        <v>373</v>
      </c>
      <c r="F23" s="391" t="s">
        <v>374</v>
      </c>
      <c r="G23" s="391"/>
      <c r="H23" s="391"/>
      <c r="I23" s="391"/>
      <c r="J23" s="391"/>
      <c r="K23" s="265"/>
    </row>
    <row r="24" spans="2:11" s="1" customFormat="1" ht="12.75" customHeight="1">
      <c r="B24" s="268"/>
      <c r="C24" s="269"/>
      <c r="D24" s="269"/>
      <c r="E24" s="269"/>
      <c r="F24" s="269"/>
      <c r="G24" s="269"/>
      <c r="H24" s="269"/>
      <c r="I24" s="269"/>
      <c r="J24" s="269"/>
      <c r="K24" s="265"/>
    </row>
    <row r="25" spans="2:11" s="1" customFormat="1" ht="15" customHeight="1">
      <c r="B25" s="268"/>
      <c r="C25" s="391" t="s">
        <v>375</v>
      </c>
      <c r="D25" s="391"/>
      <c r="E25" s="391"/>
      <c r="F25" s="391"/>
      <c r="G25" s="391"/>
      <c r="H25" s="391"/>
      <c r="I25" s="391"/>
      <c r="J25" s="391"/>
      <c r="K25" s="265"/>
    </row>
    <row r="26" spans="2:11" s="1" customFormat="1" ht="15" customHeight="1">
      <c r="B26" s="268"/>
      <c r="C26" s="391" t="s">
        <v>376</v>
      </c>
      <c r="D26" s="391"/>
      <c r="E26" s="391"/>
      <c r="F26" s="391"/>
      <c r="G26" s="391"/>
      <c r="H26" s="391"/>
      <c r="I26" s="391"/>
      <c r="J26" s="391"/>
      <c r="K26" s="265"/>
    </row>
    <row r="27" spans="2:11" s="1" customFormat="1" ht="15" customHeight="1">
      <c r="B27" s="268"/>
      <c r="C27" s="267"/>
      <c r="D27" s="391" t="s">
        <v>377</v>
      </c>
      <c r="E27" s="391"/>
      <c r="F27" s="391"/>
      <c r="G27" s="391"/>
      <c r="H27" s="391"/>
      <c r="I27" s="391"/>
      <c r="J27" s="391"/>
      <c r="K27" s="265"/>
    </row>
    <row r="28" spans="2:11" s="1" customFormat="1" ht="15" customHeight="1">
      <c r="B28" s="268"/>
      <c r="C28" s="269"/>
      <c r="D28" s="391" t="s">
        <v>378</v>
      </c>
      <c r="E28" s="391"/>
      <c r="F28" s="391"/>
      <c r="G28" s="391"/>
      <c r="H28" s="391"/>
      <c r="I28" s="391"/>
      <c r="J28" s="391"/>
      <c r="K28" s="265"/>
    </row>
    <row r="29" spans="2:11" s="1" customFormat="1" ht="12.75" customHeight="1">
      <c r="B29" s="268"/>
      <c r="C29" s="269"/>
      <c r="D29" s="269"/>
      <c r="E29" s="269"/>
      <c r="F29" s="269"/>
      <c r="G29" s="269"/>
      <c r="H29" s="269"/>
      <c r="I29" s="269"/>
      <c r="J29" s="269"/>
      <c r="K29" s="265"/>
    </row>
    <row r="30" spans="2:11" s="1" customFormat="1" ht="15" customHeight="1">
      <c r="B30" s="268"/>
      <c r="C30" s="269"/>
      <c r="D30" s="391" t="s">
        <v>379</v>
      </c>
      <c r="E30" s="391"/>
      <c r="F30" s="391"/>
      <c r="G30" s="391"/>
      <c r="H30" s="391"/>
      <c r="I30" s="391"/>
      <c r="J30" s="391"/>
      <c r="K30" s="265"/>
    </row>
    <row r="31" spans="2:11" s="1" customFormat="1" ht="15" customHeight="1">
      <c r="B31" s="268"/>
      <c r="C31" s="269"/>
      <c r="D31" s="391" t="s">
        <v>380</v>
      </c>
      <c r="E31" s="391"/>
      <c r="F31" s="391"/>
      <c r="G31" s="391"/>
      <c r="H31" s="391"/>
      <c r="I31" s="391"/>
      <c r="J31" s="391"/>
      <c r="K31" s="265"/>
    </row>
    <row r="32" spans="2:11" s="1" customFormat="1" ht="12.75" customHeight="1">
      <c r="B32" s="268"/>
      <c r="C32" s="269"/>
      <c r="D32" s="269"/>
      <c r="E32" s="269"/>
      <c r="F32" s="269"/>
      <c r="G32" s="269"/>
      <c r="H32" s="269"/>
      <c r="I32" s="269"/>
      <c r="J32" s="269"/>
      <c r="K32" s="265"/>
    </row>
    <row r="33" spans="2:11" s="1" customFormat="1" ht="15" customHeight="1">
      <c r="B33" s="268"/>
      <c r="C33" s="269"/>
      <c r="D33" s="391" t="s">
        <v>381</v>
      </c>
      <c r="E33" s="391"/>
      <c r="F33" s="391"/>
      <c r="G33" s="391"/>
      <c r="H33" s="391"/>
      <c r="I33" s="391"/>
      <c r="J33" s="391"/>
      <c r="K33" s="265"/>
    </row>
    <row r="34" spans="2:11" s="1" customFormat="1" ht="15" customHeight="1">
      <c r="B34" s="268"/>
      <c r="C34" s="269"/>
      <c r="D34" s="391" t="s">
        <v>382</v>
      </c>
      <c r="E34" s="391"/>
      <c r="F34" s="391"/>
      <c r="G34" s="391"/>
      <c r="H34" s="391"/>
      <c r="I34" s="391"/>
      <c r="J34" s="391"/>
      <c r="K34" s="265"/>
    </row>
    <row r="35" spans="2:11" s="1" customFormat="1" ht="15" customHeight="1">
      <c r="B35" s="268"/>
      <c r="C35" s="269"/>
      <c r="D35" s="391" t="s">
        <v>383</v>
      </c>
      <c r="E35" s="391"/>
      <c r="F35" s="391"/>
      <c r="G35" s="391"/>
      <c r="H35" s="391"/>
      <c r="I35" s="391"/>
      <c r="J35" s="391"/>
      <c r="K35" s="265"/>
    </row>
    <row r="36" spans="2:11" s="1" customFormat="1" ht="15" customHeight="1">
      <c r="B36" s="268"/>
      <c r="C36" s="269"/>
      <c r="D36" s="267"/>
      <c r="E36" s="270" t="s">
        <v>103</v>
      </c>
      <c r="F36" s="267"/>
      <c r="G36" s="391" t="s">
        <v>384</v>
      </c>
      <c r="H36" s="391"/>
      <c r="I36" s="391"/>
      <c r="J36" s="391"/>
      <c r="K36" s="265"/>
    </row>
    <row r="37" spans="2:11" s="1" customFormat="1" ht="30.75" customHeight="1">
      <c r="B37" s="268"/>
      <c r="C37" s="269"/>
      <c r="D37" s="267"/>
      <c r="E37" s="270" t="s">
        <v>385</v>
      </c>
      <c r="F37" s="267"/>
      <c r="G37" s="391" t="s">
        <v>386</v>
      </c>
      <c r="H37" s="391"/>
      <c r="I37" s="391"/>
      <c r="J37" s="391"/>
      <c r="K37" s="265"/>
    </row>
    <row r="38" spans="2:11" s="1" customFormat="1" ht="15" customHeight="1">
      <c r="B38" s="268"/>
      <c r="C38" s="269"/>
      <c r="D38" s="267"/>
      <c r="E38" s="270" t="s">
        <v>53</v>
      </c>
      <c r="F38" s="267"/>
      <c r="G38" s="391" t="s">
        <v>387</v>
      </c>
      <c r="H38" s="391"/>
      <c r="I38" s="391"/>
      <c r="J38" s="391"/>
      <c r="K38" s="265"/>
    </row>
    <row r="39" spans="2:11" s="1" customFormat="1" ht="15" customHeight="1">
      <c r="B39" s="268"/>
      <c r="C39" s="269"/>
      <c r="D39" s="267"/>
      <c r="E39" s="270" t="s">
        <v>54</v>
      </c>
      <c r="F39" s="267"/>
      <c r="G39" s="391" t="s">
        <v>388</v>
      </c>
      <c r="H39" s="391"/>
      <c r="I39" s="391"/>
      <c r="J39" s="391"/>
      <c r="K39" s="265"/>
    </row>
    <row r="40" spans="2:11" s="1" customFormat="1" ht="15" customHeight="1">
      <c r="B40" s="268"/>
      <c r="C40" s="269"/>
      <c r="D40" s="267"/>
      <c r="E40" s="270" t="s">
        <v>104</v>
      </c>
      <c r="F40" s="267"/>
      <c r="G40" s="391" t="s">
        <v>389</v>
      </c>
      <c r="H40" s="391"/>
      <c r="I40" s="391"/>
      <c r="J40" s="391"/>
      <c r="K40" s="265"/>
    </row>
    <row r="41" spans="2:11" s="1" customFormat="1" ht="15" customHeight="1">
      <c r="B41" s="268"/>
      <c r="C41" s="269"/>
      <c r="D41" s="267"/>
      <c r="E41" s="270" t="s">
        <v>105</v>
      </c>
      <c r="F41" s="267"/>
      <c r="G41" s="391" t="s">
        <v>390</v>
      </c>
      <c r="H41" s="391"/>
      <c r="I41" s="391"/>
      <c r="J41" s="391"/>
      <c r="K41" s="265"/>
    </row>
    <row r="42" spans="2:11" s="1" customFormat="1" ht="15" customHeight="1">
      <c r="B42" s="268"/>
      <c r="C42" s="269"/>
      <c r="D42" s="267"/>
      <c r="E42" s="270" t="s">
        <v>391</v>
      </c>
      <c r="F42" s="267"/>
      <c r="G42" s="391" t="s">
        <v>392</v>
      </c>
      <c r="H42" s="391"/>
      <c r="I42" s="391"/>
      <c r="J42" s="391"/>
      <c r="K42" s="265"/>
    </row>
    <row r="43" spans="2:11" s="1" customFormat="1" ht="15" customHeight="1">
      <c r="B43" s="268"/>
      <c r="C43" s="269"/>
      <c r="D43" s="267"/>
      <c r="E43" s="270"/>
      <c r="F43" s="267"/>
      <c r="G43" s="391" t="s">
        <v>393</v>
      </c>
      <c r="H43" s="391"/>
      <c r="I43" s="391"/>
      <c r="J43" s="391"/>
      <c r="K43" s="265"/>
    </row>
    <row r="44" spans="2:11" s="1" customFormat="1" ht="15" customHeight="1">
      <c r="B44" s="268"/>
      <c r="C44" s="269"/>
      <c r="D44" s="267"/>
      <c r="E44" s="270" t="s">
        <v>394</v>
      </c>
      <c r="F44" s="267"/>
      <c r="G44" s="391" t="s">
        <v>395</v>
      </c>
      <c r="H44" s="391"/>
      <c r="I44" s="391"/>
      <c r="J44" s="391"/>
      <c r="K44" s="265"/>
    </row>
    <row r="45" spans="2:11" s="1" customFormat="1" ht="15" customHeight="1">
      <c r="B45" s="268"/>
      <c r="C45" s="269"/>
      <c r="D45" s="267"/>
      <c r="E45" s="270" t="s">
        <v>107</v>
      </c>
      <c r="F45" s="267"/>
      <c r="G45" s="391" t="s">
        <v>396</v>
      </c>
      <c r="H45" s="391"/>
      <c r="I45" s="391"/>
      <c r="J45" s="391"/>
      <c r="K45" s="265"/>
    </row>
    <row r="46" spans="2:11" s="1" customFormat="1" ht="12.75" customHeight="1">
      <c r="B46" s="268"/>
      <c r="C46" s="269"/>
      <c r="D46" s="267"/>
      <c r="E46" s="267"/>
      <c r="F46" s="267"/>
      <c r="G46" s="267"/>
      <c r="H46" s="267"/>
      <c r="I46" s="267"/>
      <c r="J46" s="267"/>
      <c r="K46" s="265"/>
    </row>
    <row r="47" spans="2:11" s="1" customFormat="1" ht="15" customHeight="1">
      <c r="B47" s="268"/>
      <c r="C47" s="269"/>
      <c r="D47" s="391" t="s">
        <v>397</v>
      </c>
      <c r="E47" s="391"/>
      <c r="F47" s="391"/>
      <c r="G47" s="391"/>
      <c r="H47" s="391"/>
      <c r="I47" s="391"/>
      <c r="J47" s="391"/>
      <c r="K47" s="265"/>
    </row>
    <row r="48" spans="2:11" s="1" customFormat="1" ht="15" customHeight="1">
      <c r="B48" s="268"/>
      <c r="C48" s="269"/>
      <c r="D48" s="269"/>
      <c r="E48" s="391" t="s">
        <v>398</v>
      </c>
      <c r="F48" s="391"/>
      <c r="G48" s="391"/>
      <c r="H48" s="391"/>
      <c r="I48" s="391"/>
      <c r="J48" s="391"/>
      <c r="K48" s="265"/>
    </row>
    <row r="49" spans="2:11" s="1" customFormat="1" ht="15" customHeight="1">
      <c r="B49" s="268"/>
      <c r="C49" s="269"/>
      <c r="D49" s="269"/>
      <c r="E49" s="391" t="s">
        <v>399</v>
      </c>
      <c r="F49" s="391"/>
      <c r="G49" s="391"/>
      <c r="H49" s="391"/>
      <c r="I49" s="391"/>
      <c r="J49" s="391"/>
      <c r="K49" s="265"/>
    </row>
    <row r="50" spans="2:11" s="1" customFormat="1" ht="15" customHeight="1">
      <c r="B50" s="268"/>
      <c r="C50" s="269"/>
      <c r="D50" s="269"/>
      <c r="E50" s="391" t="s">
        <v>400</v>
      </c>
      <c r="F50" s="391"/>
      <c r="G50" s="391"/>
      <c r="H50" s="391"/>
      <c r="I50" s="391"/>
      <c r="J50" s="391"/>
      <c r="K50" s="265"/>
    </row>
    <row r="51" spans="2:11" s="1" customFormat="1" ht="15" customHeight="1">
      <c r="B51" s="268"/>
      <c r="C51" s="269"/>
      <c r="D51" s="391" t="s">
        <v>401</v>
      </c>
      <c r="E51" s="391"/>
      <c r="F51" s="391"/>
      <c r="G51" s="391"/>
      <c r="H51" s="391"/>
      <c r="I51" s="391"/>
      <c r="J51" s="391"/>
      <c r="K51" s="265"/>
    </row>
    <row r="52" spans="2:11" s="1" customFormat="1" ht="25.5" customHeight="1">
      <c r="B52" s="264"/>
      <c r="C52" s="393" t="s">
        <v>402</v>
      </c>
      <c r="D52" s="393"/>
      <c r="E52" s="393"/>
      <c r="F52" s="393"/>
      <c r="G52" s="393"/>
      <c r="H52" s="393"/>
      <c r="I52" s="393"/>
      <c r="J52" s="393"/>
      <c r="K52" s="265"/>
    </row>
    <row r="53" spans="2:11" s="1" customFormat="1" ht="5.25" customHeight="1">
      <c r="B53" s="264"/>
      <c r="C53" s="266"/>
      <c r="D53" s="266"/>
      <c r="E53" s="266"/>
      <c r="F53" s="266"/>
      <c r="G53" s="266"/>
      <c r="H53" s="266"/>
      <c r="I53" s="266"/>
      <c r="J53" s="266"/>
      <c r="K53" s="265"/>
    </row>
    <row r="54" spans="2:11" s="1" customFormat="1" ht="15" customHeight="1">
      <c r="B54" s="264"/>
      <c r="C54" s="391" t="s">
        <v>403</v>
      </c>
      <c r="D54" s="391"/>
      <c r="E54" s="391"/>
      <c r="F54" s="391"/>
      <c r="G54" s="391"/>
      <c r="H54" s="391"/>
      <c r="I54" s="391"/>
      <c r="J54" s="391"/>
      <c r="K54" s="265"/>
    </row>
    <row r="55" spans="2:11" s="1" customFormat="1" ht="15" customHeight="1">
      <c r="B55" s="264"/>
      <c r="C55" s="391" t="s">
        <v>404</v>
      </c>
      <c r="D55" s="391"/>
      <c r="E55" s="391"/>
      <c r="F55" s="391"/>
      <c r="G55" s="391"/>
      <c r="H55" s="391"/>
      <c r="I55" s="391"/>
      <c r="J55" s="391"/>
      <c r="K55" s="265"/>
    </row>
    <row r="56" spans="2:11" s="1" customFormat="1" ht="12.75" customHeight="1">
      <c r="B56" s="264"/>
      <c r="C56" s="267"/>
      <c r="D56" s="267"/>
      <c r="E56" s="267"/>
      <c r="F56" s="267"/>
      <c r="G56" s="267"/>
      <c r="H56" s="267"/>
      <c r="I56" s="267"/>
      <c r="J56" s="267"/>
      <c r="K56" s="265"/>
    </row>
    <row r="57" spans="2:11" s="1" customFormat="1" ht="15" customHeight="1">
      <c r="B57" s="264"/>
      <c r="C57" s="391" t="s">
        <v>405</v>
      </c>
      <c r="D57" s="391"/>
      <c r="E57" s="391"/>
      <c r="F57" s="391"/>
      <c r="G57" s="391"/>
      <c r="H57" s="391"/>
      <c r="I57" s="391"/>
      <c r="J57" s="391"/>
      <c r="K57" s="265"/>
    </row>
    <row r="58" spans="2:11" s="1" customFormat="1" ht="15" customHeight="1">
      <c r="B58" s="264"/>
      <c r="C58" s="269"/>
      <c r="D58" s="391" t="s">
        <v>406</v>
      </c>
      <c r="E58" s="391"/>
      <c r="F58" s="391"/>
      <c r="G58" s="391"/>
      <c r="H58" s="391"/>
      <c r="I58" s="391"/>
      <c r="J58" s="391"/>
      <c r="K58" s="265"/>
    </row>
    <row r="59" spans="2:11" s="1" customFormat="1" ht="15" customHeight="1">
      <c r="B59" s="264"/>
      <c r="C59" s="269"/>
      <c r="D59" s="391" t="s">
        <v>407</v>
      </c>
      <c r="E59" s="391"/>
      <c r="F59" s="391"/>
      <c r="G59" s="391"/>
      <c r="H59" s="391"/>
      <c r="I59" s="391"/>
      <c r="J59" s="391"/>
      <c r="K59" s="265"/>
    </row>
    <row r="60" spans="2:11" s="1" customFormat="1" ht="15" customHeight="1">
      <c r="B60" s="264"/>
      <c r="C60" s="269"/>
      <c r="D60" s="391" t="s">
        <v>408</v>
      </c>
      <c r="E60" s="391"/>
      <c r="F60" s="391"/>
      <c r="G60" s="391"/>
      <c r="H60" s="391"/>
      <c r="I60" s="391"/>
      <c r="J60" s="391"/>
      <c r="K60" s="265"/>
    </row>
    <row r="61" spans="2:11" s="1" customFormat="1" ht="15" customHeight="1">
      <c r="B61" s="264"/>
      <c r="C61" s="269"/>
      <c r="D61" s="391" t="s">
        <v>409</v>
      </c>
      <c r="E61" s="391"/>
      <c r="F61" s="391"/>
      <c r="G61" s="391"/>
      <c r="H61" s="391"/>
      <c r="I61" s="391"/>
      <c r="J61" s="391"/>
      <c r="K61" s="265"/>
    </row>
    <row r="62" spans="2:11" s="1" customFormat="1" ht="15" customHeight="1">
      <c r="B62" s="264"/>
      <c r="C62" s="269"/>
      <c r="D62" s="392" t="s">
        <v>410</v>
      </c>
      <c r="E62" s="392"/>
      <c r="F62" s="392"/>
      <c r="G62" s="392"/>
      <c r="H62" s="392"/>
      <c r="I62" s="392"/>
      <c r="J62" s="392"/>
      <c r="K62" s="265"/>
    </row>
    <row r="63" spans="2:11" s="1" customFormat="1" ht="15" customHeight="1">
      <c r="B63" s="264"/>
      <c r="C63" s="269"/>
      <c r="D63" s="391" t="s">
        <v>411</v>
      </c>
      <c r="E63" s="391"/>
      <c r="F63" s="391"/>
      <c r="G63" s="391"/>
      <c r="H63" s="391"/>
      <c r="I63" s="391"/>
      <c r="J63" s="391"/>
      <c r="K63" s="265"/>
    </row>
    <row r="64" spans="2:11" s="1" customFormat="1" ht="12.75" customHeight="1">
      <c r="B64" s="264"/>
      <c r="C64" s="269"/>
      <c r="D64" s="269"/>
      <c r="E64" s="272"/>
      <c r="F64" s="269"/>
      <c r="G64" s="269"/>
      <c r="H64" s="269"/>
      <c r="I64" s="269"/>
      <c r="J64" s="269"/>
      <c r="K64" s="265"/>
    </row>
    <row r="65" spans="2:11" s="1" customFormat="1" ht="15" customHeight="1">
      <c r="B65" s="264"/>
      <c r="C65" s="269"/>
      <c r="D65" s="391" t="s">
        <v>412</v>
      </c>
      <c r="E65" s="391"/>
      <c r="F65" s="391"/>
      <c r="G65" s="391"/>
      <c r="H65" s="391"/>
      <c r="I65" s="391"/>
      <c r="J65" s="391"/>
      <c r="K65" s="265"/>
    </row>
    <row r="66" spans="2:11" s="1" customFormat="1" ht="15" customHeight="1">
      <c r="B66" s="264"/>
      <c r="C66" s="269"/>
      <c r="D66" s="392" t="s">
        <v>413</v>
      </c>
      <c r="E66" s="392"/>
      <c r="F66" s="392"/>
      <c r="G66" s="392"/>
      <c r="H66" s="392"/>
      <c r="I66" s="392"/>
      <c r="J66" s="392"/>
      <c r="K66" s="265"/>
    </row>
    <row r="67" spans="2:11" s="1" customFormat="1" ht="15" customHeight="1">
      <c r="B67" s="264"/>
      <c r="C67" s="269"/>
      <c r="D67" s="391" t="s">
        <v>414</v>
      </c>
      <c r="E67" s="391"/>
      <c r="F67" s="391"/>
      <c r="G67" s="391"/>
      <c r="H67" s="391"/>
      <c r="I67" s="391"/>
      <c r="J67" s="391"/>
      <c r="K67" s="265"/>
    </row>
    <row r="68" spans="2:11" s="1" customFormat="1" ht="15" customHeight="1">
      <c r="B68" s="264"/>
      <c r="C68" s="269"/>
      <c r="D68" s="391" t="s">
        <v>415</v>
      </c>
      <c r="E68" s="391"/>
      <c r="F68" s="391"/>
      <c r="G68" s="391"/>
      <c r="H68" s="391"/>
      <c r="I68" s="391"/>
      <c r="J68" s="391"/>
      <c r="K68" s="265"/>
    </row>
    <row r="69" spans="2:11" s="1" customFormat="1" ht="15" customHeight="1">
      <c r="B69" s="264"/>
      <c r="C69" s="269"/>
      <c r="D69" s="391" t="s">
        <v>416</v>
      </c>
      <c r="E69" s="391"/>
      <c r="F69" s="391"/>
      <c r="G69" s="391"/>
      <c r="H69" s="391"/>
      <c r="I69" s="391"/>
      <c r="J69" s="391"/>
      <c r="K69" s="265"/>
    </row>
    <row r="70" spans="2:11" s="1" customFormat="1" ht="15" customHeight="1">
      <c r="B70" s="264"/>
      <c r="C70" s="269"/>
      <c r="D70" s="391" t="s">
        <v>417</v>
      </c>
      <c r="E70" s="391"/>
      <c r="F70" s="391"/>
      <c r="G70" s="391"/>
      <c r="H70" s="391"/>
      <c r="I70" s="391"/>
      <c r="J70" s="391"/>
      <c r="K70" s="265"/>
    </row>
    <row r="71" spans="2:11" s="1" customFormat="1" ht="12.75" customHeight="1">
      <c r="B71" s="273"/>
      <c r="C71" s="274"/>
      <c r="D71" s="274"/>
      <c r="E71" s="274"/>
      <c r="F71" s="274"/>
      <c r="G71" s="274"/>
      <c r="H71" s="274"/>
      <c r="I71" s="274"/>
      <c r="J71" s="274"/>
      <c r="K71" s="275"/>
    </row>
    <row r="72" spans="2:11" s="1" customFormat="1" ht="18.75" customHeight="1">
      <c r="B72" s="276"/>
      <c r="C72" s="276"/>
      <c r="D72" s="276"/>
      <c r="E72" s="276"/>
      <c r="F72" s="276"/>
      <c r="G72" s="276"/>
      <c r="H72" s="276"/>
      <c r="I72" s="276"/>
      <c r="J72" s="276"/>
      <c r="K72" s="277"/>
    </row>
    <row r="73" spans="2:11" s="1" customFormat="1" ht="18.75" customHeight="1">
      <c r="B73" s="277"/>
      <c r="C73" s="277"/>
      <c r="D73" s="277"/>
      <c r="E73" s="277"/>
      <c r="F73" s="277"/>
      <c r="G73" s="277"/>
      <c r="H73" s="277"/>
      <c r="I73" s="277"/>
      <c r="J73" s="277"/>
      <c r="K73" s="277"/>
    </row>
    <row r="74" spans="2:11" s="1" customFormat="1" ht="7.5" customHeight="1">
      <c r="B74" s="278"/>
      <c r="C74" s="279"/>
      <c r="D74" s="279"/>
      <c r="E74" s="279"/>
      <c r="F74" s="279"/>
      <c r="G74" s="279"/>
      <c r="H74" s="279"/>
      <c r="I74" s="279"/>
      <c r="J74" s="279"/>
      <c r="K74" s="280"/>
    </row>
    <row r="75" spans="2:11" s="1" customFormat="1" ht="45" customHeight="1">
      <c r="B75" s="281"/>
      <c r="C75" s="390" t="s">
        <v>418</v>
      </c>
      <c r="D75" s="390"/>
      <c r="E75" s="390"/>
      <c r="F75" s="390"/>
      <c r="G75" s="390"/>
      <c r="H75" s="390"/>
      <c r="I75" s="390"/>
      <c r="J75" s="390"/>
      <c r="K75" s="282"/>
    </row>
    <row r="76" spans="2:11" s="1" customFormat="1" ht="17.25" customHeight="1">
      <c r="B76" s="281"/>
      <c r="C76" s="283" t="s">
        <v>419</v>
      </c>
      <c r="D76" s="283"/>
      <c r="E76" s="283"/>
      <c r="F76" s="283" t="s">
        <v>420</v>
      </c>
      <c r="G76" s="284"/>
      <c r="H76" s="283" t="s">
        <v>54</v>
      </c>
      <c r="I76" s="283" t="s">
        <v>57</v>
      </c>
      <c r="J76" s="283" t="s">
        <v>421</v>
      </c>
      <c r="K76" s="282"/>
    </row>
    <row r="77" spans="2:11" s="1" customFormat="1" ht="17.25" customHeight="1">
      <c r="B77" s="281"/>
      <c r="C77" s="285" t="s">
        <v>422</v>
      </c>
      <c r="D77" s="285"/>
      <c r="E77" s="285"/>
      <c r="F77" s="286" t="s">
        <v>423</v>
      </c>
      <c r="G77" s="287"/>
      <c r="H77" s="285"/>
      <c r="I77" s="285"/>
      <c r="J77" s="285" t="s">
        <v>424</v>
      </c>
      <c r="K77" s="282"/>
    </row>
    <row r="78" spans="2:11" s="1" customFormat="1" ht="5.25" customHeight="1">
      <c r="B78" s="281"/>
      <c r="C78" s="288"/>
      <c r="D78" s="288"/>
      <c r="E78" s="288"/>
      <c r="F78" s="288"/>
      <c r="G78" s="289"/>
      <c r="H78" s="288"/>
      <c r="I78" s="288"/>
      <c r="J78" s="288"/>
      <c r="K78" s="282"/>
    </row>
    <row r="79" spans="2:11" s="1" customFormat="1" ht="15" customHeight="1">
      <c r="B79" s="281"/>
      <c r="C79" s="270" t="s">
        <v>53</v>
      </c>
      <c r="D79" s="288"/>
      <c r="E79" s="288"/>
      <c r="F79" s="290" t="s">
        <v>425</v>
      </c>
      <c r="G79" s="289"/>
      <c r="H79" s="270" t="s">
        <v>426</v>
      </c>
      <c r="I79" s="270" t="s">
        <v>427</v>
      </c>
      <c r="J79" s="270">
        <v>20</v>
      </c>
      <c r="K79" s="282"/>
    </row>
    <row r="80" spans="2:11" s="1" customFormat="1" ht="15" customHeight="1">
      <c r="B80" s="281"/>
      <c r="C80" s="270" t="s">
        <v>428</v>
      </c>
      <c r="D80" s="270"/>
      <c r="E80" s="270"/>
      <c r="F80" s="290" t="s">
        <v>425</v>
      </c>
      <c r="G80" s="289"/>
      <c r="H80" s="270" t="s">
        <v>429</v>
      </c>
      <c r="I80" s="270" t="s">
        <v>427</v>
      </c>
      <c r="J80" s="270">
        <v>120</v>
      </c>
      <c r="K80" s="282"/>
    </row>
    <row r="81" spans="2:11" s="1" customFormat="1" ht="15" customHeight="1">
      <c r="B81" s="291"/>
      <c r="C81" s="270" t="s">
        <v>430</v>
      </c>
      <c r="D81" s="270"/>
      <c r="E81" s="270"/>
      <c r="F81" s="290" t="s">
        <v>431</v>
      </c>
      <c r="G81" s="289"/>
      <c r="H81" s="270" t="s">
        <v>432</v>
      </c>
      <c r="I81" s="270" t="s">
        <v>427</v>
      </c>
      <c r="J81" s="270">
        <v>50</v>
      </c>
      <c r="K81" s="282"/>
    </row>
    <row r="82" spans="2:11" s="1" customFormat="1" ht="15" customHeight="1">
      <c r="B82" s="291"/>
      <c r="C82" s="270" t="s">
        <v>433</v>
      </c>
      <c r="D82" s="270"/>
      <c r="E82" s="270"/>
      <c r="F82" s="290" t="s">
        <v>425</v>
      </c>
      <c r="G82" s="289"/>
      <c r="H82" s="270" t="s">
        <v>434</v>
      </c>
      <c r="I82" s="270" t="s">
        <v>435</v>
      </c>
      <c r="J82" s="270"/>
      <c r="K82" s="282"/>
    </row>
    <row r="83" spans="2:11" s="1" customFormat="1" ht="15" customHeight="1">
      <c r="B83" s="291"/>
      <c r="C83" s="292" t="s">
        <v>436</v>
      </c>
      <c r="D83" s="292"/>
      <c r="E83" s="292"/>
      <c r="F83" s="293" t="s">
        <v>431</v>
      </c>
      <c r="G83" s="292"/>
      <c r="H83" s="292" t="s">
        <v>437</v>
      </c>
      <c r="I83" s="292" t="s">
        <v>427</v>
      </c>
      <c r="J83" s="292">
        <v>15</v>
      </c>
      <c r="K83" s="282"/>
    </row>
    <row r="84" spans="2:11" s="1" customFormat="1" ht="15" customHeight="1">
      <c r="B84" s="291"/>
      <c r="C84" s="292" t="s">
        <v>438</v>
      </c>
      <c r="D84" s="292"/>
      <c r="E84" s="292"/>
      <c r="F84" s="293" t="s">
        <v>431</v>
      </c>
      <c r="G84" s="292"/>
      <c r="H84" s="292" t="s">
        <v>439</v>
      </c>
      <c r="I84" s="292" t="s">
        <v>427</v>
      </c>
      <c r="J84" s="292">
        <v>15</v>
      </c>
      <c r="K84" s="282"/>
    </row>
    <row r="85" spans="2:11" s="1" customFormat="1" ht="15" customHeight="1">
      <c r="B85" s="291"/>
      <c r="C85" s="292" t="s">
        <v>440</v>
      </c>
      <c r="D85" s="292"/>
      <c r="E85" s="292"/>
      <c r="F85" s="293" t="s">
        <v>431</v>
      </c>
      <c r="G85" s="292"/>
      <c r="H85" s="292" t="s">
        <v>441</v>
      </c>
      <c r="I85" s="292" t="s">
        <v>427</v>
      </c>
      <c r="J85" s="292">
        <v>20</v>
      </c>
      <c r="K85" s="282"/>
    </row>
    <row r="86" spans="2:11" s="1" customFormat="1" ht="15" customHeight="1">
      <c r="B86" s="291"/>
      <c r="C86" s="292" t="s">
        <v>442</v>
      </c>
      <c r="D86" s="292"/>
      <c r="E86" s="292"/>
      <c r="F86" s="293" t="s">
        <v>431</v>
      </c>
      <c r="G86" s="292"/>
      <c r="H86" s="292" t="s">
        <v>443</v>
      </c>
      <c r="I86" s="292" t="s">
        <v>427</v>
      </c>
      <c r="J86" s="292">
        <v>20</v>
      </c>
      <c r="K86" s="282"/>
    </row>
    <row r="87" spans="2:11" s="1" customFormat="1" ht="15" customHeight="1">
      <c r="B87" s="291"/>
      <c r="C87" s="270" t="s">
        <v>444</v>
      </c>
      <c r="D87" s="270"/>
      <c r="E87" s="270"/>
      <c r="F87" s="290" t="s">
        <v>431</v>
      </c>
      <c r="G87" s="289"/>
      <c r="H87" s="270" t="s">
        <v>445</v>
      </c>
      <c r="I87" s="270" t="s">
        <v>427</v>
      </c>
      <c r="J87" s="270">
        <v>50</v>
      </c>
      <c r="K87" s="282"/>
    </row>
    <row r="88" spans="2:11" s="1" customFormat="1" ht="15" customHeight="1">
      <c r="B88" s="291"/>
      <c r="C88" s="270" t="s">
        <v>446</v>
      </c>
      <c r="D88" s="270"/>
      <c r="E88" s="270"/>
      <c r="F88" s="290" t="s">
        <v>431</v>
      </c>
      <c r="G88" s="289"/>
      <c r="H88" s="270" t="s">
        <v>447</v>
      </c>
      <c r="I88" s="270" t="s">
        <v>427</v>
      </c>
      <c r="J88" s="270">
        <v>20</v>
      </c>
      <c r="K88" s="282"/>
    </row>
    <row r="89" spans="2:11" s="1" customFormat="1" ht="15" customHeight="1">
      <c r="B89" s="291"/>
      <c r="C89" s="270" t="s">
        <v>448</v>
      </c>
      <c r="D89" s="270"/>
      <c r="E89" s="270"/>
      <c r="F89" s="290" t="s">
        <v>431</v>
      </c>
      <c r="G89" s="289"/>
      <c r="H89" s="270" t="s">
        <v>449</v>
      </c>
      <c r="I89" s="270" t="s">
        <v>427</v>
      </c>
      <c r="J89" s="270">
        <v>20</v>
      </c>
      <c r="K89" s="282"/>
    </row>
    <row r="90" spans="2:11" s="1" customFormat="1" ht="15" customHeight="1">
      <c r="B90" s="291"/>
      <c r="C90" s="270" t="s">
        <v>450</v>
      </c>
      <c r="D90" s="270"/>
      <c r="E90" s="270"/>
      <c r="F90" s="290" t="s">
        <v>431</v>
      </c>
      <c r="G90" s="289"/>
      <c r="H90" s="270" t="s">
        <v>451</v>
      </c>
      <c r="I90" s="270" t="s">
        <v>427</v>
      </c>
      <c r="J90" s="270">
        <v>50</v>
      </c>
      <c r="K90" s="282"/>
    </row>
    <row r="91" spans="2:11" s="1" customFormat="1" ht="15" customHeight="1">
      <c r="B91" s="291"/>
      <c r="C91" s="270" t="s">
        <v>452</v>
      </c>
      <c r="D91" s="270"/>
      <c r="E91" s="270"/>
      <c r="F91" s="290" t="s">
        <v>431</v>
      </c>
      <c r="G91" s="289"/>
      <c r="H91" s="270" t="s">
        <v>452</v>
      </c>
      <c r="I91" s="270" t="s">
        <v>427</v>
      </c>
      <c r="J91" s="270">
        <v>50</v>
      </c>
      <c r="K91" s="282"/>
    </row>
    <row r="92" spans="2:11" s="1" customFormat="1" ht="15" customHeight="1">
      <c r="B92" s="291"/>
      <c r="C92" s="270" t="s">
        <v>453</v>
      </c>
      <c r="D92" s="270"/>
      <c r="E92" s="270"/>
      <c r="F92" s="290" t="s">
        <v>431</v>
      </c>
      <c r="G92" s="289"/>
      <c r="H92" s="270" t="s">
        <v>454</v>
      </c>
      <c r="I92" s="270" t="s">
        <v>427</v>
      </c>
      <c r="J92" s="270">
        <v>255</v>
      </c>
      <c r="K92" s="282"/>
    </row>
    <row r="93" spans="2:11" s="1" customFormat="1" ht="15" customHeight="1">
      <c r="B93" s="291"/>
      <c r="C93" s="270" t="s">
        <v>455</v>
      </c>
      <c r="D93" s="270"/>
      <c r="E93" s="270"/>
      <c r="F93" s="290" t="s">
        <v>425</v>
      </c>
      <c r="G93" s="289"/>
      <c r="H93" s="270" t="s">
        <v>456</v>
      </c>
      <c r="I93" s="270" t="s">
        <v>457</v>
      </c>
      <c r="J93" s="270"/>
      <c r="K93" s="282"/>
    </row>
    <row r="94" spans="2:11" s="1" customFormat="1" ht="15" customHeight="1">
      <c r="B94" s="291"/>
      <c r="C94" s="270" t="s">
        <v>458</v>
      </c>
      <c r="D94" s="270"/>
      <c r="E94" s="270"/>
      <c r="F94" s="290" t="s">
        <v>425</v>
      </c>
      <c r="G94" s="289"/>
      <c r="H94" s="270" t="s">
        <v>459</v>
      </c>
      <c r="I94" s="270" t="s">
        <v>460</v>
      </c>
      <c r="J94" s="270"/>
      <c r="K94" s="282"/>
    </row>
    <row r="95" spans="2:11" s="1" customFormat="1" ht="15" customHeight="1">
      <c r="B95" s="291"/>
      <c r="C95" s="270" t="s">
        <v>461</v>
      </c>
      <c r="D95" s="270"/>
      <c r="E95" s="270"/>
      <c r="F95" s="290" t="s">
        <v>425</v>
      </c>
      <c r="G95" s="289"/>
      <c r="H95" s="270" t="s">
        <v>461</v>
      </c>
      <c r="I95" s="270" t="s">
        <v>460</v>
      </c>
      <c r="J95" s="270"/>
      <c r="K95" s="282"/>
    </row>
    <row r="96" spans="2:11" s="1" customFormat="1" ht="15" customHeight="1">
      <c r="B96" s="291"/>
      <c r="C96" s="270" t="s">
        <v>38</v>
      </c>
      <c r="D96" s="270"/>
      <c r="E96" s="270"/>
      <c r="F96" s="290" t="s">
        <v>425</v>
      </c>
      <c r="G96" s="289"/>
      <c r="H96" s="270" t="s">
        <v>462</v>
      </c>
      <c r="I96" s="270" t="s">
        <v>460</v>
      </c>
      <c r="J96" s="270"/>
      <c r="K96" s="282"/>
    </row>
    <row r="97" spans="2:11" s="1" customFormat="1" ht="15" customHeight="1">
      <c r="B97" s="291"/>
      <c r="C97" s="270" t="s">
        <v>48</v>
      </c>
      <c r="D97" s="270"/>
      <c r="E97" s="270"/>
      <c r="F97" s="290" t="s">
        <v>425</v>
      </c>
      <c r="G97" s="289"/>
      <c r="H97" s="270" t="s">
        <v>463</v>
      </c>
      <c r="I97" s="270" t="s">
        <v>460</v>
      </c>
      <c r="J97" s="270"/>
      <c r="K97" s="282"/>
    </row>
    <row r="98" spans="2:11" s="1" customFormat="1" ht="15" customHeight="1">
      <c r="B98" s="294"/>
      <c r="C98" s="295"/>
      <c r="D98" s="295"/>
      <c r="E98" s="295"/>
      <c r="F98" s="295"/>
      <c r="G98" s="295"/>
      <c r="H98" s="295"/>
      <c r="I98" s="295"/>
      <c r="J98" s="295"/>
      <c r="K98" s="296"/>
    </row>
    <row r="99" spans="2:11" s="1" customFormat="1" ht="18.75" customHeight="1">
      <c r="B99" s="297"/>
      <c r="C99" s="298"/>
      <c r="D99" s="298"/>
      <c r="E99" s="298"/>
      <c r="F99" s="298"/>
      <c r="G99" s="298"/>
      <c r="H99" s="298"/>
      <c r="I99" s="298"/>
      <c r="J99" s="298"/>
      <c r="K99" s="297"/>
    </row>
    <row r="100" spans="2:11" s="1" customFormat="1" ht="18.75" customHeight="1">
      <c r="B100" s="277"/>
      <c r="C100" s="277"/>
      <c r="D100" s="277"/>
      <c r="E100" s="277"/>
      <c r="F100" s="277"/>
      <c r="G100" s="277"/>
      <c r="H100" s="277"/>
      <c r="I100" s="277"/>
      <c r="J100" s="277"/>
      <c r="K100" s="277"/>
    </row>
    <row r="101" spans="2:11" s="1" customFormat="1" ht="7.5" customHeight="1">
      <c r="B101" s="278"/>
      <c r="C101" s="279"/>
      <c r="D101" s="279"/>
      <c r="E101" s="279"/>
      <c r="F101" s="279"/>
      <c r="G101" s="279"/>
      <c r="H101" s="279"/>
      <c r="I101" s="279"/>
      <c r="J101" s="279"/>
      <c r="K101" s="280"/>
    </row>
    <row r="102" spans="2:11" s="1" customFormat="1" ht="45" customHeight="1">
      <c r="B102" s="281"/>
      <c r="C102" s="390" t="s">
        <v>464</v>
      </c>
      <c r="D102" s="390"/>
      <c r="E102" s="390"/>
      <c r="F102" s="390"/>
      <c r="G102" s="390"/>
      <c r="H102" s="390"/>
      <c r="I102" s="390"/>
      <c r="J102" s="390"/>
      <c r="K102" s="282"/>
    </row>
    <row r="103" spans="2:11" s="1" customFormat="1" ht="17.25" customHeight="1">
      <c r="B103" s="281"/>
      <c r="C103" s="283" t="s">
        <v>419</v>
      </c>
      <c r="D103" s="283"/>
      <c r="E103" s="283"/>
      <c r="F103" s="283" t="s">
        <v>420</v>
      </c>
      <c r="G103" s="284"/>
      <c r="H103" s="283" t="s">
        <v>54</v>
      </c>
      <c r="I103" s="283" t="s">
        <v>57</v>
      </c>
      <c r="J103" s="283" t="s">
        <v>421</v>
      </c>
      <c r="K103" s="282"/>
    </row>
    <row r="104" spans="2:11" s="1" customFormat="1" ht="17.25" customHeight="1">
      <c r="B104" s="281"/>
      <c r="C104" s="285" t="s">
        <v>422</v>
      </c>
      <c r="D104" s="285"/>
      <c r="E104" s="285"/>
      <c r="F104" s="286" t="s">
        <v>423</v>
      </c>
      <c r="G104" s="287"/>
      <c r="H104" s="285"/>
      <c r="I104" s="285"/>
      <c r="J104" s="285" t="s">
        <v>424</v>
      </c>
      <c r="K104" s="282"/>
    </row>
    <row r="105" spans="2:11" s="1" customFormat="1" ht="5.25" customHeight="1">
      <c r="B105" s="281"/>
      <c r="C105" s="283"/>
      <c r="D105" s="283"/>
      <c r="E105" s="283"/>
      <c r="F105" s="283"/>
      <c r="G105" s="299"/>
      <c r="H105" s="283"/>
      <c r="I105" s="283"/>
      <c r="J105" s="283"/>
      <c r="K105" s="282"/>
    </row>
    <row r="106" spans="2:11" s="1" customFormat="1" ht="15" customHeight="1">
      <c r="B106" s="281"/>
      <c r="C106" s="270" t="s">
        <v>53</v>
      </c>
      <c r="D106" s="288"/>
      <c r="E106" s="288"/>
      <c r="F106" s="290" t="s">
        <v>425</v>
      </c>
      <c r="G106" s="299"/>
      <c r="H106" s="270" t="s">
        <v>465</v>
      </c>
      <c r="I106" s="270" t="s">
        <v>427</v>
      </c>
      <c r="J106" s="270">
        <v>20</v>
      </c>
      <c r="K106" s="282"/>
    </row>
    <row r="107" spans="2:11" s="1" customFormat="1" ht="15" customHeight="1">
      <c r="B107" s="281"/>
      <c r="C107" s="270" t="s">
        <v>428</v>
      </c>
      <c r="D107" s="270"/>
      <c r="E107" s="270"/>
      <c r="F107" s="290" t="s">
        <v>425</v>
      </c>
      <c r="G107" s="270"/>
      <c r="H107" s="270" t="s">
        <v>465</v>
      </c>
      <c r="I107" s="270" t="s">
        <v>427</v>
      </c>
      <c r="J107" s="270">
        <v>120</v>
      </c>
      <c r="K107" s="282"/>
    </row>
    <row r="108" spans="2:11" s="1" customFormat="1" ht="15" customHeight="1">
      <c r="B108" s="291"/>
      <c r="C108" s="270" t="s">
        <v>430</v>
      </c>
      <c r="D108" s="270"/>
      <c r="E108" s="270"/>
      <c r="F108" s="290" t="s">
        <v>431</v>
      </c>
      <c r="G108" s="270"/>
      <c r="H108" s="270" t="s">
        <v>465</v>
      </c>
      <c r="I108" s="270" t="s">
        <v>427</v>
      </c>
      <c r="J108" s="270">
        <v>50</v>
      </c>
      <c r="K108" s="282"/>
    </row>
    <row r="109" spans="2:11" s="1" customFormat="1" ht="15" customHeight="1">
      <c r="B109" s="291"/>
      <c r="C109" s="270" t="s">
        <v>433</v>
      </c>
      <c r="D109" s="270"/>
      <c r="E109" s="270"/>
      <c r="F109" s="290" t="s">
        <v>425</v>
      </c>
      <c r="G109" s="270"/>
      <c r="H109" s="270" t="s">
        <v>465</v>
      </c>
      <c r="I109" s="270" t="s">
        <v>435</v>
      </c>
      <c r="J109" s="270"/>
      <c r="K109" s="282"/>
    </row>
    <row r="110" spans="2:11" s="1" customFormat="1" ht="15" customHeight="1">
      <c r="B110" s="291"/>
      <c r="C110" s="270" t="s">
        <v>444</v>
      </c>
      <c r="D110" s="270"/>
      <c r="E110" s="270"/>
      <c r="F110" s="290" t="s">
        <v>431</v>
      </c>
      <c r="G110" s="270"/>
      <c r="H110" s="270" t="s">
        <v>465</v>
      </c>
      <c r="I110" s="270" t="s">
        <v>427</v>
      </c>
      <c r="J110" s="270">
        <v>50</v>
      </c>
      <c r="K110" s="282"/>
    </row>
    <row r="111" spans="2:11" s="1" customFormat="1" ht="15" customHeight="1">
      <c r="B111" s="291"/>
      <c r="C111" s="270" t="s">
        <v>452</v>
      </c>
      <c r="D111" s="270"/>
      <c r="E111" s="270"/>
      <c r="F111" s="290" t="s">
        <v>431</v>
      </c>
      <c r="G111" s="270"/>
      <c r="H111" s="270" t="s">
        <v>465</v>
      </c>
      <c r="I111" s="270" t="s">
        <v>427</v>
      </c>
      <c r="J111" s="270">
        <v>50</v>
      </c>
      <c r="K111" s="282"/>
    </row>
    <row r="112" spans="2:11" s="1" customFormat="1" ht="15" customHeight="1">
      <c r="B112" s="291"/>
      <c r="C112" s="270" t="s">
        <v>450</v>
      </c>
      <c r="D112" s="270"/>
      <c r="E112" s="270"/>
      <c r="F112" s="290" t="s">
        <v>431</v>
      </c>
      <c r="G112" s="270"/>
      <c r="H112" s="270" t="s">
        <v>465</v>
      </c>
      <c r="I112" s="270" t="s">
        <v>427</v>
      </c>
      <c r="J112" s="270">
        <v>50</v>
      </c>
      <c r="K112" s="282"/>
    </row>
    <row r="113" spans="2:11" s="1" customFormat="1" ht="15" customHeight="1">
      <c r="B113" s="291"/>
      <c r="C113" s="270" t="s">
        <v>53</v>
      </c>
      <c r="D113" s="270"/>
      <c r="E113" s="270"/>
      <c r="F113" s="290" t="s">
        <v>425</v>
      </c>
      <c r="G113" s="270"/>
      <c r="H113" s="270" t="s">
        <v>466</v>
      </c>
      <c r="I113" s="270" t="s">
        <v>427</v>
      </c>
      <c r="J113" s="270">
        <v>20</v>
      </c>
      <c r="K113" s="282"/>
    </row>
    <row r="114" spans="2:11" s="1" customFormat="1" ht="15" customHeight="1">
      <c r="B114" s="291"/>
      <c r="C114" s="270" t="s">
        <v>467</v>
      </c>
      <c r="D114" s="270"/>
      <c r="E114" s="270"/>
      <c r="F114" s="290" t="s">
        <v>425</v>
      </c>
      <c r="G114" s="270"/>
      <c r="H114" s="270" t="s">
        <v>468</v>
      </c>
      <c r="I114" s="270" t="s">
        <v>427</v>
      </c>
      <c r="J114" s="270">
        <v>120</v>
      </c>
      <c r="K114" s="282"/>
    </row>
    <row r="115" spans="2:11" s="1" customFormat="1" ht="15" customHeight="1">
      <c r="B115" s="291"/>
      <c r="C115" s="270" t="s">
        <v>38</v>
      </c>
      <c r="D115" s="270"/>
      <c r="E115" s="270"/>
      <c r="F115" s="290" t="s">
        <v>425</v>
      </c>
      <c r="G115" s="270"/>
      <c r="H115" s="270" t="s">
        <v>469</v>
      </c>
      <c r="I115" s="270" t="s">
        <v>460</v>
      </c>
      <c r="J115" s="270"/>
      <c r="K115" s="282"/>
    </row>
    <row r="116" spans="2:11" s="1" customFormat="1" ht="15" customHeight="1">
      <c r="B116" s="291"/>
      <c r="C116" s="270" t="s">
        <v>48</v>
      </c>
      <c r="D116" s="270"/>
      <c r="E116" s="270"/>
      <c r="F116" s="290" t="s">
        <v>425</v>
      </c>
      <c r="G116" s="270"/>
      <c r="H116" s="270" t="s">
        <v>470</v>
      </c>
      <c r="I116" s="270" t="s">
        <v>460</v>
      </c>
      <c r="J116" s="270"/>
      <c r="K116" s="282"/>
    </row>
    <row r="117" spans="2:11" s="1" customFormat="1" ht="15" customHeight="1">
      <c r="B117" s="291"/>
      <c r="C117" s="270" t="s">
        <v>57</v>
      </c>
      <c r="D117" s="270"/>
      <c r="E117" s="270"/>
      <c r="F117" s="290" t="s">
        <v>425</v>
      </c>
      <c r="G117" s="270"/>
      <c r="H117" s="270" t="s">
        <v>471</v>
      </c>
      <c r="I117" s="270" t="s">
        <v>472</v>
      </c>
      <c r="J117" s="270"/>
      <c r="K117" s="282"/>
    </row>
    <row r="118" spans="2:11" s="1" customFormat="1" ht="15" customHeight="1">
      <c r="B118" s="294"/>
      <c r="C118" s="300"/>
      <c r="D118" s="300"/>
      <c r="E118" s="300"/>
      <c r="F118" s="300"/>
      <c r="G118" s="300"/>
      <c r="H118" s="300"/>
      <c r="I118" s="300"/>
      <c r="J118" s="300"/>
      <c r="K118" s="296"/>
    </row>
    <row r="119" spans="2:11" s="1" customFormat="1" ht="18.75" customHeight="1">
      <c r="B119" s="301"/>
      <c r="C119" s="267"/>
      <c r="D119" s="267"/>
      <c r="E119" s="267"/>
      <c r="F119" s="302"/>
      <c r="G119" s="267"/>
      <c r="H119" s="267"/>
      <c r="I119" s="267"/>
      <c r="J119" s="267"/>
      <c r="K119" s="301"/>
    </row>
    <row r="120" spans="2:11" s="1" customFormat="1" ht="18.75" customHeight="1">
      <c r="B120" s="277"/>
      <c r="C120" s="277"/>
      <c r="D120" s="277"/>
      <c r="E120" s="277"/>
      <c r="F120" s="277"/>
      <c r="G120" s="277"/>
      <c r="H120" s="277"/>
      <c r="I120" s="277"/>
      <c r="J120" s="277"/>
      <c r="K120" s="277"/>
    </row>
    <row r="121" spans="2:11" s="1" customFormat="1" ht="7.5" customHeight="1">
      <c r="B121" s="303"/>
      <c r="C121" s="304"/>
      <c r="D121" s="304"/>
      <c r="E121" s="304"/>
      <c r="F121" s="304"/>
      <c r="G121" s="304"/>
      <c r="H121" s="304"/>
      <c r="I121" s="304"/>
      <c r="J121" s="304"/>
      <c r="K121" s="305"/>
    </row>
    <row r="122" spans="2:11" s="1" customFormat="1" ht="45" customHeight="1">
      <c r="B122" s="306"/>
      <c r="C122" s="389" t="s">
        <v>473</v>
      </c>
      <c r="D122" s="389"/>
      <c r="E122" s="389"/>
      <c r="F122" s="389"/>
      <c r="G122" s="389"/>
      <c r="H122" s="389"/>
      <c r="I122" s="389"/>
      <c r="J122" s="389"/>
      <c r="K122" s="307"/>
    </row>
    <row r="123" spans="2:11" s="1" customFormat="1" ht="17.25" customHeight="1">
      <c r="B123" s="308"/>
      <c r="C123" s="283" t="s">
        <v>419</v>
      </c>
      <c r="D123" s="283"/>
      <c r="E123" s="283"/>
      <c r="F123" s="283" t="s">
        <v>420</v>
      </c>
      <c r="G123" s="284"/>
      <c r="H123" s="283" t="s">
        <v>54</v>
      </c>
      <c r="I123" s="283" t="s">
        <v>57</v>
      </c>
      <c r="J123" s="283" t="s">
        <v>421</v>
      </c>
      <c r="K123" s="309"/>
    </row>
    <row r="124" spans="2:11" s="1" customFormat="1" ht="17.25" customHeight="1">
      <c r="B124" s="308"/>
      <c r="C124" s="285" t="s">
        <v>422</v>
      </c>
      <c r="D124" s="285"/>
      <c r="E124" s="285"/>
      <c r="F124" s="286" t="s">
        <v>423</v>
      </c>
      <c r="G124" s="287"/>
      <c r="H124" s="285"/>
      <c r="I124" s="285"/>
      <c r="J124" s="285" t="s">
        <v>424</v>
      </c>
      <c r="K124" s="309"/>
    </row>
    <row r="125" spans="2:11" s="1" customFormat="1" ht="5.25" customHeight="1">
      <c r="B125" s="310"/>
      <c r="C125" s="288"/>
      <c r="D125" s="288"/>
      <c r="E125" s="288"/>
      <c r="F125" s="288"/>
      <c r="G125" s="270"/>
      <c r="H125" s="288"/>
      <c r="I125" s="288"/>
      <c r="J125" s="288"/>
      <c r="K125" s="311"/>
    </row>
    <row r="126" spans="2:11" s="1" customFormat="1" ht="15" customHeight="1">
      <c r="B126" s="310"/>
      <c r="C126" s="270" t="s">
        <v>428</v>
      </c>
      <c r="D126" s="288"/>
      <c r="E126" s="288"/>
      <c r="F126" s="290" t="s">
        <v>425</v>
      </c>
      <c r="G126" s="270"/>
      <c r="H126" s="270" t="s">
        <v>465</v>
      </c>
      <c r="I126" s="270" t="s">
        <v>427</v>
      </c>
      <c r="J126" s="270">
        <v>120</v>
      </c>
      <c r="K126" s="312"/>
    </row>
    <row r="127" spans="2:11" s="1" customFormat="1" ht="15" customHeight="1">
      <c r="B127" s="310"/>
      <c r="C127" s="270" t="s">
        <v>474</v>
      </c>
      <c r="D127" s="270"/>
      <c r="E127" s="270"/>
      <c r="F127" s="290" t="s">
        <v>425</v>
      </c>
      <c r="G127" s="270"/>
      <c r="H127" s="270" t="s">
        <v>475</v>
      </c>
      <c r="I127" s="270" t="s">
        <v>427</v>
      </c>
      <c r="J127" s="270" t="s">
        <v>476</v>
      </c>
      <c r="K127" s="312"/>
    </row>
    <row r="128" spans="2:11" s="1" customFormat="1" ht="15" customHeight="1">
      <c r="B128" s="310"/>
      <c r="C128" s="270" t="s">
        <v>373</v>
      </c>
      <c r="D128" s="270"/>
      <c r="E128" s="270"/>
      <c r="F128" s="290" t="s">
        <v>425</v>
      </c>
      <c r="G128" s="270"/>
      <c r="H128" s="270" t="s">
        <v>477</v>
      </c>
      <c r="I128" s="270" t="s">
        <v>427</v>
      </c>
      <c r="J128" s="270" t="s">
        <v>476</v>
      </c>
      <c r="K128" s="312"/>
    </row>
    <row r="129" spans="2:11" s="1" customFormat="1" ht="15" customHeight="1">
      <c r="B129" s="310"/>
      <c r="C129" s="270" t="s">
        <v>436</v>
      </c>
      <c r="D129" s="270"/>
      <c r="E129" s="270"/>
      <c r="F129" s="290" t="s">
        <v>431</v>
      </c>
      <c r="G129" s="270"/>
      <c r="H129" s="270" t="s">
        <v>437</v>
      </c>
      <c r="I129" s="270" t="s">
        <v>427</v>
      </c>
      <c r="J129" s="270">
        <v>15</v>
      </c>
      <c r="K129" s="312"/>
    </row>
    <row r="130" spans="2:11" s="1" customFormat="1" ht="15" customHeight="1">
      <c r="B130" s="310"/>
      <c r="C130" s="292" t="s">
        <v>438</v>
      </c>
      <c r="D130" s="292"/>
      <c r="E130" s="292"/>
      <c r="F130" s="293" t="s">
        <v>431</v>
      </c>
      <c r="G130" s="292"/>
      <c r="H130" s="292" t="s">
        <v>439</v>
      </c>
      <c r="I130" s="292" t="s">
        <v>427</v>
      </c>
      <c r="J130" s="292">
        <v>15</v>
      </c>
      <c r="K130" s="312"/>
    </row>
    <row r="131" spans="2:11" s="1" customFormat="1" ht="15" customHeight="1">
      <c r="B131" s="310"/>
      <c r="C131" s="292" t="s">
        <v>440</v>
      </c>
      <c r="D131" s="292"/>
      <c r="E131" s="292"/>
      <c r="F131" s="293" t="s">
        <v>431</v>
      </c>
      <c r="G131" s="292"/>
      <c r="H131" s="292" t="s">
        <v>441</v>
      </c>
      <c r="I131" s="292" t="s">
        <v>427</v>
      </c>
      <c r="J131" s="292">
        <v>20</v>
      </c>
      <c r="K131" s="312"/>
    </row>
    <row r="132" spans="2:11" s="1" customFormat="1" ht="15" customHeight="1">
      <c r="B132" s="310"/>
      <c r="C132" s="292" t="s">
        <v>442</v>
      </c>
      <c r="D132" s="292"/>
      <c r="E132" s="292"/>
      <c r="F132" s="293" t="s">
        <v>431</v>
      </c>
      <c r="G132" s="292"/>
      <c r="H132" s="292" t="s">
        <v>443</v>
      </c>
      <c r="I132" s="292" t="s">
        <v>427</v>
      </c>
      <c r="J132" s="292">
        <v>20</v>
      </c>
      <c r="K132" s="312"/>
    </row>
    <row r="133" spans="2:11" s="1" customFormat="1" ht="15" customHeight="1">
      <c r="B133" s="310"/>
      <c r="C133" s="270" t="s">
        <v>430</v>
      </c>
      <c r="D133" s="270"/>
      <c r="E133" s="270"/>
      <c r="F133" s="290" t="s">
        <v>431</v>
      </c>
      <c r="G133" s="270"/>
      <c r="H133" s="270" t="s">
        <v>465</v>
      </c>
      <c r="I133" s="270" t="s">
        <v>427</v>
      </c>
      <c r="J133" s="270">
        <v>50</v>
      </c>
      <c r="K133" s="312"/>
    </row>
    <row r="134" spans="2:11" s="1" customFormat="1" ht="15" customHeight="1">
      <c r="B134" s="310"/>
      <c r="C134" s="270" t="s">
        <v>444</v>
      </c>
      <c r="D134" s="270"/>
      <c r="E134" s="270"/>
      <c r="F134" s="290" t="s">
        <v>431</v>
      </c>
      <c r="G134" s="270"/>
      <c r="H134" s="270" t="s">
        <v>465</v>
      </c>
      <c r="I134" s="270" t="s">
        <v>427</v>
      </c>
      <c r="J134" s="270">
        <v>50</v>
      </c>
      <c r="K134" s="312"/>
    </row>
    <row r="135" spans="2:11" s="1" customFormat="1" ht="15" customHeight="1">
      <c r="B135" s="310"/>
      <c r="C135" s="270" t="s">
        <v>450</v>
      </c>
      <c r="D135" s="270"/>
      <c r="E135" s="270"/>
      <c r="F135" s="290" t="s">
        <v>431</v>
      </c>
      <c r="G135" s="270"/>
      <c r="H135" s="270" t="s">
        <v>465</v>
      </c>
      <c r="I135" s="270" t="s">
        <v>427</v>
      </c>
      <c r="J135" s="270">
        <v>50</v>
      </c>
      <c r="K135" s="312"/>
    </row>
    <row r="136" spans="2:11" s="1" customFormat="1" ht="15" customHeight="1">
      <c r="B136" s="310"/>
      <c r="C136" s="270" t="s">
        <v>452</v>
      </c>
      <c r="D136" s="270"/>
      <c r="E136" s="270"/>
      <c r="F136" s="290" t="s">
        <v>431</v>
      </c>
      <c r="G136" s="270"/>
      <c r="H136" s="270" t="s">
        <v>465</v>
      </c>
      <c r="I136" s="270" t="s">
        <v>427</v>
      </c>
      <c r="J136" s="270">
        <v>50</v>
      </c>
      <c r="K136" s="312"/>
    </row>
    <row r="137" spans="2:11" s="1" customFormat="1" ht="15" customHeight="1">
      <c r="B137" s="310"/>
      <c r="C137" s="270" t="s">
        <v>453</v>
      </c>
      <c r="D137" s="270"/>
      <c r="E137" s="270"/>
      <c r="F137" s="290" t="s">
        <v>431</v>
      </c>
      <c r="G137" s="270"/>
      <c r="H137" s="270" t="s">
        <v>478</v>
      </c>
      <c r="I137" s="270" t="s">
        <v>427</v>
      </c>
      <c r="J137" s="270">
        <v>255</v>
      </c>
      <c r="K137" s="312"/>
    </row>
    <row r="138" spans="2:11" s="1" customFormat="1" ht="15" customHeight="1">
      <c r="B138" s="310"/>
      <c r="C138" s="270" t="s">
        <v>455</v>
      </c>
      <c r="D138" s="270"/>
      <c r="E138" s="270"/>
      <c r="F138" s="290" t="s">
        <v>425</v>
      </c>
      <c r="G138" s="270"/>
      <c r="H138" s="270" t="s">
        <v>479</v>
      </c>
      <c r="I138" s="270" t="s">
        <v>457</v>
      </c>
      <c r="J138" s="270"/>
      <c r="K138" s="312"/>
    </row>
    <row r="139" spans="2:11" s="1" customFormat="1" ht="15" customHeight="1">
      <c r="B139" s="310"/>
      <c r="C139" s="270" t="s">
        <v>458</v>
      </c>
      <c r="D139" s="270"/>
      <c r="E139" s="270"/>
      <c r="F139" s="290" t="s">
        <v>425</v>
      </c>
      <c r="G139" s="270"/>
      <c r="H139" s="270" t="s">
        <v>480</v>
      </c>
      <c r="I139" s="270" t="s">
        <v>460</v>
      </c>
      <c r="J139" s="270"/>
      <c r="K139" s="312"/>
    </row>
    <row r="140" spans="2:11" s="1" customFormat="1" ht="15" customHeight="1">
      <c r="B140" s="310"/>
      <c r="C140" s="270" t="s">
        <v>461</v>
      </c>
      <c r="D140" s="270"/>
      <c r="E140" s="270"/>
      <c r="F140" s="290" t="s">
        <v>425</v>
      </c>
      <c r="G140" s="270"/>
      <c r="H140" s="270" t="s">
        <v>461</v>
      </c>
      <c r="I140" s="270" t="s">
        <v>460</v>
      </c>
      <c r="J140" s="270"/>
      <c r="K140" s="312"/>
    </row>
    <row r="141" spans="2:11" s="1" customFormat="1" ht="15" customHeight="1">
      <c r="B141" s="310"/>
      <c r="C141" s="270" t="s">
        <v>38</v>
      </c>
      <c r="D141" s="270"/>
      <c r="E141" s="270"/>
      <c r="F141" s="290" t="s">
        <v>425</v>
      </c>
      <c r="G141" s="270"/>
      <c r="H141" s="270" t="s">
        <v>481</v>
      </c>
      <c r="I141" s="270" t="s">
        <v>460</v>
      </c>
      <c r="J141" s="270"/>
      <c r="K141" s="312"/>
    </row>
    <row r="142" spans="2:11" s="1" customFormat="1" ht="15" customHeight="1">
      <c r="B142" s="310"/>
      <c r="C142" s="270" t="s">
        <v>482</v>
      </c>
      <c r="D142" s="270"/>
      <c r="E142" s="270"/>
      <c r="F142" s="290" t="s">
        <v>425</v>
      </c>
      <c r="G142" s="270"/>
      <c r="H142" s="270" t="s">
        <v>483</v>
      </c>
      <c r="I142" s="270" t="s">
        <v>460</v>
      </c>
      <c r="J142" s="270"/>
      <c r="K142" s="312"/>
    </row>
    <row r="143" spans="2:11" s="1" customFormat="1" ht="15" customHeight="1">
      <c r="B143" s="313"/>
      <c r="C143" s="314"/>
      <c r="D143" s="314"/>
      <c r="E143" s="314"/>
      <c r="F143" s="314"/>
      <c r="G143" s="314"/>
      <c r="H143" s="314"/>
      <c r="I143" s="314"/>
      <c r="J143" s="314"/>
      <c r="K143" s="315"/>
    </row>
    <row r="144" spans="2:11" s="1" customFormat="1" ht="18.75" customHeight="1">
      <c r="B144" s="267"/>
      <c r="C144" s="267"/>
      <c r="D144" s="267"/>
      <c r="E144" s="267"/>
      <c r="F144" s="302"/>
      <c r="G144" s="267"/>
      <c r="H144" s="267"/>
      <c r="I144" s="267"/>
      <c r="J144" s="267"/>
      <c r="K144" s="267"/>
    </row>
    <row r="145" spans="2:11" s="1" customFormat="1" ht="18.75" customHeight="1">
      <c r="B145" s="277"/>
      <c r="C145" s="277"/>
      <c r="D145" s="277"/>
      <c r="E145" s="277"/>
      <c r="F145" s="277"/>
      <c r="G145" s="277"/>
      <c r="H145" s="277"/>
      <c r="I145" s="277"/>
      <c r="J145" s="277"/>
      <c r="K145" s="277"/>
    </row>
    <row r="146" spans="2:11" s="1" customFormat="1" ht="7.5" customHeight="1">
      <c r="B146" s="278"/>
      <c r="C146" s="279"/>
      <c r="D146" s="279"/>
      <c r="E146" s="279"/>
      <c r="F146" s="279"/>
      <c r="G146" s="279"/>
      <c r="H146" s="279"/>
      <c r="I146" s="279"/>
      <c r="J146" s="279"/>
      <c r="K146" s="280"/>
    </row>
    <row r="147" spans="2:11" s="1" customFormat="1" ht="45" customHeight="1">
      <c r="B147" s="281"/>
      <c r="C147" s="390" t="s">
        <v>484</v>
      </c>
      <c r="D147" s="390"/>
      <c r="E147" s="390"/>
      <c r="F147" s="390"/>
      <c r="G147" s="390"/>
      <c r="H147" s="390"/>
      <c r="I147" s="390"/>
      <c r="J147" s="390"/>
      <c r="K147" s="282"/>
    </row>
    <row r="148" spans="2:11" s="1" customFormat="1" ht="17.25" customHeight="1">
      <c r="B148" s="281"/>
      <c r="C148" s="283" t="s">
        <v>419</v>
      </c>
      <c r="D148" s="283"/>
      <c r="E148" s="283"/>
      <c r="F148" s="283" t="s">
        <v>420</v>
      </c>
      <c r="G148" s="284"/>
      <c r="H148" s="283" t="s">
        <v>54</v>
      </c>
      <c r="I148" s="283" t="s">
        <v>57</v>
      </c>
      <c r="J148" s="283" t="s">
        <v>421</v>
      </c>
      <c r="K148" s="282"/>
    </row>
    <row r="149" spans="2:11" s="1" customFormat="1" ht="17.25" customHeight="1">
      <c r="B149" s="281"/>
      <c r="C149" s="285" t="s">
        <v>422</v>
      </c>
      <c r="D149" s="285"/>
      <c r="E149" s="285"/>
      <c r="F149" s="286" t="s">
        <v>423</v>
      </c>
      <c r="G149" s="287"/>
      <c r="H149" s="285"/>
      <c r="I149" s="285"/>
      <c r="J149" s="285" t="s">
        <v>424</v>
      </c>
      <c r="K149" s="282"/>
    </row>
    <row r="150" spans="2:11" s="1" customFormat="1" ht="5.25" customHeight="1">
      <c r="B150" s="291"/>
      <c r="C150" s="288"/>
      <c r="D150" s="288"/>
      <c r="E150" s="288"/>
      <c r="F150" s="288"/>
      <c r="G150" s="289"/>
      <c r="H150" s="288"/>
      <c r="I150" s="288"/>
      <c r="J150" s="288"/>
      <c r="K150" s="312"/>
    </row>
    <row r="151" spans="2:11" s="1" customFormat="1" ht="15" customHeight="1">
      <c r="B151" s="291"/>
      <c r="C151" s="316" t="s">
        <v>428</v>
      </c>
      <c r="D151" s="270"/>
      <c r="E151" s="270"/>
      <c r="F151" s="317" t="s">
        <v>425</v>
      </c>
      <c r="G151" s="270"/>
      <c r="H151" s="316" t="s">
        <v>465</v>
      </c>
      <c r="I151" s="316" t="s">
        <v>427</v>
      </c>
      <c r="J151" s="316">
        <v>120</v>
      </c>
      <c r="K151" s="312"/>
    </row>
    <row r="152" spans="2:11" s="1" customFormat="1" ht="15" customHeight="1">
      <c r="B152" s="291"/>
      <c r="C152" s="316" t="s">
        <v>474</v>
      </c>
      <c r="D152" s="270"/>
      <c r="E152" s="270"/>
      <c r="F152" s="317" t="s">
        <v>425</v>
      </c>
      <c r="G152" s="270"/>
      <c r="H152" s="316" t="s">
        <v>485</v>
      </c>
      <c r="I152" s="316" t="s">
        <v>427</v>
      </c>
      <c r="J152" s="316" t="s">
        <v>476</v>
      </c>
      <c r="K152" s="312"/>
    </row>
    <row r="153" spans="2:11" s="1" customFormat="1" ht="15" customHeight="1">
      <c r="B153" s="291"/>
      <c r="C153" s="316" t="s">
        <v>373</v>
      </c>
      <c r="D153" s="270"/>
      <c r="E153" s="270"/>
      <c r="F153" s="317" t="s">
        <v>425</v>
      </c>
      <c r="G153" s="270"/>
      <c r="H153" s="316" t="s">
        <v>486</v>
      </c>
      <c r="I153" s="316" t="s">
        <v>427</v>
      </c>
      <c r="J153" s="316" t="s">
        <v>476</v>
      </c>
      <c r="K153" s="312"/>
    </row>
    <row r="154" spans="2:11" s="1" customFormat="1" ht="15" customHeight="1">
      <c r="B154" s="291"/>
      <c r="C154" s="316" t="s">
        <v>430</v>
      </c>
      <c r="D154" s="270"/>
      <c r="E154" s="270"/>
      <c r="F154" s="317" t="s">
        <v>431</v>
      </c>
      <c r="G154" s="270"/>
      <c r="H154" s="316" t="s">
        <v>465</v>
      </c>
      <c r="I154" s="316" t="s">
        <v>427</v>
      </c>
      <c r="J154" s="316">
        <v>50</v>
      </c>
      <c r="K154" s="312"/>
    </row>
    <row r="155" spans="2:11" s="1" customFormat="1" ht="15" customHeight="1">
      <c r="B155" s="291"/>
      <c r="C155" s="316" t="s">
        <v>433</v>
      </c>
      <c r="D155" s="270"/>
      <c r="E155" s="270"/>
      <c r="F155" s="317" t="s">
        <v>425</v>
      </c>
      <c r="G155" s="270"/>
      <c r="H155" s="316" t="s">
        <v>465</v>
      </c>
      <c r="I155" s="316" t="s">
        <v>435</v>
      </c>
      <c r="J155" s="316"/>
      <c r="K155" s="312"/>
    </row>
    <row r="156" spans="2:11" s="1" customFormat="1" ht="15" customHeight="1">
      <c r="B156" s="291"/>
      <c r="C156" s="316" t="s">
        <v>444</v>
      </c>
      <c r="D156" s="270"/>
      <c r="E156" s="270"/>
      <c r="F156" s="317" t="s">
        <v>431</v>
      </c>
      <c r="G156" s="270"/>
      <c r="H156" s="316" t="s">
        <v>465</v>
      </c>
      <c r="I156" s="316" t="s">
        <v>427</v>
      </c>
      <c r="J156" s="316">
        <v>50</v>
      </c>
      <c r="K156" s="312"/>
    </row>
    <row r="157" spans="2:11" s="1" customFormat="1" ht="15" customHeight="1">
      <c r="B157" s="291"/>
      <c r="C157" s="316" t="s">
        <v>452</v>
      </c>
      <c r="D157" s="270"/>
      <c r="E157" s="270"/>
      <c r="F157" s="317" t="s">
        <v>431</v>
      </c>
      <c r="G157" s="270"/>
      <c r="H157" s="316" t="s">
        <v>465</v>
      </c>
      <c r="I157" s="316" t="s">
        <v>427</v>
      </c>
      <c r="J157" s="316">
        <v>50</v>
      </c>
      <c r="K157" s="312"/>
    </row>
    <row r="158" spans="2:11" s="1" customFormat="1" ht="15" customHeight="1">
      <c r="B158" s="291"/>
      <c r="C158" s="316" t="s">
        <v>450</v>
      </c>
      <c r="D158" s="270"/>
      <c r="E158" s="270"/>
      <c r="F158" s="317" t="s">
        <v>431</v>
      </c>
      <c r="G158" s="270"/>
      <c r="H158" s="316" t="s">
        <v>465</v>
      </c>
      <c r="I158" s="316" t="s">
        <v>427</v>
      </c>
      <c r="J158" s="316">
        <v>50</v>
      </c>
      <c r="K158" s="312"/>
    </row>
    <row r="159" spans="2:11" s="1" customFormat="1" ht="15" customHeight="1">
      <c r="B159" s="291"/>
      <c r="C159" s="316" t="s">
        <v>88</v>
      </c>
      <c r="D159" s="270"/>
      <c r="E159" s="270"/>
      <c r="F159" s="317" t="s">
        <v>425</v>
      </c>
      <c r="G159" s="270"/>
      <c r="H159" s="316" t="s">
        <v>487</v>
      </c>
      <c r="I159" s="316" t="s">
        <v>427</v>
      </c>
      <c r="J159" s="316" t="s">
        <v>488</v>
      </c>
      <c r="K159" s="312"/>
    </row>
    <row r="160" spans="2:11" s="1" customFormat="1" ht="15" customHeight="1">
      <c r="B160" s="291"/>
      <c r="C160" s="316" t="s">
        <v>489</v>
      </c>
      <c r="D160" s="270"/>
      <c r="E160" s="270"/>
      <c r="F160" s="317" t="s">
        <v>425</v>
      </c>
      <c r="G160" s="270"/>
      <c r="H160" s="316" t="s">
        <v>490</v>
      </c>
      <c r="I160" s="316" t="s">
        <v>460</v>
      </c>
      <c r="J160" s="316"/>
      <c r="K160" s="312"/>
    </row>
    <row r="161" spans="2:11" s="1" customFormat="1" ht="15" customHeight="1">
      <c r="B161" s="318"/>
      <c r="C161" s="300"/>
      <c r="D161" s="300"/>
      <c r="E161" s="300"/>
      <c r="F161" s="300"/>
      <c r="G161" s="300"/>
      <c r="H161" s="300"/>
      <c r="I161" s="300"/>
      <c r="J161" s="300"/>
      <c r="K161" s="319"/>
    </row>
    <row r="162" spans="2:11" s="1" customFormat="1" ht="18.75" customHeight="1">
      <c r="B162" s="267"/>
      <c r="C162" s="270"/>
      <c r="D162" s="270"/>
      <c r="E162" s="270"/>
      <c r="F162" s="290"/>
      <c r="G162" s="270"/>
      <c r="H162" s="270"/>
      <c r="I162" s="270"/>
      <c r="J162" s="270"/>
      <c r="K162" s="267"/>
    </row>
    <row r="163" spans="2:11" s="1" customFormat="1" ht="18.75" customHeight="1">
      <c r="B163" s="277"/>
      <c r="C163" s="277"/>
      <c r="D163" s="277"/>
      <c r="E163" s="277"/>
      <c r="F163" s="277"/>
      <c r="G163" s="277"/>
      <c r="H163" s="277"/>
      <c r="I163" s="277"/>
      <c r="J163" s="277"/>
      <c r="K163" s="277"/>
    </row>
    <row r="164" spans="2:11" s="1" customFormat="1" ht="7.5" customHeight="1">
      <c r="B164" s="259"/>
      <c r="C164" s="260"/>
      <c r="D164" s="260"/>
      <c r="E164" s="260"/>
      <c r="F164" s="260"/>
      <c r="G164" s="260"/>
      <c r="H164" s="260"/>
      <c r="I164" s="260"/>
      <c r="J164" s="260"/>
      <c r="K164" s="261"/>
    </row>
    <row r="165" spans="2:11" s="1" customFormat="1" ht="45" customHeight="1">
      <c r="B165" s="262"/>
      <c r="C165" s="389" t="s">
        <v>491</v>
      </c>
      <c r="D165" s="389"/>
      <c r="E165" s="389"/>
      <c r="F165" s="389"/>
      <c r="G165" s="389"/>
      <c r="H165" s="389"/>
      <c r="I165" s="389"/>
      <c r="J165" s="389"/>
      <c r="K165" s="263"/>
    </row>
    <row r="166" spans="2:11" s="1" customFormat="1" ht="17.25" customHeight="1">
      <c r="B166" s="262"/>
      <c r="C166" s="283" t="s">
        <v>419</v>
      </c>
      <c r="D166" s="283"/>
      <c r="E166" s="283"/>
      <c r="F166" s="283" t="s">
        <v>420</v>
      </c>
      <c r="G166" s="320"/>
      <c r="H166" s="321" t="s">
        <v>54</v>
      </c>
      <c r="I166" s="321" t="s">
        <v>57</v>
      </c>
      <c r="J166" s="283" t="s">
        <v>421</v>
      </c>
      <c r="K166" s="263"/>
    </row>
    <row r="167" spans="2:11" s="1" customFormat="1" ht="17.25" customHeight="1">
      <c r="B167" s="264"/>
      <c r="C167" s="285" t="s">
        <v>422</v>
      </c>
      <c r="D167" s="285"/>
      <c r="E167" s="285"/>
      <c r="F167" s="286" t="s">
        <v>423</v>
      </c>
      <c r="G167" s="322"/>
      <c r="H167" s="323"/>
      <c r="I167" s="323"/>
      <c r="J167" s="285" t="s">
        <v>424</v>
      </c>
      <c r="K167" s="265"/>
    </row>
    <row r="168" spans="2:11" s="1" customFormat="1" ht="5.25" customHeight="1">
      <c r="B168" s="291"/>
      <c r="C168" s="288"/>
      <c r="D168" s="288"/>
      <c r="E168" s="288"/>
      <c r="F168" s="288"/>
      <c r="G168" s="289"/>
      <c r="H168" s="288"/>
      <c r="I168" s="288"/>
      <c r="J168" s="288"/>
      <c r="K168" s="312"/>
    </row>
    <row r="169" spans="2:11" s="1" customFormat="1" ht="15" customHeight="1">
      <c r="B169" s="291"/>
      <c r="C169" s="270" t="s">
        <v>428</v>
      </c>
      <c r="D169" s="270"/>
      <c r="E169" s="270"/>
      <c r="F169" s="290" t="s">
        <v>425</v>
      </c>
      <c r="G169" s="270"/>
      <c r="H169" s="270" t="s">
        <v>465</v>
      </c>
      <c r="I169" s="270" t="s">
        <v>427</v>
      </c>
      <c r="J169" s="270">
        <v>120</v>
      </c>
      <c r="K169" s="312"/>
    </row>
    <row r="170" spans="2:11" s="1" customFormat="1" ht="15" customHeight="1">
      <c r="B170" s="291"/>
      <c r="C170" s="270" t="s">
        <v>474</v>
      </c>
      <c r="D170" s="270"/>
      <c r="E170" s="270"/>
      <c r="F170" s="290" t="s">
        <v>425</v>
      </c>
      <c r="G170" s="270"/>
      <c r="H170" s="270" t="s">
        <v>475</v>
      </c>
      <c r="I170" s="270" t="s">
        <v>427</v>
      </c>
      <c r="J170" s="270" t="s">
        <v>476</v>
      </c>
      <c r="K170" s="312"/>
    </row>
    <row r="171" spans="2:11" s="1" customFormat="1" ht="15" customHeight="1">
      <c r="B171" s="291"/>
      <c r="C171" s="270" t="s">
        <v>373</v>
      </c>
      <c r="D171" s="270"/>
      <c r="E171" s="270"/>
      <c r="F171" s="290" t="s">
        <v>425</v>
      </c>
      <c r="G171" s="270"/>
      <c r="H171" s="270" t="s">
        <v>492</v>
      </c>
      <c r="I171" s="270" t="s">
        <v>427</v>
      </c>
      <c r="J171" s="270" t="s">
        <v>476</v>
      </c>
      <c r="K171" s="312"/>
    </row>
    <row r="172" spans="2:11" s="1" customFormat="1" ht="15" customHeight="1">
      <c r="B172" s="291"/>
      <c r="C172" s="270" t="s">
        <v>430</v>
      </c>
      <c r="D172" s="270"/>
      <c r="E172" s="270"/>
      <c r="F172" s="290" t="s">
        <v>431</v>
      </c>
      <c r="G172" s="270"/>
      <c r="H172" s="270" t="s">
        <v>492</v>
      </c>
      <c r="I172" s="270" t="s">
        <v>427</v>
      </c>
      <c r="J172" s="270">
        <v>50</v>
      </c>
      <c r="K172" s="312"/>
    </row>
    <row r="173" spans="2:11" s="1" customFormat="1" ht="15" customHeight="1">
      <c r="B173" s="291"/>
      <c r="C173" s="270" t="s">
        <v>433</v>
      </c>
      <c r="D173" s="270"/>
      <c r="E173" s="270"/>
      <c r="F173" s="290" t="s">
        <v>425</v>
      </c>
      <c r="G173" s="270"/>
      <c r="H173" s="270" t="s">
        <v>492</v>
      </c>
      <c r="I173" s="270" t="s">
        <v>435</v>
      </c>
      <c r="J173" s="270"/>
      <c r="K173" s="312"/>
    </row>
    <row r="174" spans="2:11" s="1" customFormat="1" ht="15" customHeight="1">
      <c r="B174" s="291"/>
      <c r="C174" s="270" t="s">
        <v>444</v>
      </c>
      <c r="D174" s="270"/>
      <c r="E174" s="270"/>
      <c r="F174" s="290" t="s">
        <v>431</v>
      </c>
      <c r="G174" s="270"/>
      <c r="H174" s="270" t="s">
        <v>492</v>
      </c>
      <c r="I174" s="270" t="s">
        <v>427</v>
      </c>
      <c r="J174" s="270">
        <v>50</v>
      </c>
      <c r="K174" s="312"/>
    </row>
    <row r="175" spans="2:11" s="1" customFormat="1" ht="15" customHeight="1">
      <c r="B175" s="291"/>
      <c r="C175" s="270" t="s">
        <v>452</v>
      </c>
      <c r="D175" s="270"/>
      <c r="E175" s="270"/>
      <c r="F175" s="290" t="s">
        <v>431</v>
      </c>
      <c r="G175" s="270"/>
      <c r="H175" s="270" t="s">
        <v>492</v>
      </c>
      <c r="I175" s="270" t="s">
        <v>427</v>
      </c>
      <c r="J175" s="270">
        <v>50</v>
      </c>
      <c r="K175" s="312"/>
    </row>
    <row r="176" spans="2:11" s="1" customFormat="1" ht="15" customHeight="1">
      <c r="B176" s="291"/>
      <c r="C176" s="270" t="s">
        <v>450</v>
      </c>
      <c r="D176" s="270"/>
      <c r="E176" s="270"/>
      <c r="F176" s="290" t="s">
        <v>431</v>
      </c>
      <c r="G176" s="270"/>
      <c r="H176" s="270" t="s">
        <v>492</v>
      </c>
      <c r="I176" s="270" t="s">
        <v>427</v>
      </c>
      <c r="J176" s="270">
        <v>50</v>
      </c>
      <c r="K176" s="312"/>
    </row>
    <row r="177" spans="2:11" s="1" customFormat="1" ht="15" customHeight="1">
      <c r="B177" s="291"/>
      <c r="C177" s="270" t="s">
        <v>103</v>
      </c>
      <c r="D177" s="270"/>
      <c r="E177" s="270"/>
      <c r="F177" s="290" t="s">
        <v>425</v>
      </c>
      <c r="G177" s="270"/>
      <c r="H177" s="270" t="s">
        <v>493</v>
      </c>
      <c r="I177" s="270" t="s">
        <v>494</v>
      </c>
      <c r="J177" s="270"/>
      <c r="K177" s="312"/>
    </row>
    <row r="178" spans="2:11" s="1" customFormat="1" ht="15" customHeight="1">
      <c r="B178" s="291"/>
      <c r="C178" s="270" t="s">
        <v>57</v>
      </c>
      <c r="D178" s="270"/>
      <c r="E178" s="270"/>
      <c r="F178" s="290" t="s">
        <v>425</v>
      </c>
      <c r="G178" s="270"/>
      <c r="H178" s="270" t="s">
        <v>495</v>
      </c>
      <c r="I178" s="270" t="s">
        <v>496</v>
      </c>
      <c r="J178" s="270">
        <v>1</v>
      </c>
      <c r="K178" s="312"/>
    </row>
    <row r="179" spans="2:11" s="1" customFormat="1" ht="15" customHeight="1">
      <c r="B179" s="291"/>
      <c r="C179" s="270" t="s">
        <v>53</v>
      </c>
      <c r="D179" s="270"/>
      <c r="E179" s="270"/>
      <c r="F179" s="290" t="s">
        <v>425</v>
      </c>
      <c r="G179" s="270"/>
      <c r="H179" s="270" t="s">
        <v>497</v>
      </c>
      <c r="I179" s="270" t="s">
        <v>427</v>
      </c>
      <c r="J179" s="270">
        <v>20</v>
      </c>
      <c r="K179" s="312"/>
    </row>
    <row r="180" spans="2:11" s="1" customFormat="1" ht="15" customHeight="1">
      <c r="B180" s="291"/>
      <c r="C180" s="270" t="s">
        <v>54</v>
      </c>
      <c r="D180" s="270"/>
      <c r="E180" s="270"/>
      <c r="F180" s="290" t="s">
        <v>425</v>
      </c>
      <c r="G180" s="270"/>
      <c r="H180" s="270" t="s">
        <v>498</v>
      </c>
      <c r="I180" s="270" t="s">
        <v>427</v>
      </c>
      <c r="J180" s="270">
        <v>255</v>
      </c>
      <c r="K180" s="312"/>
    </row>
    <row r="181" spans="2:11" s="1" customFormat="1" ht="15" customHeight="1">
      <c r="B181" s="291"/>
      <c r="C181" s="270" t="s">
        <v>104</v>
      </c>
      <c r="D181" s="270"/>
      <c r="E181" s="270"/>
      <c r="F181" s="290" t="s">
        <v>425</v>
      </c>
      <c r="G181" s="270"/>
      <c r="H181" s="270" t="s">
        <v>389</v>
      </c>
      <c r="I181" s="270" t="s">
        <v>427</v>
      </c>
      <c r="J181" s="270">
        <v>10</v>
      </c>
      <c r="K181" s="312"/>
    </row>
    <row r="182" spans="2:11" s="1" customFormat="1" ht="15" customHeight="1">
      <c r="B182" s="291"/>
      <c r="C182" s="270" t="s">
        <v>105</v>
      </c>
      <c r="D182" s="270"/>
      <c r="E182" s="270"/>
      <c r="F182" s="290" t="s">
        <v>425</v>
      </c>
      <c r="G182" s="270"/>
      <c r="H182" s="270" t="s">
        <v>499</v>
      </c>
      <c r="I182" s="270" t="s">
        <v>460</v>
      </c>
      <c r="J182" s="270"/>
      <c r="K182" s="312"/>
    </row>
    <row r="183" spans="2:11" s="1" customFormat="1" ht="15" customHeight="1">
      <c r="B183" s="291"/>
      <c r="C183" s="270" t="s">
        <v>500</v>
      </c>
      <c r="D183" s="270"/>
      <c r="E183" s="270"/>
      <c r="F183" s="290" t="s">
        <v>425</v>
      </c>
      <c r="G183" s="270"/>
      <c r="H183" s="270" t="s">
        <v>501</v>
      </c>
      <c r="I183" s="270" t="s">
        <v>460</v>
      </c>
      <c r="J183" s="270"/>
      <c r="K183" s="312"/>
    </row>
    <row r="184" spans="2:11" s="1" customFormat="1" ht="15" customHeight="1">
      <c r="B184" s="291"/>
      <c r="C184" s="270" t="s">
        <v>489</v>
      </c>
      <c r="D184" s="270"/>
      <c r="E184" s="270"/>
      <c r="F184" s="290" t="s">
        <v>425</v>
      </c>
      <c r="G184" s="270"/>
      <c r="H184" s="270" t="s">
        <v>502</v>
      </c>
      <c r="I184" s="270" t="s">
        <v>460</v>
      </c>
      <c r="J184" s="270"/>
      <c r="K184" s="312"/>
    </row>
    <row r="185" spans="2:11" s="1" customFormat="1" ht="15" customHeight="1">
      <c r="B185" s="291"/>
      <c r="C185" s="270" t="s">
        <v>107</v>
      </c>
      <c r="D185" s="270"/>
      <c r="E185" s="270"/>
      <c r="F185" s="290" t="s">
        <v>431</v>
      </c>
      <c r="G185" s="270"/>
      <c r="H185" s="270" t="s">
        <v>503</v>
      </c>
      <c r="I185" s="270" t="s">
        <v>427</v>
      </c>
      <c r="J185" s="270">
        <v>50</v>
      </c>
      <c r="K185" s="312"/>
    </row>
    <row r="186" spans="2:11" s="1" customFormat="1" ht="15" customHeight="1">
      <c r="B186" s="291"/>
      <c r="C186" s="270" t="s">
        <v>504</v>
      </c>
      <c r="D186" s="270"/>
      <c r="E186" s="270"/>
      <c r="F186" s="290" t="s">
        <v>431</v>
      </c>
      <c r="G186" s="270"/>
      <c r="H186" s="270" t="s">
        <v>505</v>
      </c>
      <c r="I186" s="270" t="s">
        <v>506</v>
      </c>
      <c r="J186" s="270"/>
      <c r="K186" s="312"/>
    </row>
    <row r="187" spans="2:11" s="1" customFormat="1" ht="15" customHeight="1">
      <c r="B187" s="291"/>
      <c r="C187" s="270" t="s">
        <v>507</v>
      </c>
      <c r="D187" s="270"/>
      <c r="E187" s="270"/>
      <c r="F187" s="290" t="s">
        <v>431</v>
      </c>
      <c r="G187" s="270"/>
      <c r="H187" s="270" t="s">
        <v>508</v>
      </c>
      <c r="I187" s="270" t="s">
        <v>506</v>
      </c>
      <c r="J187" s="270"/>
      <c r="K187" s="312"/>
    </row>
    <row r="188" spans="2:11" s="1" customFormat="1" ht="15" customHeight="1">
      <c r="B188" s="291"/>
      <c r="C188" s="270" t="s">
        <v>509</v>
      </c>
      <c r="D188" s="270"/>
      <c r="E188" s="270"/>
      <c r="F188" s="290" t="s">
        <v>431</v>
      </c>
      <c r="G188" s="270"/>
      <c r="H188" s="270" t="s">
        <v>510</v>
      </c>
      <c r="I188" s="270" t="s">
        <v>506</v>
      </c>
      <c r="J188" s="270"/>
      <c r="K188" s="312"/>
    </row>
    <row r="189" spans="2:11" s="1" customFormat="1" ht="15" customHeight="1">
      <c r="B189" s="291"/>
      <c r="C189" s="324" t="s">
        <v>511</v>
      </c>
      <c r="D189" s="270"/>
      <c r="E189" s="270"/>
      <c r="F189" s="290" t="s">
        <v>431</v>
      </c>
      <c r="G189" s="270"/>
      <c r="H189" s="270" t="s">
        <v>512</v>
      </c>
      <c r="I189" s="270" t="s">
        <v>513</v>
      </c>
      <c r="J189" s="325" t="s">
        <v>514</v>
      </c>
      <c r="K189" s="312"/>
    </row>
    <row r="190" spans="2:11" s="1" customFormat="1" ht="15" customHeight="1">
      <c r="B190" s="291"/>
      <c r="C190" s="276" t="s">
        <v>42</v>
      </c>
      <c r="D190" s="270"/>
      <c r="E190" s="270"/>
      <c r="F190" s="290" t="s">
        <v>425</v>
      </c>
      <c r="G190" s="270"/>
      <c r="H190" s="267" t="s">
        <v>515</v>
      </c>
      <c r="I190" s="270" t="s">
        <v>516</v>
      </c>
      <c r="J190" s="270"/>
      <c r="K190" s="312"/>
    </row>
    <row r="191" spans="2:11" s="1" customFormat="1" ht="15" customHeight="1">
      <c r="B191" s="291"/>
      <c r="C191" s="276" t="s">
        <v>517</v>
      </c>
      <c r="D191" s="270"/>
      <c r="E191" s="270"/>
      <c r="F191" s="290" t="s">
        <v>425</v>
      </c>
      <c r="G191" s="270"/>
      <c r="H191" s="270" t="s">
        <v>518</v>
      </c>
      <c r="I191" s="270" t="s">
        <v>460</v>
      </c>
      <c r="J191" s="270"/>
      <c r="K191" s="312"/>
    </row>
    <row r="192" spans="2:11" s="1" customFormat="1" ht="15" customHeight="1">
      <c r="B192" s="291"/>
      <c r="C192" s="276" t="s">
        <v>519</v>
      </c>
      <c r="D192" s="270"/>
      <c r="E192" s="270"/>
      <c r="F192" s="290" t="s">
        <v>425</v>
      </c>
      <c r="G192" s="270"/>
      <c r="H192" s="270" t="s">
        <v>520</v>
      </c>
      <c r="I192" s="270" t="s">
        <v>460</v>
      </c>
      <c r="J192" s="270"/>
      <c r="K192" s="312"/>
    </row>
    <row r="193" spans="2:11" s="1" customFormat="1" ht="15" customHeight="1">
      <c r="B193" s="291"/>
      <c r="C193" s="276" t="s">
        <v>521</v>
      </c>
      <c r="D193" s="270"/>
      <c r="E193" s="270"/>
      <c r="F193" s="290" t="s">
        <v>431</v>
      </c>
      <c r="G193" s="270"/>
      <c r="H193" s="270" t="s">
        <v>522</v>
      </c>
      <c r="I193" s="270" t="s">
        <v>460</v>
      </c>
      <c r="J193" s="270"/>
      <c r="K193" s="312"/>
    </row>
    <row r="194" spans="2:11" s="1" customFormat="1" ht="15" customHeight="1">
      <c r="B194" s="318"/>
      <c r="C194" s="326"/>
      <c r="D194" s="300"/>
      <c r="E194" s="300"/>
      <c r="F194" s="300"/>
      <c r="G194" s="300"/>
      <c r="H194" s="300"/>
      <c r="I194" s="300"/>
      <c r="J194" s="300"/>
      <c r="K194" s="319"/>
    </row>
    <row r="195" spans="2:11" s="1" customFormat="1" ht="18.75" customHeight="1">
      <c r="B195" s="267"/>
      <c r="C195" s="270"/>
      <c r="D195" s="270"/>
      <c r="E195" s="270"/>
      <c r="F195" s="290"/>
      <c r="G195" s="270"/>
      <c r="H195" s="270"/>
      <c r="I195" s="270"/>
      <c r="J195" s="270"/>
      <c r="K195" s="267"/>
    </row>
    <row r="196" spans="2:11" s="1" customFormat="1" ht="18.75" customHeight="1">
      <c r="B196" s="267"/>
      <c r="C196" s="270"/>
      <c r="D196" s="270"/>
      <c r="E196" s="270"/>
      <c r="F196" s="290"/>
      <c r="G196" s="270"/>
      <c r="H196" s="270"/>
      <c r="I196" s="270"/>
      <c r="J196" s="270"/>
      <c r="K196" s="267"/>
    </row>
    <row r="197" spans="2:11" s="1" customFormat="1" ht="18.75" customHeight="1">
      <c r="B197" s="277"/>
      <c r="C197" s="277"/>
      <c r="D197" s="277"/>
      <c r="E197" s="277"/>
      <c r="F197" s="277"/>
      <c r="G197" s="277"/>
      <c r="H197" s="277"/>
      <c r="I197" s="277"/>
      <c r="J197" s="277"/>
      <c r="K197" s="277"/>
    </row>
    <row r="198" spans="2:11" s="1" customFormat="1" ht="13.5">
      <c r="B198" s="259"/>
      <c r="C198" s="260"/>
      <c r="D198" s="260"/>
      <c r="E198" s="260"/>
      <c r="F198" s="260"/>
      <c r="G198" s="260"/>
      <c r="H198" s="260"/>
      <c r="I198" s="260"/>
      <c r="J198" s="260"/>
      <c r="K198" s="261"/>
    </row>
    <row r="199" spans="2:11" s="1" customFormat="1" ht="21">
      <c r="B199" s="262"/>
      <c r="C199" s="389" t="s">
        <v>523</v>
      </c>
      <c r="D199" s="389"/>
      <c r="E199" s="389"/>
      <c r="F199" s="389"/>
      <c r="G199" s="389"/>
      <c r="H199" s="389"/>
      <c r="I199" s="389"/>
      <c r="J199" s="389"/>
      <c r="K199" s="263"/>
    </row>
    <row r="200" spans="2:11" s="1" customFormat="1" ht="25.5" customHeight="1">
      <c r="B200" s="262"/>
      <c r="C200" s="327" t="s">
        <v>524</v>
      </c>
      <c r="D200" s="327"/>
      <c r="E200" s="327"/>
      <c r="F200" s="327" t="s">
        <v>525</v>
      </c>
      <c r="G200" s="328"/>
      <c r="H200" s="388" t="s">
        <v>526</v>
      </c>
      <c r="I200" s="388"/>
      <c r="J200" s="388"/>
      <c r="K200" s="263"/>
    </row>
    <row r="201" spans="2:11" s="1" customFormat="1" ht="5.25" customHeight="1">
      <c r="B201" s="291"/>
      <c r="C201" s="288"/>
      <c r="D201" s="288"/>
      <c r="E201" s="288"/>
      <c r="F201" s="288"/>
      <c r="G201" s="270"/>
      <c r="H201" s="288"/>
      <c r="I201" s="288"/>
      <c r="J201" s="288"/>
      <c r="K201" s="312"/>
    </row>
    <row r="202" spans="2:11" s="1" customFormat="1" ht="15" customHeight="1">
      <c r="B202" s="291"/>
      <c r="C202" s="270" t="s">
        <v>516</v>
      </c>
      <c r="D202" s="270"/>
      <c r="E202" s="270"/>
      <c r="F202" s="290" t="s">
        <v>43</v>
      </c>
      <c r="G202" s="270"/>
      <c r="H202" s="387" t="s">
        <v>527</v>
      </c>
      <c r="I202" s="387"/>
      <c r="J202" s="387"/>
      <c r="K202" s="312"/>
    </row>
    <row r="203" spans="2:11" s="1" customFormat="1" ht="15" customHeight="1">
      <c r="B203" s="291"/>
      <c r="C203" s="297"/>
      <c r="D203" s="270"/>
      <c r="E203" s="270"/>
      <c r="F203" s="290" t="s">
        <v>44</v>
      </c>
      <c r="G203" s="270"/>
      <c r="H203" s="387" t="s">
        <v>528</v>
      </c>
      <c r="I203" s="387"/>
      <c r="J203" s="387"/>
      <c r="K203" s="312"/>
    </row>
    <row r="204" spans="2:11" s="1" customFormat="1" ht="15" customHeight="1">
      <c r="B204" s="291"/>
      <c r="C204" s="297"/>
      <c r="D204" s="270"/>
      <c r="E204" s="270"/>
      <c r="F204" s="290" t="s">
        <v>47</v>
      </c>
      <c r="G204" s="270"/>
      <c r="H204" s="387" t="s">
        <v>529</v>
      </c>
      <c r="I204" s="387"/>
      <c r="J204" s="387"/>
      <c r="K204" s="312"/>
    </row>
    <row r="205" spans="2:11" s="1" customFormat="1" ht="15" customHeight="1">
      <c r="B205" s="291"/>
      <c r="C205" s="270"/>
      <c r="D205" s="270"/>
      <c r="E205" s="270"/>
      <c r="F205" s="290" t="s">
        <v>45</v>
      </c>
      <c r="G205" s="270"/>
      <c r="H205" s="387" t="s">
        <v>530</v>
      </c>
      <c r="I205" s="387"/>
      <c r="J205" s="387"/>
      <c r="K205" s="312"/>
    </row>
    <row r="206" spans="2:11" s="1" customFormat="1" ht="15" customHeight="1">
      <c r="B206" s="291"/>
      <c r="C206" s="270"/>
      <c r="D206" s="270"/>
      <c r="E206" s="270"/>
      <c r="F206" s="290" t="s">
        <v>46</v>
      </c>
      <c r="G206" s="270"/>
      <c r="H206" s="387" t="s">
        <v>531</v>
      </c>
      <c r="I206" s="387"/>
      <c r="J206" s="387"/>
      <c r="K206" s="312"/>
    </row>
    <row r="207" spans="2:11" s="1" customFormat="1" ht="15" customHeight="1">
      <c r="B207" s="291"/>
      <c r="C207" s="270"/>
      <c r="D207" s="270"/>
      <c r="E207" s="270"/>
      <c r="F207" s="290"/>
      <c r="G207" s="270"/>
      <c r="H207" s="270"/>
      <c r="I207" s="270"/>
      <c r="J207" s="270"/>
      <c r="K207" s="312"/>
    </row>
    <row r="208" spans="2:11" s="1" customFormat="1" ht="15" customHeight="1">
      <c r="B208" s="291"/>
      <c r="C208" s="270" t="s">
        <v>472</v>
      </c>
      <c r="D208" s="270"/>
      <c r="E208" s="270"/>
      <c r="F208" s="290" t="s">
        <v>79</v>
      </c>
      <c r="G208" s="270"/>
      <c r="H208" s="387" t="s">
        <v>532</v>
      </c>
      <c r="I208" s="387"/>
      <c r="J208" s="387"/>
      <c r="K208" s="312"/>
    </row>
    <row r="209" spans="2:11" s="1" customFormat="1" ht="15" customHeight="1">
      <c r="B209" s="291"/>
      <c r="C209" s="297"/>
      <c r="D209" s="270"/>
      <c r="E209" s="270"/>
      <c r="F209" s="290" t="s">
        <v>367</v>
      </c>
      <c r="G209" s="270"/>
      <c r="H209" s="387" t="s">
        <v>368</v>
      </c>
      <c r="I209" s="387"/>
      <c r="J209" s="387"/>
      <c r="K209" s="312"/>
    </row>
    <row r="210" spans="2:11" s="1" customFormat="1" ht="15" customHeight="1">
      <c r="B210" s="291"/>
      <c r="C210" s="270"/>
      <c r="D210" s="270"/>
      <c r="E210" s="270"/>
      <c r="F210" s="290" t="s">
        <v>365</v>
      </c>
      <c r="G210" s="270"/>
      <c r="H210" s="387" t="s">
        <v>533</v>
      </c>
      <c r="I210" s="387"/>
      <c r="J210" s="387"/>
      <c r="K210" s="312"/>
    </row>
    <row r="211" spans="2:11" s="1" customFormat="1" ht="15" customHeight="1">
      <c r="B211" s="329"/>
      <c r="C211" s="297"/>
      <c r="D211" s="297"/>
      <c r="E211" s="297"/>
      <c r="F211" s="290" t="s">
        <v>369</v>
      </c>
      <c r="G211" s="276"/>
      <c r="H211" s="386" t="s">
        <v>370</v>
      </c>
      <c r="I211" s="386"/>
      <c r="J211" s="386"/>
      <c r="K211" s="330"/>
    </row>
    <row r="212" spans="2:11" s="1" customFormat="1" ht="15" customHeight="1">
      <c r="B212" s="329"/>
      <c r="C212" s="297"/>
      <c r="D212" s="297"/>
      <c r="E212" s="297"/>
      <c r="F212" s="290" t="s">
        <v>371</v>
      </c>
      <c r="G212" s="276"/>
      <c r="H212" s="386" t="s">
        <v>534</v>
      </c>
      <c r="I212" s="386"/>
      <c r="J212" s="386"/>
      <c r="K212" s="330"/>
    </row>
    <row r="213" spans="2:11" s="1" customFormat="1" ht="15" customHeight="1">
      <c r="B213" s="329"/>
      <c r="C213" s="297"/>
      <c r="D213" s="297"/>
      <c r="E213" s="297"/>
      <c r="F213" s="331"/>
      <c r="G213" s="276"/>
      <c r="H213" s="332"/>
      <c r="I213" s="332"/>
      <c r="J213" s="332"/>
      <c r="K213" s="330"/>
    </row>
    <row r="214" spans="2:11" s="1" customFormat="1" ht="15" customHeight="1">
      <c r="B214" s="329"/>
      <c r="C214" s="270" t="s">
        <v>496</v>
      </c>
      <c r="D214" s="297"/>
      <c r="E214" s="297"/>
      <c r="F214" s="290">
        <v>1</v>
      </c>
      <c r="G214" s="276"/>
      <c r="H214" s="386" t="s">
        <v>535</v>
      </c>
      <c r="I214" s="386"/>
      <c r="J214" s="386"/>
      <c r="K214" s="330"/>
    </row>
    <row r="215" spans="2:11" s="1" customFormat="1" ht="15" customHeight="1">
      <c r="B215" s="329"/>
      <c r="C215" s="297"/>
      <c r="D215" s="297"/>
      <c r="E215" s="297"/>
      <c r="F215" s="290">
        <v>2</v>
      </c>
      <c r="G215" s="276"/>
      <c r="H215" s="386" t="s">
        <v>536</v>
      </c>
      <c r="I215" s="386"/>
      <c r="J215" s="386"/>
      <c r="K215" s="330"/>
    </row>
    <row r="216" spans="2:11" s="1" customFormat="1" ht="15" customHeight="1">
      <c r="B216" s="329"/>
      <c r="C216" s="297"/>
      <c r="D216" s="297"/>
      <c r="E216" s="297"/>
      <c r="F216" s="290">
        <v>3</v>
      </c>
      <c r="G216" s="276"/>
      <c r="H216" s="386" t="s">
        <v>537</v>
      </c>
      <c r="I216" s="386"/>
      <c r="J216" s="386"/>
      <c r="K216" s="330"/>
    </row>
    <row r="217" spans="2:11" s="1" customFormat="1" ht="15" customHeight="1">
      <c r="B217" s="329"/>
      <c r="C217" s="297"/>
      <c r="D217" s="297"/>
      <c r="E217" s="297"/>
      <c r="F217" s="290">
        <v>4</v>
      </c>
      <c r="G217" s="276"/>
      <c r="H217" s="386" t="s">
        <v>538</v>
      </c>
      <c r="I217" s="386"/>
      <c r="J217" s="386"/>
      <c r="K217" s="330"/>
    </row>
    <row r="218" spans="2:11" s="1" customFormat="1" ht="12.75" customHeight="1">
      <c r="B218" s="333"/>
      <c r="C218" s="334"/>
      <c r="D218" s="334"/>
      <c r="E218" s="334"/>
      <c r="F218" s="334"/>
      <c r="G218" s="334"/>
      <c r="H218" s="334"/>
      <c r="I218" s="334"/>
      <c r="J218" s="334"/>
      <c r="K218" s="335"/>
    </row>
  </sheetData>
  <sheetProtection formatCells="0" formatColumns="0" formatRows="0" insertColumns="0" insertRows="0" insertHyperlinks="0" deleteColumns="0" deleteRows="0" sort="0" autoFilter="0" pivotTables="0"/>
  <mergeCells count="77">
    <mergeCell ref="C3:J3"/>
    <mergeCell ref="C9:J9"/>
    <mergeCell ref="D11:J11"/>
    <mergeCell ref="D10:J10"/>
    <mergeCell ref="C4:J4"/>
    <mergeCell ref="C6:J6"/>
    <mergeCell ref="C7:J7"/>
    <mergeCell ref="D16:J16"/>
    <mergeCell ref="D17:J17"/>
    <mergeCell ref="F18:J18"/>
    <mergeCell ref="F19:J19"/>
    <mergeCell ref="D15:J15"/>
    <mergeCell ref="C25:J25"/>
    <mergeCell ref="D27:J27"/>
    <mergeCell ref="C26:J26"/>
    <mergeCell ref="F20:J20"/>
    <mergeCell ref="F23:J23"/>
    <mergeCell ref="F21:J21"/>
    <mergeCell ref="F22:J22"/>
    <mergeCell ref="D33:J33"/>
    <mergeCell ref="D34:J34"/>
    <mergeCell ref="D31:J31"/>
    <mergeCell ref="D30:J30"/>
    <mergeCell ref="D28:J28"/>
    <mergeCell ref="G45:J45"/>
    <mergeCell ref="G44:J44"/>
    <mergeCell ref="D35:J35"/>
    <mergeCell ref="G40:J40"/>
    <mergeCell ref="G41:J41"/>
    <mergeCell ref="G42:J42"/>
    <mergeCell ref="G43:J43"/>
    <mergeCell ref="G36:J36"/>
    <mergeCell ref="G37:J37"/>
    <mergeCell ref="G38:J38"/>
    <mergeCell ref="G39:J39"/>
    <mergeCell ref="D59:J59"/>
    <mergeCell ref="D58:J58"/>
    <mergeCell ref="D47:J47"/>
    <mergeCell ref="C52:J52"/>
    <mergeCell ref="C54:J54"/>
    <mergeCell ref="C55:J55"/>
    <mergeCell ref="C57:J57"/>
    <mergeCell ref="D51:J51"/>
    <mergeCell ref="E50:J50"/>
    <mergeCell ref="E49:J49"/>
    <mergeCell ref="E48:J48"/>
    <mergeCell ref="D61:J61"/>
    <mergeCell ref="D62:J62"/>
    <mergeCell ref="D65:J65"/>
    <mergeCell ref="D63:J63"/>
    <mergeCell ref="D60:J60"/>
    <mergeCell ref="D70:J70"/>
    <mergeCell ref="D68:J68"/>
    <mergeCell ref="D67:J67"/>
    <mergeCell ref="D69:J69"/>
    <mergeCell ref="D66:J66"/>
    <mergeCell ref="C165:J165"/>
    <mergeCell ref="C122:J122"/>
    <mergeCell ref="C147:J147"/>
    <mergeCell ref="C102:J102"/>
    <mergeCell ref="C75:J75"/>
    <mergeCell ref="H200:J200"/>
    <mergeCell ref="C199:J199"/>
    <mergeCell ref="H208:J208"/>
    <mergeCell ref="H206:J206"/>
    <mergeCell ref="H204:J204"/>
    <mergeCell ref="H202:J202"/>
    <mergeCell ref="H217:J217"/>
    <mergeCell ref="H210:J210"/>
    <mergeCell ref="H205:J205"/>
    <mergeCell ref="H203:J203"/>
    <mergeCell ref="H214:J214"/>
    <mergeCell ref="H216:J216"/>
    <mergeCell ref="H215:J215"/>
    <mergeCell ref="H212:J212"/>
    <mergeCell ref="H211:J211"/>
    <mergeCell ref="H209:J209"/>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POČÍTAČ\Uzivatel</dc:creator>
  <cp:keywords/>
  <dc:description/>
  <cp:lastModifiedBy>Kuklíková Jana</cp:lastModifiedBy>
  <dcterms:created xsi:type="dcterms:W3CDTF">2019-10-15T14:26:02Z</dcterms:created>
  <dcterms:modified xsi:type="dcterms:W3CDTF">2020-01-03T12:05:57Z</dcterms:modified>
  <cp:category/>
  <cp:version/>
  <cp:contentType/>
  <cp:contentStatus/>
</cp:coreProperties>
</file>