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kuklikova\Desktop\EZAK\13 - Sjezd na pozemek p. č. 890-83 v k.ú. Říčany u Prahy\"/>
    </mc:Choice>
  </mc:AlternateContent>
  <xr:revisionPtr revIDLastSave="0" documentId="8_{62D99FB5-6859-4AA6-A9F8-5481120E82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Sjezd ma pozemek ..." sheetId="2" r:id="rId2"/>
    <sheet name="Pokyny pro vyplnění" sheetId="3" r:id="rId3"/>
  </sheets>
  <definedNames>
    <definedName name="_xlnm._FilterDatabase" localSheetId="1" hidden="1">'SO 01 - Sjezd ma pozemek ...'!$C$89:$K$273</definedName>
    <definedName name="_xlnm.Print_Titles" localSheetId="0">'Rekapitulace stavby'!$52:$52</definedName>
    <definedName name="_xlnm.Print_Titles" localSheetId="1">'SO 01 - Sjezd ma pozemek ...'!$89:$89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'SO 01 - Sjezd ma pozemek ...'!$C$4:$J$39,'SO 01 - Sjezd ma pozemek ...'!$C$45:$J$71,'SO 01 - Sjezd ma pozemek ...'!$C$77:$K$273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271" i="2"/>
  <c r="BH271" i="2"/>
  <c r="BG271" i="2"/>
  <c r="BF271" i="2"/>
  <c r="T271" i="2"/>
  <c r="T270" i="2"/>
  <c r="R271" i="2"/>
  <c r="R270" i="2" s="1"/>
  <c r="P271" i="2"/>
  <c r="P270" i="2" s="1"/>
  <c r="P260" i="2" s="1"/>
  <c r="BK271" i="2"/>
  <c r="BK270" i="2"/>
  <c r="J270" i="2"/>
  <c r="J70" i="2" s="1"/>
  <c r="J271" i="2"/>
  <c r="BE271" i="2"/>
  <c r="BI268" i="2"/>
  <c r="BH268" i="2"/>
  <c r="BG268" i="2"/>
  <c r="BF268" i="2"/>
  <c r="T268" i="2"/>
  <c r="R268" i="2"/>
  <c r="P268" i="2"/>
  <c r="BK268" i="2"/>
  <c r="BK261" i="2" s="1"/>
  <c r="J268" i="2"/>
  <c r="BE268" i="2" s="1"/>
  <c r="BI265" i="2"/>
  <c r="BH265" i="2"/>
  <c r="BG265" i="2"/>
  <c r="BF265" i="2"/>
  <c r="T265" i="2"/>
  <c r="T261" i="2" s="1"/>
  <c r="T260" i="2" s="1"/>
  <c r="R265" i="2"/>
  <c r="P265" i="2"/>
  <c r="BK265" i="2"/>
  <c r="J265" i="2"/>
  <c r="BE265" i="2"/>
  <c r="BI262" i="2"/>
  <c r="BH262" i="2"/>
  <c r="BG262" i="2"/>
  <c r="BF262" i="2"/>
  <c r="T262" i="2"/>
  <c r="R262" i="2"/>
  <c r="R261" i="2"/>
  <c r="P262" i="2"/>
  <c r="P261" i="2"/>
  <c r="BK262" i="2"/>
  <c r="J262" i="2"/>
  <c r="BE262" i="2" s="1"/>
  <c r="BI256" i="2"/>
  <c r="BH256" i="2"/>
  <c r="BG256" i="2"/>
  <c r="BF256" i="2"/>
  <c r="T256" i="2"/>
  <c r="T255" i="2" s="1"/>
  <c r="T254" i="2" s="1"/>
  <c r="R256" i="2"/>
  <c r="R255" i="2"/>
  <c r="R254" i="2" s="1"/>
  <c r="P256" i="2"/>
  <c r="P255" i="2" s="1"/>
  <c r="P254" i="2" s="1"/>
  <c r="BK256" i="2"/>
  <c r="BK255" i="2"/>
  <c r="J255" i="2" s="1"/>
  <c r="J67" i="2" s="1"/>
  <c r="J256" i="2"/>
  <c r="BE256" i="2"/>
  <c r="BI252" i="2"/>
  <c r="BH252" i="2"/>
  <c r="BG252" i="2"/>
  <c r="BF252" i="2"/>
  <c r="T252" i="2"/>
  <c r="T251" i="2" s="1"/>
  <c r="R252" i="2"/>
  <c r="R251" i="2" s="1"/>
  <c r="P252" i="2"/>
  <c r="P251" i="2"/>
  <c r="BK252" i="2"/>
  <c r="BK251" i="2" s="1"/>
  <c r="J251" i="2" s="1"/>
  <c r="J65" i="2" s="1"/>
  <c r="J252" i="2"/>
  <c r="BE252" i="2" s="1"/>
  <c r="BI248" i="2"/>
  <c r="BH248" i="2"/>
  <c r="BG248" i="2"/>
  <c r="BF248" i="2"/>
  <c r="T248" i="2"/>
  <c r="R248" i="2"/>
  <c r="P248" i="2"/>
  <c r="BK248" i="2"/>
  <c r="J248" i="2"/>
  <c r="BE248" i="2" s="1"/>
  <c r="BI243" i="2"/>
  <c r="BH243" i="2"/>
  <c r="BG243" i="2"/>
  <c r="BF243" i="2"/>
  <c r="T243" i="2"/>
  <c r="R243" i="2"/>
  <c r="P243" i="2"/>
  <c r="BK243" i="2"/>
  <c r="J243" i="2"/>
  <c r="BE243" i="2" s="1"/>
  <c r="BI239" i="2"/>
  <c r="BH239" i="2"/>
  <c r="BG239" i="2"/>
  <c r="BF239" i="2"/>
  <c r="T239" i="2"/>
  <c r="R239" i="2"/>
  <c r="P239" i="2"/>
  <c r="BK239" i="2"/>
  <c r="J239" i="2"/>
  <c r="BE239" i="2"/>
  <c r="BI235" i="2"/>
  <c r="BH235" i="2"/>
  <c r="BG235" i="2"/>
  <c r="BF235" i="2"/>
  <c r="T235" i="2"/>
  <c r="R235" i="2"/>
  <c r="P235" i="2"/>
  <c r="BK235" i="2"/>
  <c r="J235" i="2"/>
  <c r="BE235" i="2" s="1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R227" i="2"/>
  <c r="P227" i="2"/>
  <c r="BK227" i="2"/>
  <c r="J227" i="2"/>
  <c r="BE227" i="2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T216" i="2" s="1"/>
  <c r="R219" i="2"/>
  <c r="P219" i="2"/>
  <c r="BK219" i="2"/>
  <c r="J219" i="2"/>
  <c r="BE219" i="2"/>
  <c r="BI217" i="2"/>
  <c r="BH217" i="2"/>
  <c r="BG217" i="2"/>
  <c r="BF217" i="2"/>
  <c r="T217" i="2"/>
  <c r="R217" i="2"/>
  <c r="R216" i="2" s="1"/>
  <c r="P217" i="2"/>
  <c r="P216" i="2" s="1"/>
  <c r="BK217" i="2"/>
  <c r="BK216" i="2"/>
  <c r="J216" i="2"/>
  <c r="J64" i="2" s="1"/>
  <c r="J217" i="2"/>
  <c r="BE217" i="2"/>
  <c r="BI210" i="2"/>
  <c r="BH210" i="2"/>
  <c r="BG210" i="2"/>
  <c r="BF210" i="2"/>
  <c r="T210" i="2"/>
  <c r="R210" i="2"/>
  <c r="P210" i="2"/>
  <c r="BK210" i="2"/>
  <c r="J210" i="2"/>
  <c r="BE210" i="2" s="1"/>
  <c r="BI204" i="2"/>
  <c r="BH204" i="2"/>
  <c r="BG204" i="2"/>
  <c r="BF204" i="2"/>
  <c r="T204" i="2"/>
  <c r="R204" i="2"/>
  <c r="P204" i="2"/>
  <c r="BK204" i="2"/>
  <c r="J204" i="2"/>
  <c r="BE204" i="2"/>
  <c r="BI199" i="2"/>
  <c r="BH199" i="2"/>
  <c r="BG199" i="2"/>
  <c r="BF199" i="2"/>
  <c r="T199" i="2"/>
  <c r="R199" i="2"/>
  <c r="P199" i="2"/>
  <c r="BK199" i="2"/>
  <c r="J199" i="2"/>
  <c r="BE199" i="2" s="1"/>
  <c r="BI194" i="2"/>
  <c r="BH194" i="2"/>
  <c r="BG194" i="2"/>
  <c r="BF194" i="2"/>
  <c r="T194" i="2"/>
  <c r="R194" i="2"/>
  <c r="P194" i="2"/>
  <c r="BK194" i="2"/>
  <c r="J194" i="2"/>
  <c r="BE194" i="2" s="1"/>
  <c r="BI189" i="2"/>
  <c r="BH189" i="2"/>
  <c r="BG189" i="2"/>
  <c r="BF189" i="2"/>
  <c r="T189" i="2"/>
  <c r="T183" i="2" s="1"/>
  <c r="R189" i="2"/>
  <c r="P189" i="2"/>
  <c r="BK189" i="2"/>
  <c r="J189" i="2"/>
  <c r="BE189" i="2"/>
  <c r="BI184" i="2"/>
  <c r="BH184" i="2"/>
  <c r="BG184" i="2"/>
  <c r="BF184" i="2"/>
  <c r="T184" i="2"/>
  <c r="R184" i="2"/>
  <c r="R183" i="2" s="1"/>
  <c r="P184" i="2"/>
  <c r="P183" i="2" s="1"/>
  <c r="BK184" i="2"/>
  <c r="BK183" i="2"/>
  <c r="J183" i="2"/>
  <c r="J63" i="2" s="1"/>
  <c r="J184" i="2"/>
  <c r="BE184" i="2"/>
  <c r="BI177" i="2"/>
  <c r="BH177" i="2"/>
  <c r="BG177" i="2"/>
  <c r="BF177" i="2"/>
  <c r="T177" i="2"/>
  <c r="T176" i="2" s="1"/>
  <c r="R177" i="2"/>
  <c r="R176" i="2"/>
  <c r="P177" i="2"/>
  <c r="P176" i="2" s="1"/>
  <c r="BK177" i="2"/>
  <c r="BK176" i="2" s="1"/>
  <c r="J176" i="2" s="1"/>
  <c r="J62" i="2" s="1"/>
  <c r="J177" i="2"/>
  <c r="BE177" i="2"/>
  <c r="BI170" i="2"/>
  <c r="BH170" i="2"/>
  <c r="BG170" i="2"/>
  <c r="BF170" i="2"/>
  <c r="T170" i="2"/>
  <c r="R170" i="2"/>
  <c r="P170" i="2"/>
  <c r="BK170" i="2"/>
  <c r="J170" i="2"/>
  <c r="BE170" i="2"/>
  <c r="BI164" i="2"/>
  <c r="BH164" i="2"/>
  <c r="BG164" i="2"/>
  <c r="BF164" i="2"/>
  <c r="T164" i="2"/>
  <c r="R164" i="2"/>
  <c r="P164" i="2"/>
  <c r="BK164" i="2"/>
  <c r="J164" i="2"/>
  <c r="BE164" i="2" s="1"/>
  <c r="BI160" i="2"/>
  <c r="BH160" i="2"/>
  <c r="BG160" i="2"/>
  <c r="BF160" i="2"/>
  <c r="T160" i="2"/>
  <c r="R160" i="2"/>
  <c r="P160" i="2"/>
  <c r="BK160" i="2"/>
  <c r="J160" i="2"/>
  <c r="BE160" i="2" s="1"/>
  <c r="BI153" i="2"/>
  <c r="BH153" i="2"/>
  <c r="BG153" i="2"/>
  <c r="BF153" i="2"/>
  <c r="T153" i="2"/>
  <c r="R153" i="2"/>
  <c r="P153" i="2"/>
  <c r="BK153" i="2"/>
  <c r="J153" i="2"/>
  <c r="BE153" i="2"/>
  <c r="BI146" i="2"/>
  <c r="BH146" i="2"/>
  <c r="BG146" i="2"/>
  <c r="BF146" i="2"/>
  <c r="T146" i="2"/>
  <c r="R146" i="2"/>
  <c r="P146" i="2"/>
  <c r="BK146" i="2"/>
  <c r="J146" i="2"/>
  <c r="BE146" i="2" s="1"/>
  <c r="BI142" i="2"/>
  <c r="BH142" i="2"/>
  <c r="BG142" i="2"/>
  <c r="BF142" i="2"/>
  <c r="T142" i="2"/>
  <c r="R142" i="2"/>
  <c r="P142" i="2"/>
  <c r="BK142" i="2"/>
  <c r="J142" i="2"/>
  <c r="BE142" i="2" s="1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BG131" i="2"/>
  <c r="BF131" i="2"/>
  <c r="T131" i="2"/>
  <c r="R131" i="2"/>
  <c r="P131" i="2"/>
  <c r="BK131" i="2"/>
  <c r="J131" i="2"/>
  <c r="BE131" i="2" s="1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 s="1"/>
  <c r="BI108" i="2"/>
  <c r="BH108" i="2"/>
  <c r="BG108" i="2"/>
  <c r="BF108" i="2"/>
  <c r="T108" i="2"/>
  <c r="T92" i="2" s="1"/>
  <c r="T91" i="2" s="1"/>
  <c r="T90" i="2" s="1"/>
  <c r="R108" i="2"/>
  <c r="P108" i="2"/>
  <c r="BK108" i="2"/>
  <c r="J108" i="2"/>
  <c r="BE108" i="2"/>
  <c r="BI103" i="2"/>
  <c r="F37" i="2" s="1"/>
  <c r="BD55" i="1" s="1"/>
  <c r="BD54" i="1" s="1"/>
  <c r="W33" i="1" s="1"/>
  <c r="BH103" i="2"/>
  <c r="BG103" i="2"/>
  <c r="BF103" i="2"/>
  <c r="T103" i="2"/>
  <c r="R103" i="2"/>
  <c r="R92" i="2" s="1"/>
  <c r="P103" i="2"/>
  <c r="BK103" i="2"/>
  <c r="J103" i="2"/>
  <c r="BE103" i="2"/>
  <c r="BI98" i="2"/>
  <c r="BH98" i="2"/>
  <c r="BG98" i="2"/>
  <c r="F35" i="2" s="1"/>
  <c r="BB55" i="1" s="1"/>
  <c r="BB54" i="1" s="1"/>
  <c r="BF98" i="2"/>
  <c r="T98" i="2"/>
  <c r="R98" i="2"/>
  <c r="P98" i="2"/>
  <c r="BK98" i="2"/>
  <c r="J98" i="2"/>
  <c r="BE98" i="2" s="1"/>
  <c r="BI93" i="2"/>
  <c r="BH93" i="2"/>
  <c r="F36" i="2"/>
  <c r="BC55" i="1" s="1"/>
  <c r="BC54" i="1" s="1"/>
  <c r="BG93" i="2"/>
  <c r="BF93" i="2"/>
  <c r="F34" i="2" s="1"/>
  <c r="BA55" i="1" s="1"/>
  <c r="BA54" i="1" s="1"/>
  <c r="J34" i="2"/>
  <c r="AW55" i="1" s="1"/>
  <c r="T93" i="2"/>
  <c r="R93" i="2"/>
  <c r="P93" i="2"/>
  <c r="P92" i="2" s="1"/>
  <c r="P91" i="2" s="1"/>
  <c r="BK93" i="2"/>
  <c r="BK92" i="2"/>
  <c r="J92" i="2" s="1"/>
  <c r="J61" i="2" s="1"/>
  <c r="J93" i="2"/>
  <c r="BE93" i="2" s="1"/>
  <c r="J87" i="2"/>
  <c r="J86" i="2"/>
  <c r="F86" i="2"/>
  <c r="F84" i="2"/>
  <c r="E82" i="2"/>
  <c r="J55" i="2"/>
  <c r="J54" i="2"/>
  <c r="F54" i="2"/>
  <c r="F52" i="2"/>
  <c r="E50" i="2"/>
  <c r="J18" i="2"/>
  <c r="E18" i="2"/>
  <c r="F55" i="2" s="1"/>
  <c r="F87" i="2"/>
  <c r="J17" i="2"/>
  <c r="J12" i="2"/>
  <c r="J84" i="2" s="1"/>
  <c r="J52" i="2"/>
  <c r="E7" i="2"/>
  <c r="E80" i="2" s="1"/>
  <c r="AS54" i="1"/>
  <c r="L50" i="1"/>
  <c r="AM50" i="1"/>
  <c r="AM49" i="1"/>
  <c r="L49" i="1"/>
  <c r="AM47" i="1"/>
  <c r="L47" i="1"/>
  <c r="L45" i="1"/>
  <c r="L44" i="1"/>
  <c r="W31" i="1" l="1"/>
  <c r="AX54" i="1"/>
  <c r="R91" i="2"/>
  <c r="F33" i="2"/>
  <c r="AZ55" i="1" s="1"/>
  <c r="AZ54" i="1" s="1"/>
  <c r="J33" i="2"/>
  <c r="AV55" i="1" s="1"/>
  <c r="AT55" i="1" s="1"/>
  <c r="AW54" i="1"/>
  <c r="AK30" i="1" s="1"/>
  <c r="W30" i="1"/>
  <c r="P90" i="2"/>
  <c r="AU55" i="1" s="1"/>
  <c r="AU54" i="1" s="1"/>
  <c r="AY54" i="1"/>
  <c r="W32" i="1"/>
  <c r="R260" i="2"/>
  <c r="J261" i="2"/>
  <c r="J69" i="2" s="1"/>
  <c r="BK260" i="2"/>
  <c r="J260" i="2" s="1"/>
  <c r="J68" i="2" s="1"/>
  <c r="BK254" i="2"/>
  <c r="J254" i="2" s="1"/>
  <c r="J66" i="2" s="1"/>
  <c r="E48" i="2"/>
  <c r="BK91" i="2"/>
  <c r="AV54" i="1" l="1"/>
  <c r="W29" i="1"/>
  <c r="J91" i="2"/>
  <c r="J60" i="2" s="1"/>
  <c r="BK90" i="2"/>
  <c r="J90" i="2" s="1"/>
  <c r="R90" i="2"/>
  <c r="J30" i="2" l="1"/>
  <c r="J59" i="2"/>
  <c r="AT54" i="1"/>
  <c r="AK29" i="1"/>
  <c r="AG55" i="1" l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<sst xmlns="http://schemas.openxmlformats.org/spreadsheetml/2006/main" count="2454" uniqueCount="539">
  <si>
    <t>Export Komplet</t>
  </si>
  <si>
    <t>VZ</t>
  </si>
  <si>
    <t>2.0</t>
  </si>
  <si>
    <t>ZAMOK</t>
  </si>
  <si>
    <t>False</t>
  </si>
  <si>
    <t>{aec972e3-cda7-4ebf-9239-858991325b81}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</si>
  <si>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</si>
  <si>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</si>
  <si>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</si>
  <si>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</si>
  <si>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</si>
  <si>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</si>
  <si>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</si>
  <si>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</si>
  <si>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</si>
  <si>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</si>
  <si>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</si>
  <si>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Sjezd na pozemek p.č. 890/83 v k.ú. Říčany</t>
  </si>
  <si>
    <t>KSO:</t>
  </si>
  <si>
    <t/>
  </si>
  <si>
    <t>CC-CZ:</t>
  </si>
  <si>
    <t>Místo:</t>
  </si>
  <si>
    <t>Říčany</t>
  </si>
  <si>
    <t>Datum:</t>
  </si>
  <si>
    <t>15. 10. 2019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</si>
  <si>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</si>
  <si>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</si>
  <si>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</si>
  <si>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</si>
  <si>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</si>
  <si>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</si>
  <si>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</si>
  <si>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Ing. Roman Tichnovský, Na Karlově 94 Benešov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</si>
  <si>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</si>
  <si>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</si>
  <si>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</si>
  <si>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</si>
  <si>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</si>
  <si>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</si>
  <si>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</si>
  <si>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</si>
  <si>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</si>
  <si>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</si>
  <si>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</si>
  <si>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</si>
  <si>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</si>
  <si>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</si>
  <si>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</si>
  <si>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</si>
  <si>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</si>
  <si>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</si>
  <si>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</si>
  <si>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</si>
  <si>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</si>
  <si>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</si>
  <si>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</si>
  <si>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</si>
  <si>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</si>
  <si>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</si>
  <si>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</si>
  <si>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</si>
  <si>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</si>
  <si>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</si>
  <si>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</si>
  <si>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</si>
  <si>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</si>
  <si>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</si>
  <si>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</si>
  <si>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</si>
  <si>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</si>
  <si>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</si>
  <si>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</si>
  <si>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</si>
  <si>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</si>
  <si>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</si>
  <si>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</si>
  <si>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</si>
  <si>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</si>
  <si>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Sjezd ma pozemek p.č. 890/83 v k.ú. Říčany</t>
  </si>
  <si>
    <t>STA</t>
  </si>
  <si>
    <t>1</t>
  </si>
  <si>
    <t>{525beae4-ec61-4998-b513-0dfec29f9ee2}</t>
  </si>
  <si>
    <t>2</t>
  </si>
  <si>
    <t>KRYCÍ LIST SOUPISU PRACÍ</t>
  </si>
  <si>
    <t>Objekt:</t>
  </si>
  <si>
    <t>SO 01 - Sjezd ma pozemek p.č. 890/83 v k.ú. Říčany</t>
  </si>
  <si>
    <t>Ing. Roman Tichovský, Na Karlově 94 Benešov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</si>
  <si>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</si>
  <si>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</si>
  <si>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</si>
  <si>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</si>
  <si>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</si>
  <si>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</si>
  <si>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</si>
  <si>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</si>
  <si>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</si>
  <si>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</si>
  <si>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</si>
  <si>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</si>
  <si>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</si>
  <si>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</si>
  <si>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</si>
  <si>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</si>
  <si>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</si>
  <si>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</si>
  <si>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</si>
  <si>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</si>
  <si>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</si>
  <si>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</si>
  <si>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</si>
  <si>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</si>
  <si>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</si>
  <si>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</si>
  <si>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</si>
  <si>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</si>
  <si>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</si>
  <si>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</si>
  <si>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</si>
  <si>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</si>
  <si>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27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</si>
  <si>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</si>
  <si>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</si>
  <si>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</si>
  <si>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</si>
  <si>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2019 02</t>
  </si>
  <si>
    <t>4</t>
  </si>
  <si>
    <t>1711849010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</si>
  <si>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</si>
  <si>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</si>
  <si>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</si>
  <si>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"část komunikace"</t>
  </si>
  <si>
    <t>(7,0+6,0+7,5)*0,5</t>
  </si>
  <si>
    <t>Součet</t>
  </si>
  <si>
    <t>28</t>
  </si>
  <si>
    <t>113107126</t>
  </si>
  <si>
    <t>Odstranění podkladů nebo krytů ručně s přemístěním hmot na skládku na vzdálenost do 3 m nebo s naložením na dopravní prostředek z kameniva hrubého drceného se štětem, o tl. vrstvy přes 250 do 450 mm</t>
  </si>
  <si>
    <t>1476753286</t>
  </si>
  <si>
    <t>29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</si>
  <si>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</si>
  <si>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</si>
  <si>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-538207536</t>
  </si>
  <si>
    <t>113154114</t>
  </si>
  <si>
    <t>Frézování živičného podkladu nebo krytu s naložením na dopravní prostředek plochy do 500 m2 bez překážek v trase pruhu šířky do 0,5 m, tloušťky vrstvy 100 mm</t>
  </si>
  <si>
    <t>2051234018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</si>
  <si>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</si>
  <si>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26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</si>
  <si>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</si>
  <si>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</si>
  <si>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m</t>
  </si>
  <si>
    <t>-1297020332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</si>
  <si>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</si>
  <si>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5</t>
  </si>
  <si>
    <t>34</t>
  </si>
  <si>
    <t>119003211</t>
  </si>
  <si>
    <t>Pomocné konstrukce při zabezpečení výkopu svislé ocelové mobilní oplocení, výšky do 1,5 m panely s reflexními signalizačními pruhy zřízení</t>
  </si>
  <si>
    <t>1001059697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</si>
  <si>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</si>
  <si>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"zabezpečení komunikace" 7,0+7,5+6,0</t>
  </si>
  <si>
    <t>35</t>
  </si>
  <si>
    <t>119003212</t>
  </si>
  <si>
    <t>Pomocné konstrukce při zabezpečení výkopu svislé ocelové mobilní oplocení, výšky do 1,5 m panely s reflexními signalizačními pruhy odstranění</t>
  </si>
  <si>
    <t>-110551926</t>
  </si>
  <si>
    <t>30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</si>
  <si>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</si>
  <si>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</si>
  <si>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</si>
  <si>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-1940556865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</si>
  <si>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</si>
  <si>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9,0*9,25</t>
  </si>
  <si>
    <t>(7,5*7,5)-((3,141*7,5*7,5)/4)</t>
  </si>
  <si>
    <t>Mezisoučet</t>
  </si>
  <si>
    <t>3</t>
  </si>
  <si>
    <t>95,33*0,3</t>
  </si>
  <si>
    <t>33</t>
  </si>
  <si>
    <t>121112012</t>
  </si>
  <si>
    <t>Sejmutí ornice ručně bez vodorovného přemístění s naložením na dopravní prostředek nebo s odhozením do 3 m tloušťky vrstvy přes 150 mm</t>
  </si>
  <si>
    <t>-194617514</t>
  </si>
  <si>
    <t>(6*6)-((3,141*6*6)/4)</t>
  </si>
  <si>
    <t>7,731*0,3</t>
  </si>
  <si>
    <t>31</t>
  </si>
  <si>
    <t>122201101</t>
  </si>
  <si>
    <t>Odkopávky a prokopávky nezapažené s přehozením výkopku na vzdálenost do 3 m nebo s naložením na dopravní prostředek v hornině tř. 3 do 100 m3</t>
  </si>
  <si>
    <t>172927558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</si>
  <si>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</si>
  <si>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103,061*0,6</t>
  </si>
  <si>
    <t>32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</si>
  <si>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</si>
  <si>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</si>
  <si>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-880639698</t>
  </si>
  <si>
    <t>"předpoklad lepivost 75%"</t>
  </si>
  <si>
    <t>61,837*0,75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</si>
  <si>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</si>
  <si>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</si>
  <si>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</si>
  <si>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-1650160621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</si>
  <si>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</si>
  <si>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8</t>
  </si>
  <si>
    <t>171201201</t>
  </si>
  <si>
    <t>Uložení sypaniny na skládky</t>
  </si>
  <si>
    <t>1670010745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</si>
  <si>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</si>
  <si>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</si>
  <si>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</si>
  <si>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</si>
  <si>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</si>
  <si>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1637757639</t>
  </si>
  <si>
    <t xml:space="preserve">Poznámka k souboru cen:_x000D_
1. Ceny uvedené v souboru cen lze po dohodě upravit podle místních podmínek._x000D_
</t>
  </si>
  <si>
    <t>61,837*1,8</t>
  </si>
  <si>
    <t>44</t>
  </si>
  <si>
    <t>181301105</t>
  </si>
  <si>
    <t>Rozprostření a urovnání ornice v rovině nebo ve svahu sklonu do 1:5 při souvislé ploše do 500 m2, tl. vrstvy přes 250 do 300 mm</t>
  </si>
  <si>
    <t>-50641975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</si>
  <si>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</si>
  <si>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3,141*15/4*2,0</t>
  </si>
  <si>
    <t>3,141*12/4*2,0</t>
  </si>
  <si>
    <t>(2+3)*2</t>
  </si>
  <si>
    <t>45</t>
  </si>
  <si>
    <t>181951101</t>
  </si>
  <si>
    <t>Úprava pláně vyrovnáním výškových rozdílů v hornině tř. 1 až 4 bez zhutnění</t>
  </si>
  <si>
    <t>660158399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</si>
  <si>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</si>
  <si>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Zakládání</t>
  </si>
  <si>
    <t>11</t>
  </si>
  <si>
    <t>215901101</t>
  </si>
  <si>
    <t>Zhutnění podloží pod násypy z rostlé horniny tř. 1 až 4 z hornin soudružných do 92 % PS a nesoudržných sypkých relativní ulehlosti I(d) do 0,8</t>
  </si>
  <si>
    <t>1117653619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</si>
  <si>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Míru zhutnění podloží předepisuje projekt._x000D_
4. Množství jednotek se určí v m2 půdorysné plochy zhutněného podloží._x000D_
</t>
  </si>
  <si>
    <t>Komunikace pozemní</t>
  </si>
  <si>
    <t>39</t>
  </si>
  <si>
    <t>564671111</t>
  </si>
  <si>
    <t>Podklad z kameniva hrubého drceného vel. 63-125 mm, s rozprostřením a zhutněním, po zhutnění tl. 250 mm</t>
  </si>
  <si>
    <t>653723595</t>
  </si>
  <si>
    <t>43</t>
  </si>
  <si>
    <t>564732111</t>
  </si>
  <si>
    <t>Podklad nebo kryt z vibrovaného štěrku VŠ s rozprostřením, vlhčením a zhutněním, po zhutnění tl. 100 mm</t>
  </si>
  <si>
    <t>-1839312066</t>
  </si>
  <si>
    <t>42</t>
  </si>
  <si>
    <t>564750114</t>
  </si>
  <si>
    <t>Podklad nebo kryt z kameniva hrubého drceného vel. 16-32 mm s rozprostřením a zhutněním, po zhutnění tl. 180 mm</t>
  </si>
  <si>
    <t>603829065</t>
  </si>
  <si>
    <t>40</t>
  </si>
  <si>
    <t>564770011</t>
  </si>
  <si>
    <t>Podklad nebo kryt z kameniva hrubého drceného vel. 8-16 mm s rozprostřením a zhutněním, po zhutnění tl. 250 mm</t>
  </si>
  <si>
    <t>-581359946</t>
  </si>
  <si>
    <t>41</t>
  </si>
  <si>
    <t>577144141</t>
  </si>
  <si>
    <t>Asfaltový beton vrstva obrusná ACO 11 (ABS) s rozprostřením a se zhutněním z modifikovaného asfaltu v pruhu šířky přes 3 m tl. 50 mm</t>
  </si>
  <si>
    <t>1975012014</t>
  </si>
  <si>
    <t xml:space="preserve">Poznámka k souboru cen:_x000D_
1. ČSN EN 13108-1 připouští pro ACO 11 pouze tl. 35 až 50 mm._x000D_
</t>
  </si>
  <si>
    <t>17</t>
  </si>
  <si>
    <t>577165141</t>
  </si>
  <si>
    <t>Asfaltový beton vrstva obrusná ACO 16 (ABH) s rozprostřením a zhutněním z modifikovaného asfaltu, po zhutnění v pruhu šířky přes 3 m tl. 70 mm</t>
  </si>
  <si>
    <t>-638107675</t>
  </si>
  <si>
    <t xml:space="preserve">Poznámka k souboru cen:_x000D_
1. ČSN EN 13108-1 připouští pro ACO 16 pouze tl. 45 až 60 mm._x000D_
</t>
  </si>
  <si>
    <t>Ostatní konstrukce a práce, bourání</t>
  </si>
  <si>
    <t>47</t>
  </si>
  <si>
    <t>914111111</t>
  </si>
  <si>
    <t>Montáž svislé dopravní značky základní velikosti do 1 m2 objímkami na sloupky nebo konzoly</t>
  </si>
  <si>
    <t>kus</t>
  </si>
  <si>
    <t>579736754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</si>
  <si>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</si>
  <si>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48</t>
  </si>
  <si>
    <t>M</t>
  </si>
  <si>
    <t>40445612</t>
  </si>
  <si>
    <t>značky upravující přednost P2, P3, P8 750mm</t>
  </si>
  <si>
    <t>-1715966345</t>
  </si>
  <si>
    <t>"vjezd na silnici z pozemku"1</t>
  </si>
  <si>
    <t>49</t>
  </si>
  <si>
    <t>40445225</t>
  </si>
  <si>
    <t>sloupek pro dopravní značku Zn D 60mm v 3,5m</t>
  </si>
  <si>
    <t>-206504287</t>
  </si>
  <si>
    <t>50</t>
  </si>
  <si>
    <t>915111122</t>
  </si>
  <si>
    <t>Vodorovné dopravní značení stříkané barvou dělící čára šířky 125 mm přerušovaná bílá retroreflexní</t>
  </si>
  <si>
    <t>-231770952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</si>
  <si>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</si>
  <si>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7,0+6,0+7,5</t>
  </si>
  <si>
    <t>18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</si>
  <si>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</si>
  <si>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</si>
  <si>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1575956290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</si>
  <si>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</si>
  <si>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19</t>
  </si>
  <si>
    <t>59217034</t>
  </si>
  <si>
    <t>obrubník betonový silniční 1000x150x300mm</t>
  </si>
  <si>
    <t>1462499081</t>
  </si>
  <si>
    <t>20,5*1,1 'Přepočtené koeficientem množství</t>
  </si>
  <si>
    <t>20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</si>
  <si>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</si>
  <si>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</si>
  <si>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-1583557357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</si>
  <si>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</si>
  <si>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7,0+3,0+3,15+0,5+0,5</t>
  </si>
  <si>
    <t>919735113</t>
  </si>
  <si>
    <t>Řezání stávajícího živičného krytu nebo podkladu hloubky přes 100 do 150 mm</t>
  </si>
  <si>
    <t>-54981357</t>
  </si>
  <si>
    <t xml:space="preserve">Poznámka k souboru cen:_x000D_
1. V cenách jsou započteny i náklady na spotřebu vody._x000D_
</t>
  </si>
  <si>
    <t>36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</si>
  <si>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</si>
  <si>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</si>
  <si>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1930193102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</si>
  <si>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</si>
  <si>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3,141*15/4</t>
  </si>
  <si>
    <t>3,141*12/4</t>
  </si>
  <si>
    <t>38</t>
  </si>
  <si>
    <t>59227724</t>
  </si>
  <si>
    <t>žlab dvouvrstvý vibrolisovaný pro povrchové odvodnění betonový 70/100x280x210mm</t>
  </si>
  <si>
    <t>1316529700</t>
  </si>
  <si>
    <t>21,202/0,28</t>
  </si>
  <si>
    <t>998</t>
  </si>
  <si>
    <t>Přesun hmot</t>
  </si>
  <si>
    <t>46</t>
  </si>
  <si>
    <t>998225111</t>
  </si>
  <si>
    <t>Přesun hmot pro komunikace s krytem z kameniva, monolitickým betonovým nebo živičným dopravní vzdálenost do 200 m jakékoliv délky objektu</t>
  </si>
  <si>
    <t>-1752971373</t>
  </si>
  <si>
    <t xml:space="preserve">Poznámka k souboru cen:_x000D_
1. Ceny lze použít i pro plochy letišť s krytem monolitickým betonovým nebo živičným._x000D_
</t>
  </si>
  <si>
    <t>Práce a dodávky M</t>
  </si>
  <si>
    <t>46-M</t>
  </si>
  <si>
    <t>Zemní práce při extr.mont.pracích</t>
  </si>
  <si>
    <t>25</t>
  </si>
  <si>
    <t>460010022</t>
  </si>
  <si>
    <t>Vytyčení trasy vedení kabelového (podzemního) podél silnice</t>
  </si>
  <si>
    <t>km</t>
  </si>
  <si>
    <t>64</t>
  </si>
  <si>
    <t>1953567798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</si>
  <si>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</si>
  <si>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 xml:space="preserve">"vytýčení trasy kabelového vedení" (10+8+5)*0,001 </t>
  </si>
  <si>
    <t>VRN</t>
  </si>
  <si>
    <t>Vedlejší rozpočtové náklady</t>
  </si>
  <si>
    <t>VRN3</t>
  </si>
  <si>
    <t>Zařízení staveniště</t>
  </si>
  <si>
    <t>53</t>
  </si>
  <si>
    <t>032103000</t>
  </si>
  <si>
    <t>Náklady na stavební buňky</t>
  </si>
  <si>
    <t>1024</t>
  </si>
  <si>
    <t>909740043</t>
  </si>
  <si>
    <t>52</t>
  </si>
  <si>
    <t>034403000</t>
  </si>
  <si>
    <t>Osvětlení staveniště</t>
  </si>
  <si>
    <t>den</t>
  </si>
  <si>
    <t>2073693222</t>
  </si>
  <si>
    <t>"předpoklad 20 dní" 20</t>
  </si>
  <si>
    <t>24</t>
  </si>
  <si>
    <t>034503000</t>
  </si>
  <si>
    <t>Informační tabule na staveništi</t>
  </si>
  <si>
    <t>1996995936</t>
  </si>
  <si>
    <t>VRN7</t>
  </si>
  <si>
    <t>Provozní vlivy</t>
  </si>
  <si>
    <t>51</t>
  </si>
  <si>
    <t>072103001</t>
  </si>
  <si>
    <t>Projednání DIO a zajištění DIR komunikace II.a III. třídy</t>
  </si>
  <si>
    <t>-804669516</t>
  </si>
  <si>
    <t>"úprava na srávající komunikaci"1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</si>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</sst>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8" t="s">
        <v>14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24"/>
      <c r="AQ5" s="24"/>
      <c r="AR5" s="22"/>
      <c r="BE5" s="33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0" t="s">
        <v>17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24"/>
      <c r="AQ6" s="24"/>
      <c r="AR6" s="22"/>
      <c r="BE6" s="33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9"/>
      <c r="BS13" s="19" t="s">
        <v>6</v>
      </c>
    </row>
    <row r="14" spans="1:74" ht="12.75">
      <c r="B14" s="23"/>
      <c r="C14" s="24"/>
      <c r="D14" s="24"/>
      <c r="E14" s="371" t="s">
        <v>30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9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9"/>
    </row>
    <row r="23" spans="1:71" s="1" customFormat="1" ht="51" customHeight="1">
      <c r="B23" s="23"/>
      <c r="C23" s="24"/>
      <c r="D23" s="24"/>
      <c r="E23" s="373" t="s">
        <v>37</v>
      </c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24"/>
      <c r="AP23" s="24"/>
      <c r="AQ23" s="24"/>
      <c r="AR23" s="22"/>
      <c r="BE23" s="33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9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1">
        <f>ROUND(AG54,2)</f>
        <v>0</v>
      </c>
      <c r="AL26" s="342"/>
      <c r="AM26" s="342"/>
      <c r="AN26" s="342"/>
      <c r="AO26" s="342"/>
      <c r="AP26" s="38"/>
      <c r="AQ26" s="38"/>
      <c r="AR26" s="41"/>
      <c r="BE26" s="33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4" t="s">
        <v>39</v>
      </c>
      <c r="M28" s="374"/>
      <c r="N28" s="374"/>
      <c r="O28" s="374"/>
      <c r="P28" s="374"/>
      <c r="Q28" s="38"/>
      <c r="R28" s="38"/>
      <c r="S28" s="38"/>
      <c r="T28" s="38"/>
      <c r="U28" s="38"/>
      <c r="V28" s="38"/>
      <c r="W28" s="374" t="s">
        <v>40</v>
      </c>
      <c r="X28" s="374"/>
      <c r="Y28" s="374"/>
      <c r="Z28" s="374"/>
      <c r="AA28" s="374"/>
      <c r="AB28" s="374"/>
      <c r="AC28" s="374"/>
      <c r="AD28" s="374"/>
      <c r="AE28" s="374"/>
      <c r="AF28" s="38"/>
      <c r="AG28" s="38"/>
      <c r="AH28" s="38"/>
      <c r="AI28" s="38"/>
      <c r="AJ28" s="38"/>
      <c r="AK28" s="374" t="s">
        <v>41</v>
      </c>
      <c r="AL28" s="374"/>
      <c r="AM28" s="374"/>
      <c r="AN28" s="374"/>
      <c r="AO28" s="374"/>
      <c r="AP28" s="38"/>
      <c r="AQ28" s="38"/>
      <c r="AR28" s="41"/>
      <c r="BE28" s="339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75">
        <v>0.21</v>
      </c>
      <c r="M29" s="337"/>
      <c r="N29" s="337"/>
      <c r="O29" s="337"/>
      <c r="P29" s="337"/>
      <c r="Q29" s="43"/>
      <c r="R29" s="43"/>
      <c r="S29" s="43"/>
      <c r="T29" s="43"/>
      <c r="U29" s="43"/>
      <c r="V29" s="43"/>
      <c r="W29" s="336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F29" s="43"/>
      <c r="AG29" s="43"/>
      <c r="AH29" s="43"/>
      <c r="AI29" s="43"/>
      <c r="AJ29" s="43"/>
      <c r="AK29" s="336">
        <f>ROUND(AV54, 2)</f>
        <v>0</v>
      </c>
      <c r="AL29" s="337"/>
      <c r="AM29" s="337"/>
      <c r="AN29" s="337"/>
      <c r="AO29" s="337"/>
      <c r="AP29" s="43"/>
      <c r="AQ29" s="43"/>
      <c r="AR29" s="44"/>
      <c r="BE29" s="340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75">
        <v>0.15</v>
      </c>
      <c r="M30" s="337"/>
      <c r="N30" s="337"/>
      <c r="O30" s="337"/>
      <c r="P30" s="337"/>
      <c r="Q30" s="43"/>
      <c r="R30" s="43"/>
      <c r="S30" s="43"/>
      <c r="T30" s="43"/>
      <c r="U30" s="43"/>
      <c r="V30" s="43"/>
      <c r="W30" s="336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F30" s="43"/>
      <c r="AG30" s="43"/>
      <c r="AH30" s="43"/>
      <c r="AI30" s="43"/>
      <c r="AJ30" s="43"/>
      <c r="AK30" s="336">
        <f>ROUND(AW54, 2)</f>
        <v>0</v>
      </c>
      <c r="AL30" s="337"/>
      <c r="AM30" s="337"/>
      <c r="AN30" s="337"/>
      <c r="AO30" s="337"/>
      <c r="AP30" s="43"/>
      <c r="AQ30" s="43"/>
      <c r="AR30" s="44"/>
      <c r="BE30" s="340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75">
        <v>0.21</v>
      </c>
      <c r="M31" s="337"/>
      <c r="N31" s="337"/>
      <c r="O31" s="337"/>
      <c r="P31" s="337"/>
      <c r="Q31" s="43"/>
      <c r="R31" s="43"/>
      <c r="S31" s="43"/>
      <c r="T31" s="43"/>
      <c r="U31" s="43"/>
      <c r="V31" s="43"/>
      <c r="W31" s="336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F31" s="43"/>
      <c r="AG31" s="43"/>
      <c r="AH31" s="43"/>
      <c r="AI31" s="43"/>
      <c r="AJ31" s="43"/>
      <c r="AK31" s="336">
        <v>0</v>
      </c>
      <c r="AL31" s="337"/>
      <c r="AM31" s="337"/>
      <c r="AN31" s="337"/>
      <c r="AO31" s="337"/>
      <c r="AP31" s="43"/>
      <c r="AQ31" s="43"/>
      <c r="AR31" s="44"/>
      <c r="BE31" s="340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75">
        <v>0.15</v>
      </c>
      <c r="M32" s="337"/>
      <c r="N32" s="337"/>
      <c r="O32" s="337"/>
      <c r="P32" s="337"/>
      <c r="Q32" s="43"/>
      <c r="R32" s="43"/>
      <c r="S32" s="43"/>
      <c r="T32" s="43"/>
      <c r="U32" s="43"/>
      <c r="V32" s="43"/>
      <c r="W32" s="336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F32" s="43"/>
      <c r="AG32" s="43"/>
      <c r="AH32" s="43"/>
      <c r="AI32" s="43"/>
      <c r="AJ32" s="43"/>
      <c r="AK32" s="336">
        <v>0</v>
      </c>
      <c r="AL32" s="337"/>
      <c r="AM32" s="337"/>
      <c r="AN32" s="337"/>
      <c r="AO32" s="337"/>
      <c r="AP32" s="43"/>
      <c r="AQ32" s="43"/>
      <c r="AR32" s="44"/>
      <c r="BE32" s="340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75">
        <v>0</v>
      </c>
      <c r="M33" s="337"/>
      <c r="N33" s="337"/>
      <c r="O33" s="337"/>
      <c r="P33" s="337"/>
      <c r="Q33" s="43"/>
      <c r="R33" s="43"/>
      <c r="S33" s="43"/>
      <c r="T33" s="43"/>
      <c r="U33" s="43"/>
      <c r="V33" s="43"/>
      <c r="W33" s="336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F33" s="43"/>
      <c r="AG33" s="43"/>
      <c r="AH33" s="43"/>
      <c r="AI33" s="43"/>
      <c r="AJ33" s="43"/>
      <c r="AK33" s="336">
        <v>0</v>
      </c>
      <c r="AL33" s="337"/>
      <c r="AM33" s="337"/>
      <c r="AN33" s="337"/>
      <c r="AO33" s="33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3" t="s">
        <v>50</v>
      </c>
      <c r="Y35" s="344"/>
      <c r="Z35" s="344"/>
      <c r="AA35" s="344"/>
      <c r="AB35" s="344"/>
      <c r="AC35" s="47"/>
      <c r="AD35" s="47"/>
      <c r="AE35" s="47"/>
      <c r="AF35" s="47"/>
      <c r="AG35" s="47"/>
      <c r="AH35" s="47"/>
      <c r="AI35" s="47"/>
      <c r="AJ35" s="47"/>
      <c r="AK35" s="345">
        <f>SUM(AK26:AK33)</f>
        <v>0</v>
      </c>
      <c r="AL35" s="344"/>
      <c r="AM35" s="344"/>
      <c r="AN35" s="344"/>
      <c r="AO35" s="34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19057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Sjezd na pozemek p.č. 890/83 v k.ú. Říčany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Říčany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15. 10. 2019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7.9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Středočeský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8" t="str">
        <f>IF(E17="","",E17)</f>
        <v>Ing. Roman Tichnovský, Na Karlově 94 Benešov</v>
      </c>
      <c r="AN49" s="349"/>
      <c r="AO49" s="349"/>
      <c r="AP49" s="349"/>
      <c r="AQ49" s="38"/>
      <c r="AR49" s="41"/>
      <c r="AS49" s="353" t="s">
        <v>52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48" t="str">
        <f>IF(E20="","",E20)</f>
        <v>František Mrázek</v>
      </c>
      <c r="AN50" s="349"/>
      <c r="AO50" s="349"/>
      <c r="AP50" s="349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53</v>
      </c>
      <c r="D52" s="360"/>
      <c r="E52" s="360"/>
      <c r="F52" s="360"/>
      <c r="G52" s="360"/>
      <c r="H52" s="68"/>
      <c r="I52" s="361" t="s">
        <v>54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55</v>
      </c>
      <c r="AH52" s="360"/>
      <c r="AI52" s="360"/>
      <c r="AJ52" s="360"/>
      <c r="AK52" s="360"/>
      <c r="AL52" s="360"/>
      <c r="AM52" s="360"/>
      <c r="AN52" s="361" t="s">
        <v>56</v>
      </c>
      <c r="AO52" s="360"/>
      <c r="AP52" s="360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ROUND(AG55,2)</f>
        <v>0</v>
      </c>
      <c r="AH54" s="366"/>
      <c r="AI54" s="366"/>
      <c r="AJ54" s="366"/>
      <c r="AK54" s="366"/>
      <c r="AL54" s="366"/>
      <c r="AM54" s="366"/>
      <c r="AN54" s="367">
        <f>SUM(AG54,AT54)</f>
        <v>0</v>
      </c>
      <c r="AO54" s="367"/>
      <c r="AP54" s="367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7" customHeight="1">
      <c r="A55" s="88" t="s">
        <v>76</v>
      </c>
      <c r="B55" s="89"/>
      <c r="C55" s="90"/>
      <c r="D55" s="365" t="s">
        <v>77</v>
      </c>
      <c r="E55" s="365"/>
      <c r="F55" s="365"/>
      <c r="G55" s="365"/>
      <c r="H55" s="365"/>
      <c r="I55" s="91"/>
      <c r="J55" s="365" t="s">
        <v>78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3">
        <f>'SO 01 - Sjezd ma pozemek ...'!J30</f>
        <v>0</v>
      </c>
      <c r="AH55" s="364"/>
      <c r="AI55" s="364"/>
      <c r="AJ55" s="364"/>
      <c r="AK55" s="364"/>
      <c r="AL55" s="364"/>
      <c r="AM55" s="364"/>
      <c r="AN55" s="363">
        <f>SUM(AG55,AT55)</f>
        <v>0</v>
      </c>
      <c r="AO55" s="364"/>
      <c r="AP55" s="364"/>
      <c r="AQ55" s="92" t="s">
        <v>79</v>
      </c>
      <c r="AR55" s="93"/>
      <c r="AS55" s="94">
        <v>0</v>
      </c>
      <c r="AT55" s="95">
        <f>ROUND(SUM(AV55:AW55),2)</f>
        <v>0</v>
      </c>
      <c r="AU55" s="96">
        <f>'SO 01 - Sjezd ma pozemek ...'!P90</f>
        <v>0</v>
      </c>
      <c r="AV55" s="95">
        <f>'SO 01 - Sjezd ma pozemek ...'!J33</f>
        <v>0</v>
      </c>
      <c r="AW55" s="95">
        <f>'SO 01 - Sjezd ma pozemek ...'!J34</f>
        <v>0</v>
      </c>
      <c r="AX55" s="95">
        <f>'SO 01 - Sjezd ma pozemek ...'!J35</f>
        <v>0</v>
      </c>
      <c r="AY55" s="95">
        <f>'SO 01 - Sjezd ma pozemek ...'!J36</f>
        <v>0</v>
      </c>
      <c r="AZ55" s="95">
        <f>'SO 01 - Sjezd ma pozemek ...'!F33</f>
        <v>0</v>
      </c>
      <c r="BA55" s="95">
        <f>'SO 01 - Sjezd ma pozemek ...'!F34</f>
        <v>0</v>
      </c>
      <c r="BB55" s="95">
        <f>'SO 01 - Sjezd ma pozemek ...'!F35</f>
        <v>0</v>
      </c>
      <c r="BC55" s="95">
        <f>'SO 01 - Sjezd ma pozemek ...'!F36</f>
        <v>0</v>
      </c>
      <c r="BD55" s="97">
        <f>'SO 01 - Sjezd ma pozemek 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ZmQjomsAp+GzUZBWnRJhEXIkrMUnC4s60flhhVHCiw2LYANpeDtwP2CVqetMfyAw/H7qffhccVKYyzghGtK98w==" saltValue="Z4g8pgPXRAU3sPxmWdSLZcBoDiEUQ0XkUvYhFZCIy/5Dt3WXPGgKToyFuwrXv9xv//iH5BOmEqJXhHmvsYWK6w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SO 01 - Sjezd ma pozemek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9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22"/>
      <c r="AT3" s="19" t="s">
        <v>82</v>
      </c>
    </row>
    <row r="4" spans="1:46" s="1" customFormat="1" ht="24.95" customHeight="1">
      <c r="B4" s="22"/>
      <c r="D4" s="103" t="s">
        <v>83</v>
      </c>
      <c r="I4" s="99"/>
      <c r="L4" s="22"/>
      <c r="M4" s="104" t="s">
        <v>10</v>
      </c>
      <c r="AT4" s="19" t="s">
        <v>4</v>
      </c>
    </row>
    <row r="5" spans="1:46" s="1" customFormat="1" ht="6.95" customHeight="1">
      <c r="B5" s="22"/>
      <c r="I5" s="99"/>
      <c r="L5" s="22"/>
    </row>
    <row r="6" spans="1:46" s="1" customFormat="1" ht="12" customHeight="1">
      <c r="B6" s="22"/>
      <c r="D6" s="105" t="s">
        <v>16</v>
      </c>
      <c r="I6" s="99"/>
      <c r="L6" s="22"/>
    </row>
    <row r="7" spans="1:46" s="1" customFormat="1" ht="16.5" customHeight="1">
      <c r="B7" s="22"/>
      <c r="E7" s="376" t="str">
        <f>'Rekapitulace stavby'!K6</f>
        <v>Sjezd na pozemek p.č. 890/83 v k.ú. Říčany</v>
      </c>
      <c r="F7" s="377"/>
      <c r="G7" s="377"/>
      <c r="H7" s="377"/>
      <c r="I7" s="99"/>
      <c r="L7" s="22"/>
    </row>
    <row r="8" spans="1:46" s="2" customFormat="1" ht="12" customHeight="1">
      <c r="A8" s="36"/>
      <c r="B8" s="41"/>
      <c r="C8" s="36"/>
      <c r="D8" s="105" t="s">
        <v>84</v>
      </c>
      <c r="E8" s="36"/>
      <c r="F8" s="36"/>
      <c r="G8" s="36"/>
      <c r="H8" s="36"/>
      <c r="I8" s="10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85</v>
      </c>
      <c r="F9" s="379"/>
      <c r="G9" s="379"/>
      <c r="H9" s="379"/>
      <c r="I9" s="10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0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5" t="s">
        <v>18</v>
      </c>
      <c r="E11" s="36"/>
      <c r="F11" s="108" t="s">
        <v>19</v>
      </c>
      <c r="G11" s="36"/>
      <c r="H11" s="36"/>
      <c r="I11" s="109" t="s">
        <v>20</v>
      </c>
      <c r="J11" s="108" t="s">
        <v>19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5" t="s">
        <v>21</v>
      </c>
      <c r="E12" s="36"/>
      <c r="F12" s="108" t="s">
        <v>22</v>
      </c>
      <c r="G12" s="36"/>
      <c r="H12" s="36"/>
      <c r="I12" s="109" t="s">
        <v>23</v>
      </c>
      <c r="J12" s="110" t="str">
        <f>'Rekapitulace stavby'!AN8</f>
        <v>15. 10. 2019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0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5" t="s">
        <v>25</v>
      </c>
      <c r="E14" s="36"/>
      <c r="F14" s="36"/>
      <c r="G14" s="36"/>
      <c r="H14" s="36"/>
      <c r="I14" s="109" t="s">
        <v>26</v>
      </c>
      <c r="J14" s="108" t="s">
        <v>19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">
        <v>27</v>
      </c>
      <c r="F15" s="36"/>
      <c r="G15" s="36"/>
      <c r="H15" s="36"/>
      <c r="I15" s="109" t="s">
        <v>28</v>
      </c>
      <c r="J15" s="108" t="s">
        <v>19</v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0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5" t="s">
        <v>29</v>
      </c>
      <c r="E17" s="36"/>
      <c r="F17" s="36"/>
      <c r="G17" s="36"/>
      <c r="H17" s="36"/>
      <c r="I17" s="109" t="s">
        <v>26</v>
      </c>
      <c r="J17" s="32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9" t="s">
        <v>28</v>
      </c>
      <c r="J18" s="32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0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5" t="s">
        <v>31</v>
      </c>
      <c r="E20" s="36"/>
      <c r="F20" s="36"/>
      <c r="G20" s="36"/>
      <c r="H20" s="36"/>
      <c r="I20" s="109" t="s">
        <v>26</v>
      </c>
      <c r="J20" s="108" t="s">
        <v>19</v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">
        <v>86</v>
      </c>
      <c r="F21" s="36"/>
      <c r="G21" s="36"/>
      <c r="H21" s="36"/>
      <c r="I21" s="109" t="s">
        <v>28</v>
      </c>
      <c r="J21" s="108" t="s">
        <v>19</v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0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5" t="s">
        <v>34</v>
      </c>
      <c r="E23" s="36"/>
      <c r="F23" s="36"/>
      <c r="G23" s="36"/>
      <c r="H23" s="36"/>
      <c r="I23" s="109" t="s">
        <v>26</v>
      </c>
      <c r="J23" s="108" t="s">
        <v>19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">
        <v>35</v>
      </c>
      <c r="F24" s="36"/>
      <c r="G24" s="36"/>
      <c r="H24" s="36"/>
      <c r="I24" s="109" t="s">
        <v>28</v>
      </c>
      <c r="J24" s="108" t="s">
        <v>19</v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0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5" t="s">
        <v>36</v>
      </c>
      <c r="E26" s="36"/>
      <c r="F26" s="36"/>
      <c r="G26" s="36"/>
      <c r="H26" s="36"/>
      <c r="I26" s="10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0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6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38</v>
      </c>
      <c r="E30" s="36"/>
      <c r="F30" s="36"/>
      <c r="G30" s="36"/>
      <c r="H30" s="36"/>
      <c r="I30" s="106"/>
      <c r="J30" s="118">
        <f>ROUND(J90,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6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40</v>
      </c>
      <c r="G32" s="36"/>
      <c r="H32" s="36"/>
      <c r="I32" s="120" t="s">
        <v>39</v>
      </c>
      <c r="J32" s="119" t="s">
        <v>41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1" t="s">
        <v>42</v>
      </c>
      <c r="E33" s="105" t="s">
        <v>43</v>
      </c>
      <c r="F33" s="122">
        <f>ROUND((SUM(BE90:BE273)),  2)</f>
        <v>0</v>
      </c>
      <c r="G33" s="36"/>
      <c r="H33" s="36"/>
      <c r="I33" s="123">
        <v>0.21</v>
      </c>
      <c r="J33" s="122">
        <f>ROUND(((SUM(BE90:BE273))*I33),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5" t="s">
        <v>44</v>
      </c>
      <c r="F34" s="122">
        <f>ROUND((SUM(BF90:BF273)),  2)</f>
        <v>0</v>
      </c>
      <c r="G34" s="36"/>
      <c r="H34" s="36"/>
      <c r="I34" s="123">
        <v>0.15</v>
      </c>
      <c r="J34" s="122">
        <f>ROUND(((SUM(BF90:BF273))*I34),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5" t="s">
        <v>45</v>
      </c>
      <c r="F35" s="122">
        <f>ROUND((SUM(BG90:BG273)),  2)</f>
        <v>0</v>
      </c>
      <c r="G35" s="36"/>
      <c r="H35" s="36"/>
      <c r="I35" s="123">
        <v>0.21</v>
      </c>
      <c r="J35" s="122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5" t="s">
        <v>46</v>
      </c>
      <c r="F36" s="122">
        <f>ROUND((SUM(BH90:BH273)),  2)</f>
        <v>0</v>
      </c>
      <c r="G36" s="36"/>
      <c r="H36" s="36"/>
      <c r="I36" s="123">
        <v>0.15</v>
      </c>
      <c r="J36" s="122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5" t="s">
        <v>47</v>
      </c>
      <c r="F37" s="122">
        <f>ROUND((SUM(BI90:BI273)),  2)</f>
        <v>0</v>
      </c>
      <c r="G37" s="36"/>
      <c r="H37" s="36"/>
      <c r="I37" s="123">
        <v>0</v>
      </c>
      <c r="J37" s="122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0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106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06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06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Sjezd na pozemek p.č. 890/83 v k.ú. Říčany</v>
      </c>
      <c r="F48" s="384"/>
      <c r="G48" s="384"/>
      <c r="H48" s="384"/>
      <c r="I48" s="106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106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SO 01 - Sjezd ma pozemek p.č. 890/83 v k.ú. Říčany</v>
      </c>
      <c r="F50" s="385"/>
      <c r="G50" s="385"/>
      <c r="H50" s="385"/>
      <c r="I50" s="106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06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Říčany</v>
      </c>
      <c r="G52" s="38"/>
      <c r="H52" s="38"/>
      <c r="I52" s="109" t="s">
        <v>23</v>
      </c>
      <c r="J52" s="61" t="str">
        <f>IF(J12="","",J12)</f>
        <v>15. 10. 2019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06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3.15" customHeight="1">
      <c r="A54" s="36"/>
      <c r="B54" s="37"/>
      <c r="C54" s="31" t="s">
        <v>25</v>
      </c>
      <c r="D54" s="38"/>
      <c r="E54" s="38"/>
      <c r="F54" s="29" t="str">
        <f>E15</f>
        <v>Středočeský kraj</v>
      </c>
      <c r="G54" s="38"/>
      <c r="H54" s="38"/>
      <c r="I54" s="109" t="s">
        <v>31</v>
      </c>
      <c r="J54" s="34" t="str">
        <f>E21</f>
        <v>Ing. Roman Tichovský, Na Karlově 94 Benešov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09" t="s">
        <v>34</v>
      </c>
      <c r="J55" s="34" t="str">
        <f>E24</f>
        <v>František Mrázek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06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88</v>
      </c>
      <c r="D57" s="139"/>
      <c r="E57" s="139"/>
      <c r="F57" s="139"/>
      <c r="G57" s="139"/>
      <c r="H57" s="139"/>
      <c r="I57" s="140"/>
      <c r="J57" s="141" t="s">
        <v>89</v>
      </c>
      <c r="K57" s="139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06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106"/>
      <c r="J59" s="79">
        <f>J90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43"/>
      <c r="C60" s="144"/>
      <c r="D60" s="145" t="s">
        <v>91</v>
      </c>
      <c r="E60" s="146"/>
      <c r="F60" s="146"/>
      <c r="G60" s="146"/>
      <c r="H60" s="146"/>
      <c r="I60" s="147"/>
      <c r="J60" s="148">
        <f>J91</f>
        <v>0</v>
      </c>
      <c r="K60" s="144"/>
      <c r="L60" s="149"/>
    </row>
    <row r="61" spans="1:47" s="10" customFormat="1" ht="19.899999999999999" customHeight="1">
      <c r="B61" s="150"/>
      <c r="C61" s="151"/>
      <c r="D61" s="152" t="s">
        <v>92</v>
      </c>
      <c r="E61" s="153"/>
      <c r="F61" s="153"/>
      <c r="G61" s="153"/>
      <c r="H61" s="153"/>
      <c r="I61" s="154"/>
      <c r="J61" s="155">
        <f>J92</f>
        <v>0</v>
      </c>
      <c r="K61" s="151"/>
      <c r="L61" s="156"/>
    </row>
    <row r="62" spans="1:47" s="10" customFormat="1" ht="19.899999999999999" customHeight="1">
      <c r="B62" s="150"/>
      <c r="C62" s="151"/>
      <c r="D62" s="152" t="s">
        <v>93</v>
      </c>
      <c r="E62" s="153"/>
      <c r="F62" s="153"/>
      <c r="G62" s="153"/>
      <c r="H62" s="153"/>
      <c r="I62" s="154"/>
      <c r="J62" s="155">
        <f>J176</f>
        <v>0</v>
      </c>
      <c r="K62" s="151"/>
      <c r="L62" s="156"/>
    </row>
    <row r="63" spans="1:47" s="10" customFormat="1" ht="19.899999999999999" customHeight="1">
      <c r="B63" s="150"/>
      <c r="C63" s="151"/>
      <c r="D63" s="152" t="s">
        <v>94</v>
      </c>
      <c r="E63" s="153"/>
      <c r="F63" s="153"/>
      <c r="G63" s="153"/>
      <c r="H63" s="153"/>
      <c r="I63" s="154"/>
      <c r="J63" s="155">
        <f>J183</f>
        <v>0</v>
      </c>
      <c r="K63" s="151"/>
      <c r="L63" s="156"/>
    </row>
    <row r="64" spans="1:47" s="10" customFormat="1" ht="19.899999999999999" customHeight="1">
      <c r="B64" s="150"/>
      <c r="C64" s="151"/>
      <c r="D64" s="152" t="s">
        <v>95</v>
      </c>
      <c r="E64" s="153"/>
      <c r="F64" s="153"/>
      <c r="G64" s="153"/>
      <c r="H64" s="153"/>
      <c r="I64" s="154"/>
      <c r="J64" s="155">
        <f>J216</f>
        <v>0</v>
      </c>
      <c r="K64" s="151"/>
      <c r="L64" s="156"/>
    </row>
    <row r="65" spans="1:31" s="10" customFormat="1" ht="19.899999999999999" customHeight="1">
      <c r="B65" s="150"/>
      <c r="C65" s="151"/>
      <c r="D65" s="152" t="s">
        <v>96</v>
      </c>
      <c r="E65" s="153"/>
      <c r="F65" s="153"/>
      <c r="G65" s="153"/>
      <c r="H65" s="153"/>
      <c r="I65" s="154"/>
      <c r="J65" s="155">
        <f>J251</f>
        <v>0</v>
      </c>
      <c r="K65" s="151"/>
      <c r="L65" s="156"/>
    </row>
    <row r="66" spans="1:31" s="9" customFormat="1" ht="24.95" customHeight="1">
      <c r="B66" s="143"/>
      <c r="C66" s="144"/>
      <c r="D66" s="145" t="s">
        <v>97</v>
      </c>
      <c r="E66" s="146"/>
      <c r="F66" s="146"/>
      <c r="G66" s="146"/>
      <c r="H66" s="146"/>
      <c r="I66" s="147"/>
      <c r="J66" s="148">
        <f>J254</f>
        <v>0</v>
      </c>
      <c r="K66" s="144"/>
      <c r="L66" s="149"/>
    </row>
    <row r="67" spans="1:31" s="10" customFormat="1" ht="19.899999999999999" customHeight="1">
      <c r="B67" s="150"/>
      <c r="C67" s="151"/>
      <c r="D67" s="152" t="s">
        <v>98</v>
      </c>
      <c r="E67" s="153"/>
      <c r="F67" s="153"/>
      <c r="G67" s="153"/>
      <c r="H67" s="153"/>
      <c r="I67" s="154"/>
      <c r="J67" s="155">
        <f>J255</f>
        <v>0</v>
      </c>
      <c r="K67" s="151"/>
      <c r="L67" s="156"/>
    </row>
    <row r="68" spans="1:31" s="9" customFormat="1" ht="24.95" customHeight="1">
      <c r="B68" s="143"/>
      <c r="C68" s="144"/>
      <c r="D68" s="145" t="s">
        <v>99</v>
      </c>
      <c r="E68" s="146"/>
      <c r="F68" s="146"/>
      <c r="G68" s="146"/>
      <c r="H68" s="146"/>
      <c r="I68" s="147"/>
      <c r="J68" s="148">
        <f>J260</f>
        <v>0</v>
      </c>
      <c r="K68" s="144"/>
      <c r="L68" s="149"/>
    </row>
    <row r="69" spans="1:31" s="10" customFormat="1" ht="19.899999999999999" customHeight="1">
      <c r="B69" s="150"/>
      <c r="C69" s="151"/>
      <c r="D69" s="152" t="s">
        <v>100</v>
      </c>
      <c r="E69" s="153"/>
      <c r="F69" s="153"/>
      <c r="G69" s="153"/>
      <c r="H69" s="153"/>
      <c r="I69" s="154"/>
      <c r="J69" s="155">
        <f>J261</f>
        <v>0</v>
      </c>
      <c r="K69" s="151"/>
      <c r="L69" s="156"/>
    </row>
    <row r="70" spans="1:31" s="10" customFormat="1" ht="19.899999999999999" customHeight="1">
      <c r="B70" s="150"/>
      <c r="C70" s="151"/>
      <c r="D70" s="152" t="s">
        <v>101</v>
      </c>
      <c r="E70" s="153"/>
      <c r="F70" s="153"/>
      <c r="G70" s="153"/>
      <c r="H70" s="153"/>
      <c r="I70" s="154"/>
      <c r="J70" s="155">
        <f>J270</f>
        <v>0</v>
      </c>
      <c r="K70" s="151"/>
      <c r="L70" s="156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106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134"/>
      <c r="J72" s="50"/>
      <c r="K72" s="50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137"/>
      <c r="J76" s="52"/>
      <c r="K76" s="52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102</v>
      </c>
      <c r="D77" s="38"/>
      <c r="E77" s="38"/>
      <c r="F77" s="38"/>
      <c r="G77" s="38"/>
      <c r="H77" s="38"/>
      <c r="I77" s="106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106"/>
      <c r="J78" s="38"/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106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3" t="str">
        <f>E7</f>
        <v>Sjezd na pozemek p.č. 890/83 v k.ú. Říčany</v>
      </c>
      <c r="F80" s="384"/>
      <c r="G80" s="384"/>
      <c r="H80" s="384"/>
      <c r="I80" s="106"/>
      <c r="J80" s="38"/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84</v>
      </c>
      <c r="D81" s="38"/>
      <c r="E81" s="38"/>
      <c r="F81" s="38"/>
      <c r="G81" s="38"/>
      <c r="H81" s="38"/>
      <c r="I81" s="106"/>
      <c r="J81" s="38"/>
      <c r="K81" s="38"/>
      <c r="L81" s="10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50" t="str">
        <f>E9</f>
        <v>SO 01 - Sjezd ma pozemek p.č. 890/83 v k.ú. Říčany</v>
      </c>
      <c r="F82" s="385"/>
      <c r="G82" s="385"/>
      <c r="H82" s="385"/>
      <c r="I82" s="106"/>
      <c r="J82" s="38"/>
      <c r="K82" s="38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06"/>
      <c r="J83" s="38"/>
      <c r="K83" s="38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Říčany</v>
      </c>
      <c r="G84" s="38"/>
      <c r="H84" s="38"/>
      <c r="I84" s="109" t="s">
        <v>23</v>
      </c>
      <c r="J84" s="61" t="str">
        <f>IF(J12="","",J12)</f>
        <v>15. 10. 2019</v>
      </c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06"/>
      <c r="J85" s="38"/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3.15" customHeight="1">
      <c r="A86" s="36"/>
      <c r="B86" s="37"/>
      <c r="C86" s="31" t="s">
        <v>25</v>
      </c>
      <c r="D86" s="38"/>
      <c r="E86" s="38"/>
      <c r="F86" s="29" t="str">
        <f>E15</f>
        <v>Středočeský kraj</v>
      </c>
      <c r="G86" s="38"/>
      <c r="H86" s="38"/>
      <c r="I86" s="109" t="s">
        <v>31</v>
      </c>
      <c r="J86" s="34" t="str">
        <f>E21</f>
        <v>Ing. Roman Tichovský, Na Karlově 94 Benešov</v>
      </c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109" t="s">
        <v>34</v>
      </c>
      <c r="J87" s="34" t="str">
        <f>E24</f>
        <v>František Mrázek</v>
      </c>
      <c r="K87" s="38"/>
      <c r="L87" s="10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106"/>
      <c r="J88" s="38"/>
      <c r="K88" s="38"/>
      <c r="L88" s="10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7"/>
      <c r="B89" s="158"/>
      <c r="C89" s="159" t="s">
        <v>103</v>
      </c>
      <c r="D89" s="160" t="s">
        <v>57</v>
      </c>
      <c r="E89" s="160" t="s">
        <v>53</v>
      </c>
      <c r="F89" s="160" t="s">
        <v>54</v>
      </c>
      <c r="G89" s="160" t="s">
        <v>104</v>
      </c>
      <c r="H89" s="160" t="s">
        <v>105</v>
      </c>
      <c r="I89" s="161" t="s">
        <v>106</v>
      </c>
      <c r="J89" s="160" t="s">
        <v>89</v>
      </c>
      <c r="K89" s="162" t="s">
        <v>107</v>
      </c>
      <c r="L89" s="163"/>
      <c r="M89" s="70" t="s">
        <v>19</v>
      </c>
      <c r="N89" s="71" t="s">
        <v>42</v>
      </c>
      <c r="O89" s="71" t="s">
        <v>108</v>
      </c>
      <c r="P89" s="71" t="s">
        <v>109</v>
      </c>
      <c r="Q89" s="71" t="s">
        <v>110</v>
      </c>
      <c r="R89" s="71" t="s">
        <v>111</v>
      </c>
      <c r="S89" s="71" t="s">
        <v>112</v>
      </c>
      <c r="T89" s="72" t="s">
        <v>113</v>
      </c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</row>
    <row r="90" spans="1:65" s="2" customFormat="1" ht="22.9" customHeight="1">
      <c r="A90" s="36"/>
      <c r="B90" s="37"/>
      <c r="C90" s="77" t="s">
        <v>114</v>
      </c>
      <c r="D90" s="38"/>
      <c r="E90" s="38"/>
      <c r="F90" s="38"/>
      <c r="G90" s="38"/>
      <c r="H90" s="38"/>
      <c r="I90" s="106"/>
      <c r="J90" s="164">
        <f>BK90</f>
        <v>0</v>
      </c>
      <c r="K90" s="38"/>
      <c r="L90" s="41"/>
      <c r="M90" s="73"/>
      <c r="N90" s="165"/>
      <c r="O90" s="74"/>
      <c r="P90" s="166">
        <f>P91+P254+P260</f>
        <v>0</v>
      </c>
      <c r="Q90" s="74"/>
      <c r="R90" s="166">
        <f>R91+R254+R260</f>
        <v>9.8768801458500004</v>
      </c>
      <c r="S90" s="74"/>
      <c r="T90" s="167">
        <f>T91+T254+T260</f>
        <v>15.293000000000001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90</v>
      </c>
      <c r="BK90" s="168">
        <f>BK91+BK254+BK260</f>
        <v>0</v>
      </c>
    </row>
    <row r="91" spans="1:65" s="12" customFormat="1" ht="25.9" customHeight="1">
      <c r="B91" s="169"/>
      <c r="C91" s="170"/>
      <c r="D91" s="171" t="s">
        <v>71</v>
      </c>
      <c r="E91" s="172" t="s">
        <v>115</v>
      </c>
      <c r="F91" s="172" t="s">
        <v>116</v>
      </c>
      <c r="G91" s="170"/>
      <c r="H91" s="170"/>
      <c r="I91" s="173"/>
      <c r="J91" s="174">
        <f>BK91</f>
        <v>0</v>
      </c>
      <c r="K91" s="170"/>
      <c r="L91" s="175"/>
      <c r="M91" s="176"/>
      <c r="N91" s="177"/>
      <c r="O91" s="177"/>
      <c r="P91" s="178">
        <f>P92+P176+P183+P216+P251</f>
        <v>0</v>
      </c>
      <c r="Q91" s="177"/>
      <c r="R91" s="178">
        <f>R92+R176+R183+R216+R251</f>
        <v>9.8768358708499999</v>
      </c>
      <c r="S91" s="177"/>
      <c r="T91" s="179">
        <f>T92+T176+T183+T216+T251</f>
        <v>15.293000000000001</v>
      </c>
      <c r="AR91" s="180" t="s">
        <v>80</v>
      </c>
      <c r="AT91" s="181" t="s">
        <v>71</v>
      </c>
      <c r="AU91" s="181" t="s">
        <v>72</v>
      </c>
      <c r="AY91" s="180" t="s">
        <v>117</v>
      </c>
      <c r="BK91" s="182">
        <f>BK92+BK176+BK183+BK216+BK251</f>
        <v>0</v>
      </c>
    </row>
    <row r="92" spans="1:65" s="12" customFormat="1" ht="22.9" customHeight="1">
      <c r="B92" s="169"/>
      <c r="C92" s="170"/>
      <c r="D92" s="171" t="s">
        <v>71</v>
      </c>
      <c r="E92" s="183" t="s">
        <v>80</v>
      </c>
      <c r="F92" s="183" t="s">
        <v>118</v>
      </c>
      <c r="G92" s="170"/>
      <c r="H92" s="170"/>
      <c r="I92" s="173"/>
      <c r="J92" s="184">
        <f>BK92</f>
        <v>0</v>
      </c>
      <c r="K92" s="170"/>
      <c r="L92" s="175"/>
      <c r="M92" s="176"/>
      <c r="N92" s="177"/>
      <c r="O92" s="177"/>
      <c r="P92" s="178">
        <f>SUM(P93:P175)</f>
        <v>0</v>
      </c>
      <c r="Q92" s="177"/>
      <c r="R92" s="178">
        <f>SUM(R93:R175)</f>
        <v>0.18810572</v>
      </c>
      <c r="S92" s="177"/>
      <c r="T92" s="179">
        <f>SUM(T93:T175)</f>
        <v>15.293000000000001</v>
      </c>
      <c r="AR92" s="180" t="s">
        <v>80</v>
      </c>
      <c r="AT92" s="181" t="s">
        <v>71</v>
      </c>
      <c r="AU92" s="181" t="s">
        <v>80</v>
      </c>
      <c r="AY92" s="180" t="s">
        <v>117</v>
      </c>
      <c r="BK92" s="182">
        <f>SUM(BK93:BK175)</f>
        <v>0</v>
      </c>
    </row>
    <row r="93" spans="1:65" s="2" customFormat="1" ht="24" customHeight="1">
      <c r="A93" s="36"/>
      <c r="B93" s="37"/>
      <c r="C93" s="185" t="s">
        <v>119</v>
      </c>
      <c r="D93" s="185" t="s">
        <v>120</v>
      </c>
      <c r="E93" s="186" t="s">
        <v>121</v>
      </c>
      <c r="F93" s="187" t="s">
        <v>122</v>
      </c>
      <c r="G93" s="188" t="s">
        <v>123</v>
      </c>
      <c r="H93" s="189">
        <v>10.25</v>
      </c>
      <c r="I93" s="190"/>
      <c r="J93" s="191">
        <f>ROUND(I93*H93,2)</f>
        <v>0</v>
      </c>
      <c r="K93" s="187" t="s">
        <v>124</v>
      </c>
      <c r="L93" s="41"/>
      <c r="M93" s="192" t="s">
        <v>19</v>
      </c>
      <c r="N93" s="193" t="s">
        <v>43</v>
      </c>
      <c r="O93" s="66"/>
      <c r="P93" s="194">
        <f>O93*H93</f>
        <v>0</v>
      </c>
      <c r="Q93" s="194">
        <v>0</v>
      </c>
      <c r="R93" s="194">
        <f>Q93*H93</f>
        <v>0</v>
      </c>
      <c r="S93" s="194">
        <v>0.3</v>
      </c>
      <c r="T93" s="195">
        <f>S93*H93</f>
        <v>3.0749999999999997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6" t="s">
        <v>125</v>
      </c>
      <c r="AT93" s="196" t="s">
        <v>120</v>
      </c>
      <c r="AU93" s="196" t="s">
        <v>82</v>
      </c>
      <c r="AY93" s="19" t="s">
        <v>117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9" t="s">
        <v>80</v>
      </c>
      <c r="BK93" s="197">
        <f>ROUND(I93*H93,2)</f>
        <v>0</v>
      </c>
      <c r="BL93" s="19" t="s">
        <v>125</v>
      </c>
      <c r="BM93" s="196" t="s">
        <v>126</v>
      </c>
    </row>
    <row r="94" spans="1:65" s="2" customFormat="1" ht="175.5">
      <c r="A94" s="36"/>
      <c r="B94" s="37"/>
      <c r="C94" s="38"/>
      <c r="D94" s="198" t="s">
        <v>127</v>
      </c>
      <c r="E94" s="38"/>
      <c r="F94" s="199" t="s">
        <v>128</v>
      </c>
      <c r="G94" s="38"/>
      <c r="H94" s="38"/>
      <c r="I94" s="106"/>
      <c r="J94" s="38"/>
      <c r="K94" s="38"/>
      <c r="L94" s="41"/>
      <c r="M94" s="200"/>
      <c r="N94" s="201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82</v>
      </c>
    </row>
    <row r="95" spans="1:65" s="13" customFormat="1" ht="11.25">
      <c r="B95" s="202"/>
      <c r="C95" s="203"/>
      <c r="D95" s="198" t="s">
        <v>129</v>
      </c>
      <c r="E95" s="204" t="s">
        <v>19</v>
      </c>
      <c r="F95" s="205" t="s">
        <v>130</v>
      </c>
      <c r="G95" s="203"/>
      <c r="H95" s="204" t="s">
        <v>19</v>
      </c>
      <c r="I95" s="206"/>
      <c r="J95" s="203"/>
      <c r="K95" s="203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129</v>
      </c>
      <c r="AU95" s="211" t="s">
        <v>82</v>
      </c>
      <c r="AV95" s="13" t="s">
        <v>80</v>
      </c>
      <c r="AW95" s="13" t="s">
        <v>33</v>
      </c>
      <c r="AX95" s="13" t="s">
        <v>72</v>
      </c>
      <c r="AY95" s="211" t="s">
        <v>117</v>
      </c>
    </row>
    <row r="96" spans="1:65" s="14" customFormat="1" ht="11.25">
      <c r="B96" s="212"/>
      <c r="C96" s="213"/>
      <c r="D96" s="198" t="s">
        <v>129</v>
      </c>
      <c r="E96" s="214" t="s">
        <v>19</v>
      </c>
      <c r="F96" s="215" t="s">
        <v>131</v>
      </c>
      <c r="G96" s="213"/>
      <c r="H96" s="216">
        <v>10.25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129</v>
      </c>
      <c r="AU96" s="222" t="s">
        <v>82</v>
      </c>
      <c r="AV96" s="14" t="s">
        <v>82</v>
      </c>
      <c r="AW96" s="14" t="s">
        <v>33</v>
      </c>
      <c r="AX96" s="14" t="s">
        <v>72</v>
      </c>
      <c r="AY96" s="222" t="s">
        <v>117</v>
      </c>
    </row>
    <row r="97" spans="1:65" s="15" customFormat="1" ht="11.25">
      <c r="B97" s="223"/>
      <c r="C97" s="224"/>
      <c r="D97" s="198" t="s">
        <v>129</v>
      </c>
      <c r="E97" s="225" t="s">
        <v>19</v>
      </c>
      <c r="F97" s="226" t="s">
        <v>132</v>
      </c>
      <c r="G97" s="224"/>
      <c r="H97" s="227">
        <v>10.25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129</v>
      </c>
      <c r="AU97" s="233" t="s">
        <v>82</v>
      </c>
      <c r="AV97" s="15" t="s">
        <v>125</v>
      </c>
      <c r="AW97" s="15" t="s">
        <v>33</v>
      </c>
      <c r="AX97" s="15" t="s">
        <v>80</v>
      </c>
      <c r="AY97" s="233" t="s">
        <v>117</v>
      </c>
    </row>
    <row r="98" spans="1:65" s="2" customFormat="1" ht="24" customHeight="1">
      <c r="A98" s="36"/>
      <c r="B98" s="37"/>
      <c r="C98" s="185" t="s">
        <v>133</v>
      </c>
      <c r="D98" s="185" t="s">
        <v>120</v>
      </c>
      <c r="E98" s="186" t="s">
        <v>134</v>
      </c>
      <c r="F98" s="187" t="s">
        <v>135</v>
      </c>
      <c r="G98" s="188" t="s">
        <v>123</v>
      </c>
      <c r="H98" s="189">
        <v>10.25</v>
      </c>
      <c r="I98" s="190"/>
      <c r="J98" s="191">
        <f>ROUND(I98*H98,2)</f>
        <v>0</v>
      </c>
      <c r="K98" s="187" t="s">
        <v>124</v>
      </c>
      <c r="L98" s="41"/>
      <c r="M98" s="192" t="s">
        <v>19</v>
      </c>
      <c r="N98" s="193" t="s">
        <v>43</v>
      </c>
      <c r="O98" s="66"/>
      <c r="P98" s="194">
        <f>O98*H98</f>
        <v>0</v>
      </c>
      <c r="Q98" s="194">
        <v>0</v>
      </c>
      <c r="R98" s="194">
        <f>Q98*H98</f>
        <v>0</v>
      </c>
      <c r="S98" s="194">
        <v>0.62</v>
      </c>
      <c r="T98" s="195">
        <f>S98*H98</f>
        <v>6.3549999999999995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6" t="s">
        <v>125</v>
      </c>
      <c r="AT98" s="196" t="s">
        <v>120</v>
      </c>
      <c r="AU98" s="196" t="s">
        <v>82</v>
      </c>
      <c r="AY98" s="19" t="s">
        <v>117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9" t="s">
        <v>80</v>
      </c>
      <c r="BK98" s="197">
        <f>ROUND(I98*H98,2)</f>
        <v>0</v>
      </c>
      <c r="BL98" s="19" t="s">
        <v>125</v>
      </c>
      <c r="BM98" s="196" t="s">
        <v>136</v>
      </c>
    </row>
    <row r="99" spans="1:65" s="2" customFormat="1" ht="175.5">
      <c r="A99" s="36"/>
      <c r="B99" s="37"/>
      <c r="C99" s="38"/>
      <c r="D99" s="198" t="s">
        <v>127</v>
      </c>
      <c r="E99" s="38"/>
      <c r="F99" s="199" t="s">
        <v>128</v>
      </c>
      <c r="G99" s="38"/>
      <c r="H99" s="38"/>
      <c r="I99" s="106"/>
      <c r="J99" s="38"/>
      <c r="K99" s="38"/>
      <c r="L99" s="41"/>
      <c r="M99" s="200"/>
      <c r="N99" s="201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127</v>
      </c>
      <c r="AU99" s="19" t="s">
        <v>82</v>
      </c>
    </row>
    <row r="100" spans="1:65" s="13" customFormat="1" ht="11.25">
      <c r="B100" s="202"/>
      <c r="C100" s="203"/>
      <c r="D100" s="198" t="s">
        <v>129</v>
      </c>
      <c r="E100" s="204" t="s">
        <v>19</v>
      </c>
      <c r="F100" s="205" t="s">
        <v>130</v>
      </c>
      <c r="G100" s="203"/>
      <c r="H100" s="204" t="s">
        <v>19</v>
      </c>
      <c r="I100" s="206"/>
      <c r="J100" s="203"/>
      <c r="K100" s="203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129</v>
      </c>
      <c r="AU100" s="211" t="s">
        <v>82</v>
      </c>
      <c r="AV100" s="13" t="s">
        <v>80</v>
      </c>
      <c r="AW100" s="13" t="s">
        <v>33</v>
      </c>
      <c r="AX100" s="13" t="s">
        <v>72</v>
      </c>
      <c r="AY100" s="211" t="s">
        <v>117</v>
      </c>
    </row>
    <row r="101" spans="1:65" s="14" customFormat="1" ht="11.25">
      <c r="B101" s="212"/>
      <c r="C101" s="213"/>
      <c r="D101" s="198" t="s">
        <v>129</v>
      </c>
      <c r="E101" s="214" t="s">
        <v>19</v>
      </c>
      <c r="F101" s="215" t="s">
        <v>131</v>
      </c>
      <c r="G101" s="213"/>
      <c r="H101" s="216">
        <v>10.25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129</v>
      </c>
      <c r="AU101" s="222" t="s">
        <v>82</v>
      </c>
      <c r="AV101" s="14" t="s">
        <v>82</v>
      </c>
      <c r="AW101" s="14" t="s">
        <v>33</v>
      </c>
      <c r="AX101" s="14" t="s">
        <v>72</v>
      </c>
      <c r="AY101" s="222" t="s">
        <v>117</v>
      </c>
    </row>
    <row r="102" spans="1:65" s="15" customFormat="1" ht="11.25">
      <c r="B102" s="223"/>
      <c r="C102" s="224"/>
      <c r="D102" s="198" t="s">
        <v>129</v>
      </c>
      <c r="E102" s="225" t="s">
        <v>19</v>
      </c>
      <c r="F102" s="226" t="s">
        <v>132</v>
      </c>
      <c r="G102" s="224"/>
      <c r="H102" s="227">
        <v>10.25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129</v>
      </c>
      <c r="AU102" s="233" t="s">
        <v>82</v>
      </c>
      <c r="AV102" s="15" t="s">
        <v>125</v>
      </c>
      <c r="AW102" s="15" t="s">
        <v>33</v>
      </c>
      <c r="AX102" s="15" t="s">
        <v>80</v>
      </c>
      <c r="AY102" s="233" t="s">
        <v>117</v>
      </c>
    </row>
    <row r="103" spans="1:65" s="2" customFormat="1" ht="24" customHeight="1">
      <c r="A103" s="36"/>
      <c r="B103" s="37"/>
      <c r="C103" s="185" t="s">
        <v>137</v>
      </c>
      <c r="D103" s="185" t="s">
        <v>120</v>
      </c>
      <c r="E103" s="186" t="s">
        <v>138</v>
      </c>
      <c r="F103" s="187" t="s">
        <v>139</v>
      </c>
      <c r="G103" s="188" t="s">
        <v>123</v>
      </c>
      <c r="H103" s="189">
        <v>10.25</v>
      </c>
      <c r="I103" s="190"/>
      <c r="J103" s="191">
        <f>ROUND(I103*H103,2)</f>
        <v>0</v>
      </c>
      <c r="K103" s="187" t="s">
        <v>124</v>
      </c>
      <c r="L103" s="41"/>
      <c r="M103" s="192" t="s">
        <v>19</v>
      </c>
      <c r="N103" s="193" t="s">
        <v>43</v>
      </c>
      <c r="O103" s="66"/>
      <c r="P103" s="194">
        <f>O103*H103</f>
        <v>0</v>
      </c>
      <c r="Q103" s="194">
        <v>0</v>
      </c>
      <c r="R103" s="194">
        <f>Q103*H103</f>
        <v>0</v>
      </c>
      <c r="S103" s="194">
        <v>0.316</v>
      </c>
      <c r="T103" s="195">
        <f>S103*H103</f>
        <v>3.2389999999999999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6" t="s">
        <v>125</v>
      </c>
      <c r="AT103" s="196" t="s">
        <v>120</v>
      </c>
      <c r="AU103" s="196" t="s">
        <v>82</v>
      </c>
      <c r="AY103" s="19" t="s">
        <v>117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9" t="s">
        <v>80</v>
      </c>
      <c r="BK103" s="197">
        <f>ROUND(I103*H103,2)</f>
        <v>0</v>
      </c>
      <c r="BL103" s="19" t="s">
        <v>125</v>
      </c>
      <c r="BM103" s="196" t="s">
        <v>140</v>
      </c>
    </row>
    <row r="104" spans="1:65" s="2" customFormat="1" ht="175.5">
      <c r="A104" s="36"/>
      <c r="B104" s="37"/>
      <c r="C104" s="38"/>
      <c r="D104" s="198" t="s">
        <v>127</v>
      </c>
      <c r="E104" s="38"/>
      <c r="F104" s="199" t="s">
        <v>128</v>
      </c>
      <c r="G104" s="38"/>
      <c r="H104" s="38"/>
      <c r="I104" s="106"/>
      <c r="J104" s="38"/>
      <c r="K104" s="38"/>
      <c r="L104" s="41"/>
      <c r="M104" s="200"/>
      <c r="N104" s="20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127</v>
      </c>
      <c r="AU104" s="19" t="s">
        <v>82</v>
      </c>
    </row>
    <row r="105" spans="1:65" s="13" customFormat="1" ht="11.25">
      <c r="B105" s="202"/>
      <c r="C105" s="203"/>
      <c r="D105" s="198" t="s">
        <v>129</v>
      </c>
      <c r="E105" s="204" t="s">
        <v>19</v>
      </c>
      <c r="F105" s="205" t="s">
        <v>130</v>
      </c>
      <c r="G105" s="203"/>
      <c r="H105" s="204" t="s">
        <v>19</v>
      </c>
      <c r="I105" s="206"/>
      <c r="J105" s="203"/>
      <c r="K105" s="203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129</v>
      </c>
      <c r="AU105" s="211" t="s">
        <v>82</v>
      </c>
      <c r="AV105" s="13" t="s">
        <v>80</v>
      </c>
      <c r="AW105" s="13" t="s">
        <v>33</v>
      </c>
      <c r="AX105" s="13" t="s">
        <v>72</v>
      </c>
      <c r="AY105" s="211" t="s">
        <v>117</v>
      </c>
    </row>
    <row r="106" spans="1:65" s="14" customFormat="1" ht="11.25">
      <c r="B106" s="212"/>
      <c r="C106" s="213"/>
      <c r="D106" s="198" t="s">
        <v>129</v>
      </c>
      <c r="E106" s="214" t="s">
        <v>19</v>
      </c>
      <c r="F106" s="215" t="s">
        <v>131</v>
      </c>
      <c r="G106" s="213"/>
      <c r="H106" s="216">
        <v>10.25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129</v>
      </c>
      <c r="AU106" s="222" t="s">
        <v>82</v>
      </c>
      <c r="AV106" s="14" t="s">
        <v>82</v>
      </c>
      <c r="AW106" s="14" t="s">
        <v>33</v>
      </c>
      <c r="AX106" s="14" t="s">
        <v>72</v>
      </c>
      <c r="AY106" s="222" t="s">
        <v>117</v>
      </c>
    </row>
    <row r="107" spans="1:65" s="15" customFormat="1" ht="11.25">
      <c r="B107" s="223"/>
      <c r="C107" s="224"/>
      <c r="D107" s="198" t="s">
        <v>129</v>
      </c>
      <c r="E107" s="225" t="s">
        <v>19</v>
      </c>
      <c r="F107" s="226" t="s">
        <v>132</v>
      </c>
      <c r="G107" s="224"/>
      <c r="H107" s="227">
        <v>10.25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129</v>
      </c>
      <c r="AU107" s="233" t="s">
        <v>82</v>
      </c>
      <c r="AV107" s="15" t="s">
        <v>125</v>
      </c>
      <c r="AW107" s="15" t="s">
        <v>33</v>
      </c>
      <c r="AX107" s="15" t="s">
        <v>80</v>
      </c>
      <c r="AY107" s="233" t="s">
        <v>117</v>
      </c>
    </row>
    <row r="108" spans="1:65" s="2" customFormat="1" ht="24" customHeight="1">
      <c r="A108" s="36"/>
      <c r="B108" s="37"/>
      <c r="C108" s="185" t="s">
        <v>125</v>
      </c>
      <c r="D108" s="185" t="s">
        <v>120</v>
      </c>
      <c r="E108" s="186" t="s">
        <v>141</v>
      </c>
      <c r="F108" s="187" t="s">
        <v>142</v>
      </c>
      <c r="G108" s="188" t="s">
        <v>123</v>
      </c>
      <c r="H108" s="189">
        <v>10.25</v>
      </c>
      <c r="I108" s="190"/>
      <c r="J108" s="191">
        <f>ROUND(I108*H108,2)</f>
        <v>0</v>
      </c>
      <c r="K108" s="187" t="s">
        <v>124</v>
      </c>
      <c r="L108" s="41"/>
      <c r="M108" s="192" t="s">
        <v>19</v>
      </c>
      <c r="N108" s="193" t="s">
        <v>43</v>
      </c>
      <c r="O108" s="66"/>
      <c r="P108" s="194">
        <f>O108*H108</f>
        <v>0</v>
      </c>
      <c r="Q108" s="194">
        <v>7.8200000000000003E-5</v>
      </c>
      <c r="R108" s="194">
        <f>Q108*H108</f>
        <v>8.0155000000000005E-4</v>
      </c>
      <c r="S108" s="194">
        <v>0.25600000000000001</v>
      </c>
      <c r="T108" s="195">
        <f>S108*H108</f>
        <v>2.6240000000000001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6" t="s">
        <v>125</v>
      </c>
      <c r="AT108" s="196" t="s">
        <v>120</v>
      </c>
      <c r="AU108" s="196" t="s">
        <v>82</v>
      </c>
      <c r="AY108" s="19" t="s">
        <v>117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9" t="s">
        <v>80</v>
      </c>
      <c r="BK108" s="197">
        <f>ROUND(I108*H108,2)</f>
        <v>0</v>
      </c>
      <c r="BL108" s="19" t="s">
        <v>125</v>
      </c>
      <c r="BM108" s="196" t="s">
        <v>143</v>
      </c>
    </row>
    <row r="109" spans="1:65" s="2" customFormat="1" ht="195">
      <c r="A109" s="36"/>
      <c r="B109" s="37"/>
      <c r="C109" s="38"/>
      <c r="D109" s="198" t="s">
        <v>127</v>
      </c>
      <c r="E109" s="38"/>
      <c r="F109" s="199" t="s">
        <v>144</v>
      </c>
      <c r="G109" s="38"/>
      <c r="H109" s="38"/>
      <c r="I109" s="106"/>
      <c r="J109" s="38"/>
      <c r="K109" s="38"/>
      <c r="L109" s="41"/>
      <c r="M109" s="200"/>
      <c r="N109" s="20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127</v>
      </c>
      <c r="AU109" s="19" t="s">
        <v>82</v>
      </c>
    </row>
    <row r="110" spans="1:65" s="13" customFormat="1" ht="11.25">
      <c r="B110" s="202"/>
      <c r="C110" s="203"/>
      <c r="D110" s="198" t="s">
        <v>129</v>
      </c>
      <c r="E110" s="204" t="s">
        <v>19</v>
      </c>
      <c r="F110" s="205" t="s">
        <v>130</v>
      </c>
      <c r="G110" s="203"/>
      <c r="H110" s="204" t="s">
        <v>19</v>
      </c>
      <c r="I110" s="206"/>
      <c r="J110" s="203"/>
      <c r="K110" s="203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129</v>
      </c>
      <c r="AU110" s="211" t="s">
        <v>82</v>
      </c>
      <c r="AV110" s="13" t="s">
        <v>80</v>
      </c>
      <c r="AW110" s="13" t="s">
        <v>33</v>
      </c>
      <c r="AX110" s="13" t="s">
        <v>72</v>
      </c>
      <c r="AY110" s="211" t="s">
        <v>117</v>
      </c>
    </row>
    <row r="111" spans="1:65" s="14" customFormat="1" ht="11.25">
      <c r="B111" s="212"/>
      <c r="C111" s="213"/>
      <c r="D111" s="198" t="s">
        <v>129</v>
      </c>
      <c r="E111" s="214" t="s">
        <v>19</v>
      </c>
      <c r="F111" s="215" t="s">
        <v>131</v>
      </c>
      <c r="G111" s="213"/>
      <c r="H111" s="216">
        <v>10.25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129</v>
      </c>
      <c r="AU111" s="222" t="s">
        <v>82</v>
      </c>
      <c r="AV111" s="14" t="s">
        <v>82</v>
      </c>
      <c r="AW111" s="14" t="s">
        <v>33</v>
      </c>
      <c r="AX111" s="14" t="s">
        <v>72</v>
      </c>
      <c r="AY111" s="222" t="s">
        <v>117</v>
      </c>
    </row>
    <row r="112" spans="1:65" s="15" customFormat="1" ht="11.25">
      <c r="B112" s="223"/>
      <c r="C112" s="224"/>
      <c r="D112" s="198" t="s">
        <v>129</v>
      </c>
      <c r="E112" s="225" t="s">
        <v>19</v>
      </c>
      <c r="F112" s="226" t="s">
        <v>132</v>
      </c>
      <c r="G112" s="224"/>
      <c r="H112" s="227">
        <v>10.25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129</v>
      </c>
      <c r="AU112" s="233" t="s">
        <v>82</v>
      </c>
      <c r="AV112" s="15" t="s">
        <v>125</v>
      </c>
      <c r="AW112" s="15" t="s">
        <v>33</v>
      </c>
      <c r="AX112" s="15" t="s">
        <v>80</v>
      </c>
      <c r="AY112" s="233" t="s">
        <v>117</v>
      </c>
    </row>
    <row r="113" spans="1:65" s="2" customFormat="1" ht="48" customHeight="1">
      <c r="A113" s="36"/>
      <c r="B113" s="37"/>
      <c r="C113" s="185" t="s">
        <v>145</v>
      </c>
      <c r="D113" s="185" t="s">
        <v>120</v>
      </c>
      <c r="E113" s="186" t="s">
        <v>146</v>
      </c>
      <c r="F113" s="187" t="s">
        <v>147</v>
      </c>
      <c r="G113" s="188" t="s">
        <v>148</v>
      </c>
      <c r="H113" s="189">
        <v>5</v>
      </c>
      <c r="I113" s="190"/>
      <c r="J113" s="191">
        <f>ROUND(I113*H113,2)</f>
        <v>0</v>
      </c>
      <c r="K113" s="187" t="s">
        <v>124</v>
      </c>
      <c r="L113" s="41"/>
      <c r="M113" s="192" t="s">
        <v>19</v>
      </c>
      <c r="N113" s="193" t="s">
        <v>43</v>
      </c>
      <c r="O113" s="66"/>
      <c r="P113" s="194">
        <f>O113*H113</f>
        <v>0</v>
      </c>
      <c r="Q113" s="194">
        <v>3.6904300000000001E-2</v>
      </c>
      <c r="R113" s="194">
        <f>Q113*H113</f>
        <v>0.1845215</v>
      </c>
      <c r="S113" s="194">
        <v>0</v>
      </c>
      <c r="T113" s="19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6" t="s">
        <v>125</v>
      </c>
      <c r="AT113" s="196" t="s">
        <v>120</v>
      </c>
      <c r="AU113" s="196" t="s">
        <v>82</v>
      </c>
      <c r="AY113" s="19" t="s">
        <v>117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9" t="s">
        <v>80</v>
      </c>
      <c r="BK113" s="197">
        <f>ROUND(I113*H113,2)</f>
        <v>0</v>
      </c>
      <c r="BL113" s="19" t="s">
        <v>125</v>
      </c>
      <c r="BM113" s="196" t="s">
        <v>149</v>
      </c>
    </row>
    <row r="114" spans="1:65" s="2" customFormat="1" ht="58.5">
      <c r="A114" s="36"/>
      <c r="B114" s="37"/>
      <c r="C114" s="38"/>
      <c r="D114" s="198" t="s">
        <v>127</v>
      </c>
      <c r="E114" s="38"/>
      <c r="F114" s="199" t="s">
        <v>150</v>
      </c>
      <c r="G114" s="38"/>
      <c r="H114" s="38"/>
      <c r="I114" s="106"/>
      <c r="J114" s="38"/>
      <c r="K114" s="38"/>
      <c r="L114" s="41"/>
      <c r="M114" s="200"/>
      <c r="N114" s="20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127</v>
      </c>
      <c r="AU114" s="19" t="s">
        <v>82</v>
      </c>
    </row>
    <row r="115" spans="1:65" s="14" customFormat="1" ht="11.25">
      <c r="B115" s="212"/>
      <c r="C115" s="213"/>
      <c r="D115" s="198" t="s">
        <v>129</v>
      </c>
      <c r="E115" s="214" t="s">
        <v>19</v>
      </c>
      <c r="F115" s="215" t="s">
        <v>151</v>
      </c>
      <c r="G115" s="213"/>
      <c r="H115" s="216">
        <v>5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129</v>
      </c>
      <c r="AU115" s="222" t="s">
        <v>82</v>
      </c>
      <c r="AV115" s="14" t="s">
        <v>82</v>
      </c>
      <c r="AW115" s="14" t="s">
        <v>33</v>
      </c>
      <c r="AX115" s="14" t="s">
        <v>72</v>
      </c>
      <c r="AY115" s="222" t="s">
        <v>117</v>
      </c>
    </row>
    <row r="116" spans="1:65" s="15" customFormat="1" ht="11.25">
      <c r="B116" s="223"/>
      <c r="C116" s="224"/>
      <c r="D116" s="198" t="s">
        <v>129</v>
      </c>
      <c r="E116" s="225" t="s">
        <v>19</v>
      </c>
      <c r="F116" s="226" t="s">
        <v>132</v>
      </c>
      <c r="G116" s="224"/>
      <c r="H116" s="227">
        <v>5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129</v>
      </c>
      <c r="AU116" s="233" t="s">
        <v>82</v>
      </c>
      <c r="AV116" s="15" t="s">
        <v>125</v>
      </c>
      <c r="AW116" s="15" t="s">
        <v>33</v>
      </c>
      <c r="AX116" s="15" t="s">
        <v>80</v>
      </c>
      <c r="AY116" s="233" t="s">
        <v>117</v>
      </c>
    </row>
    <row r="117" spans="1:65" s="2" customFormat="1" ht="24" customHeight="1">
      <c r="A117" s="36"/>
      <c r="B117" s="37"/>
      <c r="C117" s="185" t="s">
        <v>152</v>
      </c>
      <c r="D117" s="185" t="s">
        <v>120</v>
      </c>
      <c r="E117" s="186" t="s">
        <v>153</v>
      </c>
      <c r="F117" s="187" t="s">
        <v>154</v>
      </c>
      <c r="G117" s="188" t="s">
        <v>148</v>
      </c>
      <c r="H117" s="189">
        <v>20.5</v>
      </c>
      <c r="I117" s="190"/>
      <c r="J117" s="191">
        <f>ROUND(I117*H117,2)</f>
        <v>0</v>
      </c>
      <c r="K117" s="187" t="s">
        <v>124</v>
      </c>
      <c r="L117" s="41"/>
      <c r="M117" s="192" t="s">
        <v>19</v>
      </c>
      <c r="N117" s="193" t="s">
        <v>43</v>
      </c>
      <c r="O117" s="66"/>
      <c r="P117" s="194">
        <f>O117*H117</f>
        <v>0</v>
      </c>
      <c r="Q117" s="194">
        <v>1.3574E-4</v>
      </c>
      <c r="R117" s="194">
        <f>Q117*H117</f>
        <v>2.7826700000000001E-3</v>
      </c>
      <c r="S117" s="194">
        <v>0</v>
      </c>
      <c r="T117" s="19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6" t="s">
        <v>125</v>
      </c>
      <c r="AT117" s="196" t="s">
        <v>120</v>
      </c>
      <c r="AU117" s="196" t="s">
        <v>82</v>
      </c>
      <c r="AY117" s="19" t="s">
        <v>117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9" t="s">
        <v>80</v>
      </c>
      <c r="BK117" s="197">
        <f>ROUND(I117*H117,2)</f>
        <v>0</v>
      </c>
      <c r="BL117" s="19" t="s">
        <v>125</v>
      </c>
      <c r="BM117" s="196" t="s">
        <v>155</v>
      </c>
    </row>
    <row r="118" spans="1:65" s="2" customFormat="1" ht="97.5">
      <c r="A118" s="36"/>
      <c r="B118" s="37"/>
      <c r="C118" s="38"/>
      <c r="D118" s="198" t="s">
        <v>127</v>
      </c>
      <c r="E118" s="38"/>
      <c r="F118" s="199" t="s">
        <v>156</v>
      </c>
      <c r="G118" s="38"/>
      <c r="H118" s="38"/>
      <c r="I118" s="106"/>
      <c r="J118" s="38"/>
      <c r="K118" s="38"/>
      <c r="L118" s="41"/>
      <c r="M118" s="200"/>
      <c r="N118" s="20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127</v>
      </c>
      <c r="AU118" s="19" t="s">
        <v>82</v>
      </c>
    </row>
    <row r="119" spans="1:65" s="14" customFormat="1" ht="11.25">
      <c r="B119" s="212"/>
      <c r="C119" s="213"/>
      <c r="D119" s="198" t="s">
        <v>129</v>
      </c>
      <c r="E119" s="214" t="s">
        <v>19</v>
      </c>
      <c r="F119" s="215" t="s">
        <v>157</v>
      </c>
      <c r="G119" s="213"/>
      <c r="H119" s="216">
        <v>20.5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129</v>
      </c>
      <c r="AU119" s="222" t="s">
        <v>82</v>
      </c>
      <c r="AV119" s="14" t="s">
        <v>82</v>
      </c>
      <c r="AW119" s="14" t="s">
        <v>33</v>
      </c>
      <c r="AX119" s="14" t="s">
        <v>72</v>
      </c>
      <c r="AY119" s="222" t="s">
        <v>117</v>
      </c>
    </row>
    <row r="120" spans="1:65" s="15" customFormat="1" ht="11.25">
      <c r="B120" s="223"/>
      <c r="C120" s="224"/>
      <c r="D120" s="198" t="s">
        <v>129</v>
      </c>
      <c r="E120" s="225" t="s">
        <v>19</v>
      </c>
      <c r="F120" s="226" t="s">
        <v>132</v>
      </c>
      <c r="G120" s="224"/>
      <c r="H120" s="227">
        <v>20.5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129</v>
      </c>
      <c r="AU120" s="233" t="s">
        <v>82</v>
      </c>
      <c r="AV120" s="15" t="s">
        <v>125</v>
      </c>
      <c r="AW120" s="15" t="s">
        <v>33</v>
      </c>
      <c r="AX120" s="15" t="s">
        <v>80</v>
      </c>
      <c r="AY120" s="233" t="s">
        <v>117</v>
      </c>
    </row>
    <row r="121" spans="1:65" s="2" customFormat="1" ht="24" customHeight="1">
      <c r="A121" s="36"/>
      <c r="B121" s="37"/>
      <c r="C121" s="185" t="s">
        <v>158</v>
      </c>
      <c r="D121" s="185" t="s">
        <v>120</v>
      </c>
      <c r="E121" s="186" t="s">
        <v>159</v>
      </c>
      <c r="F121" s="187" t="s">
        <v>160</v>
      </c>
      <c r="G121" s="188" t="s">
        <v>148</v>
      </c>
      <c r="H121" s="189">
        <v>20.5</v>
      </c>
      <c r="I121" s="190"/>
      <c r="J121" s="191">
        <f>ROUND(I121*H121,2)</f>
        <v>0</v>
      </c>
      <c r="K121" s="187" t="s">
        <v>124</v>
      </c>
      <c r="L121" s="41"/>
      <c r="M121" s="192" t="s">
        <v>19</v>
      </c>
      <c r="N121" s="193" t="s">
        <v>43</v>
      </c>
      <c r="O121" s="66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6" t="s">
        <v>125</v>
      </c>
      <c r="AT121" s="196" t="s">
        <v>120</v>
      </c>
      <c r="AU121" s="196" t="s">
        <v>82</v>
      </c>
      <c r="AY121" s="19" t="s">
        <v>117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9" t="s">
        <v>80</v>
      </c>
      <c r="BK121" s="197">
        <f>ROUND(I121*H121,2)</f>
        <v>0</v>
      </c>
      <c r="BL121" s="19" t="s">
        <v>125</v>
      </c>
      <c r="BM121" s="196" t="s">
        <v>161</v>
      </c>
    </row>
    <row r="122" spans="1:65" s="2" customFormat="1" ht="97.5">
      <c r="A122" s="36"/>
      <c r="B122" s="37"/>
      <c r="C122" s="38"/>
      <c r="D122" s="198" t="s">
        <v>127</v>
      </c>
      <c r="E122" s="38"/>
      <c r="F122" s="199" t="s">
        <v>156</v>
      </c>
      <c r="G122" s="38"/>
      <c r="H122" s="38"/>
      <c r="I122" s="106"/>
      <c r="J122" s="38"/>
      <c r="K122" s="38"/>
      <c r="L122" s="41"/>
      <c r="M122" s="200"/>
      <c r="N122" s="20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127</v>
      </c>
      <c r="AU122" s="19" t="s">
        <v>82</v>
      </c>
    </row>
    <row r="123" spans="1:65" s="14" customFormat="1" ht="11.25">
      <c r="B123" s="212"/>
      <c r="C123" s="213"/>
      <c r="D123" s="198" t="s">
        <v>129</v>
      </c>
      <c r="E123" s="214" t="s">
        <v>19</v>
      </c>
      <c r="F123" s="215" t="s">
        <v>157</v>
      </c>
      <c r="G123" s="213"/>
      <c r="H123" s="216">
        <v>20.5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129</v>
      </c>
      <c r="AU123" s="222" t="s">
        <v>82</v>
      </c>
      <c r="AV123" s="14" t="s">
        <v>82</v>
      </c>
      <c r="AW123" s="14" t="s">
        <v>33</v>
      </c>
      <c r="AX123" s="14" t="s">
        <v>72</v>
      </c>
      <c r="AY123" s="222" t="s">
        <v>117</v>
      </c>
    </row>
    <row r="124" spans="1:65" s="15" customFormat="1" ht="11.25">
      <c r="B124" s="223"/>
      <c r="C124" s="224"/>
      <c r="D124" s="198" t="s">
        <v>129</v>
      </c>
      <c r="E124" s="225" t="s">
        <v>19</v>
      </c>
      <c r="F124" s="226" t="s">
        <v>132</v>
      </c>
      <c r="G124" s="224"/>
      <c r="H124" s="227">
        <v>20.5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129</v>
      </c>
      <c r="AU124" s="233" t="s">
        <v>82</v>
      </c>
      <c r="AV124" s="15" t="s">
        <v>125</v>
      </c>
      <c r="AW124" s="15" t="s">
        <v>33</v>
      </c>
      <c r="AX124" s="15" t="s">
        <v>80</v>
      </c>
      <c r="AY124" s="233" t="s">
        <v>117</v>
      </c>
    </row>
    <row r="125" spans="1:65" s="2" customFormat="1" ht="24" customHeight="1">
      <c r="A125" s="36"/>
      <c r="B125" s="37"/>
      <c r="C125" s="185" t="s">
        <v>162</v>
      </c>
      <c r="D125" s="185" t="s">
        <v>120</v>
      </c>
      <c r="E125" s="186" t="s">
        <v>163</v>
      </c>
      <c r="F125" s="187" t="s">
        <v>164</v>
      </c>
      <c r="G125" s="188" t="s">
        <v>165</v>
      </c>
      <c r="H125" s="189">
        <v>28.599</v>
      </c>
      <c r="I125" s="190"/>
      <c r="J125" s="191">
        <f>ROUND(I125*H125,2)</f>
        <v>0</v>
      </c>
      <c r="K125" s="187" t="s">
        <v>124</v>
      </c>
      <c r="L125" s="41"/>
      <c r="M125" s="192" t="s">
        <v>19</v>
      </c>
      <c r="N125" s="193" t="s">
        <v>43</v>
      </c>
      <c r="O125" s="66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6" t="s">
        <v>125</v>
      </c>
      <c r="AT125" s="196" t="s">
        <v>120</v>
      </c>
      <c r="AU125" s="196" t="s">
        <v>82</v>
      </c>
      <c r="AY125" s="19" t="s">
        <v>117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9" t="s">
        <v>80</v>
      </c>
      <c r="BK125" s="197">
        <f>ROUND(I125*H125,2)</f>
        <v>0</v>
      </c>
      <c r="BL125" s="19" t="s">
        <v>125</v>
      </c>
      <c r="BM125" s="196" t="s">
        <v>166</v>
      </c>
    </row>
    <row r="126" spans="1:65" s="2" customFormat="1" ht="175.5">
      <c r="A126" s="36"/>
      <c r="B126" s="37"/>
      <c r="C126" s="38"/>
      <c r="D126" s="198" t="s">
        <v>127</v>
      </c>
      <c r="E126" s="38"/>
      <c r="F126" s="199" t="s">
        <v>167</v>
      </c>
      <c r="G126" s="38"/>
      <c r="H126" s="38"/>
      <c r="I126" s="106"/>
      <c r="J126" s="38"/>
      <c r="K126" s="38"/>
      <c r="L126" s="41"/>
      <c r="M126" s="200"/>
      <c r="N126" s="20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127</v>
      </c>
      <c r="AU126" s="19" t="s">
        <v>82</v>
      </c>
    </row>
    <row r="127" spans="1:65" s="14" customFormat="1" ht="11.25">
      <c r="B127" s="212"/>
      <c r="C127" s="213"/>
      <c r="D127" s="198" t="s">
        <v>129</v>
      </c>
      <c r="E127" s="214" t="s">
        <v>19</v>
      </c>
      <c r="F127" s="215" t="s">
        <v>168</v>
      </c>
      <c r="G127" s="213"/>
      <c r="H127" s="216">
        <v>83.25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129</v>
      </c>
      <c r="AU127" s="222" t="s">
        <v>82</v>
      </c>
      <c r="AV127" s="14" t="s">
        <v>82</v>
      </c>
      <c r="AW127" s="14" t="s">
        <v>33</v>
      </c>
      <c r="AX127" s="14" t="s">
        <v>72</v>
      </c>
      <c r="AY127" s="222" t="s">
        <v>117</v>
      </c>
    </row>
    <row r="128" spans="1:65" s="14" customFormat="1" ht="11.25">
      <c r="B128" s="212"/>
      <c r="C128" s="213"/>
      <c r="D128" s="198" t="s">
        <v>129</v>
      </c>
      <c r="E128" s="214" t="s">
        <v>19</v>
      </c>
      <c r="F128" s="215" t="s">
        <v>169</v>
      </c>
      <c r="G128" s="213"/>
      <c r="H128" s="216">
        <v>12.08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129</v>
      </c>
      <c r="AU128" s="222" t="s">
        <v>82</v>
      </c>
      <c r="AV128" s="14" t="s">
        <v>82</v>
      </c>
      <c r="AW128" s="14" t="s">
        <v>33</v>
      </c>
      <c r="AX128" s="14" t="s">
        <v>72</v>
      </c>
      <c r="AY128" s="222" t="s">
        <v>117</v>
      </c>
    </row>
    <row r="129" spans="1:65" s="16" customFormat="1" ht="11.25">
      <c r="B129" s="234"/>
      <c r="C129" s="235"/>
      <c r="D129" s="198" t="s">
        <v>129</v>
      </c>
      <c r="E129" s="236" t="s">
        <v>19</v>
      </c>
      <c r="F129" s="237" t="s">
        <v>170</v>
      </c>
      <c r="G129" s="235"/>
      <c r="H129" s="238">
        <v>95.33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129</v>
      </c>
      <c r="AU129" s="244" t="s">
        <v>82</v>
      </c>
      <c r="AV129" s="16" t="s">
        <v>171</v>
      </c>
      <c r="AW129" s="16" t="s">
        <v>33</v>
      </c>
      <c r="AX129" s="16" t="s">
        <v>72</v>
      </c>
      <c r="AY129" s="244" t="s">
        <v>117</v>
      </c>
    </row>
    <row r="130" spans="1:65" s="14" customFormat="1" ht="11.25">
      <c r="B130" s="212"/>
      <c r="C130" s="213"/>
      <c r="D130" s="198" t="s">
        <v>129</v>
      </c>
      <c r="E130" s="214" t="s">
        <v>19</v>
      </c>
      <c r="F130" s="215" t="s">
        <v>172</v>
      </c>
      <c r="G130" s="213"/>
      <c r="H130" s="216">
        <v>28.599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129</v>
      </c>
      <c r="AU130" s="222" t="s">
        <v>82</v>
      </c>
      <c r="AV130" s="14" t="s">
        <v>82</v>
      </c>
      <c r="AW130" s="14" t="s">
        <v>33</v>
      </c>
      <c r="AX130" s="14" t="s">
        <v>80</v>
      </c>
      <c r="AY130" s="222" t="s">
        <v>117</v>
      </c>
    </row>
    <row r="131" spans="1:65" s="2" customFormat="1" ht="24" customHeight="1">
      <c r="A131" s="36"/>
      <c r="B131" s="37"/>
      <c r="C131" s="185" t="s">
        <v>173</v>
      </c>
      <c r="D131" s="185" t="s">
        <v>120</v>
      </c>
      <c r="E131" s="186" t="s">
        <v>174</v>
      </c>
      <c r="F131" s="187" t="s">
        <v>175</v>
      </c>
      <c r="G131" s="188" t="s">
        <v>165</v>
      </c>
      <c r="H131" s="189">
        <v>2.319</v>
      </c>
      <c r="I131" s="190"/>
      <c r="J131" s="191">
        <f>ROUND(I131*H131,2)</f>
        <v>0</v>
      </c>
      <c r="K131" s="187" t="s">
        <v>124</v>
      </c>
      <c r="L131" s="41"/>
      <c r="M131" s="192" t="s">
        <v>19</v>
      </c>
      <c r="N131" s="193" t="s">
        <v>43</v>
      </c>
      <c r="O131" s="66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6" t="s">
        <v>125</v>
      </c>
      <c r="AT131" s="196" t="s">
        <v>120</v>
      </c>
      <c r="AU131" s="196" t="s">
        <v>82</v>
      </c>
      <c r="AY131" s="19" t="s">
        <v>117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9" t="s">
        <v>80</v>
      </c>
      <c r="BK131" s="197">
        <f>ROUND(I131*H131,2)</f>
        <v>0</v>
      </c>
      <c r="BL131" s="19" t="s">
        <v>125</v>
      </c>
      <c r="BM131" s="196" t="s">
        <v>176</v>
      </c>
    </row>
    <row r="132" spans="1:65" s="14" customFormat="1" ht="11.25">
      <c r="B132" s="212"/>
      <c r="C132" s="213"/>
      <c r="D132" s="198" t="s">
        <v>129</v>
      </c>
      <c r="E132" s="214" t="s">
        <v>19</v>
      </c>
      <c r="F132" s="215" t="s">
        <v>177</v>
      </c>
      <c r="G132" s="213"/>
      <c r="H132" s="216">
        <v>7.7309999999999999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129</v>
      </c>
      <c r="AU132" s="222" t="s">
        <v>82</v>
      </c>
      <c r="AV132" s="14" t="s">
        <v>82</v>
      </c>
      <c r="AW132" s="14" t="s">
        <v>33</v>
      </c>
      <c r="AX132" s="14" t="s">
        <v>72</v>
      </c>
      <c r="AY132" s="222" t="s">
        <v>117</v>
      </c>
    </row>
    <row r="133" spans="1:65" s="16" customFormat="1" ht="11.25">
      <c r="B133" s="234"/>
      <c r="C133" s="235"/>
      <c r="D133" s="198" t="s">
        <v>129</v>
      </c>
      <c r="E133" s="236" t="s">
        <v>19</v>
      </c>
      <c r="F133" s="237" t="s">
        <v>170</v>
      </c>
      <c r="G133" s="235"/>
      <c r="H133" s="238">
        <v>7.7309999999999999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129</v>
      </c>
      <c r="AU133" s="244" t="s">
        <v>82</v>
      </c>
      <c r="AV133" s="16" t="s">
        <v>171</v>
      </c>
      <c r="AW133" s="16" t="s">
        <v>33</v>
      </c>
      <c r="AX133" s="16" t="s">
        <v>72</v>
      </c>
      <c r="AY133" s="244" t="s">
        <v>117</v>
      </c>
    </row>
    <row r="134" spans="1:65" s="14" customFormat="1" ht="11.25">
      <c r="B134" s="212"/>
      <c r="C134" s="213"/>
      <c r="D134" s="198" t="s">
        <v>129</v>
      </c>
      <c r="E134" s="214" t="s">
        <v>19</v>
      </c>
      <c r="F134" s="215" t="s">
        <v>178</v>
      </c>
      <c r="G134" s="213"/>
      <c r="H134" s="216">
        <v>2.319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129</v>
      </c>
      <c r="AU134" s="222" t="s">
        <v>82</v>
      </c>
      <c r="AV134" s="14" t="s">
        <v>82</v>
      </c>
      <c r="AW134" s="14" t="s">
        <v>33</v>
      </c>
      <c r="AX134" s="14" t="s">
        <v>80</v>
      </c>
      <c r="AY134" s="222" t="s">
        <v>117</v>
      </c>
    </row>
    <row r="135" spans="1:65" s="2" customFormat="1" ht="24" customHeight="1">
      <c r="A135" s="36"/>
      <c r="B135" s="37"/>
      <c r="C135" s="185" t="s">
        <v>179</v>
      </c>
      <c r="D135" s="185" t="s">
        <v>120</v>
      </c>
      <c r="E135" s="186" t="s">
        <v>180</v>
      </c>
      <c r="F135" s="187" t="s">
        <v>181</v>
      </c>
      <c r="G135" s="188" t="s">
        <v>165</v>
      </c>
      <c r="H135" s="189">
        <v>61.837000000000003</v>
      </c>
      <c r="I135" s="190"/>
      <c r="J135" s="191">
        <f>ROUND(I135*H135,2)</f>
        <v>0</v>
      </c>
      <c r="K135" s="187" t="s">
        <v>124</v>
      </c>
      <c r="L135" s="41"/>
      <c r="M135" s="192" t="s">
        <v>19</v>
      </c>
      <c r="N135" s="193" t="s">
        <v>43</v>
      </c>
      <c r="O135" s="66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6" t="s">
        <v>125</v>
      </c>
      <c r="AT135" s="196" t="s">
        <v>120</v>
      </c>
      <c r="AU135" s="196" t="s">
        <v>82</v>
      </c>
      <c r="AY135" s="19" t="s">
        <v>117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9" t="s">
        <v>80</v>
      </c>
      <c r="BK135" s="197">
        <f>ROUND(I135*H135,2)</f>
        <v>0</v>
      </c>
      <c r="BL135" s="19" t="s">
        <v>125</v>
      </c>
      <c r="BM135" s="196" t="s">
        <v>182</v>
      </c>
    </row>
    <row r="136" spans="1:65" s="2" customFormat="1" ht="78">
      <c r="A136" s="36"/>
      <c r="B136" s="37"/>
      <c r="C136" s="38"/>
      <c r="D136" s="198" t="s">
        <v>127</v>
      </c>
      <c r="E136" s="38"/>
      <c r="F136" s="199" t="s">
        <v>183</v>
      </c>
      <c r="G136" s="38"/>
      <c r="H136" s="38"/>
      <c r="I136" s="106"/>
      <c r="J136" s="38"/>
      <c r="K136" s="38"/>
      <c r="L136" s="41"/>
      <c r="M136" s="200"/>
      <c r="N136" s="201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127</v>
      </c>
      <c r="AU136" s="19" t="s">
        <v>82</v>
      </c>
    </row>
    <row r="137" spans="1:65" s="14" customFormat="1" ht="11.25">
      <c r="B137" s="212"/>
      <c r="C137" s="213"/>
      <c r="D137" s="198" t="s">
        <v>129</v>
      </c>
      <c r="E137" s="214" t="s">
        <v>19</v>
      </c>
      <c r="F137" s="215" t="s">
        <v>168</v>
      </c>
      <c r="G137" s="213"/>
      <c r="H137" s="216">
        <v>83.25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129</v>
      </c>
      <c r="AU137" s="222" t="s">
        <v>82</v>
      </c>
      <c r="AV137" s="14" t="s">
        <v>82</v>
      </c>
      <c r="AW137" s="14" t="s">
        <v>33</v>
      </c>
      <c r="AX137" s="14" t="s">
        <v>72</v>
      </c>
      <c r="AY137" s="222" t="s">
        <v>117</v>
      </c>
    </row>
    <row r="138" spans="1:65" s="14" customFormat="1" ht="11.25">
      <c r="B138" s="212"/>
      <c r="C138" s="213"/>
      <c r="D138" s="198" t="s">
        <v>129</v>
      </c>
      <c r="E138" s="214" t="s">
        <v>19</v>
      </c>
      <c r="F138" s="215" t="s">
        <v>169</v>
      </c>
      <c r="G138" s="213"/>
      <c r="H138" s="216">
        <v>12.08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129</v>
      </c>
      <c r="AU138" s="222" t="s">
        <v>82</v>
      </c>
      <c r="AV138" s="14" t="s">
        <v>82</v>
      </c>
      <c r="AW138" s="14" t="s">
        <v>33</v>
      </c>
      <c r="AX138" s="14" t="s">
        <v>72</v>
      </c>
      <c r="AY138" s="222" t="s">
        <v>117</v>
      </c>
    </row>
    <row r="139" spans="1:65" s="14" customFormat="1" ht="11.25">
      <c r="B139" s="212"/>
      <c r="C139" s="213"/>
      <c r="D139" s="198" t="s">
        <v>129</v>
      </c>
      <c r="E139" s="214" t="s">
        <v>19</v>
      </c>
      <c r="F139" s="215" t="s">
        <v>177</v>
      </c>
      <c r="G139" s="213"/>
      <c r="H139" s="216">
        <v>7.7309999999999999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129</v>
      </c>
      <c r="AU139" s="222" t="s">
        <v>82</v>
      </c>
      <c r="AV139" s="14" t="s">
        <v>82</v>
      </c>
      <c r="AW139" s="14" t="s">
        <v>33</v>
      </c>
      <c r="AX139" s="14" t="s">
        <v>72</v>
      </c>
      <c r="AY139" s="222" t="s">
        <v>117</v>
      </c>
    </row>
    <row r="140" spans="1:65" s="16" customFormat="1" ht="11.25">
      <c r="B140" s="234"/>
      <c r="C140" s="235"/>
      <c r="D140" s="198" t="s">
        <v>129</v>
      </c>
      <c r="E140" s="236" t="s">
        <v>19</v>
      </c>
      <c r="F140" s="237" t="s">
        <v>170</v>
      </c>
      <c r="G140" s="235"/>
      <c r="H140" s="238">
        <v>103.06099999999999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129</v>
      </c>
      <c r="AU140" s="244" t="s">
        <v>82</v>
      </c>
      <c r="AV140" s="16" t="s">
        <v>171</v>
      </c>
      <c r="AW140" s="16" t="s">
        <v>33</v>
      </c>
      <c r="AX140" s="16" t="s">
        <v>72</v>
      </c>
      <c r="AY140" s="244" t="s">
        <v>117</v>
      </c>
    </row>
    <row r="141" spans="1:65" s="14" customFormat="1" ht="11.25">
      <c r="B141" s="212"/>
      <c r="C141" s="213"/>
      <c r="D141" s="198" t="s">
        <v>129</v>
      </c>
      <c r="E141" s="214" t="s">
        <v>19</v>
      </c>
      <c r="F141" s="215" t="s">
        <v>184</v>
      </c>
      <c r="G141" s="213"/>
      <c r="H141" s="216">
        <v>61.837000000000003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129</v>
      </c>
      <c r="AU141" s="222" t="s">
        <v>82</v>
      </c>
      <c r="AV141" s="14" t="s">
        <v>82</v>
      </c>
      <c r="AW141" s="14" t="s">
        <v>33</v>
      </c>
      <c r="AX141" s="14" t="s">
        <v>80</v>
      </c>
      <c r="AY141" s="222" t="s">
        <v>117</v>
      </c>
    </row>
    <row r="142" spans="1:65" s="2" customFormat="1" ht="24" customHeight="1">
      <c r="A142" s="36"/>
      <c r="B142" s="37"/>
      <c r="C142" s="185" t="s">
        <v>185</v>
      </c>
      <c r="D142" s="185" t="s">
        <v>120</v>
      </c>
      <c r="E142" s="186" t="s">
        <v>186</v>
      </c>
      <c r="F142" s="187" t="s">
        <v>187</v>
      </c>
      <c r="G142" s="188" t="s">
        <v>165</v>
      </c>
      <c r="H142" s="189">
        <v>46.378</v>
      </c>
      <c r="I142" s="190"/>
      <c r="J142" s="191">
        <f>ROUND(I142*H142,2)</f>
        <v>0</v>
      </c>
      <c r="K142" s="187" t="s">
        <v>124</v>
      </c>
      <c r="L142" s="41"/>
      <c r="M142" s="192" t="s">
        <v>19</v>
      </c>
      <c r="N142" s="193" t="s">
        <v>43</v>
      </c>
      <c r="O142" s="66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6" t="s">
        <v>125</v>
      </c>
      <c r="AT142" s="196" t="s">
        <v>120</v>
      </c>
      <c r="AU142" s="196" t="s">
        <v>82</v>
      </c>
      <c r="AY142" s="19" t="s">
        <v>117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9" t="s">
        <v>80</v>
      </c>
      <c r="BK142" s="197">
        <f>ROUND(I142*H142,2)</f>
        <v>0</v>
      </c>
      <c r="BL142" s="19" t="s">
        <v>125</v>
      </c>
      <c r="BM142" s="196" t="s">
        <v>188</v>
      </c>
    </row>
    <row r="143" spans="1:65" s="2" customFormat="1" ht="78">
      <c r="A143" s="36"/>
      <c r="B143" s="37"/>
      <c r="C143" s="38"/>
      <c r="D143" s="198" t="s">
        <v>127</v>
      </c>
      <c r="E143" s="38"/>
      <c r="F143" s="199" t="s">
        <v>183</v>
      </c>
      <c r="G143" s="38"/>
      <c r="H143" s="38"/>
      <c r="I143" s="106"/>
      <c r="J143" s="38"/>
      <c r="K143" s="38"/>
      <c r="L143" s="41"/>
      <c r="M143" s="200"/>
      <c r="N143" s="201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127</v>
      </c>
      <c r="AU143" s="19" t="s">
        <v>82</v>
      </c>
    </row>
    <row r="144" spans="1:65" s="13" customFormat="1" ht="11.25">
      <c r="B144" s="202"/>
      <c r="C144" s="203"/>
      <c r="D144" s="198" t="s">
        <v>129</v>
      </c>
      <c r="E144" s="204" t="s">
        <v>19</v>
      </c>
      <c r="F144" s="205" t="s">
        <v>189</v>
      </c>
      <c r="G144" s="203"/>
      <c r="H144" s="204" t="s">
        <v>19</v>
      </c>
      <c r="I144" s="206"/>
      <c r="J144" s="203"/>
      <c r="K144" s="203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129</v>
      </c>
      <c r="AU144" s="211" t="s">
        <v>82</v>
      </c>
      <c r="AV144" s="13" t="s">
        <v>80</v>
      </c>
      <c r="AW144" s="13" t="s">
        <v>33</v>
      </c>
      <c r="AX144" s="13" t="s">
        <v>72</v>
      </c>
      <c r="AY144" s="211" t="s">
        <v>117</v>
      </c>
    </row>
    <row r="145" spans="1:65" s="14" customFormat="1" ht="11.25">
      <c r="B145" s="212"/>
      <c r="C145" s="213"/>
      <c r="D145" s="198" t="s">
        <v>129</v>
      </c>
      <c r="E145" s="214" t="s">
        <v>19</v>
      </c>
      <c r="F145" s="215" t="s">
        <v>190</v>
      </c>
      <c r="G145" s="213"/>
      <c r="H145" s="216">
        <v>46.378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129</v>
      </c>
      <c r="AU145" s="222" t="s">
        <v>82</v>
      </c>
      <c r="AV145" s="14" t="s">
        <v>82</v>
      </c>
      <c r="AW145" s="14" t="s">
        <v>33</v>
      </c>
      <c r="AX145" s="14" t="s">
        <v>80</v>
      </c>
      <c r="AY145" s="222" t="s">
        <v>117</v>
      </c>
    </row>
    <row r="146" spans="1:65" s="2" customFormat="1" ht="24" customHeight="1">
      <c r="A146" s="36"/>
      <c r="B146" s="37"/>
      <c r="C146" s="185" t="s">
        <v>191</v>
      </c>
      <c r="D146" s="185" t="s">
        <v>120</v>
      </c>
      <c r="E146" s="186" t="s">
        <v>192</v>
      </c>
      <c r="F146" s="187" t="s">
        <v>193</v>
      </c>
      <c r="G146" s="188" t="s">
        <v>165</v>
      </c>
      <c r="H146" s="189">
        <v>61.837000000000003</v>
      </c>
      <c r="I146" s="190"/>
      <c r="J146" s="191">
        <f>ROUND(I146*H146,2)</f>
        <v>0</v>
      </c>
      <c r="K146" s="187" t="s">
        <v>124</v>
      </c>
      <c r="L146" s="41"/>
      <c r="M146" s="192" t="s">
        <v>19</v>
      </c>
      <c r="N146" s="193" t="s">
        <v>43</v>
      </c>
      <c r="O146" s="66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6" t="s">
        <v>125</v>
      </c>
      <c r="AT146" s="196" t="s">
        <v>120</v>
      </c>
      <c r="AU146" s="196" t="s">
        <v>82</v>
      </c>
      <c r="AY146" s="19" t="s">
        <v>117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9" t="s">
        <v>80</v>
      </c>
      <c r="BK146" s="197">
        <f>ROUND(I146*H146,2)</f>
        <v>0</v>
      </c>
      <c r="BL146" s="19" t="s">
        <v>125</v>
      </c>
      <c r="BM146" s="196" t="s">
        <v>194</v>
      </c>
    </row>
    <row r="147" spans="1:65" s="2" customFormat="1" ht="136.5">
      <c r="A147" s="36"/>
      <c r="B147" s="37"/>
      <c r="C147" s="38"/>
      <c r="D147" s="198" t="s">
        <v>127</v>
      </c>
      <c r="E147" s="38"/>
      <c r="F147" s="199" t="s">
        <v>195</v>
      </c>
      <c r="G147" s="38"/>
      <c r="H147" s="38"/>
      <c r="I147" s="106"/>
      <c r="J147" s="38"/>
      <c r="K147" s="38"/>
      <c r="L147" s="41"/>
      <c r="M147" s="200"/>
      <c r="N147" s="20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127</v>
      </c>
      <c r="AU147" s="19" t="s">
        <v>82</v>
      </c>
    </row>
    <row r="148" spans="1:65" s="14" customFormat="1" ht="11.25">
      <c r="B148" s="212"/>
      <c r="C148" s="213"/>
      <c r="D148" s="198" t="s">
        <v>129</v>
      </c>
      <c r="E148" s="214" t="s">
        <v>19</v>
      </c>
      <c r="F148" s="215" t="s">
        <v>168</v>
      </c>
      <c r="G148" s="213"/>
      <c r="H148" s="216">
        <v>83.25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129</v>
      </c>
      <c r="AU148" s="222" t="s">
        <v>82</v>
      </c>
      <c r="AV148" s="14" t="s">
        <v>82</v>
      </c>
      <c r="AW148" s="14" t="s">
        <v>33</v>
      </c>
      <c r="AX148" s="14" t="s">
        <v>72</v>
      </c>
      <c r="AY148" s="222" t="s">
        <v>117</v>
      </c>
    </row>
    <row r="149" spans="1:65" s="14" customFormat="1" ht="11.25">
      <c r="B149" s="212"/>
      <c r="C149" s="213"/>
      <c r="D149" s="198" t="s">
        <v>129</v>
      </c>
      <c r="E149" s="214" t="s">
        <v>19</v>
      </c>
      <c r="F149" s="215" t="s">
        <v>169</v>
      </c>
      <c r="G149" s="213"/>
      <c r="H149" s="216">
        <v>12.08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129</v>
      </c>
      <c r="AU149" s="222" t="s">
        <v>82</v>
      </c>
      <c r="AV149" s="14" t="s">
        <v>82</v>
      </c>
      <c r="AW149" s="14" t="s">
        <v>33</v>
      </c>
      <c r="AX149" s="14" t="s">
        <v>72</v>
      </c>
      <c r="AY149" s="222" t="s">
        <v>117</v>
      </c>
    </row>
    <row r="150" spans="1:65" s="14" customFormat="1" ht="11.25">
      <c r="B150" s="212"/>
      <c r="C150" s="213"/>
      <c r="D150" s="198" t="s">
        <v>129</v>
      </c>
      <c r="E150" s="214" t="s">
        <v>19</v>
      </c>
      <c r="F150" s="215" t="s">
        <v>177</v>
      </c>
      <c r="G150" s="213"/>
      <c r="H150" s="216">
        <v>7.7309999999999999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129</v>
      </c>
      <c r="AU150" s="222" t="s">
        <v>82</v>
      </c>
      <c r="AV150" s="14" t="s">
        <v>82</v>
      </c>
      <c r="AW150" s="14" t="s">
        <v>33</v>
      </c>
      <c r="AX150" s="14" t="s">
        <v>72</v>
      </c>
      <c r="AY150" s="222" t="s">
        <v>117</v>
      </c>
    </row>
    <row r="151" spans="1:65" s="16" customFormat="1" ht="11.25">
      <c r="B151" s="234"/>
      <c r="C151" s="235"/>
      <c r="D151" s="198" t="s">
        <v>129</v>
      </c>
      <c r="E151" s="236" t="s">
        <v>19</v>
      </c>
      <c r="F151" s="237" t="s">
        <v>170</v>
      </c>
      <c r="G151" s="235"/>
      <c r="H151" s="238">
        <v>103.06099999999999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129</v>
      </c>
      <c r="AU151" s="244" t="s">
        <v>82</v>
      </c>
      <c r="AV151" s="16" t="s">
        <v>171</v>
      </c>
      <c r="AW151" s="16" t="s">
        <v>33</v>
      </c>
      <c r="AX151" s="16" t="s">
        <v>72</v>
      </c>
      <c r="AY151" s="244" t="s">
        <v>117</v>
      </c>
    </row>
    <row r="152" spans="1:65" s="14" customFormat="1" ht="11.25">
      <c r="B152" s="212"/>
      <c r="C152" s="213"/>
      <c r="D152" s="198" t="s">
        <v>129</v>
      </c>
      <c r="E152" s="214" t="s">
        <v>19</v>
      </c>
      <c r="F152" s="215" t="s">
        <v>184</v>
      </c>
      <c r="G152" s="213"/>
      <c r="H152" s="216">
        <v>61.837000000000003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129</v>
      </c>
      <c r="AU152" s="222" t="s">
        <v>82</v>
      </c>
      <c r="AV152" s="14" t="s">
        <v>82</v>
      </c>
      <c r="AW152" s="14" t="s">
        <v>33</v>
      </c>
      <c r="AX152" s="14" t="s">
        <v>80</v>
      </c>
      <c r="AY152" s="222" t="s">
        <v>117</v>
      </c>
    </row>
    <row r="153" spans="1:65" s="2" customFormat="1" ht="16.5" customHeight="1">
      <c r="A153" s="36"/>
      <c r="B153" s="37"/>
      <c r="C153" s="185" t="s">
        <v>196</v>
      </c>
      <c r="D153" s="185" t="s">
        <v>120</v>
      </c>
      <c r="E153" s="186" t="s">
        <v>197</v>
      </c>
      <c r="F153" s="187" t="s">
        <v>198</v>
      </c>
      <c r="G153" s="188" t="s">
        <v>165</v>
      </c>
      <c r="H153" s="189">
        <v>61.837000000000003</v>
      </c>
      <c r="I153" s="190"/>
      <c r="J153" s="191">
        <f>ROUND(I153*H153,2)</f>
        <v>0</v>
      </c>
      <c r="K153" s="187" t="s">
        <v>124</v>
      </c>
      <c r="L153" s="41"/>
      <c r="M153" s="192" t="s">
        <v>19</v>
      </c>
      <c r="N153" s="193" t="s">
        <v>43</v>
      </c>
      <c r="O153" s="66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6" t="s">
        <v>125</v>
      </c>
      <c r="AT153" s="196" t="s">
        <v>120</v>
      </c>
      <c r="AU153" s="196" t="s">
        <v>82</v>
      </c>
      <c r="AY153" s="19" t="s">
        <v>117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9" t="s">
        <v>80</v>
      </c>
      <c r="BK153" s="197">
        <f>ROUND(I153*H153,2)</f>
        <v>0</v>
      </c>
      <c r="BL153" s="19" t="s">
        <v>125</v>
      </c>
      <c r="BM153" s="196" t="s">
        <v>199</v>
      </c>
    </row>
    <row r="154" spans="1:65" s="2" customFormat="1" ht="214.5">
      <c r="A154" s="36"/>
      <c r="B154" s="37"/>
      <c r="C154" s="38"/>
      <c r="D154" s="198" t="s">
        <v>127</v>
      </c>
      <c r="E154" s="38"/>
      <c r="F154" s="199" t="s">
        <v>200</v>
      </c>
      <c r="G154" s="38"/>
      <c r="H154" s="38"/>
      <c r="I154" s="106"/>
      <c r="J154" s="38"/>
      <c r="K154" s="38"/>
      <c r="L154" s="41"/>
      <c r="M154" s="200"/>
      <c r="N154" s="201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127</v>
      </c>
      <c r="AU154" s="19" t="s">
        <v>82</v>
      </c>
    </row>
    <row r="155" spans="1:65" s="14" customFormat="1" ht="11.25">
      <c r="B155" s="212"/>
      <c r="C155" s="213"/>
      <c r="D155" s="198" t="s">
        <v>129</v>
      </c>
      <c r="E155" s="214" t="s">
        <v>19</v>
      </c>
      <c r="F155" s="215" t="s">
        <v>168</v>
      </c>
      <c r="G155" s="213"/>
      <c r="H155" s="216">
        <v>83.25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129</v>
      </c>
      <c r="AU155" s="222" t="s">
        <v>82</v>
      </c>
      <c r="AV155" s="14" t="s">
        <v>82</v>
      </c>
      <c r="AW155" s="14" t="s">
        <v>33</v>
      </c>
      <c r="AX155" s="14" t="s">
        <v>72</v>
      </c>
      <c r="AY155" s="222" t="s">
        <v>117</v>
      </c>
    </row>
    <row r="156" spans="1:65" s="14" customFormat="1" ht="11.25">
      <c r="B156" s="212"/>
      <c r="C156" s="213"/>
      <c r="D156" s="198" t="s">
        <v>129</v>
      </c>
      <c r="E156" s="214" t="s">
        <v>19</v>
      </c>
      <c r="F156" s="215" t="s">
        <v>169</v>
      </c>
      <c r="G156" s="213"/>
      <c r="H156" s="216">
        <v>12.08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129</v>
      </c>
      <c r="AU156" s="222" t="s">
        <v>82</v>
      </c>
      <c r="AV156" s="14" t="s">
        <v>82</v>
      </c>
      <c r="AW156" s="14" t="s">
        <v>33</v>
      </c>
      <c r="AX156" s="14" t="s">
        <v>72</v>
      </c>
      <c r="AY156" s="222" t="s">
        <v>117</v>
      </c>
    </row>
    <row r="157" spans="1:65" s="14" customFormat="1" ht="11.25">
      <c r="B157" s="212"/>
      <c r="C157" s="213"/>
      <c r="D157" s="198" t="s">
        <v>129</v>
      </c>
      <c r="E157" s="214" t="s">
        <v>19</v>
      </c>
      <c r="F157" s="215" t="s">
        <v>177</v>
      </c>
      <c r="G157" s="213"/>
      <c r="H157" s="216">
        <v>7.7309999999999999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129</v>
      </c>
      <c r="AU157" s="222" t="s">
        <v>82</v>
      </c>
      <c r="AV157" s="14" t="s">
        <v>82</v>
      </c>
      <c r="AW157" s="14" t="s">
        <v>33</v>
      </c>
      <c r="AX157" s="14" t="s">
        <v>72</v>
      </c>
      <c r="AY157" s="222" t="s">
        <v>117</v>
      </c>
    </row>
    <row r="158" spans="1:65" s="16" customFormat="1" ht="11.25">
      <c r="B158" s="234"/>
      <c r="C158" s="235"/>
      <c r="D158" s="198" t="s">
        <v>129</v>
      </c>
      <c r="E158" s="236" t="s">
        <v>19</v>
      </c>
      <c r="F158" s="237" t="s">
        <v>170</v>
      </c>
      <c r="G158" s="235"/>
      <c r="H158" s="238">
        <v>103.06099999999999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129</v>
      </c>
      <c r="AU158" s="244" t="s">
        <v>82</v>
      </c>
      <c r="AV158" s="16" t="s">
        <v>171</v>
      </c>
      <c r="AW158" s="16" t="s">
        <v>33</v>
      </c>
      <c r="AX158" s="16" t="s">
        <v>72</v>
      </c>
      <c r="AY158" s="244" t="s">
        <v>117</v>
      </c>
    </row>
    <row r="159" spans="1:65" s="14" customFormat="1" ht="11.25">
      <c r="B159" s="212"/>
      <c r="C159" s="213"/>
      <c r="D159" s="198" t="s">
        <v>129</v>
      </c>
      <c r="E159" s="214" t="s">
        <v>19</v>
      </c>
      <c r="F159" s="215" t="s">
        <v>184</v>
      </c>
      <c r="G159" s="213"/>
      <c r="H159" s="216">
        <v>61.837000000000003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129</v>
      </c>
      <c r="AU159" s="222" t="s">
        <v>82</v>
      </c>
      <c r="AV159" s="14" t="s">
        <v>82</v>
      </c>
      <c r="AW159" s="14" t="s">
        <v>33</v>
      </c>
      <c r="AX159" s="14" t="s">
        <v>80</v>
      </c>
      <c r="AY159" s="222" t="s">
        <v>117</v>
      </c>
    </row>
    <row r="160" spans="1:65" s="2" customFormat="1" ht="24" customHeight="1">
      <c r="A160" s="36"/>
      <c r="B160" s="37"/>
      <c r="C160" s="185" t="s">
        <v>201</v>
      </c>
      <c r="D160" s="185" t="s">
        <v>120</v>
      </c>
      <c r="E160" s="186" t="s">
        <v>202</v>
      </c>
      <c r="F160" s="187" t="s">
        <v>203</v>
      </c>
      <c r="G160" s="188" t="s">
        <v>204</v>
      </c>
      <c r="H160" s="189">
        <v>111.307</v>
      </c>
      <c r="I160" s="190"/>
      <c r="J160" s="191">
        <f>ROUND(I160*H160,2)</f>
        <v>0</v>
      </c>
      <c r="K160" s="187" t="s">
        <v>124</v>
      </c>
      <c r="L160" s="41"/>
      <c r="M160" s="192" t="s">
        <v>19</v>
      </c>
      <c r="N160" s="193" t="s">
        <v>43</v>
      </c>
      <c r="O160" s="66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6" t="s">
        <v>125</v>
      </c>
      <c r="AT160" s="196" t="s">
        <v>120</v>
      </c>
      <c r="AU160" s="196" t="s">
        <v>82</v>
      </c>
      <c r="AY160" s="19" t="s">
        <v>117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9" t="s">
        <v>80</v>
      </c>
      <c r="BK160" s="197">
        <f>ROUND(I160*H160,2)</f>
        <v>0</v>
      </c>
      <c r="BL160" s="19" t="s">
        <v>125</v>
      </c>
      <c r="BM160" s="196" t="s">
        <v>205</v>
      </c>
    </row>
    <row r="161" spans="1:65" s="2" customFormat="1" ht="29.25">
      <c r="A161" s="36"/>
      <c r="B161" s="37"/>
      <c r="C161" s="38"/>
      <c r="D161" s="198" t="s">
        <v>127</v>
      </c>
      <c r="E161" s="38"/>
      <c r="F161" s="199" t="s">
        <v>206</v>
      </c>
      <c r="G161" s="38"/>
      <c r="H161" s="38"/>
      <c r="I161" s="106"/>
      <c r="J161" s="38"/>
      <c r="K161" s="38"/>
      <c r="L161" s="41"/>
      <c r="M161" s="200"/>
      <c r="N161" s="201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127</v>
      </c>
      <c r="AU161" s="19" t="s">
        <v>82</v>
      </c>
    </row>
    <row r="162" spans="1:65" s="14" customFormat="1" ht="11.25">
      <c r="B162" s="212"/>
      <c r="C162" s="213"/>
      <c r="D162" s="198" t="s">
        <v>129</v>
      </c>
      <c r="E162" s="214" t="s">
        <v>19</v>
      </c>
      <c r="F162" s="215" t="s">
        <v>207</v>
      </c>
      <c r="G162" s="213"/>
      <c r="H162" s="216">
        <v>111.307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129</v>
      </c>
      <c r="AU162" s="222" t="s">
        <v>82</v>
      </c>
      <c r="AV162" s="14" t="s">
        <v>82</v>
      </c>
      <c r="AW162" s="14" t="s">
        <v>33</v>
      </c>
      <c r="AX162" s="14" t="s">
        <v>72</v>
      </c>
      <c r="AY162" s="222" t="s">
        <v>117</v>
      </c>
    </row>
    <row r="163" spans="1:65" s="15" customFormat="1" ht="11.25">
      <c r="B163" s="223"/>
      <c r="C163" s="224"/>
      <c r="D163" s="198" t="s">
        <v>129</v>
      </c>
      <c r="E163" s="225" t="s">
        <v>19</v>
      </c>
      <c r="F163" s="226" t="s">
        <v>132</v>
      </c>
      <c r="G163" s="224"/>
      <c r="H163" s="227">
        <v>111.307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129</v>
      </c>
      <c r="AU163" s="233" t="s">
        <v>82</v>
      </c>
      <c r="AV163" s="15" t="s">
        <v>125</v>
      </c>
      <c r="AW163" s="15" t="s">
        <v>33</v>
      </c>
      <c r="AX163" s="15" t="s">
        <v>80</v>
      </c>
      <c r="AY163" s="233" t="s">
        <v>117</v>
      </c>
    </row>
    <row r="164" spans="1:65" s="2" customFormat="1" ht="24" customHeight="1">
      <c r="A164" s="36"/>
      <c r="B164" s="37"/>
      <c r="C164" s="185" t="s">
        <v>208</v>
      </c>
      <c r="D164" s="185" t="s">
        <v>120</v>
      </c>
      <c r="E164" s="186" t="s">
        <v>209</v>
      </c>
      <c r="F164" s="187" t="s">
        <v>210</v>
      </c>
      <c r="G164" s="188" t="s">
        <v>123</v>
      </c>
      <c r="H164" s="189">
        <v>52.404000000000003</v>
      </c>
      <c r="I164" s="190"/>
      <c r="J164" s="191">
        <f>ROUND(I164*H164,2)</f>
        <v>0</v>
      </c>
      <c r="K164" s="187" t="s">
        <v>124</v>
      </c>
      <c r="L164" s="41"/>
      <c r="M164" s="192" t="s">
        <v>19</v>
      </c>
      <c r="N164" s="193" t="s">
        <v>43</v>
      </c>
      <c r="O164" s="66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6" t="s">
        <v>125</v>
      </c>
      <c r="AT164" s="196" t="s">
        <v>120</v>
      </c>
      <c r="AU164" s="196" t="s">
        <v>82</v>
      </c>
      <c r="AY164" s="19" t="s">
        <v>117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9" t="s">
        <v>80</v>
      </c>
      <c r="BK164" s="197">
        <f>ROUND(I164*H164,2)</f>
        <v>0</v>
      </c>
      <c r="BL164" s="19" t="s">
        <v>125</v>
      </c>
      <c r="BM164" s="196" t="s">
        <v>211</v>
      </c>
    </row>
    <row r="165" spans="1:65" s="2" customFormat="1" ht="87.75">
      <c r="A165" s="36"/>
      <c r="B165" s="37"/>
      <c r="C165" s="38"/>
      <c r="D165" s="198" t="s">
        <v>127</v>
      </c>
      <c r="E165" s="38"/>
      <c r="F165" s="199" t="s">
        <v>212</v>
      </c>
      <c r="G165" s="38"/>
      <c r="H165" s="38"/>
      <c r="I165" s="106"/>
      <c r="J165" s="38"/>
      <c r="K165" s="38"/>
      <c r="L165" s="41"/>
      <c r="M165" s="200"/>
      <c r="N165" s="201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127</v>
      </c>
      <c r="AU165" s="19" t="s">
        <v>82</v>
      </c>
    </row>
    <row r="166" spans="1:65" s="14" customFormat="1" ht="11.25">
      <c r="B166" s="212"/>
      <c r="C166" s="213"/>
      <c r="D166" s="198" t="s">
        <v>129</v>
      </c>
      <c r="E166" s="214" t="s">
        <v>19</v>
      </c>
      <c r="F166" s="215" t="s">
        <v>213</v>
      </c>
      <c r="G166" s="213"/>
      <c r="H166" s="216">
        <v>23.558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129</v>
      </c>
      <c r="AU166" s="222" t="s">
        <v>82</v>
      </c>
      <c r="AV166" s="14" t="s">
        <v>82</v>
      </c>
      <c r="AW166" s="14" t="s">
        <v>33</v>
      </c>
      <c r="AX166" s="14" t="s">
        <v>72</v>
      </c>
      <c r="AY166" s="222" t="s">
        <v>117</v>
      </c>
    </row>
    <row r="167" spans="1:65" s="14" customFormat="1" ht="11.25">
      <c r="B167" s="212"/>
      <c r="C167" s="213"/>
      <c r="D167" s="198" t="s">
        <v>129</v>
      </c>
      <c r="E167" s="214" t="s">
        <v>19</v>
      </c>
      <c r="F167" s="215" t="s">
        <v>214</v>
      </c>
      <c r="G167" s="213"/>
      <c r="H167" s="216">
        <v>18.846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129</v>
      </c>
      <c r="AU167" s="222" t="s">
        <v>82</v>
      </c>
      <c r="AV167" s="14" t="s">
        <v>82</v>
      </c>
      <c r="AW167" s="14" t="s">
        <v>33</v>
      </c>
      <c r="AX167" s="14" t="s">
        <v>72</v>
      </c>
      <c r="AY167" s="222" t="s">
        <v>117</v>
      </c>
    </row>
    <row r="168" spans="1:65" s="14" customFormat="1" ht="11.25">
      <c r="B168" s="212"/>
      <c r="C168" s="213"/>
      <c r="D168" s="198" t="s">
        <v>129</v>
      </c>
      <c r="E168" s="214" t="s">
        <v>19</v>
      </c>
      <c r="F168" s="215" t="s">
        <v>215</v>
      </c>
      <c r="G168" s="213"/>
      <c r="H168" s="216">
        <v>10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129</v>
      </c>
      <c r="AU168" s="222" t="s">
        <v>82</v>
      </c>
      <c r="AV168" s="14" t="s">
        <v>82</v>
      </c>
      <c r="AW168" s="14" t="s">
        <v>33</v>
      </c>
      <c r="AX168" s="14" t="s">
        <v>72</v>
      </c>
      <c r="AY168" s="222" t="s">
        <v>117</v>
      </c>
    </row>
    <row r="169" spans="1:65" s="15" customFormat="1" ht="11.25">
      <c r="B169" s="223"/>
      <c r="C169" s="224"/>
      <c r="D169" s="198" t="s">
        <v>129</v>
      </c>
      <c r="E169" s="225" t="s">
        <v>19</v>
      </c>
      <c r="F169" s="226" t="s">
        <v>132</v>
      </c>
      <c r="G169" s="224"/>
      <c r="H169" s="227">
        <v>52.403999999999996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129</v>
      </c>
      <c r="AU169" s="233" t="s">
        <v>82</v>
      </c>
      <c r="AV169" s="15" t="s">
        <v>125</v>
      </c>
      <c r="AW169" s="15" t="s">
        <v>33</v>
      </c>
      <c r="AX169" s="15" t="s">
        <v>80</v>
      </c>
      <c r="AY169" s="233" t="s">
        <v>117</v>
      </c>
    </row>
    <row r="170" spans="1:65" s="2" customFormat="1" ht="16.5" customHeight="1">
      <c r="A170" s="36"/>
      <c r="B170" s="37"/>
      <c r="C170" s="185" t="s">
        <v>216</v>
      </c>
      <c r="D170" s="185" t="s">
        <v>120</v>
      </c>
      <c r="E170" s="186" t="s">
        <v>217</v>
      </c>
      <c r="F170" s="187" t="s">
        <v>218</v>
      </c>
      <c r="G170" s="188" t="s">
        <v>123</v>
      </c>
      <c r="H170" s="189">
        <v>52.404000000000003</v>
      </c>
      <c r="I170" s="190"/>
      <c r="J170" s="191">
        <f>ROUND(I170*H170,2)</f>
        <v>0</v>
      </c>
      <c r="K170" s="187" t="s">
        <v>124</v>
      </c>
      <c r="L170" s="41"/>
      <c r="M170" s="192" t="s">
        <v>19</v>
      </c>
      <c r="N170" s="193" t="s">
        <v>43</v>
      </c>
      <c r="O170" s="66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6" t="s">
        <v>125</v>
      </c>
      <c r="AT170" s="196" t="s">
        <v>120</v>
      </c>
      <c r="AU170" s="196" t="s">
        <v>82</v>
      </c>
      <c r="AY170" s="19" t="s">
        <v>117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9" t="s">
        <v>80</v>
      </c>
      <c r="BK170" s="197">
        <f>ROUND(I170*H170,2)</f>
        <v>0</v>
      </c>
      <c r="BL170" s="19" t="s">
        <v>125</v>
      </c>
      <c r="BM170" s="196" t="s">
        <v>219</v>
      </c>
    </row>
    <row r="171" spans="1:65" s="2" customFormat="1" ht="107.25">
      <c r="A171" s="36"/>
      <c r="B171" s="37"/>
      <c r="C171" s="38"/>
      <c r="D171" s="198" t="s">
        <v>127</v>
      </c>
      <c r="E171" s="38"/>
      <c r="F171" s="199" t="s">
        <v>220</v>
      </c>
      <c r="G171" s="38"/>
      <c r="H171" s="38"/>
      <c r="I171" s="106"/>
      <c r="J171" s="38"/>
      <c r="K171" s="38"/>
      <c r="L171" s="41"/>
      <c r="M171" s="200"/>
      <c r="N171" s="201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127</v>
      </c>
      <c r="AU171" s="19" t="s">
        <v>82</v>
      </c>
    </row>
    <row r="172" spans="1:65" s="14" customFormat="1" ht="11.25">
      <c r="B172" s="212"/>
      <c r="C172" s="213"/>
      <c r="D172" s="198" t="s">
        <v>129</v>
      </c>
      <c r="E172" s="214" t="s">
        <v>19</v>
      </c>
      <c r="F172" s="215" t="s">
        <v>213</v>
      </c>
      <c r="G172" s="213"/>
      <c r="H172" s="216">
        <v>23.558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129</v>
      </c>
      <c r="AU172" s="222" t="s">
        <v>82</v>
      </c>
      <c r="AV172" s="14" t="s">
        <v>82</v>
      </c>
      <c r="AW172" s="14" t="s">
        <v>33</v>
      </c>
      <c r="AX172" s="14" t="s">
        <v>72</v>
      </c>
      <c r="AY172" s="222" t="s">
        <v>117</v>
      </c>
    </row>
    <row r="173" spans="1:65" s="14" customFormat="1" ht="11.25">
      <c r="B173" s="212"/>
      <c r="C173" s="213"/>
      <c r="D173" s="198" t="s">
        <v>129</v>
      </c>
      <c r="E173" s="214" t="s">
        <v>19</v>
      </c>
      <c r="F173" s="215" t="s">
        <v>214</v>
      </c>
      <c r="G173" s="213"/>
      <c r="H173" s="216">
        <v>18.846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129</v>
      </c>
      <c r="AU173" s="222" t="s">
        <v>82</v>
      </c>
      <c r="AV173" s="14" t="s">
        <v>82</v>
      </c>
      <c r="AW173" s="14" t="s">
        <v>33</v>
      </c>
      <c r="AX173" s="14" t="s">
        <v>72</v>
      </c>
      <c r="AY173" s="222" t="s">
        <v>117</v>
      </c>
    </row>
    <row r="174" spans="1:65" s="14" customFormat="1" ht="11.25">
      <c r="B174" s="212"/>
      <c r="C174" s="213"/>
      <c r="D174" s="198" t="s">
        <v>129</v>
      </c>
      <c r="E174" s="214" t="s">
        <v>19</v>
      </c>
      <c r="F174" s="215" t="s">
        <v>215</v>
      </c>
      <c r="G174" s="213"/>
      <c r="H174" s="216">
        <v>10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129</v>
      </c>
      <c r="AU174" s="222" t="s">
        <v>82</v>
      </c>
      <c r="AV174" s="14" t="s">
        <v>82</v>
      </c>
      <c r="AW174" s="14" t="s">
        <v>33</v>
      </c>
      <c r="AX174" s="14" t="s">
        <v>72</v>
      </c>
      <c r="AY174" s="222" t="s">
        <v>117</v>
      </c>
    </row>
    <row r="175" spans="1:65" s="15" customFormat="1" ht="11.25">
      <c r="B175" s="223"/>
      <c r="C175" s="224"/>
      <c r="D175" s="198" t="s">
        <v>129</v>
      </c>
      <c r="E175" s="225" t="s">
        <v>19</v>
      </c>
      <c r="F175" s="226" t="s">
        <v>132</v>
      </c>
      <c r="G175" s="224"/>
      <c r="H175" s="227">
        <v>52.403999999999996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129</v>
      </c>
      <c r="AU175" s="233" t="s">
        <v>82</v>
      </c>
      <c r="AV175" s="15" t="s">
        <v>125</v>
      </c>
      <c r="AW175" s="15" t="s">
        <v>33</v>
      </c>
      <c r="AX175" s="15" t="s">
        <v>80</v>
      </c>
      <c r="AY175" s="233" t="s">
        <v>117</v>
      </c>
    </row>
    <row r="176" spans="1:65" s="12" customFormat="1" ht="22.9" customHeight="1">
      <c r="B176" s="169"/>
      <c r="C176" s="170"/>
      <c r="D176" s="171" t="s">
        <v>71</v>
      </c>
      <c r="E176" s="183" t="s">
        <v>82</v>
      </c>
      <c r="F176" s="183" t="s">
        <v>221</v>
      </c>
      <c r="G176" s="170"/>
      <c r="H176" s="170"/>
      <c r="I176" s="173"/>
      <c r="J176" s="184">
        <f>BK176</f>
        <v>0</v>
      </c>
      <c r="K176" s="170"/>
      <c r="L176" s="175"/>
      <c r="M176" s="176"/>
      <c r="N176" s="177"/>
      <c r="O176" s="177"/>
      <c r="P176" s="178">
        <f>SUM(P177:P182)</f>
        <v>0</v>
      </c>
      <c r="Q176" s="177"/>
      <c r="R176" s="178">
        <f>SUM(R177:R182)</f>
        <v>0</v>
      </c>
      <c r="S176" s="177"/>
      <c r="T176" s="179">
        <f>SUM(T177:T182)</f>
        <v>0</v>
      </c>
      <c r="AR176" s="180" t="s">
        <v>80</v>
      </c>
      <c r="AT176" s="181" t="s">
        <v>71</v>
      </c>
      <c r="AU176" s="181" t="s">
        <v>80</v>
      </c>
      <c r="AY176" s="180" t="s">
        <v>117</v>
      </c>
      <c r="BK176" s="182">
        <f>SUM(BK177:BK182)</f>
        <v>0</v>
      </c>
    </row>
    <row r="177" spans="1:65" s="2" customFormat="1" ht="24" customHeight="1">
      <c r="A177" s="36"/>
      <c r="B177" s="37"/>
      <c r="C177" s="185" t="s">
        <v>222</v>
      </c>
      <c r="D177" s="185" t="s">
        <v>120</v>
      </c>
      <c r="E177" s="186" t="s">
        <v>223</v>
      </c>
      <c r="F177" s="187" t="s">
        <v>224</v>
      </c>
      <c r="G177" s="188" t="s">
        <v>123</v>
      </c>
      <c r="H177" s="189">
        <v>103.06100000000001</v>
      </c>
      <c r="I177" s="190"/>
      <c r="J177" s="191">
        <f>ROUND(I177*H177,2)</f>
        <v>0</v>
      </c>
      <c r="K177" s="187" t="s">
        <v>124</v>
      </c>
      <c r="L177" s="41"/>
      <c r="M177" s="192" t="s">
        <v>19</v>
      </c>
      <c r="N177" s="193" t="s">
        <v>43</v>
      </c>
      <c r="O177" s="66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6" t="s">
        <v>125</v>
      </c>
      <c r="AT177" s="196" t="s">
        <v>120</v>
      </c>
      <c r="AU177" s="196" t="s">
        <v>82</v>
      </c>
      <c r="AY177" s="19" t="s">
        <v>117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9" t="s">
        <v>80</v>
      </c>
      <c r="BK177" s="197">
        <f>ROUND(I177*H177,2)</f>
        <v>0</v>
      </c>
      <c r="BL177" s="19" t="s">
        <v>125</v>
      </c>
      <c r="BM177" s="196" t="s">
        <v>225</v>
      </c>
    </row>
    <row r="178" spans="1:65" s="2" customFormat="1" ht="58.5">
      <c r="A178" s="36"/>
      <c r="B178" s="37"/>
      <c r="C178" s="38"/>
      <c r="D178" s="198" t="s">
        <v>127</v>
      </c>
      <c r="E178" s="38"/>
      <c r="F178" s="199" t="s">
        <v>226</v>
      </c>
      <c r="G178" s="38"/>
      <c r="H178" s="38"/>
      <c r="I178" s="106"/>
      <c r="J178" s="38"/>
      <c r="K178" s="38"/>
      <c r="L178" s="41"/>
      <c r="M178" s="200"/>
      <c r="N178" s="20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127</v>
      </c>
      <c r="AU178" s="19" t="s">
        <v>82</v>
      </c>
    </row>
    <row r="179" spans="1:65" s="14" customFormat="1" ht="11.25">
      <c r="B179" s="212"/>
      <c r="C179" s="213"/>
      <c r="D179" s="198" t="s">
        <v>129</v>
      </c>
      <c r="E179" s="214" t="s">
        <v>19</v>
      </c>
      <c r="F179" s="215" t="s">
        <v>168</v>
      </c>
      <c r="G179" s="213"/>
      <c r="H179" s="216">
        <v>83.25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129</v>
      </c>
      <c r="AU179" s="222" t="s">
        <v>82</v>
      </c>
      <c r="AV179" s="14" t="s">
        <v>82</v>
      </c>
      <c r="AW179" s="14" t="s">
        <v>33</v>
      </c>
      <c r="AX179" s="14" t="s">
        <v>72</v>
      </c>
      <c r="AY179" s="222" t="s">
        <v>117</v>
      </c>
    </row>
    <row r="180" spans="1:65" s="14" customFormat="1" ht="11.25">
      <c r="B180" s="212"/>
      <c r="C180" s="213"/>
      <c r="D180" s="198" t="s">
        <v>129</v>
      </c>
      <c r="E180" s="214" t="s">
        <v>19</v>
      </c>
      <c r="F180" s="215" t="s">
        <v>169</v>
      </c>
      <c r="G180" s="213"/>
      <c r="H180" s="216">
        <v>12.08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129</v>
      </c>
      <c r="AU180" s="222" t="s">
        <v>82</v>
      </c>
      <c r="AV180" s="14" t="s">
        <v>82</v>
      </c>
      <c r="AW180" s="14" t="s">
        <v>33</v>
      </c>
      <c r="AX180" s="14" t="s">
        <v>72</v>
      </c>
      <c r="AY180" s="222" t="s">
        <v>117</v>
      </c>
    </row>
    <row r="181" spans="1:65" s="14" customFormat="1" ht="11.25">
      <c r="B181" s="212"/>
      <c r="C181" s="213"/>
      <c r="D181" s="198" t="s">
        <v>129</v>
      </c>
      <c r="E181" s="214" t="s">
        <v>19</v>
      </c>
      <c r="F181" s="215" t="s">
        <v>177</v>
      </c>
      <c r="G181" s="213"/>
      <c r="H181" s="216">
        <v>7.7309999999999999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129</v>
      </c>
      <c r="AU181" s="222" t="s">
        <v>82</v>
      </c>
      <c r="AV181" s="14" t="s">
        <v>82</v>
      </c>
      <c r="AW181" s="14" t="s">
        <v>33</v>
      </c>
      <c r="AX181" s="14" t="s">
        <v>72</v>
      </c>
      <c r="AY181" s="222" t="s">
        <v>117</v>
      </c>
    </row>
    <row r="182" spans="1:65" s="15" customFormat="1" ht="11.25">
      <c r="B182" s="223"/>
      <c r="C182" s="224"/>
      <c r="D182" s="198" t="s">
        <v>129</v>
      </c>
      <c r="E182" s="225" t="s">
        <v>19</v>
      </c>
      <c r="F182" s="226" t="s">
        <v>132</v>
      </c>
      <c r="G182" s="224"/>
      <c r="H182" s="227">
        <v>103.06099999999999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129</v>
      </c>
      <c r="AU182" s="233" t="s">
        <v>82</v>
      </c>
      <c r="AV182" s="15" t="s">
        <v>125</v>
      </c>
      <c r="AW182" s="15" t="s">
        <v>33</v>
      </c>
      <c r="AX182" s="15" t="s">
        <v>80</v>
      </c>
      <c r="AY182" s="233" t="s">
        <v>117</v>
      </c>
    </row>
    <row r="183" spans="1:65" s="12" customFormat="1" ht="22.9" customHeight="1">
      <c r="B183" s="169"/>
      <c r="C183" s="170"/>
      <c r="D183" s="171" t="s">
        <v>71</v>
      </c>
      <c r="E183" s="183" t="s">
        <v>151</v>
      </c>
      <c r="F183" s="183" t="s">
        <v>227</v>
      </c>
      <c r="G183" s="170"/>
      <c r="H183" s="170"/>
      <c r="I183" s="173"/>
      <c r="J183" s="184">
        <f>BK183</f>
        <v>0</v>
      </c>
      <c r="K183" s="170"/>
      <c r="L183" s="175"/>
      <c r="M183" s="176"/>
      <c r="N183" s="177"/>
      <c r="O183" s="177"/>
      <c r="P183" s="178">
        <f>SUM(P184:P215)</f>
        <v>0</v>
      </c>
      <c r="Q183" s="177"/>
      <c r="R183" s="178">
        <f>SUM(R184:R215)</f>
        <v>0</v>
      </c>
      <c r="S183" s="177"/>
      <c r="T183" s="179">
        <f>SUM(T184:T215)</f>
        <v>0</v>
      </c>
      <c r="AR183" s="180" t="s">
        <v>80</v>
      </c>
      <c r="AT183" s="181" t="s">
        <v>71</v>
      </c>
      <c r="AU183" s="181" t="s">
        <v>80</v>
      </c>
      <c r="AY183" s="180" t="s">
        <v>117</v>
      </c>
      <c r="BK183" s="182">
        <f>SUM(BK184:BK215)</f>
        <v>0</v>
      </c>
    </row>
    <row r="184" spans="1:65" s="2" customFormat="1" ht="16.5" customHeight="1">
      <c r="A184" s="36"/>
      <c r="B184" s="37"/>
      <c r="C184" s="185" t="s">
        <v>228</v>
      </c>
      <c r="D184" s="185" t="s">
        <v>120</v>
      </c>
      <c r="E184" s="186" t="s">
        <v>229</v>
      </c>
      <c r="F184" s="187" t="s">
        <v>230</v>
      </c>
      <c r="G184" s="188" t="s">
        <v>123</v>
      </c>
      <c r="H184" s="189">
        <v>103.06100000000001</v>
      </c>
      <c r="I184" s="190"/>
      <c r="J184" s="191">
        <f>ROUND(I184*H184,2)</f>
        <v>0</v>
      </c>
      <c r="K184" s="187" t="s">
        <v>124</v>
      </c>
      <c r="L184" s="41"/>
      <c r="M184" s="192" t="s">
        <v>19</v>
      </c>
      <c r="N184" s="193" t="s">
        <v>43</v>
      </c>
      <c r="O184" s="66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6" t="s">
        <v>125</v>
      </c>
      <c r="AT184" s="196" t="s">
        <v>120</v>
      </c>
      <c r="AU184" s="196" t="s">
        <v>82</v>
      </c>
      <c r="AY184" s="19" t="s">
        <v>117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9" t="s">
        <v>80</v>
      </c>
      <c r="BK184" s="197">
        <f>ROUND(I184*H184,2)</f>
        <v>0</v>
      </c>
      <c r="BL184" s="19" t="s">
        <v>125</v>
      </c>
      <c r="BM184" s="196" t="s">
        <v>231</v>
      </c>
    </row>
    <row r="185" spans="1:65" s="14" customFormat="1" ht="11.25">
      <c r="B185" s="212"/>
      <c r="C185" s="213"/>
      <c r="D185" s="198" t="s">
        <v>129</v>
      </c>
      <c r="E185" s="214" t="s">
        <v>19</v>
      </c>
      <c r="F185" s="215" t="s">
        <v>168</v>
      </c>
      <c r="G185" s="213"/>
      <c r="H185" s="216">
        <v>83.25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129</v>
      </c>
      <c r="AU185" s="222" t="s">
        <v>82</v>
      </c>
      <c r="AV185" s="14" t="s">
        <v>82</v>
      </c>
      <c r="AW185" s="14" t="s">
        <v>33</v>
      </c>
      <c r="AX185" s="14" t="s">
        <v>72</v>
      </c>
      <c r="AY185" s="222" t="s">
        <v>117</v>
      </c>
    </row>
    <row r="186" spans="1:65" s="14" customFormat="1" ht="11.25">
      <c r="B186" s="212"/>
      <c r="C186" s="213"/>
      <c r="D186" s="198" t="s">
        <v>129</v>
      </c>
      <c r="E186" s="214" t="s">
        <v>19</v>
      </c>
      <c r="F186" s="215" t="s">
        <v>169</v>
      </c>
      <c r="G186" s="213"/>
      <c r="H186" s="216">
        <v>12.08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129</v>
      </c>
      <c r="AU186" s="222" t="s">
        <v>82</v>
      </c>
      <c r="AV186" s="14" t="s">
        <v>82</v>
      </c>
      <c r="AW186" s="14" t="s">
        <v>33</v>
      </c>
      <c r="AX186" s="14" t="s">
        <v>72</v>
      </c>
      <c r="AY186" s="222" t="s">
        <v>117</v>
      </c>
    </row>
    <row r="187" spans="1:65" s="14" customFormat="1" ht="11.25">
      <c r="B187" s="212"/>
      <c r="C187" s="213"/>
      <c r="D187" s="198" t="s">
        <v>129</v>
      </c>
      <c r="E187" s="214" t="s">
        <v>19</v>
      </c>
      <c r="F187" s="215" t="s">
        <v>177</v>
      </c>
      <c r="G187" s="213"/>
      <c r="H187" s="216">
        <v>7.7309999999999999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129</v>
      </c>
      <c r="AU187" s="222" t="s">
        <v>82</v>
      </c>
      <c r="AV187" s="14" t="s">
        <v>82</v>
      </c>
      <c r="AW187" s="14" t="s">
        <v>33</v>
      </c>
      <c r="AX187" s="14" t="s">
        <v>72</v>
      </c>
      <c r="AY187" s="222" t="s">
        <v>117</v>
      </c>
    </row>
    <row r="188" spans="1:65" s="15" customFormat="1" ht="11.25">
      <c r="B188" s="223"/>
      <c r="C188" s="224"/>
      <c r="D188" s="198" t="s">
        <v>129</v>
      </c>
      <c r="E188" s="225" t="s">
        <v>19</v>
      </c>
      <c r="F188" s="226" t="s">
        <v>132</v>
      </c>
      <c r="G188" s="224"/>
      <c r="H188" s="227">
        <v>103.06099999999999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129</v>
      </c>
      <c r="AU188" s="233" t="s">
        <v>82</v>
      </c>
      <c r="AV188" s="15" t="s">
        <v>125</v>
      </c>
      <c r="AW188" s="15" t="s">
        <v>33</v>
      </c>
      <c r="AX188" s="15" t="s">
        <v>80</v>
      </c>
      <c r="AY188" s="233" t="s">
        <v>117</v>
      </c>
    </row>
    <row r="189" spans="1:65" s="2" customFormat="1" ht="16.5" customHeight="1">
      <c r="A189" s="36"/>
      <c r="B189" s="37"/>
      <c r="C189" s="185" t="s">
        <v>232</v>
      </c>
      <c r="D189" s="185" t="s">
        <v>120</v>
      </c>
      <c r="E189" s="186" t="s">
        <v>233</v>
      </c>
      <c r="F189" s="187" t="s">
        <v>234</v>
      </c>
      <c r="G189" s="188" t="s">
        <v>123</v>
      </c>
      <c r="H189" s="189">
        <v>103.06100000000001</v>
      </c>
      <c r="I189" s="190"/>
      <c r="J189" s="191">
        <f>ROUND(I189*H189,2)</f>
        <v>0</v>
      </c>
      <c r="K189" s="187" t="s">
        <v>124</v>
      </c>
      <c r="L189" s="41"/>
      <c r="M189" s="192" t="s">
        <v>19</v>
      </c>
      <c r="N189" s="193" t="s">
        <v>43</v>
      </c>
      <c r="O189" s="66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6" t="s">
        <v>125</v>
      </c>
      <c r="AT189" s="196" t="s">
        <v>120</v>
      </c>
      <c r="AU189" s="196" t="s">
        <v>82</v>
      </c>
      <c r="AY189" s="19" t="s">
        <v>117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9" t="s">
        <v>80</v>
      </c>
      <c r="BK189" s="197">
        <f>ROUND(I189*H189,2)</f>
        <v>0</v>
      </c>
      <c r="BL189" s="19" t="s">
        <v>125</v>
      </c>
      <c r="BM189" s="196" t="s">
        <v>235</v>
      </c>
    </row>
    <row r="190" spans="1:65" s="14" customFormat="1" ht="11.25">
      <c r="B190" s="212"/>
      <c r="C190" s="213"/>
      <c r="D190" s="198" t="s">
        <v>129</v>
      </c>
      <c r="E190" s="214" t="s">
        <v>19</v>
      </c>
      <c r="F190" s="215" t="s">
        <v>168</v>
      </c>
      <c r="G190" s="213"/>
      <c r="H190" s="216">
        <v>83.25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129</v>
      </c>
      <c r="AU190" s="222" t="s">
        <v>82</v>
      </c>
      <c r="AV190" s="14" t="s">
        <v>82</v>
      </c>
      <c r="AW190" s="14" t="s">
        <v>33</v>
      </c>
      <c r="AX190" s="14" t="s">
        <v>72</v>
      </c>
      <c r="AY190" s="222" t="s">
        <v>117</v>
      </c>
    </row>
    <row r="191" spans="1:65" s="14" customFormat="1" ht="11.25">
      <c r="B191" s="212"/>
      <c r="C191" s="213"/>
      <c r="D191" s="198" t="s">
        <v>129</v>
      </c>
      <c r="E191" s="214" t="s">
        <v>19</v>
      </c>
      <c r="F191" s="215" t="s">
        <v>169</v>
      </c>
      <c r="G191" s="213"/>
      <c r="H191" s="216">
        <v>12.08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129</v>
      </c>
      <c r="AU191" s="222" t="s">
        <v>82</v>
      </c>
      <c r="AV191" s="14" t="s">
        <v>82</v>
      </c>
      <c r="AW191" s="14" t="s">
        <v>33</v>
      </c>
      <c r="AX191" s="14" t="s">
        <v>72</v>
      </c>
      <c r="AY191" s="222" t="s">
        <v>117</v>
      </c>
    </row>
    <row r="192" spans="1:65" s="14" customFormat="1" ht="11.25">
      <c r="B192" s="212"/>
      <c r="C192" s="213"/>
      <c r="D192" s="198" t="s">
        <v>129</v>
      </c>
      <c r="E192" s="214" t="s">
        <v>19</v>
      </c>
      <c r="F192" s="215" t="s">
        <v>177</v>
      </c>
      <c r="G192" s="213"/>
      <c r="H192" s="216">
        <v>7.7309999999999999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129</v>
      </c>
      <c r="AU192" s="222" t="s">
        <v>82</v>
      </c>
      <c r="AV192" s="14" t="s">
        <v>82</v>
      </c>
      <c r="AW192" s="14" t="s">
        <v>33</v>
      </c>
      <c r="AX192" s="14" t="s">
        <v>72</v>
      </c>
      <c r="AY192" s="222" t="s">
        <v>117</v>
      </c>
    </row>
    <row r="193" spans="1:65" s="15" customFormat="1" ht="11.25">
      <c r="B193" s="223"/>
      <c r="C193" s="224"/>
      <c r="D193" s="198" t="s">
        <v>129</v>
      </c>
      <c r="E193" s="225" t="s">
        <v>19</v>
      </c>
      <c r="F193" s="226" t="s">
        <v>132</v>
      </c>
      <c r="G193" s="224"/>
      <c r="H193" s="227">
        <v>103.06099999999999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129</v>
      </c>
      <c r="AU193" s="233" t="s">
        <v>82</v>
      </c>
      <c r="AV193" s="15" t="s">
        <v>125</v>
      </c>
      <c r="AW193" s="15" t="s">
        <v>33</v>
      </c>
      <c r="AX193" s="15" t="s">
        <v>80</v>
      </c>
      <c r="AY193" s="233" t="s">
        <v>117</v>
      </c>
    </row>
    <row r="194" spans="1:65" s="2" customFormat="1" ht="24" customHeight="1">
      <c r="A194" s="36"/>
      <c r="B194" s="37"/>
      <c r="C194" s="185" t="s">
        <v>236</v>
      </c>
      <c r="D194" s="185" t="s">
        <v>120</v>
      </c>
      <c r="E194" s="186" t="s">
        <v>237</v>
      </c>
      <c r="F194" s="187" t="s">
        <v>238</v>
      </c>
      <c r="G194" s="188" t="s">
        <v>123</v>
      </c>
      <c r="H194" s="189">
        <v>103.06100000000001</v>
      </c>
      <c r="I194" s="190"/>
      <c r="J194" s="191">
        <f>ROUND(I194*H194,2)</f>
        <v>0</v>
      </c>
      <c r="K194" s="187" t="s">
        <v>124</v>
      </c>
      <c r="L194" s="41"/>
      <c r="M194" s="192" t="s">
        <v>19</v>
      </c>
      <c r="N194" s="193" t="s">
        <v>43</v>
      </c>
      <c r="O194" s="66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6" t="s">
        <v>125</v>
      </c>
      <c r="AT194" s="196" t="s">
        <v>120</v>
      </c>
      <c r="AU194" s="196" t="s">
        <v>82</v>
      </c>
      <c r="AY194" s="19" t="s">
        <v>117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9" t="s">
        <v>80</v>
      </c>
      <c r="BK194" s="197">
        <f>ROUND(I194*H194,2)</f>
        <v>0</v>
      </c>
      <c r="BL194" s="19" t="s">
        <v>125</v>
      </c>
      <c r="BM194" s="196" t="s">
        <v>239</v>
      </c>
    </row>
    <row r="195" spans="1:65" s="14" customFormat="1" ht="11.25">
      <c r="B195" s="212"/>
      <c r="C195" s="213"/>
      <c r="D195" s="198" t="s">
        <v>129</v>
      </c>
      <c r="E195" s="214" t="s">
        <v>19</v>
      </c>
      <c r="F195" s="215" t="s">
        <v>168</v>
      </c>
      <c r="G195" s="213"/>
      <c r="H195" s="216">
        <v>83.25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129</v>
      </c>
      <c r="AU195" s="222" t="s">
        <v>82</v>
      </c>
      <c r="AV195" s="14" t="s">
        <v>82</v>
      </c>
      <c r="AW195" s="14" t="s">
        <v>33</v>
      </c>
      <c r="AX195" s="14" t="s">
        <v>72</v>
      </c>
      <c r="AY195" s="222" t="s">
        <v>117</v>
      </c>
    </row>
    <row r="196" spans="1:65" s="14" customFormat="1" ht="11.25">
      <c r="B196" s="212"/>
      <c r="C196" s="213"/>
      <c r="D196" s="198" t="s">
        <v>129</v>
      </c>
      <c r="E196" s="214" t="s">
        <v>19</v>
      </c>
      <c r="F196" s="215" t="s">
        <v>169</v>
      </c>
      <c r="G196" s="213"/>
      <c r="H196" s="216">
        <v>12.08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129</v>
      </c>
      <c r="AU196" s="222" t="s">
        <v>82</v>
      </c>
      <c r="AV196" s="14" t="s">
        <v>82</v>
      </c>
      <c r="AW196" s="14" t="s">
        <v>33</v>
      </c>
      <c r="AX196" s="14" t="s">
        <v>72</v>
      </c>
      <c r="AY196" s="222" t="s">
        <v>117</v>
      </c>
    </row>
    <row r="197" spans="1:65" s="14" customFormat="1" ht="11.25">
      <c r="B197" s="212"/>
      <c r="C197" s="213"/>
      <c r="D197" s="198" t="s">
        <v>129</v>
      </c>
      <c r="E197" s="214" t="s">
        <v>19</v>
      </c>
      <c r="F197" s="215" t="s">
        <v>177</v>
      </c>
      <c r="G197" s="213"/>
      <c r="H197" s="216">
        <v>7.7309999999999999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129</v>
      </c>
      <c r="AU197" s="222" t="s">
        <v>82</v>
      </c>
      <c r="AV197" s="14" t="s">
        <v>82</v>
      </c>
      <c r="AW197" s="14" t="s">
        <v>33</v>
      </c>
      <c r="AX197" s="14" t="s">
        <v>72</v>
      </c>
      <c r="AY197" s="222" t="s">
        <v>117</v>
      </c>
    </row>
    <row r="198" spans="1:65" s="15" customFormat="1" ht="11.25">
      <c r="B198" s="223"/>
      <c r="C198" s="224"/>
      <c r="D198" s="198" t="s">
        <v>129</v>
      </c>
      <c r="E198" s="225" t="s">
        <v>19</v>
      </c>
      <c r="F198" s="226" t="s">
        <v>132</v>
      </c>
      <c r="G198" s="224"/>
      <c r="H198" s="227">
        <v>103.06099999999999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129</v>
      </c>
      <c r="AU198" s="233" t="s">
        <v>82</v>
      </c>
      <c r="AV198" s="15" t="s">
        <v>125</v>
      </c>
      <c r="AW198" s="15" t="s">
        <v>33</v>
      </c>
      <c r="AX198" s="15" t="s">
        <v>80</v>
      </c>
      <c r="AY198" s="233" t="s">
        <v>117</v>
      </c>
    </row>
    <row r="199" spans="1:65" s="2" customFormat="1" ht="24" customHeight="1">
      <c r="A199" s="36"/>
      <c r="B199" s="37"/>
      <c r="C199" s="185" t="s">
        <v>240</v>
      </c>
      <c r="D199" s="185" t="s">
        <v>120</v>
      </c>
      <c r="E199" s="186" t="s">
        <v>241</v>
      </c>
      <c r="F199" s="187" t="s">
        <v>242</v>
      </c>
      <c r="G199" s="188" t="s">
        <v>123</v>
      </c>
      <c r="H199" s="189">
        <v>103.06100000000001</v>
      </c>
      <c r="I199" s="190"/>
      <c r="J199" s="191">
        <f>ROUND(I199*H199,2)</f>
        <v>0</v>
      </c>
      <c r="K199" s="187" t="s">
        <v>124</v>
      </c>
      <c r="L199" s="41"/>
      <c r="M199" s="192" t="s">
        <v>19</v>
      </c>
      <c r="N199" s="193" t="s">
        <v>43</v>
      </c>
      <c r="O199" s="66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6" t="s">
        <v>125</v>
      </c>
      <c r="AT199" s="196" t="s">
        <v>120</v>
      </c>
      <c r="AU199" s="196" t="s">
        <v>82</v>
      </c>
      <c r="AY199" s="19" t="s">
        <v>117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9" t="s">
        <v>80</v>
      </c>
      <c r="BK199" s="197">
        <f>ROUND(I199*H199,2)</f>
        <v>0</v>
      </c>
      <c r="BL199" s="19" t="s">
        <v>125</v>
      </c>
      <c r="BM199" s="196" t="s">
        <v>243</v>
      </c>
    </row>
    <row r="200" spans="1:65" s="14" customFormat="1" ht="11.25">
      <c r="B200" s="212"/>
      <c r="C200" s="213"/>
      <c r="D200" s="198" t="s">
        <v>129</v>
      </c>
      <c r="E200" s="214" t="s">
        <v>19</v>
      </c>
      <c r="F200" s="215" t="s">
        <v>168</v>
      </c>
      <c r="G200" s="213"/>
      <c r="H200" s="216">
        <v>83.25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129</v>
      </c>
      <c r="AU200" s="222" t="s">
        <v>82</v>
      </c>
      <c r="AV200" s="14" t="s">
        <v>82</v>
      </c>
      <c r="AW200" s="14" t="s">
        <v>33</v>
      </c>
      <c r="AX200" s="14" t="s">
        <v>72</v>
      </c>
      <c r="AY200" s="222" t="s">
        <v>117</v>
      </c>
    </row>
    <row r="201" spans="1:65" s="14" customFormat="1" ht="11.25">
      <c r="B201" s="212"/>
      <c r="C201" s="213"/>
      <c r="D201" s="198" t="s">
        <v>129</v>
      </c>
      <c r="E201" s="214" t="s">
        <v>19</v>
      </c>
      <c r="F201" s="215" t="s">
        <v>169</v>
      </c>
      <c r="G201" s="213"/>
      <c r="H201" s="216">
        <v>12.08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129</v>
      </c>
      <c r="AU201" s="222" t="s">
        <v>82</v>
      </c>
      <c r="AV201" s="14" t="s">
        <v>82</v>
      </c>
      <c r="AW201" s="14" t="s">
        <v>33</v>
      </c>
      <c r="AX201" s="14" t="s">
        <v>72</v>
      </c>
      <c r="AY201" s="222" t="s">
        <v>117</v>
      </c>
    </row>
    <row r="202" spans="1:65" s="14" customFormat="1" ht="11.25">
      <c r="B202" s="212"/>
      <c r="C202" s="213"/>
      <c r="D202" s="198" t="s">
        <v>129</v>
      </c>
      <c r="E202" s="214" t="s">
        <v>19</v>
      </c>
      <c r="F202" s="215" t="s">
        <v>177</v>
      </c>
      <c r="G202" s="213"/>
      <c r="H202" s="216">
        <v>7.7309999999999999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129</v>
      </c>
      <c r="AU202" s="222" t="s">
        <v>82</v>
      </c>
      <c r="AV202" s="14" t="s">
        <v>82</v>
      </c>
      <c r="AW202" s="14" t="s">
        <v>33</v>
      </c>
      <c r="AX202" s="14" t="s">
        <v>72</v>
      </c>
      <c r="AY202" s="222" t="s">
        <v>117</v>
      </c>
    </row>
    <row r="203" spans="1:65" s="15" customFormat="1" ht="11.25">
      <c r="B203" s="223"/>
      <c r="C203" s="224"/>
      <c r="D203" s="198" t="s">
        <v>129</v>
      </c>
      <c r="E203" s="225" t="s">
        <v>19</v>
      </c>
      <c r="F203" s="226" t="s">
        <v>132</v>
      </c>
      <c r="G203" s="224"/>
      <c r="H203" s="227">
        <v>103.06099999999999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129</v>
      </c>
      <c r="AU203" s="233" t="s">
        <v>82</v>
      </c>
      <c r="AV203" s="15" t="s">
        <v>125</v>
      </c>
      <c r="AW203" s="15" t="s">
        <v>33</v>
      </c>
      <c r="AX203" s="15" t="s">
        <v>80</v>
      </c>
      <c r="AY203" s="233" t="s">
        <v>117</v>
      </c>
    </row>
    <row r="204" spans="1:65" s="2" customFormat="1" ht="24" customHeight="1">
      <c r="A204" s="36"/>
      <c r="B204" s="37"/>
      <c r="C204" s="185" t="s">
        <v>244</v>
      </c>
      <c r="D204" s="185" t="s">
        <v>120</v>
      </c>
      <c r="E204" s="186" t="s">
        <v>245</v>
      </c>
      <c r="F204" s="187" t="s">
        <v>246</v>
      </c>
      <c r="G204" s="188" t="s">
        <v>123</v>
      </c>
      <c r="H204" s="189">
        <v>103.06100000000001</v>
      </c>
      <c r="I204" s="190"/>
      <c r="J204" s="191">
        <f>ROUND(I204*H204,2)</f>
        <v>0</v>
      </c>
      <c r="K204" s="187" t="s">
        <v>124</v>
      </c>
      <c r="L204" s="41"/>
      <c r="M204" s="192" t="s">
        <v>19</v>
      </c>
      <c r="N204" s="193" t="s">
        <v>43</v>
      </c>
      <c r="O204" s="66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6" t="s">
        <v>125</v>
      </c>
      <c r="AT204" s="196" t="s">
        <v>120</v>
      </c>
      <c r="AU204" s="196" t="s">
        <v>82</v>
      </c>
      <c r="AY204" s="19" t="s">
        <v>117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9" t="s">
        <v>80</v>
      </c>
      <c r="BK204" s="197">
        <f>ROUND(I204*H204,2)</f>
        <v>0</v>
      </c>
      <c r="BL204" s="19" t="s">
        <v>125</v>
      </c>
      <c r="BM204" s="196" t="s">
        <v>247</v>
      </c>
    </row>
    <row r="205" spans="1:65" s="2" customFormat="1" ht="29.25">
      <c r="A205" s="36"/>
      <c r="B205" s="37"/>
      <c r="C205" s="38"/>
      <c r="D205" s="198" t="s">
        <v>127</v>
      </c>
      <c r="E205" s="38"/>
      <c r="F205" s="199" t="s">
        <v>248</v>
      </c>
      <c r="G205" s="38"/>
      <c r="H205" s="38"/>
      <c r="I205" s="106"/>
      <c r="J205" s="38"/>
      <c r="K205" s="38"/>
      <c r="L205" s="41"/>
      <c r="M205" s="200"/>
      <c r="N205" s="201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127</v>
      </c>
      <c r="AU205" s="19" t="s">
        <v>82</v>
      </c>
    </row>
    <row r="206" spans="1:65" s="14" customFormat="1" ht="11.25">
      <c r="B206" s="212"/>
      <c r="C206" s="213"/>
      <c r="D206" s="198" t="s">
        <v>129</v>
      </c>
      <c r="E206" s="214" t="s">
        <v>19</v>
      </c>
      <c r="F206" s="215" t="s">
        <v>168</v>
      </c>
      <c r="G206" s="213"/>
      <c r="H206" s="216">
        <v>83.25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129</v>
      </c>
      <c r="AU206" s="222" t="s">
        <v>82</v>
      </c>
      <c r="AV206" s="14" t="s">
        <v>82</v>
      </c>
      <c r="AW206" s="14" t="s">
        <v>33</v>
      </c>
      <c r="AX206" s="14" t="s">
        <v>72</v>
      </c>
      <c r="AY206" s="222" t="s">
        <v>117</v>
      </c>
    </row>
    <row r="207" spans="1:65" s="14" customFormat="1" ht="11.25">
      <c r="B207" s="212"/>
      <c r="C207" s="213"/>
      <c r="D207" s="198" t="s">
        <v>129</v>
      </c>
      <c r="E207" s="214" t="s">
        <v>19</v>
      </c>
      <c r="F207" s="215" t="s">
        <v>169</v>
      </c>
      <c r="G207" s="213"/>
      <c r="H207" s="216">
        <v>12.08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129</v>
      </c>
      <c r="AU207" s="222" t="s">
        <v>82</v>
      </c>
      <c r="AV207" s="14" t="s">
        <v>82</v>
      </c>
      <c r="AW207" s="14" t="s">
        <v>33</v>
      </c>
      <c r="AX207" s="14" t="s">
        <v>72</v>
      </c>
      <c r="AY207" s="222" t="s">
        <v>117</v>
      </c>
    </row>
    <row r="208" spans="1:65" s="14" customFormat="1" ht="11.25">
      <c r="B208" s="212"/>
      <c r="C208" s="213"/>
      <c r="D208" s="198" t="s">
        <v>129</v>
      </c>
      <c r="E208" s="214" t="s">
        <v>19</v>
      </c>
      <c r="F208" s="215" t="s">
        <v>177</v>
      </c>
      <c r="G208" s="213"/>
      <c r="H208" s="216">
        <v>7.7309999999999999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129</v>
      </c>
      <c r="AU208" s="222" t="s">
        <v>82</v>
      </c>
      <c r="AV208" s="14" t="s">
        <v>82</v>
      </c>
      <c r="AW208" s="14" t="s">
        <v>33</v>
      </c>
      <c r="AX208" s="14" t="s">
        <v>72</v>
      </c>
      <c r="AY208" s="222" t="s">
        <v>117</v>
      </c>
    </row>
    <row r="209" spans="1:65" s="15" customFormat="1" ht="11.25">
      <c r="B209" s="223"/>
      <c r="C209" s="224"/>
      <c r="D209" s="198" t="s">
        <v>129</v>
      </c>
      <c r="E209" s="225" t="s">
        <v>19</v>
      </c>
      <c r="F209" s="226" t="s">
        <v>132</v>
      </c>
      <c r="G209" s="224"/>
      <c r="H209" s="227">
        <v>103.06099999999999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129</v>
      </c>
      <c r="AU209" s="233" t="s">
        <v>82</v>
      </c>
      <c r="AV209" s="15" t="s">
        <v>125</v>
      </c>
      <c r="AW209" s="15" t="s">
        <v>33</v>
      </c>
      <c r="AX209" s="15" t="s">
        <v>80</v>
      </c>
      <c r="AY209" s="233" t="s">
        <v>117</v>
      </c>
    </row>
    <row r="210" spans="1:65" s="2" customFormat="1" ht="24" customHeight="1">
      <c r="A210" s="36"/>
      <c r="B210" s="37"/>
      <c r="C210" s="185" t="s">
        <v>249</v>
      </c>
      <c r="D210" s="185" t="s">
        <v>120</v>
      </c>
      <c r="E210" s="186" t="s">
        <v>250</v>
      </c>
      <c r="F210" s="187" t="s">
        <v>251</v>
      </c>
      <c r="G210" s="188" t="s">
        <v>123</v>
      </c>
      <c r="H210" s="189">
        <v>103.06100000000001</v>
      </c>
      <c r="I210" s="190"/>
      <c r="J210" s="191">
        <f>ROUND(I210*H210,2)</f>
        <v>0</v>
      </c>
      <c r="K210" s="187" t="s">
        <v>124</v>
      </c>
      <c r="L210" s="41"/>
      <c r="M210" s="192" t="s">
        <v>19</v>
      </c>
      <c r="N210" s="193" t="s">
        <v>43</v>
      </c>
      <c r="O210" s="66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6" t="s">
        <v>125</v>
      </c>
      <c r="AT210" s="196" t="s">
        <v>120</v>
      </c>
      <c r="AU210" s="196" t="s">
        <v>82</v>
      </c>
      <c r="AY210" s="19" t="s">
        <v>117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9" t="s">
        <v>80</v>
      </c>
      <c r="BK210" s="197">
        <f>ROUND(I210*H210,2)</f>
        <v>0</v>
      </c>
      <c r="BL210" s="19" t="s">
        <v>125</v>
      </c>
      <c r="BM210" s="196" t="s">
        <v>252</v>
      </c>
    </row>
    <row r="211" spans="1:65" s="2" customFormat="1" ht="29.25">
      <c r="A211" s="36"/>
      <c r="B211" s="37"/>
      <c r="C211" s="38"/>
      <c r="D211" s="198" t="s">
        <v>127</v>
      </c>
      <c r="E211" s="38"/>
      <c r="F211" s="199" t="s">
        <v>253</v>
      </c>
      <c r="G211" s="38"/>
      <c r="H211" s="38"/>
      <c r="I211" s="106"/>
      <c r="J211" s="38"/>
      <c r="K211" s="38"/>
      <c r="L211" s="41"/>
      <c r="M211" s="200"/>
      <c r="N211" s="201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127</v>
      </c>
      <c r="AU211" s="19" t="s">
        <v>82</v>
      </c>
    </row>
    <row r="212" spans="1:65" s="14" customFormat="1" ht="11.25">
      <c r="B212" s="212"/>
      <c r="C212" s="213"/>
      <c r="D212" s="198" t="s">
        <v>129</v>
      </c>
      <c r="E212" s="214" t="s">
        <v>19</v>
      </c>
      <c r="F212" s="215" t="s">
        <v>168</v>
      </c>
      <c r="G212" s="213"/>
      <c r="H212" s="216">
        <v>83.25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129</v>
      </c>
      <c r="AU212" s="222" t="s">
        <v>82</v>
      </c>
      <c r="AV212" s="14" t="s">
        <v>82</v>
      </c>
      <c r="AW212" s="14" t="s">
        <v>33</v>
      </c>
      <c r="AX212" s="14" t="s">
        <v>72</v>
      </c>
      <c r="AY212" s="222" t="s">
        <v>117</v>
      </c>
    </row>
    <row r="213" spans="1:65" s="14" customFormat="1" ht="11.25">
      <c r="B213" s="212"/>
      <c r="C213" s="213"/>
      <c r="D213" s="198" t="s">
        <v>129</v>
      </c>
      <c r="E213" s="214" t="s">
        <v>19</v>
      </c>
      <c r="F213" s="215" t="s">
        <v>169</v>
      </c>
      <c r="G213" s="213"/>
      <c r="H213" s="216">
        <v>12.08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129</v>
      </c>
      <c r="AU213" s="222" t="s">
        <v>82</v>
      </c>
      <c r="AV213" s="14" t="s">
        <v>82</v>
      </c>
      <c r="AW213" s="14" t="s">
        <v>33</v>
      </c>
      <c r="AX213" s="14" t="s">
        <v>72</v>
      </c>
      <c r="AY213" s="222" t="s">
        <v>117</v>
      </c>
    </row>
    <row r="214" spans="1:65" s="14" customFormat="1" ht="11.25">
      <c r="B214" s="212"/>
      <c r="C214" s="213"/>
      <c r="D214" s="198" t="s">
        <v>129</v>
      </c>
      <c r="E214" s="214" t="s">
        <v>19</v>
      </c>
      <c r="F214" s="215" t="s">
        <v>177</v>
      </c>
      <c r="G214" s="213"/>
      <c r="H214" s="216">
        <v>7.7309999999999999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129</v>
      </c>
      <c r="AU214" s="222" t="s">
        <v>82</v>
      </c>
      <c r="AV214" s="14" t="s">
        <v>82</v>
      </c>
      <c r="AW214" s="14" t="s">
        <v>33</v>
      </c>
      <c r="AX214" s="14" t="s">
        <v>72</v>
      </c>
      <c r="AY214" s="222" t="s">
        <v>117</v>
      </c>
    </row>
    <row r="215" spans="1:65" s="15" customFormat="1" ht="11.25">
      <c r="B215" s="223"/>
      <c r="C215" s="224"/>
      <c r="D215" s="198" t="s">
        <v>129</v>
      </c>
      <c r="E215" s="225" t="s">
        <v>19</v>
      </c>
      <c r="F215" s="226" t="s">
        <v>132</v>
      </c>
      <c r="G215" s="224"/>
      <c r="H215" s="227">
        <v>103.06099999999999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129</v>
      </c>
      <c r="AU215" s="233" t="s">
        <v>82</v>
      </c>
      <c r="AV215" s="15" t="s">
        <v>125</v>
      </c>
      <c r="AW215" s="15" t="s">
        <v>33</v>
      </c>
      <c r="AX215" s="15" t="s">
        <v>80</v>
      </c>
      <c r="AY215" s="233" t="s">
        <v>117</v>
      </c>
    </row>
    <row r="216" spans="1:65" s="12" customFormat="1" ht="22.9" customHeight="1">
      <c r="B216" s="169"/>
      <c r="C216" s="170"/>
      <c r="D216" s="171" t="s">
        <v>71</v>
      </c>
      <c r="E216" s="183" t="s">
        <v>201</v>
      </c>
      <c r="F216" s="183" t="s">
        <v>254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SUM(P217:P250)</f>
        <v>0</v>
      </c>
      <c r="Q216" s="177"/>
      <c r="R216" s="178">
        <f>SUM(R217:R250)</f>
        <v>9.6887301508500006</v>
      </c>
      <c r="S216" s="177"/>
      <c r="T216" s="179">
        <f>SUM(T217:T250)</f>
        <v>0</v>
      </c>
      <c r="AR216" s="180" t="s">
        <v>80</v>
      </c>
      <c r="AT216" s="181" t="s">
        <v>71</v>
      </c>
      <c r="AU216" s="181" t="s">
        <v>80</v>
      </c>
      <c r="AY216" s="180" t="s">
        <v>117</v>
      </c>
      <c r="BK216" s="182">
        <f>SUM(BK217:BK250)</f>
        <v>0</v>
      </c>
    </row>
    <row r="217" spans="1:65" s="2" customFormat="1" ht="16.5" customHeight="1">
      <c r="A217" s="36"/>
      <c r="B217" s="37"/>
      <c r="C217" s="185" t="s">
        <v>255</v>
      </c>
      <c r="D217" s="185" t="s">
        <v>120</v>
      </c>
      <c r="E217" s="186" t="s">
        <v>256</v>
      </c>
      <c r="F217" s="187" t="s">
        <v>257</v>
      </c>
      <c r="G217" s="188" t="s">
        <v>258</v>
      </c>
      <c r="H217" s="189">
        <v>7.4160000000000004</v>
      </c>
      <c r="I217" s="190"/>
      <c r="J217" s="191">
        <f>ROUND(I217*H217,2)</f>
        <v>0</v>
      </c>
      <c r="K217" s="187" t="s">
        <v>124</v>
      </c>
      <c r="L217" s="41"/>
      <c r="M217" s="192" t="s">
        <v>19</v>
      </c>
      <c r="N217" s="193" t="s">
        <v>43</v>
      </c>
      <c r="O217" s="66"/>
      <c r="P217" s="194">
        <f>O217*H217</f>
        <v>0</v>
      </c>
      <c r="Q217" s="194">
        <v>6.9999999999999999E-4</v>
      </c>
      <c r="R217" s="194">
        <f>Q217*H217</f>
        <v>5.1912E-3</v>
      </c>
      <c r="S217" s="194">
        <v>0</v>
      </c>
      <c r="T217" s="19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6" t="s">
        <v>125</v>
      </c>
      <c r="AT217" s="196" t="s">
        <v>120</v>
      </c>
      <c r="AU217" s="196" t="s">
        <v>82</v>
      </c>
      <c r="AY217" s="19" t="s">
        <v>117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9" t="s">
        <v>80</v>
      </c>
      <c r="BK217" s="197">
        <f>ROUND(I217*H217,2)</f>
        <v>0</v>
      </c>
      <c r="BL217" s="19" t="s">
        <v>125</v>
      </c>
      <c r="BM217" s="196" t="s">
        <v>259</v>
      </c>
    </row>
    <row r="218" spans="1:65" s="2" customFormat="1" ht="126.75">
      <c r="A218" s="36"/>
      <c r="B218" s="37"/>
      <c r="C218" s="38"/>
      <c r="D218" s="198" t="s">
        <v>127</v>
      </c>
      <c r="E218" s="38"/>
      <c r="F218" s="199" t="s">
        <v>260</v>
      </c>
      <c r="G218" s="38"/>
      <c r="H218" s="38"/>
      <c r="I218" s="106"/>
      <c r="J218" s="38"/>
      <c r="K218" s="38"/>
      <c r="L218" s="41"/>
      <c r="M218" s="200"/>
      <c r="N218" s="201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127</v>
      </c>
      <c r="AU218" s="19" t="s">
        <v>82</v>
      </c>
    </row>
    <row r="219" spans="1:65" s="2" customFormat="1" ht="16.5" customHeight="1">
      <c r="A219" s="36"/>
      <c r="B219" s="37"/>
      <c r="C219" s="245" t="s">
        <v>261</v>
      </c>
      <c r="D219" s="245" t="s">
        <v>262</v>
      </c>
      <c r="E219" s="246" t="s">
        <v>263</v>
      </c>
      <c r="F219" s="247" t="s">
        <v>264</v>
      </c>
      <c r="G219" s="248" t="s">
        <v>258</v>
      </c>
      <c r="H219" s="249">
        <v>1</v>
      </c>
      <c r="I219" s="250"/>
      <c r="J219" s="251">
        <f>ROUND(I219*H219,2)</f>
        <v>0</v>
      </c>
      <c r="K219" s="247" t="s">
        <v>124</v>
      </c>
      <c r="L219" s="252"/>
      <c r="M219" s="253" t="s">
        <v>19</v>
      </c>
      <c r="N219" s="254" t="s">
        <v>43</v>
      </c>
      <c r="O219" s="66"/>
      <c r="P219" s="194">
        <f>O219*H219</f>
        <v>0</v>
      </c>
      <c r="Q219" s="194">
        <v>4.0000000000000001E-3</v>
      </c>
      <c r="R219" s="194">
        <f>Q219*H219</f>
        <v>4.0000000000000001E-3</v>
      </c>
      <c r="S219" s="194">
        <v>0</v>
      </c>
      <c r="T219" s="19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6" t="s">
        <v>196</v>
      </c>
      <c r="AT219" s="196" t="s">
        <v>262</v>
      </c>
      <c r="AU219" s="196" t="s">
        <v>82</v>
      </c>
      <c r="AY219" s="19" t="s">
        <v>117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9" t="s">
        <v>80</v>
      </c>
      <c r="BK219" s="197">
        <f>ROUND(I219*H219,2)</f>
        <v>0</v>
      </c>
      <c r="BL219" s="19" t="s">
        <v>125</v>
      </c>
      <c r="BM219" s="196" t="s">
        <v>265</v>
      </c>
    </row>
    <row r="220" spans="1:65" s="14" customFormat="1" ht="11.25">
      <c r="B220" s="212"/>
      <c r="C220" s="213"/>
      <c r="D220" s="198" t="s">
        <v>129</v>
      </c>
      <c r="E220" s="214" t="s">
        <v>19</v>
      </c>
      <c r="F220" s="215" t="s">
        <v>266</v>
      </c>
      <c r="G220" s="213"/>
      <c r="H220" s="216">
        <v>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129</v>
      </c>
      <c r="AU220" s="222" t="s">
        <v>82</v>
      </c>
      <c r="AV220" s="14" t="s">
        <v>82</v>
      </c>
      <c r="AW220" s="14" t="s">
        <v>33</v>
      </c>
      <c r="AX220" s="14" t="s">
        <v>72</v>
      </c>
      <c r="AY220" s="222" t="s">
        <v>117</v>
      </c>
    </row>
    <row r="221" spans="1:65" s="15" customFormat="1" ht="11.25">
      <c r="B221" s="223"/>
      <c r="C221" s="224"/>
      <c r="D221" s="198" t="s">
        <v>129</v>
      </c>
      <c r="E221" s="225" t="s">
        <v>19</v>
      </c>
      <c r="F221" s="226" t="s">
        <v>132</v>
      </c>
      <c r="G221" s="224"/>
      <c r="H221" s="227">
        <v>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129</v>
      </c>
      <c r="AU221" s="233" t="s">
        <v>82</v>
      </c>
      <c r="AV221" s="15" t="s">
        <v>125</v>
      </c>
      <c r="AW221" s="15" t="s">
        <v>33</v>
      </c>
      <c r="AX221" s="15" t="s">
        <v>80</v>
      </c>
      <c r="AY221" s="233" t="s">
        <v>117</v>
      </c>
    </row>
    <row r="222" spans="1:65" s="2" customFormat="1" ht="16.5" customHeight="1">
      <c r="A222" s="36"/>
      <c r="B222" s="37"/>
      <c r="C222" s="245" t="s">
        <v>267</v>
      </c>
      <c r="D222" s="245" t="s">
        <v>262</v>
      </c>
      <c r="E222" s="246" t="s">
        <v>268</v>
      </c>
      <c r="F222" s="247" t="s">
        <v>269</v>
      </c>
      <c r="G222" s="248" t="s">
        <v>258</v>
      </c>
      <c r="H222" s="249">
        <v>1</v>
      </c>
      <c r="I222" s="250"/>
      <c r="J222" s="251">
        <f>ROUND(I222*H222,2)</f>
        <v>0</v>
      </c>
      <c r="K222" s="247" t="s">
        <v>124</v>
      </c>
      <c r="L222" s="252"/>
      <c r="M222" s="253" t="s">
        <v>19</v>
      </c>
      <c r="N222" s="254" t="s">
        <v>43</v>
      </c>
      <c r="O222" s="66"/>
      <c r="P222" s="194">
        <f>O222*H222</f>
        <v>0</v>
      </c>
      <c r="Q222" s="194">
        <v>6.1000000000000004E-3</v>
      </c>
      <c r="R222" s="194">
        <f>Q222*H222</f>
        <v>6.1000000000000004E-3</v>
      </c>
      <c r="S222" s="194">
        <v>0</v>
      </c>
      <c r="T222" s="19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6" t="s">
        <v>196</v>
      </c>
      <c r="AT222" s="196" t="s">
        <v>262</v>
      </c>
      <c r="AU222" s="196" t="s">
        <v>82</v>
      </c>
      <c r="AY222" s="19" t="s">
        <v>117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9" t="s">
        <v>80</v>
      </c>
      <c r="BK222" s="197">
        <f>ROUND(I222*H222,2)</f>
        <v>0</v>
      </c>
      <c r="BL222" s="19" t="s">
        <v>125</v>
      </c>
      <c r="BM222" s="196" t="s">
        <v>270</v>
      </c>
    </row>
    <row r="223" spans="1:65" s="2" customFormat="1" ht="16.5" customHeight="1">
      <c r="A223" s="36"/>
      <c r="B223" s="37"/>
      <c r="C223" s="185" t="s">
        <v>271</v>
      </c>
      <c r="D223" s="185" t="s">
        <v>120</v>
      </c>
      <c r="E223" s="186" t="s">
        <v>272</v>
      </c>
      <c r="F223" s="187" t="s">
        <v>273</v>
      </c>
      <c r="G223" s="188" t="s">
        <v>148</v>
      </c>
      <c r="H223" s="189">
        <v>20.5</v>
      </c>
      <c r="I223" s="190"/>
      <c r="J223" s="191">
        <f>ROUND(I223*H223,2)</f>
        <v>0</v>
      </c>
      <c r="K223" s="187" t="s">
        <v>124</v>
      </c>
      <c r="L223" s="41"/>
      <c r="M223" s="192" t="s">
        <v>19</v>
      </c>
      <c r="N223" s="193" t="s">
        <v>43</v>
      </c>
      <c r="O223" s="66"/>
      <c r="P223" s="194">
        <f>O223*H223</f>
        <v>0</v>
      </c>
      <c r="Q223" s="194">
        <v>3.6000000000000001E-5</v>
      </c>
      <c r="R223" s="194">
        <f>Q223*H223</f>
        <v>7.3800000000000005E-4</v>
      </c>
      <c r="S223" s="194">
        <v>0</v>
      </c>
      <c r="T223" s="19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6" t="s">
        <v>125</v>
      </c>
      <c r="AT223" s="196" t="s">
        <v>120</v>
      </c>
      <c r="AU223" s="196" t="s">
        <v>82</v>
      </c>
      <c r="AY223" s="19" t="s">
        <v>117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9" t="s">
        <v>80</v>
      </c>
      <c r="BK223" s="197">
        <f>ROUND(I223*H223,2)</f>
        <v>0</v>
      </c>
      <c r="BL223" s="19" t="s">
        <v>125</v>
      </c>
      <c r="BM223" s="196" t="s">
        <v>274</v>
      </c>
    </row>
    <row r="224" spans="1:65" s="2" customFormat="1" ht="107.25">
      <c r="A224" s="36"/>
      <c r="B224" s="37"/>
      <c r="C224" s="38"/>
      <c r="D224" s="198" t="s">
        <v>127</v>
      </c>
      <c r="E224" s="38"/>
      <c r="F224" s="199" t="s">
        <v>275</v>
      </c>
      <c r="G224" s="38"/>
      <c r="H224" s="38"/>
      <c r="I224" s="106"/>
      <c r="J224" s="38"/>
      <c r="K224" s="38"/>
      <c r="L224" s="41"/>
      <c r="M224" s="200"/>
      <c r="N224" s="201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127</v>
      </c>
      <c r="AU224" s="19" t="s">
        <v>82</v>
      </c>
    </row>
    <row r="225" spans="1:65" s="14" customFormat="1" ht="11.25">
      <c r="B225" s="212"/>
      <c r="C225" s="213"/>
      <c r="D225" s="198" t="s">
        <v>129</v>
      </c>
      <c r="E225" s="214" t="s">
        <v>19</v>
      </c>
      <c r="F225" s="215" t="s">
        <v>276</v>
      </c>
      <c r="G225" s="213"/>
      <c r="H225" s="216">
        <v>20.5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129</v>
      </c>
      <c r="AU225" s="222" t="s">
        <v>82</v>
      </c>
      <c r="AV225" s="14" t="s">
        <v>82</v>
      </c>
      <c r="AW225" s="14" t="s">
        <v>33</v>
      </c>
      <c r="AX225" s="14" t="s">
        <v>72</v>
      </c>
      <c r="AY225" s="222" t="s">
        <v>117</v>
      </c>
    </row>
    <row r="226" spans="1:65" s="15" customFormat="1" ht="11.25">
      <c r="B226" s="223"/>
      <c r="C226" s="224"/>
      <c r="D226" s="198" t="s">
        <v>129</v>
      </c>
      <c r="E226" s="225" t="s">
        <v>19</v>
      </c>
      <c r="F226" s="226" t="s">
        <v>132</v>
      </c>
      <c r="G226" s="224"/>
      <c r="H226" s="227">
        <v>20.5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129</v>
      </c>
      <c r="AU226" s="233" t="s">
        <v>82</v>
      </c>
      <c r="AV226" s="15" t="s">
        <v>125</v>
      </c>
      <c r="AW226" s="15" t="s">
        <v>33</v>
      </c>
      <c r="AX226" s="15" t="s">
        <v>80</v>
      </c>
      <c r="AY226" s="233" t="s">
        <v>117</v>
      </c>
    </row>
    <row r="227" spans="1:65" s="2" customFormat="1" ht="24" customHeight="1">
      <c r="A227" s="36"/>
      <c r="B227" s="37"/>
      <c r="C227" s="185" t="s">
        <v>277</v>
      </c>
      <c r="D227" s="185" t="s">
        <v>120</v>
      </c>
      <c r="E227" s="186" t="s">
        <v>278</v>
      </c>
      <c r="F227" s="187" t="s">
        <v>279</v>
      </c>
      <c r="G227" s="188" t="s">
        <v>148</v>
      </c>
      <c r="H227" s="189">
        <v>20.5</v>
      </c>
      <c r="I227" s="190"/>
      <c r="J227" s="191">
        <f>ROUND(I227*H227,2)</f>
        <v>0</v>
      </c>
      <c r="K227" s="187" t="s">
        <v>124</v>
      </c>
      <c r="L227" s="41"/>
      <c r="M227" s="192" t="s">
        <v>19</v>
      </c>
      <c r="N227" s="193" t="s">
        <v>43</v>
      </c>
      <c r="O227" s="66"/>
      <c r="P227" s="194">
        <f>O227*H227</f>
        <v>0</v>
      </c>
      <c r="Q227" s="194">
        <v>0.20218871999999999</v>
      </c>
      <c r="R227" s="194">
        <f>Q227*H227</f>
        <v>4.1448687599999996</v>
      </c>
      <c r="S227" s="194">
        <v>0</v>
      </c>
      <c r="T227" s="19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6" t="s">
        <v>125</v>
      </c>
      <c r="AT227" s="196" t="s">
        <v>120</v>
      </c>
      <c r="AU227" s="196" t="s">
        <v>82</v>
      </c>
      <c r="AY227" s="19" t="s">
        <v>117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9" t="s">
        <v>80</v>
      </c>
      <c r="BK227" s="197">
        <f>ROUND(I227*H227,2)</f>
        <v>0</v>
      </c>
      <c r="BL227" s="19" t="s">
        <v>125</v>
      </c>
      <c r="BM227" s="196" t="s">
        <v>280</v>
      </c>
    </row>
    <row r="228" spans="1:65" s="2" customFormat="1" ht="87.75">
      <c r="A228" s="36"/>
      <c r="B228" s="37"/>
      <c r="C228" s="38"/>
      <c r="D228" s="198" t="s">
        <v>127</v>
      </c>
      <c r="E228" s="38"/>
      <c r="F228" s="199" t="s">
        <v>281</v>
      </c>
      <c r="G228" s="38"/>
      <c r="H228" s="38"/>
      <c r="I228" s="106"/>
      <c r="J228" s="38"/>
      <c r="K228" s="38"/>
      <c r="L228" s="41"/>
      <c r="M228" s="200"/>
      <c r="N228" s="201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127</v>
      </c>
      <c r="AU228" s="19" t="s">
        <v>82</v>
      </c>
    </row>
    <row r="229" spans="1:65" s="14" customFormat="1" ht="11.25">
      <c r="B229" s="212"/>
      <c r="C229" s="213"/>
      <c r="D229" s="198" t="s">
        <v>129</v>
      </c>
      <c r="E229" s="214" t="s">
        <v>19</v>
      </c>
      <c r="F229" s="215" t="s">
        <v>276</v>
      </c>
      <c r="G229" s="213"/>
      <c r="H229" s="216">
        <v>20.5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129</v>
      </c>
      <c r="AU229" s="222" t="s">
        <v>82</v>
      </c>
      <c r="AV229" s="14" t="s">
        <v>82</v>
      </c>
      <c r="AW229" s="14" t="s">
        <v>33</v>
      </c>
      <c r="AX229" s="14" t="s">
        <v>72</v>
      </c>
      <c r="AY229" s="222" t="s">
        <v>117</v>
      </c>
    </row>
    <row r="230" spans="1:65" s="15" customFormat="1" ht="11.25">
      <c r="B230" s="223"/>
      <c r="C230" s="224"/>
      <c r="D230" s="198" t="s">
        <v>129</v>
      </c>
      <c r="E230" s="225" t="s">
        <v>19</v>
      </c>
      <c r="F230" s="226" t="s">
        <v>132</v>
      </c>
      <c r="G230" s="224"/>
      <c r="H230" s="227">
        <v>20.5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129</v>
      </c>
      <c r="AU230" s="233" t="s">
        <v>82</v>
      </c>
      <c r="AV230" s="15" t="s">
        <v>125</v>
      </c>
      <c r="AW230" s="15" t="s">
        <v>33</v>
      </c>
      <c r="AX230" s="15" t="s">
        <v>80</v>
      </c>
      <c r="AY230" s="233" t="s">
        <v>117</v>
      </c>
    </row>
    <row r="231" spans="1:65" s="2" customFormat="1" ht="16.5" customHeight="1">
      <c r="A231" s="36"/>
      <c r="B231" s="37"/>
      <c r="C231" s="245" t="s">
        <v>282</v>
      </c>
      <c r="D231" s="245" t="s">
        <v>262</v>
      </c>
      <c r="E231" s="246" t="s">
        <v>283</v>
      </c>
      <c r="F231" s="247" t="s">
        <v>284</v>
      </c>
      <c r="G231" s="248" t="s">
        <v>148</v>
      </c>
      <c r="H231" s="249">
        <v>22.55</v>
      </c>
      <c r="I231" s="250"/>
      <c r="J231" s="251">
        <f>ROUND(I231*H231,2)</f>
        <v>0</v>
      </c>
      <c r="K231" s="247" t="s">
        <v>124</v>
      </c>
      <c r="L231" s="252"/>
      <c r="M231" s="253" t="s">
        <v>19</v>
      </c>
      <c r="N231" s="254" t="s">
        <v>43</v>
      </c>
      <c r="O231" s="66"/>
      <c r="P231" s="194">
        <f>O231*H231</f>
        <v>0</v>
      </c>
      <c r="Q231" s="194">
        <v>0.10199999999999999</v>
      </c>
      <c r="R231" s="194">
        <f>Q231*H231</f>
        <v>2.3001</v>
      </c>
      <c r="S231" s="194">
        <v>0</v>
      </c>
      <c r="T231" s="19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6" t="s">
        <v>196</v>
      </c>
      <c r="AT231" s="196" t="s">
        <v>262</v>
      </c>
      <c r="AU231" s="196" t="s">
        <v>82</v>
      </c>
      <c r="AY231" s="19" t="s">
        <v>117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9" t="s">
        <v>80</v>
      </c>
      <c r="BK231" s="197">
        <f>ROUND(I231*H231,2)</f>
        <v>0</v>
      </c>
      <c r="BL231" s="19" t="s">
        <v>125</v>
      </c>
      <c r="BM231" s="196" t="s">
        <v>285</v>
      </c>
    </row>
    <row r="232" spans="1:65" s="14" customFormat="1" ht="11.25">
      <c r="B232" s="212"/>
      <c r="C232" s="213"/>
      <c r="D232" s="198" t="s">
        <v>129</v>
      </c>
      <c r="E232" s="214" t="s">
        <v>19</v>
      </c>
      <c r="F232" s="215" t="s">
        <v>276</v>
      </c>
      <c r="G232" s="213"/>
      <c r="H232" s="216">
        <v>20.5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129</v>
      </c>
      <c r="AU232" s="222" t="s">
        <v>82</v>
      </c>
      <c r="AV232" s="14" t="s">
        <v>82</v>
      </c>
      <c r="AW232" s="14" t="s">
        <v>33</v>
      </c>
      <c r="AX232" s="14" t="s">
        <v>72</v>
      </c>
      <c r="AY232" s="222" t="s">
        <v>117</v>
      </c>
    </row>
    <row r="233" spans="1:65" s="15" customFormat="1" ht="11.25">
      <c r="B233" s="223"/>
      <c r="C233" s="224"/>
      <c r="D233" s="198" t="s">
        <v>129</v>
      </c>
      <c r="E233" s="225" t="s">
        <v>19</v>
      </c>
      <c r="F233" s="226" t="s">
        <v>132</v>
      </c>
      <c r="G233" s="224"/>
      <c r="H233" s="227">
        <v>20.5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129</v>
      </c>
      <c r="AU233" s="233" t="s">
        <v>82</v>
      </c>
      <c r="AV233" s="15" t="s">
        <v>125</v>
      </c>
      <c r="AW233" s="15" t="s">
        <v>33</v>
      </c>
      <c r="AX233" s="15" t="s">
        <v>80</v>
      </c>
      <c r="AY233" s="233" t="s">
        <v>117</v>
      </c>
    </row>
    <row r="234" spans="1:65" s="14" customFormat="1" ht="11.25">
      <c r="B234" s="212"/>
      <c r="C234" s="213"/>
      <c r="D234" s="198" t="s">
        <v>129</v>
      </c>
      <c r="E234" s="213"/>
      <c r="F234" s="215" t="s">
        <v>286</v>
      </c>
      <c r="G234" s="213"/>
      <c r="H234" s="216">
        <v>22.55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129</v>
      </c>
      <c r="AU234" s="222" t="s">
        <v>82</v>
      </c>
      <c r="AV234" s="14" t="s">
        <v>82</v>
      </c>
      <c r="AW234" s="14" t="s">
        <v>4</v>
      </c>
      <c r="AX234" s="14" t="s">
        <v>80</v>
      </c>
      <c r="AY234" s="222" t="s">
        <v>117</v>
      </c>
    </row>
    <row r="235" spans="1:65" s="2" customFormat="1" ht="24" customHeight="1">
      <c r="A235" s="36"/>
      <c r="B235" s="37"/>
      <c r="C235" s="185" t="s">
        <v>287</v>
      </c>
      <c r="D235" s="185" t="s">
        <v>120</v>
      </c>
      <c r="E235" s="186" t="s">
        <v>288</v>
      </c>
      <c r="F235" s="187" t="s">
        <v>289</v>
      </c>
      <c r="G235" s="188" t="s">
        <v>148</v>
      </c>
      <c r="H235" s="189">
        <v>14.15</v>
      </c>
      <c r="I235" s="190"/>
      <c r="J235" s="191">
        <f>ROUND(I235*H235,2)</f>
        <v>0</v>
      </c>
      <c r="K235" s="187" t="s">
        <v>124</v>
      </c>
      <c r="L235" s="41"/>
      <c r="M235" s="192" t="s">
        <v>19</v>
      </c>
      <c r="N235" s="193" t="s">
        <v>43</v>
      </c>
      <c r="O235" s="66"/>
      <c r="P235" s="194">
        <f>O235*H235</f>
        <v>0</v>
      </c>
      <c r="Q235" s="194">
        <v>3.3960000000000001E-4</v>
      </c>
      <c r="R235" s="194">
        <f>Q235*H235</f>
        <v>4.80534E-3</v>
      </c>
      <c r="S235" s="194">
        <v>0</v>
      </c>
      <c r="T235" s="19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6" t="s">
        <v>125</v>
      </c>
      <c r="AT235" s="196" t="s">
        <v>120</v>
      </c>
      <c r="AU235" s="196" t="s">
        <v>82</v>
      </c>
      <c r="AY235" s="19" t="s">
        <v>117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9" t="s">
        <v>80</v>
      </c>
      <c r="BK235" s="197">
        <f>ROUND(I235*H235,2)</f>
        <v>0</v>
      </c>
      <c r="BL235" s="19" t="s">
        <v>125</v>
      </c>
      <c r="BM235" s="196" t="s">
        <v>290</v>
      </c>
    </row>
    <row r="236" spans="1:65" s="2" customFormat="1" ht="39">
      <c r="A236" s="36"/>
      <c r="B236" s="37"/>
      <c r="C236" s="38"/>
      <c r="D236" s="198" t="s">
        <v>127</v>
      </c>
      <c r="E236" s="38"/>
      <c r="F236" s="199" t="s">
        <v>291</v>
      </c>
      <c r="G236" s="38"/>
      <c r="H236" s="38"/>
      <c r="I236" s="106"/>
      <c r="J236" s="38"/>
      <c r="K236" s="38"/>
      <c r="L236" s="41"/>
      <c r="M236" s="200"/>
      <c r="N236" s="201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127</v>
      </c>
      <c r="AU236" s="19" t="s">
        <v>82</v>
      </c>
    </row>
    <row r="237" spans="1:65" s="14" customFormat="1" ht="11.25">
      <c r="B237" s="212"/>
      <c r="C237" s="213"/>
      <c r="D237" s="198" t="s">
        <v>129</v>
      </c>
      <c r="E237" s="214" t="s">
        <v>19</v>
      </c>
      <c r="F237" s="215" t="s">
        <v>292</v>
      </c>
      <c r="G237" s="213"/>
      <c r="H237" s="216">
        <v>14.15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129</v>
      </c>
      <c r="AU237" s="222" t="s">
        <v>82</v>
      </c>
      <c r="AV237" s="14" t="s">
        <v>82</v>
      </c>
      <c r="AW237" s="14" t="s">
        <v>33</v>
      </c>
      <c r="AX237" s="14" t="s">
        <v>72</v>
      </c>
      <c r="AY237" s="222" t="s">
        <v>117</v>
      </c>
    </row>
    <row r="238" spans="1:65" s="15" customFormat="1" ht="11.25">
      <c r="B238" s="223"/>
      <c r="C238" s="224"/>
      <c r="D238" s="198" t="s">
        <v>129</v>
      </c>
      <c r="E238" s="225" t="s">
        <v>19</v>
      </c>
      <c r="F238" s="226" t="s">
        <v>132</v>
      </c>
      <c r="G238" s="224"/>
      <c r="H238" s="227">
        <v>14.15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129</v>
      </c>
      <c r="AU238" s="233" t="s">
        <v>82</v>
      </c>
      <c r="AV238" s="15" t="s">
        <v>125</v>
      </c>
      <c r="AW238" s="15" t="s">
        <v>33</v>
      </c>
      <c r="AX238" s="15" t="s">
        <v>80</v>
      </c>
      <c r="AY238" s="233" t="s">
        <v>117</v>
      </c>
    </row>
    <row r="239" spans="1:65" s="2" customFormat="1" ht="16.5" customHeight="1">
      <c r="A239" s="36"/>
      <c r="B239" s="37"/>
      <c r="C239" s="185" t="s">
        <v>7</v>
      </c>
      <c r="D239" s="185" t="s">
        <v>120</v>
      </c>
      <c r="E239" s="186" t="s">
        <v>293</v>
      </c>
      <c r="F239" s="187" t="s">
        <v>294</v>
      </c>
      <c r="G239" s="188" t="s">
        <v>148</v>
      </c>
      <c r="H239" s="189">
        <v>14.15</v>
      </c>
      <c r="I239" s="190"/>
      <c r="J239" s="191">
        <f>ROUND(I239*H239,2)</f>
        <v>0</v>
      </c>
      <c r="K239" s="187" t="s">
        <v>124</v>
      </c>
      <c r="L239" s="41"/>
      <c r="M239" s="192" t="s">
        <v>19</v>
      </c>
      <c r="N239" s="193" t="s">
        <v>43</v>
      </c>
      <c r="O239" s="66"/>
      <c r="P239" s="194">
        <f>O239*H239</f>
        <v>0</v>
      </c>
      <c r="Q239" s="194">
        <v>1.995E-6</v>
      </c>
      <c r="R239" s="194">
        <f>Q239*H239</f>
        <v>2.8229250000000001E-5</v>
      </c>
      <c r="S239" s="194">
        <v>0</v>
      </c>
      <c r="T239" s="19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6" t="s">
        <v>125</v>
      </c>
      <c r="AT239" s="196" t="s">
        <v>120</v>
      </c>
      <c r="AU239" s="196" t="s">
        <v>82</v>
      </c>
      <c r="AY239" s="19" t="s">
        <v>117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9" t="s">
        <v>80</v>
      </c>
      <c r="BK239" s="197">
        <f>ROUND(I239*H239,2)</f>
        <v>0</v>
      </c>
      <c r="BL239" s="19" t="s">
        <v>125</v>
      </c>
      <c r="BM239" s="196" t="s">
        <v>295</v>
      </c>
    </row>
    <row r="240" spans="1:65" s="2" customFormat="1" ht="29.25">
      <c r="A240" s="36"/>
      <c r="B240" s="37"/>
      <c r="C240" s="38"/>
      <c r="D240" s="198" t="s">
        <v>127</v>
      </c>
      <c r="E240" s="38"/>
      <c r="F240" s="199" t="s">
        <v>296</v>
      </c>
      <c r="G240" s="38"/>
      <c r="H240" s="38"/>
      <c r="I240" s="106"/>
      <c r="J240" s="38"/>
      <c r="K240" s="38"/>
      <c r="L240" s="41"/>
      <c r="M240" s="200"/>
      <c r="N240" s="201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127</v>
      </c>
      <c r="AU240" s="19" t="s">
        <v>82</v>
      </c>
    </row>
    <row r="241" spans="1:65" s="14" customFormat="1" ht="11.25">
      <c r="B241" s="212"/>
      <c r="C241" s="213"/>
      <c r="D241" s="198" t="s">
        <v>129</v>
      </c>
      <c r="E241" s="214" t="s">
        <v>19</v>
      </c>
      <c r="F241" s="215" t="s">
        <v>292</v>
      </c>
      <c r="G241" s="213"/>
      <c r="H241" s="216">
        <v>14.15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129</v>
      </c>
      <c r="AU241" s="222" t="s">
        <v>82</v>
      </c>
      <c r="AV241" s="14" t="s">
        <v>82</v>
      </c>
      <c r="AW241" s="14" t="s">
        <v>33</v>
      </c>
      <c r="AX241" s="14" t="s">
        <v>72</v>
      </c>
      <c r="AY241" s="222" t="s">
        <v>117</v>
      </c>
    </row>
    <row r="242" spans="1:65" s="15" customFormat="1" ht="11.25">
      <c r="B242" s="223"/>
      <c r="C242" s="224"/>
      <c r="D242" s="198" t="s">
        <v>129</v>
      </c>
      <c r="E242" s="225" t="s">
        <v>19</v>
      </c>
      <c r="F242" s="226" t="s">
        <v>132</v>
      </c>
      <c r="G242" s="224"/>
      <c r="H242" s="227">
        <v>14.15</v>
      </c>
      <c r="I242" s="228"/>
      <c r="J242" s="224"/>
      <c r="K242" s="224"/>
      <c r="L242" s="229"/>
      <c r="M242" s="230"/>
      <c r="N242" s="231"/>
      <c r="O242" s="231"/>
      <c r="P242" s="231"/>
      <c r="Q242" s="231"/>
      <c r="R242" s="231"/>
      <c r="S242" s="231"/>
      <c r="T242" s="232"/>
      <c r="AT242" s="233" t="s">
        <v>129</v>
      </c>
      <c r="AU242" s="233" t="s">
        <v>82</v>
      </c>
      <c r="AV242" s="15" t="s">
        <v>125</v>
      </c>
      <c r="AW242" s="15" t="s">
        <v>33</v>
      </c>
      <c r="AX242" s="15" t="s">
        <v>80</v>
      </c>
      <c r="AY242" s="233" t="s">
        <v>117</v>
      </c>
    </row>
    <row r="243" spans="1:65" s="2" customFormat="1" ht="24" customHeight="1">
      <c r="A243" s="36"/>
      <c r="B243" s="37"/>
      <c r="C243" s="185" t="s">
        <v>297</v>
      </c>
      <c r="D243" s="185" t="s">
        <v>120</v>
      </c>
      <c r="E243" s="186" t="s">
        <v>298</v>
      </c>
      <c r="F243" s="187" t="s">
        <v>299</v>
      </c>
      <c r="G243" s="188" t="s">
        <v>148</v>
      </c>
      <c r="H243" s="189">
        <v>21.202000000000002</v>
      </c>
      <c r="I243" s="190"/>
      <c r="J243" s="191">
        <f>ROUND(I243*H243,2)</f>
        <v>0</v>
      </c>
      <c r="K243" s="187" t="s">
        <v>124</v>
      </c>
      <c r="L243" s="41"/>
      <c r="M243" s="192" t="s">
        <v>19</v>
      </c>
      <c r="N243" s="193" t="s">
        <v>43</v>
      </c>
      <c r="O243" s="66"/>
      <c r="P243" s="194">
        <f>O243*H243</f>
        <v>0</v>
      </c>
      <c r="Q243" s="194">
        <v>0.1180808</v>
      </c>
      <c r="R243" s="194">
        <f>Q243*H243</f>
        <v>2.5035491216000003</v>
      </c>
      <c r="S243" s="194">
        <v>0</v>
      </c>
      <c r="T243" s="19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6" t="s">
        <v>125</v>
      </c>
      <c r="AT243" s="196" t="s">
        <v>120</v>
      </c>
      <c r="AU243" s="196" t="s">
        <v>82</v>
      </c>
      <c r="AY243" s="19" t="s">
        <v>117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9" t="s">
        <v>80</v>
      </c>
      <c r="BK243" s="197">
        <f>ROUND(I243*H243,2)</f>
        <v>0</v>
      </c>
      <c r="BL243" s="19" t="s">
        <v>125</v>
      </c>
      <c r="BM243" s="196" t="s">
        <v>300</v>
      </c>
    </row>
    <row r="244" spans="1:65" s="2" customFormat="1" ht="87.75">
      <c r="A244" s="36"/>
      <c r="B244" s="37"/>
      <c r="C244" s="38"/>
      <c r="D244" s="198" t="s">
        <v>127</v>
      </c>
      <c r="E244" s="38"/>
      <c r="F244" s="199" t="s">
        <v>301</v>
      </c>
      <c r="G244" s="38"/>
      <c r="H244" s="38"/>
      <c r="I244" s="106"/>
      <c r="J244" s="38"/>
      <c r="K244" s="38"/>
      <c r="L244" s="41"/>
      <c r="M244" s="200"/>
      <c r="N244" s="201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127</v>
      </c>
      <c r="AU244" s="19" t="s">
        <v>82</v>
      </c>
    </row>
    <row r="245" spans="1:65" s="14" customFormat="1" ht="11.25">
      <c r="B245" s="212"/>
      <c r="C245" s="213"/>
      <c r="D245" s="198" t="s">
        <v>129</v>
      </c>
      <c r="E245" s="214" t="s">
        <v>19</v>
      </c>
      <c r="F245" s="215" t="s">
        <v>302</v>
      </c>
      <c r="G245" s="213"/>
      <c r="H245" s="216">
        <v>11.779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129</v>
      </c>
      <c r="AU245" s="222" t="s">
        <v>82</v>
      </c>
      <c r="AV245" s="14" t="s">
        <v>82</v>
      </c>
      <c r="AW245" s="14" t="s">
        <v>33</v>
      </c>
      <c r="AX245" s="14" t="s">
        <v>72</v>
      </c>
      <c r="AY245" s="222" t="s">
        <v>117</v>
      </c>
    </row>
    <row r="246" spans="1:65" s="14" customFormat="1" ht="11.25">
      <c r="B246" s="212"/>
      <c r="C246" s="213"/>
      <c r="D246" s="198" t="s">
        <v>129</v>
      </c>
      <c r="E246" s="214" t="s">
        <v>19</v>
      </c>
      <c r="F246" s="215" t="s">
        <v>303</v>
      </c>
      <c r="G246" s="213"/>
      <c r="H246" s="216">
        <v>9.423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129</v>
      </c>
      <c r="AU246" s="222" t="s">
        <v>82</v>
      </c>
      <c r="AV246" s="14" t="s">
        <v>82</v>
      </c>
      <c r="AW246" s="14" t="s">
        <v>33</v>
      </c>
      <c r="AX246" s="14" t="s">
        <v>72</v>
      </c>
      <c r="AY246" s="222" t="s">
        <v>117</v>
      </c>
    </row>
    <row r="247" spans="1:65" s="15" customFormat="1" ht="11.25">
      <c r="B247" s="223"/>
      <c r="C247" s="224"/>
      <c r="D247" s="198" t="s">
        <v>129</v>
      </c>
      <c r="E247" s="225" t="s">
        <v>19</v>
      </c>
      <c r="F247" s="226" t="s">
        <v>132</v>
      </c>
      <c r="G247" s="224"/>
      <c r="H247" s="227">
        <v>21.201999999999998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129</v>
      </c>
      <c r="AU247" s="233" t="s">
        <v>82</v>
      </c>
      <c r="AV247" s="15" t="s">
        <v>125</v>
      </c>
      <c r="AW247" s="15" t="s">
        <v>33</v>
      </c>
      <c r="AX247" s="15" t="s">
        <v>80</v>
      </c>
      <c r="AY247" s="233" t="s">
        <v>117</v>
      </c>
    </row>
    <row r="248" spans="1:65" s="2" customFormat="1" ht="16.5" customHeight="1">
      <c r="A248" s="36"/>
      <c r="B248" s="37"/>
      <c r="C248" s="245" t="s">
        <v>304</v>
      </c>
      <c r="D248" s="245" t="s">
        <v>262</v>
      </c>
      <c r="E248" s="246" t="s">
        <v>305</v>
      </c>
      <c r="F248" s="247" t="s">
        <v>306</v>
      </c>
      <c r="G248" s="248" t="s">
        <v>258</v>
      </c>
      <c r="H248" s="249">
        <v>75.721000000000004</v>
      </c>
      <c r="I248" s="250"/>
      <c r="J248" s="251">
        <f>ROUND(I248*H248,2)</f>
        <v>0</v>
      </c>
      <c r="K248" s="247" t="s">
        <v>124</v>
      </c>
      <c r="L248" s="252"/>
      <c r="M248" s="253" t="s">
        <v>19</v>
      </c>
      <c r="N248" s="254" t="s">
        <v>43</v>
      </c>
      <c r="O248" s="66"/>
      <c r="P248" s="194">
        <f>O248*H248</f>
        <v>0</v>
      </c>
      <c r="Q248" s="194">
        <v>9.4999999999999998E-3</v>
      </c>
      <c r="R248" s="194">
        <f>Q248*H248</f>
        <v>0.71934949999999998</v>
      </c>
      <c r="S248" s="194">
        <v>0</v>
      </c>
      <c r="T248" s="19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6" t="s">
        <v>196</v>
      </c>
      <c r="AT248" s="196" t="s">
        <v>262</v>
      </c>
      <c r="AU248" s="196" t="s">
        <v>82</v>
      </c>
      <c r="AY248" s="19" t="s">
        <v>117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9" t="s">
        <v>80</v>
      </c>
      <c r="BK248" s="197">
        <f>ROUND(I248*H248,2)</f>
        <v>0</v>
      </c>
      <c r="BL248" s="19" t="s">
        <v>125</v>
      </c>
      <c r="BM248" s="196" t="s">
        <v>307</v>
      </c>
    </row>
    <row r="249" spans="1:65" s="14" customFormat="1" ht="11.25">
      <c r="B249" s="212"/>
      <c r="C249" s="213"/>
      <c r="D249" s="198" t="s">
        <v>129</v>
      </c>
      <c r="E249" s="214" t="s">
        <v>19</v>
      </c>
      <c r="F249" s="215" t="s">
        <v>308</v>
      </c>
      <c r="G249" s="213"/>
      <c r="H249" s="216">
        <v>75.721000000000004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129</v>
      </c>
      <c r="AU249" s="222" t="s">
        <v>82</v>
      </c>
      <c r="AV249" s="14" t="s">
        <v>82</v>
      </c>
      <c r="AW249" s="14" t="s">
        <v>33</v>
      </c>
      <c r="AX249" s="14" t="s">
        <v>72</v>
      </c>
      <c r="AY249" s="222" t="s">
        <v>117</v>
      </c>
    </row>
    <row r="250" spans="1:65" s="15" customFormat="1" ht="11.25">
      <c r="B250" s="223"/>
      <c r="C250" s="224"/>
      <c r="D250" s="198" t="s">
        <v>129</v>
      </c>
      <c r="E250" s="225" t="s">
        <v>19</v>
      </c>
      <c r="F250" s="226" t="s">
        <v>132</v>
      </c>
      <c r="G250" s="224"/>
      <c r="H250" s="227">
        <v>75.721000000000004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129</v>
      </c>
      <c r="AU250" s="233" t="s">
        <v>82</v>
      </c>
      <c r="AV250" s="15" t="s">
        <v>125</v>
      </c>
      <c r="AW250" s="15" t="s">
        <v>33</v>
      </c>
      <c r="AX250" s="15" t="s">
        <v>80</v>
      </c>
      <c r="AY250" s="233" t="s">
        <v>117</v>
      </c>
    </row>
    <row r="251" spans="1:65" s="12" customFormat="1" ht="22.9" customHeight="1">
      <c r="B251" s="169"/>
      <c r="C251" s="170"/>
      <c r="D251" s="171" t="s">
        <v>71</v>
      </c>
      <c r="E251" s="183" t="s">
        <v>309</v>
      </c>
      <c r="F251" s="183" t="s">
        <v>310</v>
      </c>
      <c r="G251" s="170"/>
      <c r="H251" s="170"/>
      <c r="I251" s="173"/>
      <c r="J251" s="184">
        <f>BK251</f>
        <v>0</v>
      </c>
      <c r="K251" s="170"/>
      <c r="L251" s="175"/>
      <c r="M251" s="176"/>
      <c r="N251" s="177"/>
      <c r="O251" s="177"/>
      <c r="P251" s="178">
        <f>SUM(P252:P253)</f>
        <v>0</v>
      </c>
      <c r="Q251" s="177"/>
      <c r="R251" s="178">
        <f>SUM(R252:R253)</f>
        <v>0</v>
      </c>
      <c r="S251" s="177"/>
      <c r="T251" s="179">
        <f>SUM(T252:T253)</f>
        <v>0</v>
      </c>
      <c r="AR251" s="180" t="s">
        <v>80</v>
      </c>
      <c r="AT251" s="181" t="s">
        <v>71</v>
      </c>
      <c r="AU251" s="181" t="s">
        <v>80</v>
      </c>
      <c r="AY251" s="180" t="s">
        <v>117</v>
      </c>
      <c r="BK251" s="182">
        <f>SUM(BK252:BK253)</f>
        <v>0</v>
      </c>
    </row>
    <row r="252" spans="1:65" s="2" customFormat="1" ht="24" customHeight="1">
      <c r="A252" s="36"/>
      <c r="B252" s="37"/>
      <c r="C252" s="185" t="s">
        <v>311</v>
      </c>
      <c r="D252" s="185" t="s">
        <v>120</v>
      </c>
      <c r="E252" s="186" t="s">
        <v>312</v>
      </c>
      <c r="F252" s="187" t="s">
        <v>313</v>
      </c>
      <c r="G252" s="188" t="s">
        <v>204</v>
      </c>
      <c r="H252" s="189">
        <v>9.8770000000000007</v>
      </c>
      <c r="I252" s="190"/>
      <c r="J252" s="191">
        <f>ROUND(I252*H252,2)</f>
        <v>0</v>
      </c>
      <c r="K252" s="187" t="s">
        <v>124</v>
      </c>
      <c r="L252" s="41"/>
      <c r="M252" s="192" t="s">
        <v>19</v>
      </c>
      <c r="N252" s="193" t="s">
        <v>43</v>
      </c>
      <c r="O252" s="66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6" t="s">
        <v>125</v>
      </c>
      <c r="AT252" s="196" t="s">
        <v>120</v>
      </c>
      <c r="AU252" s="196" t="s">
        <v>82</v>
      </c>
      <c r="AY252" s="19" t="s">
        <v>117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9" t="s">
        <v>80</v>
      </c>
      <c r="BK252" s="197">
        <f>ROUND(I252*H252,2)</f>
        <v>0</v>
      </c>
      <c r="BL252" s="19" t="s">
        <v>125</v>
      </c>
      <c r="BM252" s="196" t="s">
        <v>314</v>
      </c>
    </row>
    <row r="253" spans="1:65" s="2" customFormat="1" ht="29.25">
      <c r="A253" s="36"/>
      <c r="B253" s="37"/>
      <c r="C253" s="38"/>
      <c r="D253" s="198" t="s">
        <v>127</v>
      </c>
      <c r="E253" s="38"/>
      <c r="F253" s="199" t="s">
        <v>315</v>
      </c>
      <c r="G253" s="38"/>
      <c r="H253" s="38"/>
      <c r="I253" s="106"/>
      <c r="J253" s="38"/>
      <c r="K253" s="38"/>
      <c r="L253" s="41"/>
      <c r="M253" s="200"/>
      <c r="N253" s="201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127</v>
      </c>
      <c r="AU253" s="19" t="s">
        <v>82</v>
      </c>
    </row>
    <row r="254" spans="1:65" s="12" customFormat="1" ht="25.9" customHeight="1">
      <c r="B254" s="169"/>
      <c r="C254" s="170"/>
      <c r="D254" s="171" t="s">
        <v>71</v>
      </c>
      <c r="E254" s="172" t="s">
        <v>262</v>
      </c>
      <c r="F254" s="172" t="s">
        <v>316</v>
      </c>
      <c r="G254" s="170"/>
      <c r="H254" s="170"/>
      <c r="I254" s="173"/>
      <c r="J254" s="174">
        <f>BK254</f>
        <v>0</v>
      </c>
      <c r="K254" s="170"/>
      <c r="L254" s="175"/>
      <c r="M254" s="176"/>
      <c r="N254" s="177"/>
      <c r="O254" s="177"/>
      <c r="P254" s="178">
        <f>P255</f>
        <v>0</v>
      </c>
      <c r="Q254" s="177"/>
      <c r="R254" s="178">
        <f>R255</f>
        <v>4.4274999999999999E-5</v>
      </c>
      <c r="S254" s="177"/>
      <c r="T254" s="179">
        <f>T255</f>
        <v>0</v>
      </c>
      <c r="AR254" s="180" t="s">
        <v>171</v>
      </c>
      <c r="AT254" s="181" t="s">
        <v>71</v>
      </c>
      <c r="AU254" s="181" t="s">
        <v>72</v>
      </c>
      <c r="AY254" s="180" t="s">
        <v>117</v>
      </c>
      <c r="BK254" s="182">
        <f>BK255</f>
        <v>0</v>
      </c>
    </row>
    <row r="255" spans="1:65" s="12" customFormat="1" ht="22.9" customHeight="1">
      <c r="B255" s="169"/>
      <c r="C255" s="170"/>
      <c r="D255" s="171" t="s">
        <v>71</v>
      </c>
      <c r="E255" s="183" t="s">
        <v>317</v>
      </c>
      <c r="F255" s="183" t="s">
        <v>318</v>
      </c>
      <c r="G255" s="170"/>
      <c r="H255" s="170"/>
      <c r="I255" s="173"/>
      <c r="J255" s="184">
        <f>BK255</f>
        <v>0</v>
      </c>
      <c r="K255" s="170"/>
      <c r="L255" s="175"/>
      <c r="M255" s="176"/>
      <c r="N255" s="177"/>
      <c r="O255" s="177"/>
      <c r="P255" s="178">
        <f>SUM(P256:P259)</f>
        <v>0</v>
      </c>
      <c r="Q255" s="177"/>
      <c r="R255" s="178">
        <f>SUM(R256:R259)</f>
        <v>4.4274999999999999E-5</v>
      </c>
      <c r="S255" s="177"/>
      <c r="T255" s="179">
        <f>SUM(T256:T259)</f>
        <v>0</v>
      </c>
      <c r="AR255" s="180" t="s">
        <v>171</v>
      </c>
      <c r="AT255" s="181" t="s">
        <v>71</v>
      </c>
      <c r="AU255" s="181" t="s">
        <v>80</v>
      </c>
      <c r="AY255" s="180" t="s">
        <v>117</v>
      </c>
      <c r="BK255" s="182">
        <f>SUM(BK256:BK259)</f>
        <v>0</v>
      </c>
    </row>
    <row r="256" spans="1:65" s="2" customFormat="1" ht="16.5" customHeight="1">
      <c r="A256" s="36"/>
      <c r="B256" s="37"/>
      <c r="C256" s="185" t="s">
        <v>319</v>
      </c>
      <c r="D256" s="185" t="s">
        <v>120</v>
      </c>
      <c r="E256" s="186" t="s">
        <v>320</v>
      </c>
      <c r="F256" s="187" t="s">
        <v>321</v>
      </c>
      <c r="G256" s="188" t="s">
        <v>322</v>
      </c>
      <c r="H256" s="189">
        <v>2.3E-2</v>
      </c>
      <c r="I256" s="190"/>
      <c r="J256" s="191">
        <f>ROUND(I256*H256,2)</f>
        <v>0</v>
      </c>
      <c r="K256" s="187" t="s">
        <v>124</v>
      </c>
      <c r="L256" s="41"/>
      <c r="M256" s="192" t="s">
        <v>19</v>
      </c>
      <c r="N256" s="193" t="s">
        <v>43</v>
      </c>
      <c r="O256" s="66"/>
      <c r="P256" s="194">
        <f>O256*H256</f>
        <v>0</v>
      </c>
      <c r="Q256" s="194">
        <v>1.9250000000000001E-3</v>
      </c>
      <c r="R256" s="194">
        <f>Q256*H256</f>
        <v>4.4274999999999999E-5</v>
      </c>
      <c r="S256" s="194">
        <v>0</v>
      </c>
      <c r="T256" s="19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6" t="s">
        <v>323</v>
      </c>
      <c r="AT256" s="196" t="s">
        <v>120</v>
      </c>
      <c r="AU256" s="196" t="s">
        <v>82</v>
      </c>
      <c r="AY256" s="19" t="s">
        <v>117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9" t="s">
        <v>80</v>
      </c>
      <c r="BK256" s="197">
        <f>ROUND(I256*H256,2)</f>
        <v>0</v>
      </c>
      <c r="BL256" s="19" t="s">
        <v>323</v>
      </c>
      <c r="BM256" s="196" t="s">
        <v>324</v>
      </c>
    </row>
    <row r="257" spans="1:65" s="2" customFormat="1" ht="68.25">
      <c r="A257" s="36"/>
      <c r="B257" s="37"/>
      <c r="C257" s="38"/>
      <c r="D257" s="198" t="s">
        <v>127</v>
      </c>
      <c r="E257" s="38"/>
      <c r="F257" s="199" t="s">
        <v>325</v>
      </c>
      <c r="G257" s="38"/>
      <c r="H257" s="38"/>
      <c r="I257" s="106"/>
      <c r="J257" s="38"/>
      <c r="K257" s="38"/>
      <c r="L257" s="41"/>
      <c r="M257" s="200"/>
      <c r="N257" s="201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127</v>
      </c>
      <c r="AU257" s="19" t="s">
        <v>82</v>
      </c>
    </row>
    <row r="258" spans="1:65" s="14" customFormat="1" ht="11.25">
      <c r="B258" s="212"/>
      <c r="C258" s="213"/>
      <c r="D258" s="198" t="s">
        <v>129</v>
      </c>
      <c r="E258" s="214" t="s">
        <v>19</v>
      </c>
      <c r="F258" s="215" t="s">
        <v>326</v>
      </c>
      <c r="G258" s="213"/>
      <c r="H258" s="216">
        <v>2.3E-2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129</v>
      </c>
      <c r="AU258" s="222" t="s">
        <v>82</v>
      </c>
      <c r="AV258" s="14" t="s">
        <v>82</v>
      </c>
      <c r="AW258" s="14" t="s">
        <v>33</v>
      </c>
      <c r="AX258" s="14" t="s">
        <v>72</v>
      </c>
      <c r="AY258" s="222" t="s">
        <v>117</v>
      </c>
    </row>
    <row r="259" spans="1:65" s="15" customFormat="1" ht="11.25">
      <c r="B259" s="223"/>
      <c r="C259" s="224"/>
      <c r="D259" s="198" t="s">
        <v>129</v>
      </c>
      <c r="E259" s="225" t="s">
        <v>19</v>
      </c>
      <c r="F259" s="226" t="s">
        <v>132</v>
      </c>
      <c r="G259" s="224"/>
      <c r="H259" s="227">
        <v>2.3E-2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129</v>
      </c>
      <c r="AU259" s="233" t="s">
        <v>82</v>
      </c>
      <c r="AV259" s="15" t="s">
        <v>125</v>
      </c>
      <c r="AW259" s="15" t="s">
        <v>33</v>
      </c>
      <c r="AX259" s="15" t="s">
        <v>80</v>
      </c>
      <c r="AY259" s="233" t="s">
        <v>117</v>
      </c>
    </row>
    <row r="260" spans="1:65" s="12" customFormat="1" ht="25.9" customHeight="1">
      <c r="B260" s="169"/>
      <c r="C260" s="170"/>
      <c r="D260" s="171" t="s">
        <v>71</v>
      </c>
      <c r="E260" s="172" t="s">
        <v>327</v>
      </c>
      <c r="F260" s="172" t="s">
        <v>328</v>
      </c>
      <c r="G260" s="170"/>
      <c r="H260" s="170"/>
      <c r="I260" s="173"/>
      <c r="J260" s="174">
        <f>BK260</f>
        <v>0</v>
      </c>
      <c r="K260" s="170"/>
      <c r="L260" s="175"/>
      <c r="M260" s="176"/>
      <c r="N260" s="177"/>
      <c r="O260" s="177"/>
      <c r="P260" s="178">
        <f>P261+P270</f>
        <v>0</v>
      </c>
      <c r="Q260" s="177"/>
      <c r="R260" s="178">
        <f>R261+R270</f>
        <v>0</v>
      </c>
      <c r="S260" s="177"/>
      <c r="T260" s="179">
        <f>T261+T270</f>
        <v>0</v>
      </c>
      <c r="AR260" s="180" t="s">
        <v>151</v>
      </c>
      <c r="AT260" s="181" t="s">
        <v>71</v>
      </c>
      <c r="AU260" s="181" t="s">
        <v>72</v>
      </c>
      <c r="AY260" s="180" t="s">
        <v>117</v>
      </c>
      <c r="BK260" s="182">
        <f>BK261+BK270</f>
        <v>0</v>
      </c>
    </row>
    <row r="261" spans="1:65" s="12" customFormat="1" ht="22.9" customHeight="1">
      <c r="B261" s="169"/>
      <c r="C261" s="170"/>
      <c r="D261" s="171" t="s">
        <v>71</v>
      </c>
      <c r="E261" s="183" t="s">
        <v>329</v>
      </c>
      <c r="F261" s="183" t="s">
        <v>330</v>
      </c>
      <c r="G261" s="170"/>
      <c r="H261" s="170"/>
      <c r="I261" s="173"/>
      <c r="J261" s="184">
        <f>BK261</f>
        <v>0</v>
      </c>
      <c r="K261" s="170"/>
      <c r="L261" s="175"/>
      <c r="M261" s="176"/>
      <c r="N261" s="177"/>
      <c r="O261" s="177"/>
      <c r="P261" s="178">
        <f>SUM(P262:P269)</f>
        <v>0</v>
      </c>
      <c r="Q261" s="177"/>
      <c r="R261" s="178">
        <f>SUM(R262:R269)</f>
        <v>0</v>
      </c>
      <c r="S261" s="177"/>
      <c r="T261" s="179">
        <f>SUM(T262:T269)</f>
        <v>0</v>
      </c>
      <c r="AR261" s="180" t="s">
        <v>151</v>
      </c>
      <c r="AT261" s="181" t="s">
        <v>71</v>
      </c>
      <c r="AU261" s="181" t="s">
        <v>80</v>
      </c>
      <c r="AY261" s="180" t="s">
        <v>117</v>
      </c>
      <c r="BK261" s="182">
        <f>SUM(BK262:BK269)</f>
        <v>0</v>
      </c>
    </row>
    <row r="262" spans="1:65" s="2" customFormat="1" ht="16.5" customHeight="1">
      <c r="A262" s="36"/>
      <c r="B262" s="37"/>
      <c r="C262" s="185" t="s">
        <v>331</v>
      </c>
      <c r="D262" s="185" t="s">
        <v>120</v>
      </c>
      <c r="E262" s="186" t="s">
        <v>332</v>
      </c>
      <c r="F262" s="187" t="s">
        <v>333</v>
      </c>
      <c r="G262" s="188" t="s">
        <v>258</v>
      </c>
      <c r="H262" s="189">
        <v>1</v>
      </c>
      <c r="I262" s="190"/>
      <c r="J262" s="191">
        <f>ROUND(I262*H262,2)</f>
        <v>0</v>
      </c>
      <c r="K262" s="187" t="s">
        <v>124</v>
      </c>
      <c r="L262" s="41"/>
      <c r="M262" s="192" t="s">
        <v>19</v>
      </c>
      <c r="N262" s="193" t="s">
        <v>43</v>
      </c>
      <c r="O262" s="66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6" t="s">
        <v>334</v>
      </c>
      <c r="AT262" s="196" t="s">
        <v>120</v>
      </c>
      <c r="AU262" s="196" t="s">
        <v>82</v>
      </c>
      <c r="AY262" s="19" t="s">
        <v>117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9" t="s">
        <v>80</v>
      </c>
      <c r="BK262" s="197">
        <f>ROUND(I262*H262,2)</f>
        <v>0</v>
      </c>
      <c r="BL262" s="19" t="s">
        <v>334</v>
      </c>
      <c r="BM262" s="196" t="s">
        <v>335</v>
      </c>
    </row>
    <row r="263" spans="1:65" s="14" customFormat="1" ht="11.25">
      <c r="B263" s="212"/>
      <c r="C263" s="213"/>
      <c r="D263" s="198" t="s">
        <v>129</v>
      </c>
      <c r="E263" s="214" t="s">
        <v>19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129</v>
      </c>
      <c r="AU263" s="222" t="s">
        <v>82</v>
      </c>
      <c r="AV263" s="14" t="s">
        <v>82</v>
      </c>
      <c r="AW263" s="14" t="s">
        <v>33</v>
      </c>
      <c r="AX263" s="14" t="s">
        <v>72</v>
      </c>
      <c r="AY263" s="222" t="s">
        <v>117</v>
      </c>
    </row>
    <row r="264" spans="1:65" s="15" customFormat="1" ht="11.25">
      <c r="B264" s="223"/>
      <c r="C264" s="224"/>
      <c r="D264" s="198" t="s">
        <v>129</v>
      </c>
      <c r="E264" s="225" t="s">
        <v>19</v>
      </c>
      <c r="F264" s="226" t="s">
        <v>132</v>
      </c>
      <c r="G264" s="224"/>
      <c r="H264" s="227">
        <v>1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129</v>
      </c>
      <c r="AU264" s="233" t="s">
        <v>82</v>
      </c>
      <c r="AV264" s="15" t="s">
        <v>125</v>
      </c>
      <c r="AW264" s="15" t="s">
        <v>33</v>
      </c>
      <c r="AX264" s="15" t="s">
        <v>80</v>
      </c>
      <c r="AY264" s="233" t="s">
        <v>117</v>
      </c>
    </row>
    <row r="265" spans="1:65" s="2" customFormat="1" ht="16.5" customHeight="1">
      <c r="A265" s="36"/>
      <c r="B265" s="37"/>
      <c r="C265" s="185" t="s">
        <v>336</v>
      </c>
      <c r="D265" s="185" t="s">
        <v>120</v>
      </c>
      <c r="E265" s="186" t="s">
        <v>337</v>
      </c>
      <c r="F265" s="187" t="s">
        <v>338</v>
      </c>
      <c r="G265" s="188" t="s">
        <v>339</v>
      </c>
      <c r="H265" s="189">
        <v>20</v>
      </c>
      <c r="I265" s="190"/>
      <c r="J265" s="191">
        <f>ROUND(I265*H265,2)</f>
        <v>0</v>
      </c>
      <c r="K265" s="187" t="s">
        <v>124</v>
      </c>
      <c r="L265" s="41"/>
      <c r="M265" s="192" t="s">
        <v>19</v>
      </c>
      <c r="N265" s="193" t="s">
        <v>43</v>
      </c>
      <c r="O265" s="66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6" t="s">
        <v>334</v>
      </c>
      <c r="AT265" s="196" t="s">
        <v>120</v>
      </c>
      <c r="AU265" s="196" t="s">
        <v>82</v>
      </c>
      <c r="AY265" s="19" t="s">
        <v>117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9" t="s">
        <v>80</v>
      </c>
      <c r="BK265" s="197">
        <f>ROUND(I265*H265,2)</f>
        <v>0</v>
      </c>
      <c r="BL265" s="19" t="s">
        <v>334</v>
      </c>
      <c r="BM265" s="196" t="s">
        <v>340</v>
      </c>
    </row>
    <row r="266" spans="1:65" s="14" customFormat="1" ht="11.25">
      <c r="B266" s="212"/>
      <c r="C266" s="213"/>
      <c r="D266" s="198" t="s">
        <v>129</v>
      </c>
      <c r="E266" s="214" t="s">
        <v>19</v>
      </c>
      <c r="F266" s="215" t="s">
        <v>341</v>
      </c>
      <c r="G266" s="213"/>
      <c r="H266" s="216">
        <v>20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129</v>
      </c>
      <c r="AU266" s="222" t="s">
        <v>82</v>
      </c>
      <c r="AV266" s="14" t="s">
        <v>82</v>
      </c>
      <c r="AW266" s="14" t="s">
        <v>33</v>
      </c>
      <c r="AX266" s="14" t="s">
        <v>72</v>
      </c>
      <c r="AY266" s="222" t="s">
        <v>117</v>
      </c>
    </row>
    <row r="267" spans="1:65" s="15" customFormat="1" ht="11.25">
      <c r="B267" s="223"/>
      <c r="C267" s="224"/>
      <c r="D267" s="198" t="s">
        <v>129</v>
      </c>
      <c r="E267" s="225" t="s">
        <v>19</v>
      </c>
      <c r="F267" s="226" t="s">
        <v>132</v>
      </c>
      <c r="G267" s="224"/>
      <c r="H267" s="227">
        <v>20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129</v>
      </c>
      <c r="AU267" s="233" t="s">
        <v>82</v>
      </c>
      <c r="AV267" s="15" t="s">
        <v>125</v>
      </c>
      <c r="AW267" s="15" t="s">
        <v>33</v>
      </c>
      <c r="AX267" s="15" t="s">
        <v>80</v>
      </c>
      <c r="AY267" s="233" t="s">
        <v>117</v>
      </c>
    </row>
    <row r="268" spans="1:65" s="2" customFormat="1" ht="16.5" customHeight="1">
      <c r="A268" s="36"/>
      <c r="B268" s="37"/>
      <c r="C268" s="185" t="s">
        <v>342</v>
      </c>
      <c r="D268" s="185" t="s">
        <v>120</v>
      </c>
      <c r="E268" s="186" t="s">
        <v>343</v>
      </c>
      <c r="F268" s="187" t="s">
        <v>344</v>
      </c>
      <c r="G268" s="188" t="s">
        <v>258</v>
      </c>
      <c r="H268" s="189">
        <v>1</v>
      </c>
      <c r="I268" s="190"/>
      <c r="J268" s="191">
        <f>ROUND(I268*H268,2)</f>
        <v>0</v>
      </c>
      <c r="K268" s="187" t="s">
        <v>124</v>
      </c>
      <c r="L268" s="41"/>
      <c r="M268" s="192" t="s">
        <v>19</v>
      </c>
      <c r="N268" s="193" t="s">
        <v>43</v>
      </c>
      <c r="O268" s="66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6" t="s">
        <v>334</v>
      </c>
      <c r="AT268" s="196" t="s">
        <v>120</v>
      </c>
      <c r="AU268" s="196" t="s">
        <v>82</v>
      </c>
      <c r="AY268" s="19" t="s">
        <v>117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9" t="s">
        <v>80</v>
      </c>
      <c r="BK268" s="197">
        <f>ROUND(I268*H268,2)</f>
        <v>0</v>
      </c>
      <c r="BL268" s="19" t="s">
        <v>334</v>
      </c>
      <c r="BM268" s="196" t="s">
        <v>345</v>
      </c>
    </row>
    <row r="269" spans="1:65" s="14" customFormat="1" ht="11.25">
      <c r="B269" s="212"/>
      <c r="C269" s="213"/>
      <c r="D269" s="198" t="s">
        <v>129</v>
      </c>
      <c r="E269" s="214" t="s">
        <v>19</v>
      </c>
      <c r="F269" s="215" t="s">
        <v>80</v>
      </c>
      <c r="G269" s="213"/>
      <c r="H269" s="216">
        <v>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129</v>
      </c>
      <c r="AU269" s="222" t="s">
        <v>82</v>
      </c>
      <c r="AV269" s="14" t="s">
        <v>82</v>
      </c>
      <c r="AW269" s="14" t="s">
        <v>33</v>
      </c>
      <c r="AX269" s="14" t="s">
        <v>80</v>
      </c>
      <c r="AY269" s="222" t="s">
        <v>117</v>
      </c>
    </row>
    <row r="270" spans="1:65" s="12" customFormat="1" ht="22.9" customHeight="1">
      <c r="B270" s="169"/>
      <c r="C270" s="170"/>
      <c r="D270" s="171" t="s">
        <v>71</v>
      </c>
      <c r="E270" s="183" t="s">
        <v>346</v>
      </c>
      <c r="F270" s="183" t="s">
        <v>347</v>
      </c>
      <c r="G270" s="170"/>
      <c r="H270" s="170"/>
      <c r="I270" s="173"/>
      <c r="J270" s="184">
        <f>BK270</f>
        <v>0</v>
      </c>
      <c r="K270" s="170"/>
      <c r="L270" s="175"/>
      <c r="M270" s="176"/>
      <c r="N270" s="177"/>
      <c r="O270" s="177"/>
      <c r="P270" s="178">
        <f>SUM(P271:P273)</f>
        <v>0</v>
      </c>
      <c r="Q270" s="177"/>
      <c r="R270" s="178">
        <f>SUM(R271:R273)</f>
        <v>0</v>
      </c>
      <c r="S270" s="177"/>
      <c r="T270" s="179">
        <f>SUM(T271:T273)</f>
        <v>0</v>
      </c>
      <c r="AR270" s="180" t="s">
        <v>151</v>
      </c>
      <c r="AT270" s="181" t="s">
        <v>71</v>
      </c>
      <c r="AU270" s="181" t="s">
        <v>80</v>
      </c>
      <c r="AY270" s="180" t="s">
        <v>117</v>
      </c>
      <c r="BK270" s="182">
        <f>SUM(BK271:BK273)</f>
        <v>0</v>
      </c>
    </row>
    <row r="271" spans="1:65" s="2" customFormat="1" ht="16.5" customHeight="1">
      <c r="A271" s="36"/>
      <c r="B271" s="37"/>
      <c r="C271" s="185" t="s">
        <v>348</v>
      </c>
      <c r="D271" s="185" t="s">
        <v>120</v>
      </c>
      <c r="E271" s="186" t="s">
        <v>349</v>
      </c>
      <c r="F271" s="187" t="s">
        <v>350</v>
      </c>
      <c r="G271" s="188" t="s">
        <v>258</v>
      </c>
      <c r="H271" s="189">
        <v>1</v>
      </c>
      <c r="I271" s="190"/>
      <c r="J271" s="191">
        <f>ROUND(I271*H271,2)</f>
        <v>0</v>
      </c>
      <c r="K271" s="187" t="s">
        <v>124</v>
      </c>
      <c r="L271" s="41"/>
      <c r="M271" s="192" t="s">
        <v>19</v>
      </c>
      <c r="N271" s="193" t="s">
        <v>43</v>
      </c>
      <c r="O271" s="66"/>
      <c r="P271" s="194">
        <f>O271*H271</f>
        <v>0</v>
      </c>
      <c r="Q271" s="194">
        <v>0</v>
      </c>
      <c r="R271" s="194">
        <f>Q271*H271</f>
        <v>0</v>
      </c>
      <c r="S271" s="194">
        <v>0</v>
      </c>
      <c r="T271" s="19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6" t="s">
        <v>334</v>
      </c>
      <c r="AT271" s="196" t="s">
        <v>120</v>
      </c>
      <c r="AU271" s="196" t="s">
        <v>82</v>
      </c>
      <c r="AY271" s="19" t="s">
        <v>117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9" t="s">
        <v>80</v>
      </c>
      <c r="BK271" s="197">
        <f>ROUND(I271*H271,2)</f>
        <v>0</v>
      </c>
      <c r="BL271" s="19" t="s">
        <v>334</v>
      </c>
      <c r="BM271" s="196" t="s">
        <v>351</v>
      </c>
    </row>
    <row r="272" spans="1:65" s="14" customFormat="1" ht="11.25">
      <c r="B272" s="212"/>
      <c r="C272" s="213"/>
      <c r="D272" s="198" t="s">
        <v>129</v>
      </c>
      <c r="E272" s="214" t="s">
        <v>19</v>
      </c>
      <c r="F272" s="215" t="s">
        <v>352</v>
      </c>
      <c r="G272" s="213"/>
      <c r="H272" s="216">
        <v>1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129</v>
      </c>
      <c r="AU272" s="222" t="s">
        <v>82</v>
      </c>
      <c r="AV272" s="14" t="s">
        <v>82</v>
      </c>
      <c r="AW272" s="14" t="s">
        <v>33</v>
      </c>
      <c r="AX272" s="14" t="s">
        <v>72</v>
      </c>
      <c r="AY272" s="222" t="s">
        <v>117</v>
      </c>
    </row>
    <row r="273" spans="1:51" s="15" customFormat="1" ht="11.25">
      <c r="B273" s="223"/>
      <c r="C273" s="224"/>
      <c r="D273" s="198" t="s">
        <v>129</v>
      </c>
      <c r="E273" s="225" t="s">
        <v>19</v>
      </c>
      <c r="F273" s="226" t="s">
        <v>132</v>
      </c>
      <c r="G273" s="224"/>
      <c r="H273" s="227">
        <v>1</v>
      </c>
      <c r="I273" s="228"/>
      <c r="J273" s="224"/>
      <c r="K273" s="224"/>
      <c r="L273" s="229"/>
      <c r="M273" s="255"/>
      <c r="N273" s="256"/>
      <c r="O273" s="256"/>
      <c r="P273" s="256"/>
      <c r="Q273" s="256"/>
      <c r="R273" s="256"/>
      <c r="S273" s="256"/>
      <c r="T273" s="257"/>
      <c r="AT273" s="233" t="s">
        <v>129</v>
      </c>
      <c r="AU273" s="233" t="s">
        <v>82</v>
      </c>
      <c r="AV273" s="15" t="s">
        <v>125</v>
      </c>
      <c r="AW273" s="15" t="s">
        <v>33</v>
      </c>
      <c r="AX273" s="15" t="s">
        <v>80</v>
      </c>
      <c r="AY273" s="233" t="s">
        <v>117</v>
      </c>
    </row>
    <row r="274" spans="1:51" s="2" customFormat="1" ht="6.95" customHeight="1">
      <c r="A274" s="36"/>
      <c r="B274" s="49"/>
      <c r="C274" s="50"/>
      <c r="D274" s="50"/>
      <c r="E274" s="50"/>
      <c r="F274" s="50"/>
      <c r="G274" s="50"/>
      <c r="H274" s="50"/>
      <c r="I274" s="134"/>
      <c r="J274" s="50"/>
      <c r="K274" s="50"/>
      <c r="L274" s="41"/>
      <c r="M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</sheetData>
  <sheetProtection algorithmName="SHA-512" hashValue="I3pki34AXPUrypqLAL+iloTcVmro1yHqngLwKc6WlZ9rSUE/La+zaXxfUGVjO8Z8aGsL3I0E+XJ2i+FbM/sVmA==" saltValue="dWoqvT23+JMRHC0o3fGeTrdF+WOSPViYkNu6xfl4gecXsRt9B5CMYgqY2U4rkA+Q9Y9OAa7OWlQam8Ma4Q16LA==" spinCount="100000" sheet="1" objects="1" scenarios="1" formatColumns="0" formatRows="0" autoFilter="0"/>
  <autoFilter ref="C89:K273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7" customFormat="1" ht="45" customHeight="1">
      <c r="B3" s="262"/>
      <c r="C3" s="389" t="s">
        <v>353</v>
      </c>
      <c r="D3" s="389"/>
      <c r="E3" s="389"/>
      <c r="F3" s="389"/>
      <c r="G3" s="389"/>
      <c r="H3" s="389"/>
      <c r="I3" s="389"/>
      <c r="J3" s="389"/>
      <c r="K3" s="263"/>
    </row>
    <row r="4" spans="2:11" s="1" customFormat="1" ht="25.5" customHeight="1">
      <c r="B4" s="264"/>
      <c r="C4" s="393" t="s">
        <v>354</v>
      </c>
      <c r="D4" s="393"/>
      <c r="E4" s="393"/>
      <c r="F4" s="393"/>
      <c r="G4" s="393"/>
      <c r="H4" s="393"/>
      <c r="I4" s="393"/>
      <c r="J4" s="393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1" t="s">
        <v>355</v>
      </c>
      <c r="D6" s="391"/>
      <c r="E6" s="391"/>
      <c r="F6" s="391"/>
      <c r="G6" s="391"/>
      <c r="H6" s="391"/>
      <c r="I6" s="391"/>
      <c r="J6" s="391"/>
      <c r="K6" s="265"/>
    </row>
    <row r="7" spans="2:11" s="1" customFormat="1" ht="15" customHeight="1">
      <c r="B7" s="268"/>
      <c r="C7" s="391" t="s">
        <v>356</v>
      </c>
      <c r="D7" s="391"/>
      <c r="E7" s="391"/>
      <c r="F7" s="391"/>
      <c r="G7" s="391"/>
      <c r="H7" s="391"/>
      <c r="I7" s="391"/>
      <c r="J7" s="391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1" t="s">
        <v>357</v>
      </c>
      <c r="D9" s="391"/>
      <c r="E9" s="391"/>
      <c r="F9" s="391"/>
      <c r="G9" s="391"/>
      <c r="H9" s="391"/>
      <c r="I9" s="391"/>
      <c r="J9" s="391"/>
      <c r="K9" s="265"/>
    </row>
    <row r="10" spans="2:11" s="1" customFormat="1" ht="15" customHeight="1">
      <c r="B10" s="268"/>
      <c r="C10" s="267"/>
      <c r="D10" s="391" t="s">
        <v>358</v>
      </c>
      <c r="E10" s="391"/>
      <c r="F10" s="391"/>
      <c r="G10" s="391"/>
      <c r="H10" s="391"/>
      <c r="I10" s="391"/>
      <c r="J10" s="391"/>
      <c r="K10" s="265"/>
    </row>
    <row r="11" spans="2:11" s="1" customFormat="1" ht="15" customHeight="1">
      <c r="B11" s="268"/>
      <c r="C11" s="269"/>
      <c r="D11" s="391" t="s">
        <v>359</v>
      </c>
      <c r="E11" s="391"/>
      <c r="F11" s="391"/>
      <c r="G11" s="391"/>
      <c r="H11" s="391"/>
      <c r="I11" s="391"/>
      <c r="J11" s="391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360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1" t="s">
        <v>361</v>
      </c>
      <c r="E15" s="391"/>
      <c r="F15" s="391"/>
      <c r="G15" s="391"/>
      <c r="H15" s="391"/>
      <c r="I15" s="391"/>
      <c r="J15" s="391"/>
      <c r="K15" s="265"/>
    </row>
    <row r="16" spans="2:11" s="1" customFormat="1" ht="15" customHeight="1">
      <c r="B16" s="268"/>
      <c r="C16" s="269"/>
      <c r="D16" s="391" t="s">
        <v>362</v>
      </c>
      <c r="E16" s="391"/>
      <c r="F16" s="391"/>
      <c r="G16" s="391"/>
      <c r="H16" s="391"/>
      <c r="I16" s="391"/>
      <c r="J16" s="391"/>
      <c r="K16" s="265"/>
    </row>
    <row r="17" spans="2:11" s="1" customFormat="1" ht="15" customHeight="1">
      <c r="B17" s="268"/>
      <c r="C17" s="269"/>
      <c r="D17" s="391" t="s">
        <v>363</v>
      </c>
      <c r="E17" s="391"/>
      <c r="F17" s="391"/>
      <c r="G17" s="391"/>
      <c r="H17" s="391"/>
      <c r="I17" s="391"/>
      <c r="J17" s="391"/>
      <c r="K17" s="265"/>
    </row>
    <row r="18" spans="2:11" s="1" customFormat="1" ht="15" customHeight="1">
      <c r="B18" s="268"/>
      <c r="C18" s="269"/>
      <c r="D18" s="269"/>
      <c r="E18" s="271" t="s">
        <v>79</v>
      </c>
      <c r="F18" s="391" t="s">
        <v>364</v>
      </c>
      <c r="G18" s="391"/>
      <c r="H18" s="391"/>
      <c r="I18" s="391"/>
      <c r="J18" s="391"/>
      <c r="K18" s="265"/>
    </row>
    <row r="19" spans="2:11" s="1" customFormat="1" ht="15" customHeight="1">
      <c r="B19" s="268"/>
      <c r="C19" s="269"/>
      <c r="D19" s="269"/>
      <c r="E19" s="271" t="s">
        <v>365</v>
      </c>
      <c r="F19" s="391" t="s">
        <v>366</v>
      </c>
      <c r="G19" s="391"/>
      <c r="H19" s="391"/>
      <c r="I19" s="391"/>
      <c r="J19" s="391"/>
      <c r="K19" s="265"/>
    </row>
    <row r="20" spans="2:11" s="1" customFormat="1" ht="15" customHeight="1">
      <c r="B20" s="268"/>
      <c r="C20" s="269"/>
      <c r="D20" s="269"/>
      <c r="E20" s="271" t="s">
        <v>367</v>
      </c>
      <c r="F20" s="391" t="s">
        <v>368</v>
      </c>
      <c r="G20" s="391"/>
      <c r="H20" s="391"/>
      <c r="I20" s="391"/>
      <c r="J20" s="391"/>
      <c r="K20" s="265"/>
    </row>
    <row r="21" spans="2:11" s="1" customFormat="1" ht="15" customHeight="1">
      <c r="B21" s="268"/>
      <c r="C21" s="269"/>
      <c r="D21" s="269"/>
      <c r="E21" s="271" t="s">
        <v>369</v>
      </c>
      <c r="F21" s="391" t="s">
        <v>370</v>
      </c>
      <c r="G21" s="391"/>
      <c r="H21" s="391"/>
      <c r="I21" s="391"/>
      <c r="J21" s="391"/>
      <c r="K21" s="265"/>
    </row>
    <row r="22" spans="2:11" s="1" customFormat="1" ht="15" customHeight="1">
      <c r="B22" s="268"/>
      <c r="C22" s="269"/>
      <c r="D22" s="269"/>
      <c r="E22" s="271" t="s">
        <v>371</v>
      </c>
      <c r="F22" s="391" t="s">
        <v>372</v>
      </c>
      <c r="G22" s="391"/>
      <c r="H22" s="391"/>
      <c r="I22" s="391"/>
      <c r="J22" s="391"/>
      <c r="K22" s="265"/>
    </row>
    <row r="23" spans="2:11" s="1" customFormat="1" ht="15" customHeight="1">
      <c r="B23" s="268"/>
      <c r="C23" s="269"/>
      <c r="D23" s="269"/>
      <c r="E23" s="271" t="s">
        <v>373</v>
      </c>
      <c r="F23" s="391" t="s">
        <v>374</v>
      </c>
      <c r="G23" s="391"/>
      <c r="H23" s="391"/>
      <c r="I23" s="391"/>
      <c r="J23" s="391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1" t="s">
        <v>375</v>
      </c>
      <c r="D25" s="391"/>
      <c r="E25" s="391"/>
      <c r="F25" s="391"/>
      <c r="G25" s="391"/>
      <c r="H25" s="391"/>
      <c r="I25" s="391"/>
      <c r="J25" s="391"/>
      <c r="K25" s="265"/>
    </row>
    <row r="26" spans="2:11" s="1" customFormat="1" ht="15" customHeight="1">
      <c r="B26" s="268"/>
      <c r="C26" s="391" t="s">
        <v>376</v>
      </c>
      <c r="D26" s="391"/>
      <c r="E26" s="391"/>
      <c r="F26" s="391"/>
      <c r="G26" s="391"/>
      <c r="H26" s="391"/>
      <c r="I26" s="391"/>
      <c r="J26" s="391"/>
      <c r="K26" s="265"/>
    </row>
    <row r="27" spans="2:11" s="1" customFormat="1" ht="15" customHeight="1">
      <c r="B27" s="268"/>
      <c r="C27" s="267"/>
      <c r="D27" s="391" t="s">
        <v>377</v>
      </c>
      <c r="E27" s="391"/>
      <c r="F27" s="391"/>
      <c r="G27" s="391"/>
      <c r="H27" s="391"/>
      <c r="I27" s="391"/>
      <c r="J27" s="391"/>
      <c r="K27" s="265"/>
    </row>
    <row r="28" spans="2:11" s="1" customFormat="1" ht="15" customHeight="1">
      <c r="B28" s="268"/>
      <c r="C28" s="269"/>
      <c r="D28" s="391" t="s">
        <v>378</v>
      </c>
      <c r="E28" s="391"/>
      <c r="F28" s="391"/>
      <c r="G28" s="391"/>
      <c r="H28" s="391"/>
      <c r="I28" s="391"/>
      <c r="J28" s="391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1" t="s">
        <v>379</v>
      </c>
      <c r="E30" s="391"/>
      <c r="F30" s="391"/>
      <c r="G30" s="391"/>
      <c r="H30" s="391"/>
      <c r="I30" s="391"/>
      <c r="J30" s="391"/>
      <c r="K30" s="265"/>
    </row>
    <row r="31" spans="2:11" s="1" customFormat="1" ht="15" customHeight="1">
      <c r="B31" s="268"/>
      <c r="C31" s="269"/>
      <c r="D31" s="391" t="s">
        <v>380</v>
      </c>
      <c r="E31" s="391"/>
      <c r="F31" s="391"/>
      <c r="G31" s="391"/>
      <c r="H31" s="391"/>
      <c r="I31" s="391"/>
      <c r="J31" s="391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1" t="s">
        <v>381</v>
      </c>
      <c r="E33" s="391"/>
      <c r="F33" s="391"/>
      <c r="G33" s="391"/>
      <c r="H33" s="391"/>
      <c r="I33" s="391"/>
      <c r="J33" s="391"/>
      <c r="K33" s="265"/>
    </row>
    <row r="34" spans="2:11" s="1" customFormat="1" ht="15" customHeight="1">
      <c r="B34" s="268"/>
      <c r="C34" s="269"/>
      <c r="D34" s="391" t="s">
        <v>382</v>
      </c>
      <c r="E34" s="391"/>
      <c r="F34" s="391"/>
      <c r="G34" s="391"/>
      <c r="H34" s="391"/>
      <c r="I34" s="391"/>
      <c r="J34" s="391"/>
      <c r="K34" s="265"/>
    </row>
    <row r="35" spans="2:11" s="1" customFormat="1" ht="15" customHeight="1">
      <c r="B35" s="268"/>
      <c r="C35" s="269"/>
      <c r="D35" s="391" t="s">
        <v>383</v>
      </c>
      <c r="E35" s="391"/>
      <c r="F35" s="391"/>
      <c r="G35" s="391"/>
      <c r="H35" s="391"/>
      <c r="I35" s="391"/>
      <c r="J35" s="391"/>
      <c r="K35" s="265"/>
    </row>
    <row r="36" spans="2:11" s="1" customFormat="1" ht="15" customHeight="1">
      <c r="B36" s="268"/>
      <c r="C36" s="269"/>
      <c r="D36" s="267"/>
      <c r="E36" s="270" t="s">
        <v>103</v>
      </c>
      <c r="F36" s="267"/>
      <c r="G36" s="391" t="s">
        <v>384</v>
      </c>
      <c r="H36" s="391"/>
      <c r="I36" s="391"/>
      <c r="J36" s="391"/>
      <c r="K36" s="265"/>
    </row>
    <row r="37" spans="2:11" s="1" customFormat="1" ht="30.75" customHeight="1">
      <c r="B37" s="268"/>
      <c r="C37" s="269"/>
      <c r="D37" s="267"/>
      <c r="E37" s="270" t="s">
        <v>385</v>
      </c>
      <c r="F37" s="267"/>
      <c r="G37" s="391" t="s">
        <v>386</v>
      </c>
      <c r="H37" s="391"/>
      <c r="I37" s="391"/>
      <c r="J37" s="391"/>
      <c r="K37" s="265"/>
    </row>
    <row r="38" spans="2:11" s="1" customFormat="1" ht="15" customHeight="1">
      <c r="B38" s="268"/>
      <c r="C38" s="269"/>
      <c r="D38" s="267"/>
      <c r="E38" s="270" t="s">
        <v>53</v>
      </c>
      <c r="F38" s="267"/>
      <c r="G38" s="391" t="s">
        <v>387</v>
      </c>
      <c r="H38" s="391"/>
      <c r="I38" s="391"/>
      <c r="J38" s="391"/>
      <c r="K38" s="265"/>
    </row>
    <row r="39" spans="2:11" s="1" customFormat="1" ht="15" customHeight="1">
      <c r="B39" s="268"/>
      <c r="C39" s="269"/>
      <c r="D39" s="267"/>
      <c r="E39" s="270" t="s">
        <v>54</v>
      </c>
      <c r="F39" s="267"/>
      <c r="G39" s="391" t="s">
        <v>388</v>
      </c>
      <c r="H39" s="391"/>
      <c r="I39" s="391"/>
      <c r="J39" s="391"/>
      <c r="K39" s="265"/>
    </row>
    <row r="40" spans="2:11" s="1" customFormat="1" ht="15" customHeight="1">
      <c r="B40" s="268"/>
      <c r="C40" s="269"/>
      <c r="D40" s="267"/>
      <c r="E40" s="270" t="s">
        <v>104</v>
      </c>
      <c r="F40" s="267"/>
      <c r="G40" s="391" t="s">
        <v>389</v>
      </c>
      <c r="H40" s="391"/>
      <c r="I40" s="391"/>
      <c r="J40" s="391"/>
      <c r="K40" s="265"/>
    </row>
    <row r="41" spans="2:11" s="1" customFormat="1" ht="15" customHeight="1">
      <c r="B41" s="268"/>
      <c r="C41" s="269"/>
      <c r="D41" s="267"/>
      <c r="E41" s="270" t="s">
        <v>105</v>
      </c>
      <c r="F41" s="267"/>
      <c r="G41" s="391" t="s">
        <v>390</v>
      </c>
      <c r="H41" s="391"/>
      <c r="I41" s="391"/>
      <c r="J41" s="391"/>
      <c r="K41" s="265"/>
    </row>
    <row r="42" spans="2:11" s="1" customFormat="1" ht="15" customHeight="1">
      <c r="B42" s="268"/>
      <c r="C42" s="269"/>
      <c r="D42" s="267"/>
      <c r="E42" s="270" t="s">
        <v>391</v>
      </c>
      <c r="F42" s="267"/>
      <c r="G42" s="391" t="s">
        <v>392</v>
      </c>
      <c r="H42" s="391"/>
      <c r="I42" s="391"/>
      <c r="J42" s="391"/>
      <c r="K42" s="265"/>
    </row>
    <row r="43" spans="2:11" s="1" customFormat="1" ht="15" customHeight="1">
      <c r="B43" s="268"/>
      <c r="C43" s="269"/>
      <c r="D43" s="267"/>
      <c r="E43" s="270"/>
      <c r="F43" s="267"/>
      <c r="G43" s="391" t="s">
        <v>393</v>
      </c>
      <c r="H43" s="391"/>
      <c r="I43" s="391"/>
      <c r="J43" s="391"/>
      <c r="K43" s="265"/>
    </row>
    <row r="44" spans="2:11" s="1" customFormat="1" ht="15" customHeight="1">
      <c r="B44" s="268"/>
      <c r="C44" s="269"/>
      <c r="D44" s="267"/>
      <c r="E44" s="270" t="s">
        <v>394</v>
      </c>
      <c r="F44" s="267"/>
      <c r="G44" s="391" t="s">
        <v>395</v>
      </c>
      <c r="H44" s="391"/>
      <c r="I44" s="391"/>
      <c r="J44" s="391"/>
      <c r="K44" s="265"/>
    </row>
    <row r="45" spans="2:11" s="1" customFormat="1" ht="15" customHeight="1">
      <c r="B45" s="268"/>
      <c r="C45" s="269"/>
      <c r="D45" s="267"/>
      <c r="E45" s="270" t="s">
        <v>107</v>
      </c>
      <c r="F45" s="267"/>
      <c r="G45" s="391" t="s">
        <v>396</v>
      </c>
      <c r="H45" s="391"/>
      <c r="I45" s="391"/>
      <c r="J45" s="391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1" t="s">
        <v>397</v>
      </c>
      <c r="E47" s="391"/>
      <c r="F47" s="391"/>
      <c r="G47" s="391"/>
      <c r="H47" s="391"/>
      <c r="I47" s="391"/>
      <c r="J47" s="391"/>
      <c r="K47" s="265"/>
    </row>
    <row r="48" spans="2:11" s="1" customFormat="1" ht="15" customHeight="1">
      <c r="B48" s="268"/>
      <c r="C48" s="269"/>
      <c r="D48" s="269"/>
      <c r="E48" s="391" t="s">
        <v>398</v>
      </c>
      <c r="F48" s="391"/>
      <c r="G48" s="391"/>
      <c r="H48" s="391"/>
      <c r="I48" s="391"/>
      <c r="J48" s="391"/>
      <c r="K48" s="265"/>
    </row>
    <row r="49" spans="2:11" s="1" customFormat="1" ht="15" customHeight="1">
      <c r="B49" s="268"/>
      <c r="C49" s="269"/>
      <c r="D49" s="269"/>
      <c r="E49" s="391" t="s">
        <v>399</v>
      </c>
      <c r="F49" s="391"/>
      <c r="G49" s="391"/>
      <c r="H49" s="391"/>
      <c r="I49" s="391"/>
      <c r="J49" s="391"/>
      <c r="K49" s="265"/>
    </row>
    <row r="50" spans="2:11" s="1" customFormat="1" ht="15" customHeight="1">
      <c r="B50" s="268"/>
      <c r="C50" s="269"/>
      <c r="D50" s="269"/>
      <c r="E50" s="391" t="s">
        <v>400</v>
      </c>
      <c r="F50" s="391"/>
      <c r="G50" s="391"/>
      <c r="H50" s="391"/>
      <c r="I50" s="391"/>
      <c r="J50" s="391"/>
      <c r="K50" s="265"/>
    </row>
    <row r="51" spans="2:11" s="1" customFormat="1" ht="15" customHeight="1">
      <c r="B51" s="268"/>
      <c r="C51" s="269"/>
      <c r="D51" s="391" t="s">
        <v>401</v>
      </c>
      <c r="E51" s="391"/>
      <c r="F51" s="391"/>
      <c r="G51" s="391"/>
      <c r="H51" s="391"/>
      <c r="I51" s="391"/>
      <c r="J51" s="391"/>
      <c r="K51" s="265"/>
    </row>
    <row r="52" spans="2:11" s="1" customFormat="1" ht="25.5" customHeight="1">
      <c r="B52" s="264"/>
      <c r="C52" s="393" t="s">
        <v>402</v>
      </c>
      <c r="D52" s="393"/>
      <c r="E52" s="393"/>
      <c r="F52" s="393"/>
      <c r="G52" s="393"/>
      <c r="H52" s="393"/>
      <c r="I52" s="393"/>
      <c r="J52" s="393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1" t="s">
        <v>403</v>
      </c>
      <c r="D54" s="391"/>
      <c r="E54" s="391"/>
      <c r="F54" s="391"/>
      <c r="G54" s="391"/>
      <c r="H54" s="391"/>
      <c r="I54" s="391"/>
      <c r="J54" s="391"/>
      <c r="K54" s="265"/>
    </row>
    <row r="55" spans="2:11" s="1" customFormat="1" ht="15" customHeight="1">
      <c r="B55" s="264"/>
      <c r="C55" s="391" t="s">
        <v>404</v>
      </c>
      <c r="D55" s="391"/>
      <c r="E55" s="391"/>
      <c r="F55" s="391"/>
      <c r="G55" s="391"/>
      <c r="H55" s="391"/>
      <c r="I55" s="391"/>
      <c r="J55" s="391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1" t="s">
        <v>405</v>
      </c>
      <c r="D57" s="391"/>
      <c r="E57" s="391"/>
      <c r="F57" s="391"/>
      <c r="G57" s="391"/>
      <c r="H57" s="391"/>
      <c r="I57" s="391"/>
      <c r="J57" s="391"/>
      <c r="K57" s="265"/>
    </row>
    <row r="58" spans="2:11" s="1" customFormat="1" ht="15" customHeight="1">
      <c r="B58" s="264"/>
      <c r="C58" s="269"/>
      <c r="D58" s="391" t="s">
        <v>406</v>
      </c>
      <c r="E58" s="391"/>
      <c r="F58" s="391"/>
      <c r="G58" s="391"/>
      <c r="H58" s="391"/>
      <c r="I58" s="391"/>
      <c r="J58" s="391"/>
      <c r="K58" s="265"/>
    </row>
    <row r="59" spans="2:11" s="1" customFormat="1" ht="15" customHeight="1">
      <c r="B59" s="264"/>
      <c r="C59" s="269"/>
      <c r="D59" s="391" t="s">
        <v>407</v>
      </c>
      <c r="E59" s="391"/>
      <c r="F59" s="391"/>
      <c r="G59" s="391"/>
      <c r="H59" s="391"/>
      <c r="I59" s="391"/>
      <c r="J59" s="391"/>
      <c r="K59" s="265"/>
    </row>
    <row r="60" spans="2:11" s="1" customFormat="1" ht="15" customHeight="1">
      <c r="B60" s="264"/>
      <c r="C60" s="269"/>
      <c r="D60" s="391" t="s">
        <v>408</v>
      </c>
      <c r="E60" s="391"/>
      <c r="F60" s="391"/>
      <c r="G60" s="391"/>
      <c r="H60" s="391"/>
      <c r="I60" s="391"/>
      <c r="J60" s="391"/>
      <c r="K60" s="265"/>
    </row>
    <row r="61" spans="2:11" s="1" customFormat="1" ht="15" customHeight="1">
      <c r="B61" s="264"/>
      <c r="C61" s="269"/>
      <c r="D61" s="391" t="s">
        <v>409</v>
      </c>
      <c r="E61" s="391"/>
      <c r="F61" s="391"/>
      <c r="G61" s="391"/>
      <c r="H61" s="391"/>
      <c r="I61" s="391"/>
      <c r="J61" s="391"/>
      <c r="K61" s="265"/>
    </row>
    <row r="62" spans="2:11" s="1" customFormat="1" ht="15" customHeight="1">
      <c r="B62" s="264"/>
      <c r="C62" s="269"/>
      <c r="D62" s="392" t="s">
        <v>410</v>
      </c>
      <c r="E62" s="392"/>
      <c r="F62" s="392"/>
      <c r="G62" s="392"/>
      <c r="H62" s="392"/>
      <c r="I62" s="392"/>
      <c r="J62" s="392"/>
      <c r="K62" s="265"/>
    </row>
    <row r="63" spans="2:11" s="1" customFormat="1" ht="15" customHeight="1">
      <c r="B63" s="264"/>
      <c r="C63" s="269"/>
      <c r="D63" s="391" t="s">
        <v>411</v>
      </c>
      <c r="E63" s="391"/>
      <c r="F63" s="391"/>
      <c r="G63" s="391"/>
      <c r="H63" s="391"/>
      <c r="I63" s="391"/>
      <c r="J63" s="391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1" t="s">
        <v>412</v>
      </c>
      <c r="E65" s="391"/>
      <c r="F65" s="391"/>
      <c r="G65" s="391"/>
      <c r="H65" s="391"/>
      <c r="I65" s="391"/>
      <c r="J65" s="391"/>
      <c r="K65" s="265"/>
    </row>
    <row r="66" spans="2:11" s="1" customFormat="1" ht="15" customHeight="1">
      <c r="B66" s="264"/>
      <c r="C66" s="269"/>
      <c r="D66" s="392" t="s">
        <v>413</v>
      </c>
      <c r="E66" s="392"/>
      <c r="F66" s="392"/>
      <c r="G66" s="392"/>
      <c r="H66" s="392"/>
      <c r="I66" s="392"/>
      <c r="J66" s="392"/>
      <c r="K66" s="265"/>
    </row>
    <row r="67" spans="2:11" s="1" customFormat="1" ht="15" customHeight="1">
      <c r="B67" s="264"/>
      <c r="C67" s="269"/>
      <c r="D67" s="391" t="s">
        <v>414</v>
      </c>
      <c r="E67" s="391"/>
      <c r="F67" s="391"/>
      <c r="G67" s="391"/>
      <c r="H67" s="391"/>
      <c r="I67" s="391"/>
      <c r="J67" s="391"/>
      <c r="K67" s="265"/>
    </row>
    <row r="68" spans="2:11" s="1" customFormat="1" ht="15" customHeight="1">
      <c r="B68" s="264"/>
      <c r="C68" s="269"/>
      <c r="D68" s="391" t="s">
        <v>415</v>
      </c>
      <c r="E68" s="391"/>
      <c r="F68" s="391"/>
      <c r="G68" s="391"/>
      <c r="H68" s="391"/>
      <c r="I68" s="391"/>
      <c r="J68" s="391"/>
      <c r="K68" s="265"/>
    </row>
    <row r="69" spans="2:11" s="1" customFormat="1" ht="15" customHeight="1">
      <c r="B69" s="264"/>
      <c r="C69" s="269"/>
      <c r="D69" s="391" t="s">
        <v>416</v>
      </c>
      <c r="E69" s="391"/>
      <c r="F69" s="391"/>
      <c r="G69" s="391"/>
      <c r="H69" s="391"/>
      <c r="I69" s="391"/>
      <c r="J69" s="391"/>
      <c r="K69" s="265"/>
    </row>
    <row r="70" spans="2:11" s="1" customFormat="1" ht="15" customHeight="1">
      <c r="B70" s="264"/>
      <c r="C70" s="269"/>
      <c r="D70" s="391" t="s">
        <v>417</v>
      </c>
      <c r="E70" s="391"/>
      <c r="F70" s="391"/>
      <c r="G70" s="391"/>
      <c r="H70" s="391"/>
      <c r="I70" s="391"/>
      <c r="J70" s="391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0" t="s">
        <v>418</v>
      </c>
      <c r="D75" s="390"/>
      <c r="E75" s="390"/>
      <c r="F75" s="390"/>
      <c r="G75" s="390"/>
      <c r="H75" s="390"/>
      <c r="I75" s="390"/>
      <c r="J75" s="390"/>
      <c r="K75" s="282"/>
    </row>
    <row r="76" spans="2:11" s="1" customFormat="1" ht="17.25" customHeight="1">
      <c r="B76" s="281"/>
      <c r="C76" s="283" t="s">
        <v>419</v>
      </c>
      <c r="D76" s="283"/>
      <c r="E76" s="283"/>
      <c r="F76" s="283" t="s">
        <v>420</v>
      </c>
      <c r="G76" s="284"/>
      <c r="H76" s="283" t="s">
        <v>54</v>
      </c>
      <c r="I76" s="283" t="s">
        <v>57</v>
      </c>
      <c r="J76" s="283" t="s">
        <v>421</v>
      </c>
      <c r="K76" s="282"/>
    </row>
    <row r="77" spans="2:11" s="1" customFormat="1" ht="17.25" customHeight="1">
      <c r="B77" s="281"/>
      <c r="C77" s="285" t="s">
        <v>422</v>
      </c>
      <c r="D77" s="285"/>
      <c r="E77" s="285"/>
      <c r="F77" s="286" t="s">
        <v>423</v>
      </c>
      <c r="G77" s="287"/>
      <c r="H77" s="285"/>
      <c r="I77" s="285"/>
      <c r="J77" s="285" t="s">
        <v>424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53</v>
      </c>
      <c r="D79" s="288"/>
      <c r="E79" s="288"/>
      <c r="F79" s="290" t="s">
        <v>425</v>
      </c>
      <c r="G79" s="289"/>
      <c r="H79" s="270" t="s">
        <v>426</v>
      </c>
      <c r="I79" s="270" t="s">
        <v>427</v>
      </c>
      <c r="J79" s="270">
        <v>20</v>
      </c>
      <c r="K79" s="282"/>
    </row>
    <row r="80" spans="2:11" s="1" customFormat="1" ht="15" customHeight="1">
      <c r="B80" s="281"/>
      <c r="C80" s="270" t="s">
        <v>428</v>
      </c>
      <c r="D80" s="270"/>
      <c r="E80" s="270"/>
      <c r="F80" s="290" t="s">
        <v>425</v>
      </c>
      <c r="G80" s="289"/>
      <c r="H80" s="270" t="s">
        <v>429</v>
      </c>
      <c r="I80" s="270" t="s">
        <v>427</v>
      </c>
      <c r="J80" s="270">
        <v>120</v>
      </c>
      <c r="K80" s="282"/>
    </row>
    <row r="81" spans="2:11" s="1" customFormat="1" ht="15" customHeight="1">
      <c r="B81" s="291"/>
      <c r="C81" s="270" t="s">
        <v>430</v>
      </c>
      <c r="D81" s="270"/>
      <c r="E81" s="270"/>
      <c r="F81" s="290" t="s">
        <v>431</v>
      </c>
      <c r="G81" s="289"/>
      <c r="H81" s="270" t="s">
        <v>432</v>
      </c>
      <c r="I81" s="270" t="s">
        <v>427</v>
      </c>
      <c r="J81" s="270">
        <v>50</v>
      </c>
      <c r="K81" s="282"/>
    </row>
    <row r="82" spans="2:11" s="1" customFormat="1" ht="15" customHeight="1">
      <c r="B82" s="291"/>
      <c r="C82" s="270" t="s">
        <v>433</v>
      </c>
      <c r="D82" s="270"/>
      <c r="E82" s="270"/>
      <c r="F82" s="290" t="s">
        <v>425</v>
      </c>
      <c r="G82" s="289"/>
      <c r="H82" s="270" t="s">
        <v>434</v>
      </c>
      <c r="I82" s="270" t="s">
        <v>435</v>
      </c>
      <c r="J82" s="270"/>
      <c r="K82" s="282"/>
    </row>
    <row r="83" spans="2:11" s="1" customFormat="1" ht="15" customHeight="1">
      <c r="B83" s="291"/>
      <c r="C83" s="292" t="s">
        <v>436</v>
      </c>
      <c r="D83" s="292"/>
      <c r="E83" s="292"/>
      <c r="F83" s="293" t="s">
        <v>431</v>
      </c>
      <c r="G83" s="292"/>
      <c r="H83" s="292" t="s">
        <v>437</v>
      </c>
      <c r="I83" s="292" t="s">
        <v>427</v>
      </c>
      <c r="J83" s="292">
        <v>15</v>
      </c>
      <c r="K83" s="282"/>
    </row>
    <row r="84" spans="2:11" s="1" customFormat="1" ht="15" customHeight="1">
      <c r="B84" s="291"/>
      <c r="C84" s="292" t="s">
        <v>438</v>
      </c>
      <c r="D84" s="292"/>
      <c r="E84" s="292"/>
      <c r="F84" s="293" t="s">
        <v>431</v>
      </c>
      <c r="G84" s="292"/>
      <c r="H84" s="292" t="s">
        <v>439</v>
      </c>
      <c r="I84" s="292" t="s">
        <v>427</v>
      </c>
      <c r="J84" s="292">
        <v>15</v>
      </c>
      <c r="K84" s="282"/>
    </row>
    <row r="85" spans="2:11" s="1" customFormat="1" ht="15" customHeight="1">
      <c r="B85" s="291"/>
      <c r="C85" s="292" t="s">
        <v>440</v>
      </c>
      <c r="D85" s="292"/>
      <c r="E85" s="292"/>
      <c r="F85" s="293" t="s">
        <v>431</v>
      </c>
      <c r="G85" s="292"/>
      <c r="H85" s="292" t="s">
        <v>441</v>
      </c>
      <c r="I85" s="292" t="s">
        <v>427</v>
      </c>
      <c r="J85" s="292">
        <v>20</v>
      </c>
      <c r="K85" s="282"/>
    </row>
    <row r="86" spans="2:11" s="1" customFormat="1" ht="15" customHeight="1">
      <c r="B86" s="291"/>
      <c r="C86" s="292" t="s">
        <v>442</v>
      </c>
      <c r="D86" s="292"/>
      <c r="E86" s="292"/>
      <c r="F86" s="293" t="s">
        <v>431</v>
      </c>
      <c r="G86" s="292"/>
      <c r="H86" s="292" t="s">
        <v>443</v>
      </c>
      <c r="I86" s="292" t="s">
        <v>427</v>
      </c>
      <c r="J86" s="292">
        <v>20</v>
      </c>
      <c r="K86" s="282"/>
    </row>
    <row r="87" spans="2:11" s="1" customFormat="1" ht="15" customHeight="1">
      <c r="B87" s="291"/>
      <c r="C87" s="270" t="s">
        <v>444</v>
      </c>
      <c r="D87" s="270"/>
      <c r="E87" s="270"/>
      <c r="F87" s="290" t="s">
        <v>431</v>
      </c>
      <c r="G87" s="289"/>
      <c r="H87" s="270" t="s">
        <v>445</v>
      </c>
      <c r="I87" s="270" t="s">
        <v>427</v>
      </c>
      <c r="J87" s="270">
        <v>50</v>
      </c>
      <c r="K87" s="282"/>
    </row>
    <row r="88" spans="2:11" s="1" customFormat="1" ht="15" customHeight="1">
      <c r="B88" s="291"/>
      <c r="C88" s="270" t="s">
        <v>446</v>
      </c>
      <c r="D88" s="270"/>
      <c r="E88" s="270"/>
      <c r="F88" s="290" t="s">
        <v>431</v>
      </c>
      <c r="G88" s="289"/>
      <c r="H88" s="270" t="s">
        <v>447</v>
      </c>
      <c r="I88" s="270" t="s">
        <v>427</v>
      </c>
      <c r="J88" s="270">
        <v>20</v>
      </c>
      <c r="K88" s="282"/>
    </row>
    <row r="89" spans="2:11" s="1" customFormat="1" ht="15" customHeight="1">
      <c r="B89" s="291"/>
      <c r="C89" s="270" t="s">
        <v>448</v>
      </c>
      <c r="D89" s="270"/>
      <c r="E89" s="270"/>
      <c r="F89" s="290" t="s">
        <v>431</v>
      </c>
      <c r="G89" s="289"/>
      <c r="H89" s="270" t="s">
        <v>449</v>
      </c>
      <c r="I89" s="270" t="s">
        <v>427</v>
      </c>
      <c r="J89" s="270">
        <v>20</v>
      </c>
      <c r="K89" s="282"/>
    </row>
    <row r="90" spans="2:11" s="1" customFormat="1" ht="15" customHeight="1">
      <c r="B90" s="291"/>
      <c r="C90" s="270" t="s">
        <v>450</v>
      </c>
      <c r="D90" s="270"/>
      <c r="E90" s="270"/>
      <c r="F90" s="290" t="s">
        <v>431</v>
      </c>
      <c r="G90" s="289"/>
      <c r="H90" s="270" t="s">
        <v>451</v>
      </c>
      <c r="I90" s="270" t="s">
        <v>427</v>
      </c>
      <c r="J90" s="270">
        <v>50</v>
      </c>
      <c r="K90" s="282"/>
    </row>
    <row r="91" spans="2:11" s="1" customFormat="1" ht="15" customHeight="1">
      <c r="B91" s="291"/>
      <c r="C91" s="270" t="s">
        <v>452</v>
      </c>
      <c r="D91" s="270"/>
      <c r="E91" s="270"/>
      <c r="F91" s="290" t="s">
        <v>431</v>
      </c>
      <c r="G91" s="289"/>
      <c r="H91" s="270" t="s">
        <v>452</v>
      </c>
      <c r="I91" s="270" t="s">
        <v>427</v>
      </c>
      <c r="J91" s="270">
        <v>50</v>
      </c>
      <c r="K91" s="282"/>
    </row>
    <row r="92" spans="2:11" s="1" customFormat="1" ht="15" customHeight="1">
      <c r="B92" s="291"/>
      <c r="C92" s="270" t="s">
        <v>453</v>
      </c>
      <c r="D92" s="270"/>
      <c r="E92" s="270"/>
      <c r="F92" s="290" t="s">
        <v>431</v>
      </c>
      <c r="G92" s="289"/>
      <c r="H92" s="270" t="s">
        <v>454</v>
      </c>
      <c r="I92" s="270" t="s">
        <v>427</v>
      </c>
      <c r="J92" s="270">
        <v>255</v>
      </c>
      <c r="K92" s="282"/>
    </row>
    <row r="93" spans="2:11" s="1" customFormat="1" ht="15" customHeight="1">
      <c r="B93" s="291"/>
      <c r="C93" s="270" t="s">
        <v>455</v>
      </c>
      <c r="D93" s="270"/>
      <c r="E93" s="270"/>
      <c r="F93" s="290" t="s">
        <v>425</v>
      </c>
      <c r="G93" s="289"/>
      <c r="H93" s="270" t="s">
        <v>456</v>
      </c>
      <c r="I93" s="270" t="s">
        <v>457</v>
      </c>
      <c r="J93" s="270"/>
      <c r="K93" s="282"/>
    </row>
    <row r="94" spans="2:11" s="1" customFormat="1" ht="15" customHeight="1">
      <c r="B94" s="291"/>
      <c r="C94" s="270" t="s">
        <v>458</v>
      </c>
      <c r="D94" s="270"/>
      <c r="E94" s="270"/>
      <c r="F94" s="290" t="s">
        <v>425</v>
      </c>
      <c r="G94" s="289"/>
      <c r="H94" s="270" t="s">
        <v>459</v>
      </c>
      <c r="I94" s="270" t="s">
        <v>460</v>
      </c>
      <c r="J94" s="270"/>
      <c r="K94" s="282"/>
    </row>
    <row r="95" spans="2:11" s="1" customFormat="1" ht="15" customHeight="1">
      <c r="B95" s="291"/>
      <c r="C95" s="270" t="s">
        <v>461</v>
      </c>
      <c r="D95" s="270"/>
      <c r="E95" s="270"/>
      <c r="F95" s="290" t="s">
        <v>425</v>
      </c>
      <c r="G95" s="289"/>
      <c r="H95" s="270" t="s">
        <v>461</v>
      </c>
      <c r="I95" s="270" t="s">
        <v>460</v>
      </c>
      <c r="J95" s="270"/>
      <c r="K95" s="282"/>
    </row>
    <row r="96" spans="2:11" s="1" customFormat="1" ht="15" customHeight="1">
      <c r="B96" s="291"/>
      <c r="C96" s="270" t="s">
        <v>38</v>
      </c>
      <c r="D96" s="270"/>
      <c r="E96" s="270"/>
      <c r="F96" s="290" t="s">
        <v>425</v>
      </c>
      <c r="G96" s="289"/>
      <c r="H96" s="270" t="s">
        <v>462</v>
      </c>
      <c r="I96" s="270" t="s">
        <v>460</v>
      </c>
      <c r="J96" s="270"/>
      <c r="K96" s="282"/>
    </row>
    <row r="97" spans="2:11" s="1" customFormat="1" ht="15" customHeight="1">
      <c r="B97" s="291"/>
      <c r="C97" s="270" t="s">
        <v>48</v>
      </c>
      <c r="D97" s="270"/>
      <c r="E97" s="270"/>
      <c r="F97" s="290" t="s">
        <v>425</v>
      </c>
      <c r="G97" s="289"/>
      <c r="H97" s="270" t="s">
        <v>463</v>
      </c>
      <c r="I97" s="270" t="s">
        <v>460</v>
      </c>
      <c r="J97" s="270"/>
      <c r="K97" s="282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0" t="s">
        <v>464</v>
      </c>
      <c r="D102" s="390"/>
      <c r="E102" s="390"/>
      <c r="F102" s="390"/>
      <c r="G102" s="390"/>
      <c r="H102" s="390"/>
      <c r="I102" s="390"/>
      <c r="J102" s="390"/>
      <c r="K102" s="282"/>
    </row>
    <row r="103" spans="2:11" s="1" customFormat="1" ht="17.25" customHeight="1">
      <c r="B103" s="281"/>
      <c r="C103" s="283" t="s">
        <v>419</v>
      </c>
      <c r="D103" s="283"/>
      <c r="E103" s="283"/>
      <c r="F103" s="283" t="s">
        <v>420</v>
      </c>
      <c r="G103" s="284"/>
      <c r="H103" s="283" t="s">
        <v>54</v>
      </c>
      <c r="I103" s="283" t="s">
        <v>57</v>
      </c>
      <c r="J103" s="283" t="s">
        <v>421</v>
      </c>
      <c r="K103" s="282"/>
    </row>
    <row r="104" spans="2:11" s="1" customFormat="1" ht="17.25" customHeight="1">
      <c r="B104" s="281"/>
      <c r="C104" s="285" t="s">
        <v>422</v>
      </c>
      <c r="D104" s="285"/>
      <c r="E104" s="285"/>
      <c r="F104" s="286" t="s">
        <v>423</v>
      </c>
      <c r="G104" s="287"/>
      <c r="H104" s="285"/>
      <c r="I104" s="285"/>
      <c r="J104" s="285" t="s">
        <v>424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299"/>
      <c r="H105" s="283"/>
      <c r="I105" s="283"/>
      <c r="J105" s="283"/>
      <c r="K105" s="282"/>
    </row>
    <row r="106" spans="2:11" s="1" customFormat="1" ht="15" customHeight="1">
      <c r="B106" s="281"/>
      <c r="C106" s="270" t="s">
        <v>53</v>
      </c>
      <c r="D106" s="288"/>
      <c r="E106" s="288"/>
      <c r="F106" s="290" t="s">
        <v>425</v>
      </c>
      <c r="G106" s="299"/>
      <c r="H106" s="270" t="s">
        <v>465</v>
      </c>
      <c r="I106" s="270" t="s">
        <v>427</v>
      </c>
      <c r="J106" s="270">
        <v>20</v>
      </c>
      <c r="K106" s="282"/>
    </row>
    <row r="107" spans="2:11" s="1" customFormat="1" ht="15" customHeight="1">
      <c r="B107" s="281"/>
      <c r="C107" s="270" t="s">
        <v>428</v>
      </c>
      <c r="D107" s="270"/>
      <c r="E107" s="270"/>
      <c r="F107" s="290" t="s">
        <v>425</v>
      </c>
      <c r="G107" s="270"/>
      <c r="H107" s="270" t="s">
        <v>465</v>
      </c>
      <c r="I107" s="270" t="s">
        <v>427</v>
      </c>
      <c r="J107" s="270">
        <v>120</v>
      </c>
      <c r="K107" s="282"/>
    </row>
    <row r="108" spans="2:11" s="1" customFormat="1" ht="15" customHeight="1">
      <c r="B108" s="291"/>
      <c r="C108" s="270" t="s">
        <v>430</v>
      </c>
      <c r="D108" s="270"/>
      <c r="E108" s="270"/>
      <c r="F108" s="290" t="s">
        <v>431</v>
      </c>
      <c r="G108" s="270"/>
      <c r="H108" s="270" t="s">
        <v>465</v>
      </c>
      <c r="I108" s="270" t="s">
        <v>427</v>
      </c>
      <c r="J108" s="270">
        <v>50</v>
      </c>
      <c r="K108" s="282"/>
    </row>
    <row r="109" spans="2:11" s="1" customFormat="1" ht="15" customHeight="1">
      <c r="B109" s="291"/>
      <c r="C109" s="270" t="s">
        <v>433</v>
      </c>
      <c r="D109" s="270"/>
      <c r="E109" s="270"/>
      <c r="F109" s="290" t="s">
        <v>425</v>
      </c>
      <c r="G109" s="270"/>
      <c r="H109" s="270" t="s">
        <v>465</v>
      </c>
      <c r="I109" s="270" t="s">
        <v>435</v>
      </c>
      <c r="J109" s="270"/>
      <c r="K109" s="282"/>
    </row>
    <row r="110" spans="2:11" s="1" customFormat="1" ht="15" customHeight="1">
      <c r="B110" s="291"/>
      <c r="C110" s="270" t="s">
        <v>444</v>
      </c>
      <c r="D110" s="270"/>
      <c r="E110" s="270"/>
      <c r="F110" s="290" t="s">
        <v>431</v>
      </c>
      <c r="G110" s="270"/>
      <c r="H110" s="270" t="s">
        <v>465</v>
      </c>
      <c r="I110" s="270" t="s">
        <v>427</v>
      </c>
      <c r="J110" s="270">
        <v>50</v>
      </c>
      <c r="K110" s="282"/>
    </row>
    <row r="111" spans="2:11" s="1" customFormat="1" ht="15" customHeight="1">
      <c r="B111" s="291"/>
      <c r="C111" s="270" t="s">
        <v>452</v>
      </c>
      <c r="D111" s="270"/>
      <c r="E111" s="270"/>
      <c r="F111" s="290" t="s">
        <v>431</v>
      </c>
      <c r="G111" s="270"/>
      <c r="H111" s="270" t="s">
        <v>465</v>
      </c>
      <c r="I111" s="270" t="s">
        <v>427</v>
      </c>
      <c r="J111" s="270">
        <v>50</v>
      </c>
      <c r="K111" s="282"/>
    </row>
    <row r="112" spans="2:11" s="1" customFormat="1" ht="15" customHeight="1">
      <c r="B112" s="291"/>
      <c r="C112" s="270" t="s">
        <v>450</v>
      </c>
      <c r="D112" s="270"/>
      <c r="E112" s="270"/>
      <c r="F112" s="290" t="s">
        <v>431</v>
      </c>
      <c r="G112" s="270"/>
      <c r="H112" s="270" t="s">
        <v>465</v>
      </c>
      <c r="I112" s="270" t="s">
        <v>427</v>
      </c>
      <c r="J112" s="270">
        <v>50</v>
      </c>
      <c r="K112" s="282"/>
    </row>
    <row r="113" spans="2:11" s="1" customFormat="1" ht="15" customHeight="1">
      <c r="B113" s="291"/>
      <c r="C113" s="270" t="s">
        <v>53</v>
      </c>
      <c r="D113" s="270"/>
      <c r="E113" s="270"/>
      <c r="F113" s="290" t="s">
        <v>425</v>
      </c>
      <c r="G113" s="270"/>
      <c r="H113" s="270" t="s">
        <v>466</v>
      </c>
      <c r="I113" s="270" t="s">
        <v>427</v>
      </c>
      <c r="J113" s="270">
        <v>20</v>
      </c>
      <c r="K113" s="282"/>
    </row>
    <row r="114" spans="2:11" s="1" customFormat="1" ht="15" customHeight="1">
      <c r="B114" s="291"/>
      <c r="C114" s="270" t="s">
        <v>467</v>
      </c>
      <c r="D114" s="270"/>
      <c r="E114" s="270"/>
      <c r="F114" s="290" t="s">
        <v>425</v>
      </c>
      <c r="G114" s="270"/>
      <c r="H114" s="270" t="s">
        <v>468</v>
      </c>
      <c r="I114" s="270" t="s">
        <v>427</v>
      </c>
      <c r="J114" s="270">
        <v>120</v>
      </c>
      <c r="K114" s="282"/>
    </row>
    <row r="115" spans="2:11" s="1" customFormat="1" ht="15" customHeight="1">
      <c r="B115" s="291"/>
      <c r="C115" s="270" t="s">
        <v>38</v>
      </c>
      <c r="D115" s="270"/>
      <c r="E115" s="270"/>
      <c r="F115" s="290" t="s">
        <v>425</v>
      </c>
      <c r="G115" s="270"/>
      <c r="H115" s="270" t="s">
        <v>469</v>
      </c>
      <c r="I115" s="270" t="s">
        <v>460</v>
      </c>
      <c r="J115" s="270"/>
      <c r="K115" s="282"/>
    </row>
    <row r="116" spans="2:11" s="1" customFormat="1" ht="15" customHeight="1">
      <c r="B116" s="291"/>
      <c r="C116" s="270" t="s">
        <v>48</v>
      </c>
      <c r="D116" s="270"/>
      <c r="E116" s="270"/>
      <c r="F116" s="290" t="s">
        <v>425</v>
      </c>
      <c r="G116" s="270"/>
      <c r="H116" s="270" t="s">
        <v>470</v>
      </c>
      <c r="I116" s="270" t="s">
        <v>460</v>
      </c>
      <c r="J116" s="270"/>
      <c r="K116" s="282"/>
    </row>
    <row r="117" spans="2:11" s="1" customFormat="1" ht="15" customHeight="1">
      <c r="B117" s="291"/>
      <c r="C117" s="270" t="s">
        <v>57</v>
      </c>
      <c r="D117" s="270"/>
      <c r="E117" s="270"/>
      <c r="F117" s="290" t="s">
        <v>425</v>
      </c>
      <c r="G117" s="270"/>
      <c r="H117" s="270" t="s">
        <v>471</v>
      </c>
      <c r="I117" s="270" t="s">
        <v>472</v>
      </c>
      <c r="J117" s="270"/>
      <c r="K117" s="282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267"/>
      <c r="D119" s="267"/>
      <c r="E119" s="267"/>
      <c r="F119" s="302"/>
      <c r="G119" s="267"/>
      <c r="H119" s="267"/>
      <c r="I119" s="267"/>
      <c r="J119" s="267"/>
      <c r="K119" s="301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9" t="s">
        <v>473</v>
      </c>
      <c r="D122" s="389"/>
      <c r="E122" s="389"/>
      <c r="F122" s="389"/>
      <c r="G122" s="389"/>
      <c r="H122" s="389"/>
      <c r="I122" s="389"/>
      <c r="J122" s="389"/>
      <c r="K122" s="307"/>
    </row>
    <row r="123" spans="2:11" s="1" customFormat="1" ht="17.25" customHeight="1">
      <c r="B123" s="308"/>
      <c r="C123" s="283" t="s">
        <v>419</v>
      </c>
      <c r="D123" s="283"/>
      <c r="E123" s="283"/>
      <c r="F123" s="283" t="s">
        <v>420</v>
      </c>
      <c r="G123" s="284"/>
      <c r="H123" s="283" t="s">
        <v>54</v>
      </c>
      <c r="I123" s="283" t="s">
        <v>57</v>
      </c>
      <c r="J123" s="283" t="s">
        <v>421</v>
      </c>
      <c r="K123" s="309"/>
    </row>
    <row r="124" spans="2:11" s="1" customFormat="1" ht="17.25" customHeight="1">
      <c r="B124" s="308"/>
      <c r="C124" s="285" t="s">
        <v>422</v>
      </c>
      <c r="D124" s="285"/>
      <c r="E124" s="285"/>
      <c r="F124" s="286" t="s">
        <v>423</v>
      </c>
      <c r="G124" s="287"/>
      <c r="H124" s="285"/>
      <c r="I124" s="285"/>
      <c r="J124" s="285" t="s">
        <v>424</v>
      </c>
      <c r="K124" s="309"/>
    </row>
    <row r="125" spans="2:11" s="1" customFormat="1" ht="5.25" customHeight="1">
      <c r="B125" s="310"/>
      <c r="C125" s="288"/>
      <c r="D125" s="288"/>
      <c r="E125" s="288"/>
      <c r="F125" s="288"/>
      <c r="G125" s="270"/>
      <c r="H125" s="288"/>
      <c r="I125" s="288"/>
      <c r="J125" s="288"/>
      <c r="K125" s="311"/>
    </row>
    <row r="126" spans="2:11" s="1" customFormat="1" ht="15" customHeight="1">
      <c r="B126" s="310"/>
      <c r="C126" s="270" t="s">
        <v>428</v>
      </c>
      <c r="D126" s="288"/>
      <c r="E126" s="288"/>
      <c r="F126" s="290" t="s">
        <v>425</v>
      </c>
      <c r="G126" s="270"/>
      <c r="H126" s="270" t="s">
        <v>465</v>
      </c>
      <c r="I126" s="270" t="s">
        <v>427</v>
      </c>
      <c r="J126" s="270">
        <v>120</v>
      </c>
      <c r="K126" s="312"/>
    </row>
    <row r="127" spans="2:11" s="1" customFormat="1" ht="15" customHeight="1">
      <c r="B127" s="310"/>
      <c r="C127" s="270" t="s">
        <v>474</v>
      </c>
      <c r="D127" s="270"/>
      <c r="E127" s="270"/>
      <c r="F127" s="290" t="s">
        <v>425</v>
      </c>
      <c r="G127" s="270"/>
      <c r="H127" s="270" t="s">
        <v>475</v>
      </c>
      <c r="I127" s="270" t="s">
        <v>427</v>
      </c>
      <c r="J127" s="270" t="s">
        <v>476</v>
      </c>
      <c r="K127" s="312"/>
    </row>
    <row r="128" spans="2:11" s="1" customFormat="1" ht="15" customHeight="1">
      <c r="B128" s="310"/>
      <c r="C128" s="270" t="s">
        <v>373</v>
      </c>
      <c r="D128" s="270"/>
      <c r="E128" s="270"/>
      <c r="F128" s="290" t="s">
        <v>425</v>
      </c>
      <c r="G128" s="270"/>
      <c r="H128" s="270" t="s">
        <v>477</v>
      </c>
      <c r="I128" s="270" t="s">
        <v>427</v>
      </c>
      <c r="J128" s="270" t="s">
        <v>476</v>
      </c>
      <c r="K128" s="312"/>
    </row>
    <row r="129" spans="2:11" s="1" customFormat="1" ht="15" customHeight="1">
      <c r="B129" s="310"/>
      <c r="C129" s="270" t="s">
        <v>436</v>
      </c>
      <c r="D129" s="270"/>
      <c r="E129" s="270"/>
      <c r="F129" s="290" t="s">
        <v>431</v>
      </c>
      <c r="G129" s="270"/>
      <c r="H129" s="270" t="s">
        <v>437</v>
      </c>
      <c r="I129" s="270" t="s">
        <v>427</v>
      </c>
      <c r="J129" s="270">
        <v>15</v>
      </c>
      <c r="K129" s="312"/>
    </row>
    <row r="130" spans="2:11" s="1" customFormat="1" ht="15" customHeight="1">
      <c r="B130" s="310"/>
      <c r="C130" s="292" t="s">
        <v>438</v>
      </c>
      <c r="D130" s="292"/>
      <c r="E130" s="292"/>
      <c r="F130" s="293" t="s">
        <v>431</v>
      </c>
      <c r="G130" s="292"/>
      <c r="H130" s="292" t="s">
        <v>439</v>
      </c>
      <c r="I130" s="292" t="s">
        <v>427</v>
      </c>
      <c r="J130" s="292">
        <v>15</v>
      </c>
      <c r="K130" s="312"/>
    </row>
    <row r="131" spans="2:11" s="1" customFormat="1" ht="15" customHeight="1">
      <c r="B131" s="310"/>
      <c r="C131" s="292" t="s">
        <v>440</v>
      </c>
      <c r="D131" s="292"/>
      <c r="E131" s="292"/>
      <c r="F131" s="293" t="s">
        <v>431</v>
      </c>
      <c r="G131" s="292"/>
      <c r="H131" s="292" t="s">
        <v>441</v>
      </c>
      <c r="I131" s="292" t="s">
        <v>427</v>
      </c>
      <c r="J131" s="292">
        <v>20</v>
      </c>
      <c r="K131" s="312"/>
    </row>
    <row r="132" spans="2:11" s="1" customFormat="1" ht="15" customHeight="1">
      <c r="B132" s="310"/>
      <c r="C132" s="292" t="s">
        <v>442</v>
      </c>
      <c r="D132" s="292"/>
      <c r="E132" s="292"/>
      <c r="F132" s="293" t="s">
        <v>431</v>
      </c>
      <c r="G132" s="292"/>
      <c r="H132" s="292" t="s">
        <v>443</v>
      </c>
      <c r="I132" s="292" t="s">
        <v>427</v>
      </c>
      <c r="J132" s="292">
        <v>20</v>
      </c>
      <c r="K132" s="312"/>
    </row>
    <row r="133" spans="2:11" s="1" customFormat="1" ht="15" customHeight="1">
      <c r="B133" s="310"/>
      <c r="C133" s="270" t="s">
        <v>430</v>
      </c>
      <c r="D133" s="270"/>
      <c r="E133" s="270"/>
      <c r="F133" s="290" t="s">
        <v>431</v>
      </c>
      <c r="G133" s="270"/>
      <c r="H133" s="270" t="s">
        <v>465</v>
      </c>
      <c r="I133" s="270" t="s">
        <v>427</v>
      </c>
      <c r="J133" s="270">
        <v>50</v>
      </c>
      <c r="K133" s="312"/>
    </row>
    <row r="134" spans="2:11" s="1" customFormat="1" ht="15" customHeight="1">
      <c r="B134" s="310"/>
      <c r="C134" s="270" t="s">
        <v>444</v>
      </c>
      <c r="D134" s="270"/>
      <c r="E134" s="270"/>
      <c r="F134" s="290" t="s">
        <v>431</v>
      </c>
      <c r="G134" s="270"/>
      <c r="H134" s="270" t="s">
        <v>465</v>
      </c>
      <c r="I134" s="270" t="s">
        <v>427</v>
      </c>
      <c r="J134" s="270">
        <v>50</v>
      </c>
      <c r="K134" s="312"/>
    </row>
    <row r="135" spans="2:11" s="1" customFormat="1" ht="15" customHeight="1">
      <c r="B135" s="310"/>
      <c r="C135" s="270" t="s">
        <v>450</v>
      </c>
      <c r="D135" s="270"/>
      <c r="E135" s="270"/>
      <c r="F135" s="290" t="s">
        <v>431</v>
      </c>
      <c r="G135" s="270"/>
      <c r="H135" s="270" t="s">
        <v>465</v>
      </c>
      <c r="I135" s="270" t="s">
        <v>427</v>
      </c>
      <c r="J135" s="270">
        <v>50</v>
      </c>
      <c r="K135" s="312"/>
    </row>
    <row r="136" spans="2:11" s="1" customFormat="1" ht="15" customHeight="1">
      <c r="B136" s="310"/>
      <c r="C136" s="270" t="s">
        <v>452</v>
      </c>
      <c r="D136" s="270"/>
      <c r="E136" s="270"/>
      <c r="F136" s="290" t="s">
        <v>431</v>
      </c>
      <c r="G136" s="270"/>
      <c r="H136" s="270" t="s">
        <v>465</v>
      </c>
      <c r="I136" s="270" t="s">
        <v>427</v>
      </c>
      <c r="J136" s="270">
        <v>50</v>
      </c>
      <c r="K136" s="312"/>
    </row>
    <row r="137" spans="2:11" s="1" customFormat="1" ht="15" customHeight="1">
      <c r="B137" s="310"/>
      <c r="C137" s="270" t="s">
        <v>453</v>
      </c>
      <c r="D137" s="270"/>
      <c r="E137" s="270"/>
      <c r="F137" s="290" t="s">
        <v>431</v>
      </c>
      <c r="G137" s="270"/>
      <c r="H137" s="270" t="s">
        <v>478</v>
      </c>
      <c r="I137" s="270" t="s">
        <v>427</v>
      </c>
      <c r="J137" s="270">
        <v>255</v>
      </c>
      <c r="K137" s="312"/>
    </row>
    <row r="138" spans="2:11" s="1" customFormat="1" ht="15" customHeight="1">
      <c r="B138" s="310"/>
      <c r="C138" s="270" t="s">
        <v>455</v>
      </c>
      <c r="D138" s="270"/>
      <c r="E138" s="270"/>
      <c r="F138" s="290" t="s">
        <v>425</v>
      </c>
      <c r="G138" s="270"/>
      <c r="H138" s="270" t="s">
        <v>479</v>
      </c>
      <c r="I138" s="270" t="s">
        <v>457</v>
      </c>
      <c r="J138" s="270"/>
      <c r="K138" s="312"/>
    </row>
    <row r="139" spans="2:11" s="1" customFormat="1" ht="15" customHeight="1">
      <c r="B139" s="310"/>
      <c r="C139" s="270" t="s">
        <v>458</v>
      </c>
      <c r="D139" s="270"/>
      <c r="E139" s="270"/>
      <c r="F139" s="290" t="s">
        <v>425</v>
      </c>
      <c r="G139" s="270"/>
      <c r="H139" s="270" t="s">
        <v>480</v>
      </c>
      <c r="I139" s="270" t="s">
        <v>460</v>
      </c>
      <c r="J139" s="270"/>
      <c r="K139" s="312"/>
    </row>
    <row r="140" spans="2:11" s="1" customFormat="1" ht="15" customHeight="1">
      <c r="B140" s="310"/>
      <c r="C140" s="270" t="s">
        <v>461</v>
      </c>
      <c r="D140" s="270"/>
      <c r="E140" s="270"/>
      <c r="F140" s="290" t="s">
        <v>425</v>
      </c>
      <c r="G140" s="270"/>
      <c r="H140" s="270" t="s">
        <v>461</v>
      </c>
      <c r="I140" s="270" t="s">
        <v>460</v>
      </c>
      <c r="J140" s="270"/>
      <c r="K140" s="312"/>
    </row>
    <row r="141" spans="2:11" s="1" customFormat="1" ht="15" customHeight="1">
      <c r="B141" s="310"/>
      <c r="C141" s="270" t="s">
        <v>38</v>
      </c>
      <c r="D141" s="270"/>
      <c r="E141" s="270"/>
      <c r="F141" s="290" t="s">
        <v>425</v>
      </c>
      <c r="G141" s="270"/>
      <c r="H141" s="270" t="s">
        <v>481</v>
      </c>
      <c r="I141" s="270" t="s">
        <v>460</v>
      </c>
      <c r="J141" s="270"/>
      <c r="K141" s="312"/>
    </row>
    <row r="142" spans="2:11" s="1" customFormat="1" ht="15" customHeight="1">
      <c r="B142" s="310"/>
      <c r="C142" s="270" t="s">
        <v>482</v>
      </c>
      <c r="D142" s="270"/>
      <c r="E142" s="270"/>
      <c r="F142" s="290" t="s">
        <v>425</v>
      </c>
      <c r="G142" s="270"/>
      <c r="H142" s="270" t="s">
        <v>483</v>
      </c>
      <c r="I142" s="270" t="s">
        <v>460</v>
      </c>
      <c r="J142" s="270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267"/>
      <c r="C144" s="267"/>
      <c r="D144" s="267"/>
      <c r="E144" s="267"/>
      <c r="F144" s="302"/>
      <c r="G144" s="267"/>
      <c r="H144" s="267"/>
      <c r="I144" s="267"/>
      <c r="J144" s="267"/>
      <c r="K144" s="267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0" t="s">
        <v>484</v>
      </c>
      <c r="D147" s="390"/>
      <c r="E147" s="390"/>
      <c r="F147" s="390"/>
      <c r="G147" s="390"/>
      <c r="H147" s="390"/>
      <c r="I147" s="390"/>
      <c r="J147" s="390"/>
      <c r="K147" s="282"/>
    </row>
    <row r="148" spans="2:11" s="1" customFormat="1" ht="17.25" customHeight="1">
      <c r="B148" s="281"/>
      <c r="C148" s="283" t="s">
        <v>419</v>
      </c>
      <c r="D148" s="283"/>
      <c r="E148" s="283"/>
      <c r="F148" s="283" t="s">
        <v>420</v>
      </c>
      <c r="G148" s="284"/>
      <c r="H148" s="283" t="s">
        <v>54</v>
      </c>
      <c r="I148" s="283" t="s">
        <v>57</v>
      </c>
      <c r="J148" s="283" t="s">
        <v>421</v>
      </c>
      <c r="K148" s="282"/>
    </row>
    <row r="149" spans="2:11" s="1" customFormat="1" ht="17.25" customHeight="1">
      <c r="B149" s="281"/>
      <c r="C149" s="285" t="s">
        <v>422</v>
      </c>
      <c r="D149" s="285"/>
      <c r="E149" s="285"/>
      <c r="F149" s="286" t="s">
        <v>423</v>
      </c>
      <c r="G149" s="287"/>
      <c r="H149" s="285"/>
      <c r="I149" s="285"/>
      <c r="J149" s="285" t="s">
        <v>424</v>
      </c>
      <c r="K149" s="282"/>
    </row>
    <row r="150" spans="2:11" s="1" customFormat="1" ht="5.25" customHeight="1">
      <c r="B150" s="291"/>
      <c r="C150" s="288"/>
      <c r="D150" s="288"/>
      <c r="E150" s="288"/>
      <c r="F150" s="288"/>
      <c r="G150" s="289"/>
      <c r="H150" s="288"/>
      <c r="I150" s="288"/>
      <c r="J150" s="288"/>
      <c r="K150" s="312"/>
    </row>
    <row r="151" spans="2:11" s="1" customFormat="1" ht="15" customHeight="1">
      <c r="B151" s="291"/>
      <c r="C151" s="316" t="s">
        <v>428</v>
      </c>
      <c r="D151" s="270"/>
      <c r="E151" s="270"/>
      <c r="F151" s="317" t="s">
        <v>425</v>
      </c>
      <c r="G151" s="270"/>
      <c r="H151" s="316" t="s">
        <v>465</v>
      </c>
      <c r="I151" s="316" t="s">
        <v>427</v>
      </c>
      <c r="J151" s="316">
        <v>120</v>
      </c>
      <c r="K151" s="312"/>
    </row>
    <row r="152" spans="2:11" s="1" customFormat="1" ht="15" customHeight="1">
      <c r="B152" s="291"/>
      <c r="C152" s="316" t="s">
        <v>474</v>
      </c>
      <c r="D152" s="270"/>
      <c r="E152" s="270"/>
      <c r="F152" s="317" t="s">
        <v>425</v>
      </c>
      <c r="G152" s="270"/>
      <c r="H152" s="316" t="s">
        <v>485</v>
      </c>
      <c r="I152" s="316" t="s">
        <v>427</v>
      </c>
      <c r="J152" s="316" t="s">
        <v>476</v>
      </c>
      <c r="K152" s="312"/>
    </row>
    <row r="153" spans="2:11" s="1" customFormat="1" ht="15" customHeight="1">
      <c r="B153" s="291"/>
      <c r="C153" s="316" t="s">
        <v>373</v>
      </c>
      <c r="D153" s="270"/>
      <c r="E153" s="270"/>
      <c r="F153" s="317" t="s">
        <v>425</v>
      </c>
      <c r="G153" s="270"/>
      <c r="H153" s="316" t="s">
        <v>486</v>
      </c>
      <c r="I153" s="316" t="s">
        <v>427</v>
      </c>
      <c r="J153" s="316" t="s">
        <v>476</v>
      </c>
      <c r="K153" s="312"/>
    </row>
    <row r="154" spans="2:11" s="1" customFormat="1" ht="15" customHeight="1">
      <c r="B154" s="291"/>
      <c r="C154" s="316" t="s">
        <v>430</v>
      </c>
      <c r="D154" s="270"/>
      <c r="E154" s="270"/>
      <c r="F154" s="317" t="s">
        <v>431</v>
      </c>
      <c r="G154" s="270"/>
      <c r="H154" s="316" t="s">
        <v>465</v>
      </c>
      <c r="I154" s="316" t="s">
        <v>427</v>
      </c>
      <c r="J154" s="316">
        <v>50</v>
      </c>
      <c r="K154" s="312"/>
    </row>
    <row r="155" spans="2:11" s="1" customFormat="1" ht="15" customHeight="1">
      <c r="B155" s="291"/>
      <c r="C155" s="316" t="s">
        <v>433</v>
      </c>
      <c r="D155" s="270"/>
      <c r="E155" s="270"/>
      <c r="F155" s="317" t="s">
        <v>425</v>
      </c>
      <c r="G155" s="270"/>
      <c r="H155" s="316" t="s">
        <v>465</v>
      </c>
      <c r="I155" s="316" t="s">
        <v>435</v>
      </c>
      <c r="J155" s="316"/>
      <c r="K155" s="312"/>
    </row>
    <row r="156" spans="2:11" s="1" customFormat="1" ht="15" customHeight="1">
      <c r="B156" s="291"/>
      <c r="C156" s="316" t="s">
        <v>444</v>
      </c>
      <c r="D156" s="270"/>
      <c r="E156" s="270"/>
      <c r="F156" s="317" t="s">
        <v>431</v>
      </c>
      <c r="G156" s="270"/>
      <c r="H156" s="316" t="s">
        <v>465</v>
      </c>
      <c r="I156" s="316" t="s">
        <v>427</v>
      </c>
      <c r="J156" s="316">
        <v>50</v>
      </c>
      <c r="K156" s="312"/>
    </row>
    <row r="157" spans="2:11" s="1" customFormat="1" ht="15" customHeight="1">
      <c r="B157" s="291"/>
      <c r="C157" s="316" t="s">
        <v>452</v>
      </c>
      <c r="D157" s="270"/>
      <c r="E157" s="270"/>
      <c r="F157" s="317" t="s">
        <v>431</v>
      </c>
      <c r="G157" s="270"/>
      <c r="H157" s="316" t="s">
        <v>465</v>
      </c>
      <c r="I157" s="316" t="s">
        <v>427</v>
      </c>
      <c r="J157" s="316">
        <v>50</v>
      </c>
      <c r="K157" s="312"/>
    </row>
    <row r="158" spans="2:11" s="1" customFormat="1" ht="15" customHeight="1">
      <c r="B158" s="291"/>
      <c r="C158" s="316" t="s">
        <v>450</v>
      </c>
      <c r="D158" s="270"/>
      <c r="E158" s="270"/>
      <c r="F158" s="317" t="s">
        <v>431</v>
      </c>
      <c r="G158" s="270"/>
      <c r="H158" s="316" t="s">
        <v>465</v>
      </c>
      <c r="I158" s="316" t="s">
        <v>427</v>
      </c>
      <c r="J158" s="316">
        <v>50</v>
      </c>
      <c r="K158" s="312"/>
    </row>
    <row r="159" spans="2:11" s="1" customFormat="1" ht="15" customHeight="1">
      <c r="B159" s="291"/>
      <c r="C159" s="316" t="s">
        <v>88</v>
      </c>
      <c r="D159" s="270"/>
      <c r="E159" s="270"/>
      <c r="F159" s="317" t="s">
        <v>425</v>
      </c>
      <c r="G159" s="270"/>
      <c r="H159" s="316" t="s">
        <v>487</v>
      </c>
      <c r="I159" s="316" t="s">
        <v>427</v>
      </c>
      <c r="J159" s="316" t="s">
        <v>488</v>
      </c>
      <c r="K159" s="312"/>
    </row>
    <row r="160" spans="2:11" s="1" customFormat="1" ht="15" customHeight="1">
      <c r="B160" s="291"/>
      <c r="C160" s="316" t="s">
        <v>489</v>
      </c>
      <c r="D160" s="270"/>
      <c r="E160" s="270"/>
      <c r="F160" s="317" t="s">
        <v>425</v>
      </c>
      <c r="G160" s="270"/>
      <c r="H160" s="316" t="s">
        <v>490</v>
      </c>
      <c r="I160" s="316" t="s">
        <v>460</v>
      </c>
      <c r="J160" s="316"/>
      <c r="K160" s="312"/>
    </row>
    <row r="161" spans="2:11" s="1" customFormat="1" ht="15" customHeight="1">
      <c r="B161" s="318"/>
      <c r="C161" s="300"/>
      <c r="D161" s="300"/>
      <c r="E161" s="300"/>
      <c r="F161" s="300"/>
      <c r="G161" s="300"/>
      <c r="H161" s="300"/>
      <c r="I161" s="300"/>
      <c r="J161" s="300"/>
      <c r="K161" s="319"/>
    </row>
    <row r="162" spans="2:11" s="1" customFormat="1" ht="18.75" customHeight="1">
      <c r="B162" s="267"/>
      <c r="C162" s="270"/>
      <c r="D162" s="270"/>
      <c r="E162" s="270"/>
      <c r="F162" s="290"/>
      <c r="G162" s="270"/>
      <c r="H162" s="270"/>
      <c r="I162" s="270"/>
      <c r="J162" s="270"/>
      <c r="K162" s="267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89" t="s">
        <v>491</v>
      </c>
      <c r="D165" s="389"/>
      <c r="E165" s="389"/>
      <c r="F165" s="389"/>
      <c r="G165" s="389"/>
      <c r="H165" s="389"/>
      <c r="I165" s="389"/>
      <c r="J165" s="389"/>
      <c r="K165" s="263"/>
    </row>
    <row r="166" spans="2:11" s="1" customFormat="1" ht="17.25" customHeight="1">
      <c r="B166" s="262"/>
      <c r="C166" s="283" t="s">
        <v>419</v>
      </c>
      <c r="D166" s="283"/>
      <c r="E166" s="283"/>
      <c r="F166" s="283" t="s">
        <v>420</v>
      </c>
      <c r="G166" s="320"/>
      <c r="H166" s="321" t="s">
        <v>54</v>
      </c>
      <c r="I166" s="321" t="s">
        <v>57</v>
      </c>
      <c r="J166" s="283" t="s">
        <v>421</v>
      </c>
      <c r="K166" s="263"/>
    </row>
    <row r="167" spans="2:11" s="1" customFormat="1" ht="17.25" customHeight="1">
      <c r="B167" s="264"/>
      <c r="C167" s="285" t="s">
        <v>422</v>
      </c>
      <c r="D167" s="285"/>
      <c r="E167" s="285"/>
      <c r="F167" s="286" t="s">
        <v>423</v>
      </c>
      <c r="G167" s="322"/>
      <c r="H167" s="323"/>
      <c r="I167" s="323"/>
      <c r="J167" s="285" t="s">
        <v>424</v>
      </c>
      <c r="K167" s="265"/>
    </row>
    <row r="168" spans="2:11" s="1" customFormat="1" ht="5.25" customHeight="1">
      <c r="B168" s="291"/>
      <c r="C168" s="288"/>
      <c r="D168" s="288"/>
      <c r="E168" s="288"/>
      <c r="F168" s="288"/>
      <c r="G168" s="289"/>
      <c r="H168" s="288"/>
      <c r="I168" s="288"/>
      <c r="J168" s="288"/>
      <c r="K168" s="312"/>
    </row>
    <row r="169" spans="2:11" s="1" customFormat="1" ht="15" customHeight="1">
      <c r="B169" s="291"/>
      <c r="C169" s="270" t="s">
        <v>428</v>
      </c>
      <c r="D169" s="270"/>
      <c r="E169" s="270"/>
      <c r="F169" s="290" t="s">
        <v>425</v>
      </c>
      <c r="G169" s="270"/>
      <c r="H169" s="270" t="s">
        <v>465</v>
      </c>
      <c r="I169" s="270" t="s">
        <v>427</v>
      </c>
      <c r="J169" s="270">
        <v>120</v>
      </c>
      <c r="K169" s="312"/>
    </row>
    <row r="170" spans="2:11" s="1" customFormat="1" ht="15" customHeight="1">
      <c r="B170" s="291"/>
      <c r="C170" s="270" t="s">
        <v>474</v>
      </c>
      <c r="D170" s="270"/>
      <c r="E170" s="270"/>
      <c r="F170" s="290" t="s">
        <v>425</v>
      </c>
      <c r="G170" s="270"/>
      <c r="H170" s="270" t="s">
        <v>475</v>
      </c>
      <c r="I170" s="270" t="s">
        <v>427</v>
      </c>
      <c r="J170" s="270" t="s">
        <v>476</v>
      </c>
      <c r="K170" s="312"/>
    </row>
    <row r="171" spans="2:11" s="1" customFormat="1" ht="15" customHeight="1">
      <c r="B171" s="291"/>
      <c r="C171" s="270" t="s">
        <v>373</v>
      </c>
      <c r="D171" s="270"/>
      <c r="E171" s="270"/>
      <c r="F171" s="290" t="s">
        <v>425</v>
      </c>
      <c r="G171" s="270"/>
      <c r="H171" s="270" t="s">
        <v>492</v>
      </c>
      <c r="I171" s="270" t="s">
        <v>427</v>
      </c>
      <c r="J171" s="270" t="s">
        <v>476</v>
      </c>
      <c r="K171" s="312"/>
    </row>
    <row r="172" spans="2:11" s="1" customFormat="1" ht="15" customHeight="1">
      <c r="B172" s="291"/>
      <c r="C172" s="270" t="s">
        <v>430</v>
      </c>
      <c r="D172" s="270"/>
      <c r="E172" s="270"/>
      <c r="F172" s="290" t="s">
        <v>431</v>
      </c>
      <c r="G172" s="270"/>
      <c r="H172" s="270" t="s">
        <v>492</v>
      </c>
      <c r="I172" s="270" t="s">
        <v>427</v>
      </c>
      <c r="J172" s="270">
        <v>50</v>
      </c>
      <c r="K172" s="312"/>
    </row>
    <row r="173" spans="2:11" s="1" customFormat="1" ht="15" customHeight="1">
      <c r="B173" s="291"/>
      <c r="C173" s="270" t="s">
        <v>433</v>
      </c>
      <c r="D173" s="270"/>
      <c r="E173" s="270"/>
      <c r="F173" s="290" t="s">
        <v>425</v>
      </c>
      <c r="G173" s="270"/>
      <c r="H173" s="270" t="s">
        <v>492</v>
      </c>
      <c r="I173" s="270" t="s">
        <v>435</v>
      </c>
      <c r="J173" s="270"/>
      <c r="K173" s="312"/>
    </row>
    <row r="174" spans="2:11" s="1" customFormat="1" ht="15" customHeight="1">
      <c r="B174" s="291"/>
      <c r="C174" s="270" t="s">
        <v>444</v>
      </c>
      <c r="D174" s="270"/>
      <c r="E174" s="270"/>
      <c r="F174" s="290" t="s">
        <v>431</v>
      </c>
      <c r="G174" s="270"/>
      <c r="H174" s="270" t="s">
        <v>492</v>
      </c>
      <c r="I174" s="270" t="s">
        <v>427</v>
      </c>
      <c r="J174" s="270">
        <v>50</v>
      </c>
      <c r="K174" s="312"/>
    </row>
    <row r="175" spans="2:11" s="1" customFormat="1" ht="15" customHeight="1">
      <c r="B175" s="291"/>
      <c r="C175" s="270" t="s">
        <v>452</v>
      </c>
      <c r="D175" s="270"/>
      <c r="E175" s="270"/>
      <c r="F175" s="290" t="s">
        <v>431</v>
      </c>
      <c r="G175" s="270"/>
      <c r="H175" s="270" t="s">
        <v>492</v>
      </c>
      <c r="I175" s="270" t="s">
        <v>427</v>
      </c>
      <c r="J175" s="270">
        <v>50</v>
      </c>
      <c r="K175" s="312"/>
    </row>
    <row r="176" spans="2:11" s="1" customFormat="1" ht="15" customHeight="1">
      <c r="B176" s="291"/>
      <c r="C176" s="270" t="s">
        <v>450</v>
      </c>
      <c r="D176" s="270"/>
      <c r="E176" s="270"/>
      <c r="F176" s="290" t="s">
        <v>431</v>
      </c>
      <c r="G176" s="270"/>
      <c r="H176" s="270" t="s">
        <v>492</v>
      </c>
      <c r="I176" s="270" t="s">
        <v>427</v>
      </c>
      <c r="J176" s="270">
        <v>50</v>
      </c>
      <c r="K176" s="312"/>
    </row>
    <row r="177" spans="2:11" s="1" customFormat="1" ht="15" customHeight="1">
      <c r="B177" s="291"/>
      <c r="C177" s="270" t="s">
        <v>103</v>
      </c>
      <c r="D177" s="270"/>
      <c r="E177" s="270"/>
      <c r="F177" s="290" t="s">
        <v>425</v>
      </c>
      <c r="G177" s="270"/>
      <c r="H177" s="270" t="s">
        <v>493</v>
      </c>
      <c r="I177" s="270" t="s">
        <v>494</v>
      </c>
      <c r="J177" s="270"/>
      <c r="K177" s="312"/>
    </row>
    <row r="178" spans="2:11" s="1" customFormat="1" ht="15" customHeight="1">
      <c r="B178" s="291"/>
      <c r="C178" s="270" t="s">
        <v>57</v>
      </c>
      <c r="D178" s="270"/>
      <c r="E178" s="270"/>
      <c r="F178" s="290" t="s">
        <v>425</v>
      </c>
      <c r="G178" s="270"/>
      <c r="H178" s="270" t="s">
        <v>495</v>
      </c>
      <c r="I178" s="270" t="s">
        <v>496</v>
      </c>
      <c r="J178" s="270">
        <v>1</v>
      </c>
      <c r="K178" s="312"/>
    </row>
    <row r="179" spans="2:11" s="1" customFormat="1" ht="15" customHeight="1">
      <c r="B179" s="291"/>
      <c r="C179" s="270" t="s">
        <v>53</v>
      </c>
      <c r="D179" s="270"/>
      <c r="E179" s="270"/>
      <c r="F179" s="290" t="s">
        <v>425</v>
      </c>
      <c r="G179" s="270"/>
      <c r="H179" s="270" t="s">
        <v>497</v>
      </c>
      <c r="I179" s="270" t="s">
        <v>427</v>
      </c>
      <c r="J179" s="270">
        <v>20</v>
      </c>
      <c r="K179" s="312"/>
    </row>
    <row r="180" spans="2:11" s="1" customFormat="1" ht="15" customHeight="1">
      <c r="B180" s="291"/>
      <c r="C180" s="270" t="s">
        <v>54</v>
      </c>
      <c r="D180" s="270"/>
      <c r="E180" s="270"/>
      <c r="F180" s="290" t="s">
        <v>425</v>
      </c>
      <c r="G180" s="270"/>
      <c r="H180" s="270" t="s">
        <v>498</v>
      </c>
      <c r="I180" s="270" t="s">
        <v>427</v>
      </c>
      <c r="J180" s="270">
        <v>255</v>
      </c>
      <c r="K180" s="312"/>
    </row>
    <row r="181" spans="2:11" s="1" customFormat="1" ht="15" customHeight="1">
      <c r="B181" s="291"/>
      <c r="C181" s="270" t="s">
        <v>104</v>
      </c>
      <c r="D181" s="270"/>
      <c r="E181" s="270"/>
      <c r="F181" s="290" t="s">
        <v>425</v>
      </c>
      <c r="G181" s="270"/>
      <c r="H181" s="270" t="s">
        <v>389</v>
      </c>
      <c r="I181" s="270" t="s">
        <v>427</v>
      </c>
      <c r="J181" s="270">
        <v>10</v>
      </c>
      <c r="K181" s="312"/>
    </row>
    <row r="182" spans="2:11" s="1" customFormat="1" ht="15" customHeight="1">
      <c r="B182" s="291"/>
      <c r="C182" s="270" t="s">
        <v>105</v>
      </c>
      <c r="D182" s="270"/>
      <c r="E182" s="270"/>
      <c r="F182" s="290" t="s">
        <v>425</v>
      </c>
      <c r="G182" s="270"/>
      <c r="H182" s="270" t="s">
        <v>499</v>
      </c>
      <c r="I182" s="270" t="s">
        <v>460</v>
      </c>
      <c r="J182" s="270"/>
      <c r="K182" s="312"/>
    </row>
    <row r="183" spans="2:11" s="1" customFormat="1" ht="15" customHeight="1">
      <c r="B183" s="291"/>
      <c r="C183" s="270" t="s">
        <v>500</v>
      </c>
      <c r="D183" s="270"/>
      <c r="E183" s="270"/>
      <c r="F183" s="290" t="s">
        <v>425</v>
      </c>
      <c r="G183" s="270"/>
      <c r="H183" s="270" t="s">
        <v>501</v>
      </c>
      <c r="I183" s="270" t="s">
        <v>460</v>
      </c>
      <c r="J183" s="270"/>
      <c r="K183" s="312"/>
    </row>
    <row r="184" spans="2:11" s="1" customFormat="1" ht="15" customHeight="1">
      <c r="B184" s="291"/>
      <c r="C184" s="270" t="s">
        <v>489</v>
      </c>
      <c r="D184" s="270"/>
      <c r="E184" s="270"/>
      <c r="F184" s="290" t="s">
        <v>425</v>
      </c>
      <c r="G184" s="270"/>
      <c r="H184" s="270" t="s">
        <v>502</v>
      </c>
      <c r="I184" s="270" t="s">
        <v>460</v>
      </c>
      <c r="J184" s="270"/>
      <c r="K184" s="312"/>
    </row>
    <row r="185" spans="2:11" s="1" customFormat="1" ht="15" customHeight="1">
      <c r="B185" s="291"/>
      <c r="C185" s="270" t="s">
        <v>107</v>
      </c>
      <c r="D185" s="270"/>
      <c r="E185" s="270"/>
      <c r="F185" s="290" t="s">
        <v>431</v>
      </c>
      <c r="G185" s="270"/>
      <c r="H185" s="270" t="s">
        <v>503</v>
      </c>
      <c r="I185" s="270" t="s">
        <v>427</v>
      </c>
      <c r="J185" s="270">
        <v>50</v>
      </c>
      <c r="K185" s="312"/>
    </row>
    <row r="186" spans="2:11" s="1" customFormat="1" ht="15" customHeight="1">
      <c r="B186" s="291"/>
      <c r="C186" s="270" t="s">
        <v>504</v>
      </c>
      <c r="D186" s="270"/>
      <c r="E186" s="270"/>
      <c r="F186" s="290" t="s">
        <v>431</v>
      </c>
      <c r="G186" s="270"/>
      <c r="H186" s="270" t="s">
        <v>505</v>
      </c>
      <c r="I186" s="270" t="s">
        <v>506</v>
      </c>
      <c r="J186" s="270"/>
      <c r="K186" s="312"/>
    </row>
    <row r="187" spans="2:11" s="1" customFormat="1" ht="15" customHeight="1">
      <c r="B187" s="291"/>
      <c r="C187" s="270" t="s">
        <v>507</v>
      </c>
      <c r="D187" s="270"/>
      <c r="E187" s="270"/>
      <c r="F187" s="290" t="s">
        <v>431</v>
      </c>
      <c r="G187" s="270"/>
      <c r="H187" s="270" t="s">
        <v>508</v>
      </c>
      <c r="I187" s="270" t="s">
        <v>506</v>
      </c>
      <c r="J187" s="270"/>
      <c r="K187" s="312"/>
    </row>
    <row r="188" spans="2:11" s="1" customFormat="1" ht="15" customHeight="1">
      <c r="B188" s="291"/>
      <c r="C188" s="270" t="s">
        <v>509</v>
      </c>
      <c r="D188" s="270"/>
      <c r="E188" s="270"/>
      <c r="F188" s="290" t="s">
        <v>431</v>
      </c>
      <c r="G188" s="270"/>
      <c r="H188" s="270" t="s">
        <v>510</v>
      </c>
      <c r="I188" s="270" t="s">
        <v>506</v>
      </c>
      <c r="J188" s="270"/>
      <c r="K188" s="312"/>
    </row>
    <row r="189" spans="2:11" s="1" customFormat="1" ht="15" customHeight="1">
      <c r="B189" s="291"/>
      <c r="C189" s="324" t="s">
        <v>511</v>
      </c>
      <c r="D189" s="270"/>
      <c r="E189" s="270"/>
      <c r="F189" s="290" t="s">
        <v>431</v>
      </c>
      <c r="G189" s="270"/>
      <c r="H189" s="270" t="s">
        <v>512</v>
      </c>
      <c r="I189" s="270" t="s">
        <v>513</v>
      </c>
      <c r="J189" s="325" t="s">
        <v>514</v>
      </c>
      <c r="K189" s="312"/>
    </row>
    <row r="190" spans="2:11" s="1" customFormat="1" ht="15" customHeight="1">
      <c r="B190" s="291"/>
      <c r="C190" s="276" t="s">
        <v>42</v>
      </c>
      <c r="D190" s="270"/>
      <c r="E190" s="270"/>
      <c r="F190" s="290" t="s">
        <v>425</v>
      </c>
      <c r="G190" s="270"/>
      <c r="H190" s="267" t="s">
        <v>515</v>
      </c>
      <c r="I190" s="270" t="s">
        <v>516</v>
      </c>
      <c r="J190" s="270"/>
      <c r="K190" s="312"/>
    </row>
    <row r="191" spans="2:11" s="1" customFormat="1" ht="15" customHeight="1">
      <c r="B191" s="291"/>
      <c r="C191" s="276" t="s">
        <v>517</v>
      </c>
      <c r="D191" s="270"/>
      <c r="E191" s="270"/>
      <c r="F191" s="290" t="s">
        <v>425</v>
      </c>
      <c r="G191" s="270"/>
      <c r="H191" s="270" t="s">
        <v>518</v>
      </c>
      <c r="I191" s="270" t="s">
        <v>460</v>
      </c>
      <c r="J191" s="270"/>
      <c r="K191" s="312"/>
    </row>
    <row r="192" spans="2:11" s="1" customFormat="1" ht="15" customHeight="1">
      <c r="B192" s="291"/>
      <c r="C192" s="276" t="s">
        <v>519</v>
      </c>
      <c r="D192" s="270"/>
      <c r="E192" s="270"/>
      <c r="F192" s="290" t="s">
        <v>425</v>
      </c>
      <c r="G192" s="270"/>
      <c r="H192" s="270" t="s">
        <v>520</v>
      </c>
      <c r="I192" s="270" t="s">
        <v>460</v>
      </c>
      <c r="J192" s="270"/>
      <c r="K192" s="312"/>
    </row>
    <row r="193" spans="2:11" s="1" customFormat="1" ht="15" customHeight="1">
      <c r="B193" s="291"/>
      <c r="C193" s="276" t="s">
        <v>521</v>
      </c>
      <c r="D193" s="270"/>
      <c r="E193" s="270"/>
      <c r="F193" s="290" t="s">
        <v>431</v>
      </c>
      <c r="G193" s="270"/>
      <c r="H193" s="270" t="s">
        <v>522</v>
      </c>
      <c r="I193" s="270" t="s">
        <v>460</v>
      </c>
      <c r="J193" s="270"/>
      <c r="K193" s="312"/>
    </row>
    <row r="194" spans="2:11" s="1" customFormat="1" ht="15" customHeight="1">
      <c r="B194" s="318"/>
      <c r="C194" s="326"/>
      <c r="D194" s="300"/>
      <c r="E194" s="300"/>
      <c r="F194" s="300"/>
      <c r="G194" s="300"/>
      <c r="H194" s="300"/>
      <c r="I194" s="300"/>
      <c r="J194" s="300"/>
      <c r="K194" s="319"/>
    </row>
    <row r="195" spans="2:11" s="1" customFormat="1" ht="18.75" customHeight="1">
      <c r="B195" s="267"/>
      <c r="C195" s="270"/>
      <c r="D195" s="270"/>
      <c r="E195" s="270"/>
      <c r="F195" s="290"/>
      <c r="G195" s="270"/>
      <c r="H195" s="270"/>
      <c r="I195" s="270"/>
      <c r="J195" s="270"/>
      <c r="K195" s="267"/>
    </row>
    <row r="196" spans="2:11" s="1" customFormat="1" ht="18.75" customHeight="1">
      <c r="B196" s="267"/>
      <c r="C196" s="270"/>
      <c r="D196" s="270"/>
      <c r="E196" s="270"/>
      <c r="F196" s="290"/>
      <c r="G196" s="270"/>
      <c r="H196" s="270"/>
      <c r="I196" s="270"/>
      <c r="J196" s="270"/>
      <c r="K196" s="267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89" t="s">
        <v>523</v>
      </c>
      <c r="D199" s="389"/>
      <c r="E199" s="389"/>
      <c r="F199" s="389"/>
      <c r="G199" s="389"/>
      <c r="H199" s="389"/>
      <c r="I199" s="389"/>
      <c r="J199" s="389"/>
      <c r="K199" s="263"/>
    </row>
    <row r="200" spans="2:11" s="1" customFormat="1" ht="25.5" customHeight="1">
      <c r="B200" s="262"/>
      <c r="C200" s="327" t="s">
        <v>524</v>
      </c>
      <c r="D200" s="327"/>
      <c r="E200" s="327"/>
      <c r="F200" s="327" t="s">
        <v>525</v>
      </c>
      <c r="G200" s="328"/>
      <c r="H200" s="388" t="s">
        <v>526</v>
      </c>
      <c r="I200" s="388"/>
      <c r="J200" s="388"/>
      <c r="K200" s="263"/>
    </row>
    <row r="201" spans="2:11" s="1" customFormat="1" ht="5.25" customHeight="1">
      <c r="B201" s="291"/>
      <c r="C201" s="288"/>
      <c r="D201" s="288"/>
      <c r="E201" s="288"/>
      <c r="F201" s="288"/>
      <c r="G201" s="270"/>
      <c r="H201" s="288"/>
      <c r="I201" s="288"/>
      <c r="J201" s="288"/>
      <c r="K201" s="312"/>
    </row>
    <row r="202" spans="2:11" s="1" customFormat="1" ht="15" customHeight="1">
      <c r="B202" s="291"/>
      <c r="C202" s="270" t="s">
        <v>516</v>
      </c>
      <c r="D202" s="270"/>
      <c r="E202" s="270"/>
      <c r="F202" s="290" t="s">
        <v>43</v>
      </c>
      <c r="G202" s="270"/>
      <c r="H202" s="387" t="s">
        <v>527</v>
      </c>
      <c r="I202" s="387"/>
      <c r="J202" s="387"/>
      <c r="K202" s="312"/>
    </row>
    <row r="203" spans="2:11" s="1" customFormat="1" ht="15" customHeight="1">
      <c r="B203" s="291"/>
      <c r="C203" s="297"/>
      <c r="D203" s="270"/>
      <c r="E203" s="270"/>
      <c r="F203" s="290" t="s">
        <v>44</v>
      </c>
      <c r="G203" s="270"/>
      <c r="H203" s="387" t="s">
        <v>528</v>
      </c>
      <c r="I203" s="387"/>
      <c r="J203" s="387"/>
      <c r="K203" s="312"/>
    </row>
    <row r="204" spans="2:11" s="1" customFormat="1" ht="15" customHeight="1">
      <c r="B204" s="291"/>
      <c r="C204" s="297"/>
      <c r="D204" s="270"/>
      <c r="E204" s="270"/>
      <c r="F204" s="290" t="s">
        <v>47</v>
      </c>
      <c r="G204" s="270"/>
      <c r="H204" s="387" t="s">
        <v>529</v>
      </c>
      <c r="I204" s="387"/>
      <c r="J204" s="387"/>
      <c r="K204" s="312"/>
    </row>
    <row r="205" spans="2:11" s="1" customFormat="1" ht="15" customHeight="1">
      <c r="B205" s="291"/>
      <c r="C205" s="270"/>
      <c r="D205" s="270"/>
      <c r="E205" s="270"/>
      <c r="F205" s="290" t="s">
        <v>45</v>
      </c>
      <c r="G205" s="270"/>
      <c r="H205" s="387" t="s">
        <v>530</v>
      </c>
      <c r="I205" s="387"/>
      <c r="J205" s="387"/>
      <c r="K205" s="312"/>
    </row>
    <row r="206" spans="2:11" s="1" customFormat="1" ht="15" customHeight="1">
      <c r="B206" s="291"/>
      <c r="C206" s="270"/>
      <c r="D206" s="270"/>
      <c r="E206" s="270"/>
      <c r="F206" s="290" t="s">
        <v>46</v>
      </c>
      <c r="G206" s="270"/>
      <c r="H206" s="387" t="s">
        <v>531</v>
      </c>
      <c r="I206" s="387"/>
      <c r="J206" s="387"/>
      <c r="K206" s="312"/>
    </row>
    <row r="207" spans="2:11" s="1" customFormat="1" ht="15" customHeight="1">
      <c r="B207" s="291"/>
      <c r="C207" s="270"/>
      <c r="D207" s="270"/>
      <c r="E207" s="270"/>
      <c r="F207" s="290"/>
      <c r="G207" s="270"/>
      <c r="H207" s="270"/>
      <c r="I207" s="270"/>
      <c r="J207" s="270"/>
      <c r="K207" s="312"/>
    </row>
    <row r="208" spans="2:11" s="1" customFormat="1" ht="15" customHeight="1">
      <c r="B208" s="291"/>
      <c r="C208" s="270" t="s">
        <v>472</v>
      </c>
      <c r="D208" s="270"/>
      <c r="E208" s="270"/>
      <c r="F208" s="290" t="s">
        <v>79</v>
      </c>
      <c r="G208" s="270"/>
      <c r="H208" s="387" t="s">
        <v>532</v>
      </c>
      <c r="I208" s="387"/>
      <c r="J208" s="387"/>
      <c r="K208" s="312"/>
    </row>
    <row r="209" spans="2:11" s="1" customFormat="1" ht="15" customHeight="1">
      <c r="B209" s="291"/>
      <c r="C209" s="297"/>
      <c r="D209" s="270"/>
      <c r="E209" s="270"/>
      <c r="F209" s="290" t="s">
        <v>367</v>
      </c>
      <c r="G209" s="270"/>
      <c r="H209" s="387" t="s">
        <v>368</v>
      </c>
      <c r="I209" s="387"/>
      <c r="J209" s="387"/>
      <c r="K209" s="312"/>
    </row>
    <row r="210" spans="2:11" s="1" customFormat="1" ht="15" customHeight="1">
      <c r="B210" s="291"/>
      <c r="C210" s="270"/>
      <c r="D210" s="270"/>
      <c r="E210" s="270"/>
      <c r="F210" s="290" t="s">
        <v>365</v>
      </c>
      <c r="G210" s="270"/>
      <c r="H210" s="387" t="s">
        <v>533</v>
      </c>
      <c r="I210" s="387"/>
      <c r="J210" s="387"/>
      <c r="K210" s="312"/>
    </row>
    <row r="211" spans="2:11" s="1" customFormat="1" ht="15" customHeight="1">
      <c r="B211" s="329"/>
      <c r="C211" s="297"/>
      <c r="D211" s="297"/>
      <c r="E211" s="297"/>
      <c r="F211" s="290" t="s">
        <v>369</v>
      </c>
      <c r="G211" s="276"/>
      <c r="H211" s="386" t="s">
        <v>370</v>
      </c>
      <c r="I211" s="386"/>
      <c r="J211" s="386"/>
      <c r="K211" s="330"/>
    </row>
    <row r="212" spans="2:11" s="1" customFormat="1" ht="15" customHeight="1">
      <c r="B212" s="329"/>
      <c r="C212" s="297"/>
      <c r="D212" s="297"/>
      <c r="E212" s="297"/>
      <c r="F212" s="290" t="s">
        <v>371</v>
      </c>
      <c r="G212" s="276"/>
      <c r="H212" s="386" t="s">
        <v>534</v>
      </c>
      <c r="I212" s="386"/>
      <c r="J212" s="386"/>
      <c r="K212" s="330"/>
    </row>
    <row r="213" spans="2:11" s="1" customFormat="1" ht="15" customHeight="1">
      <c r="B213" s="329"/>
      <c r="C213" s="297"/>
      <c r="D213" s="297"/>
      <c r="E213" s="297"/>
      <c r="F213" s="331"/>
      <c r="G213" s="276"/>
      <c r="H213" s="332"/>
      <c r="I213" s="332"/>
      <c r="J213" s="332"/>
      <c r="K213" s="330"/>
    </row>
    <row r="214" spans="2:11" s="1" customFormat="1" ht="15" customHeight="1">
      <c r="B214" s="329"/>
      <c r="C214" s="270" t="s">
        <v>496</v>
      </c>
      <c r="D214" s="297"/>
      <c r="E214" s="297"/>
      <c r="F214" s="290">
        <v>1</v>
      </c>
      <c r="G214" s="276"/>
      <c r="H214" s="386" t="s">
        <v>535</v>
      </c>
      <c r="I214" s="386"/>
      <c r="J214" s="386"/>
      <c r="K214" s="330"/>
    </row>
    <row r="215" spans="2:11" s="1" customFormat="1" ht="15" customHeight="1">
      <c r="B215" s="329"/>
      <c r="C215" s="297"/>
      <c r="D215" s="297"/>
      <c r="E215" s="297"/>
      <c r="F215" s="290">
        <v>2</v>
      </c>
      <c r="G215" s="276"/>
      <c r="H215" s="386" t="s">
        <v>536</v>
      </c>
      <c r="I215" s="386"/>
      <c r="J215" s="386"/>
      <c r="K215" s="330"/>
    </row>
    <row r="216" spans="2:11" s="1" customFormat="1" ht="15" customHeight="1">
      <c r="B216" s="329"/>
      <c r="C216" s="297"/>
      <c r="D216" s="297"/>
      <c r="E216" s="297"/>
      <c r="F216" s="290">
        <v>3</v>
      </c>
      <c r="G216" s="276"/>
      <c r="H216" s="386" t="s">
        <v>537</v>
      </c>
      <c r="I216" s="386"/>
      <c r="J216" s="386"/>
      <c r="K216" s="330"/>
    </row>
    <row r="217" spans="2:11" s="1" customFormat="1" ht="15" customHeight="1">
      <c r="B217" s="329"/>
      <c r="C217" s="297"/>
      <c r="D217" s="297"/>
      <c r="E217" s="297"/>
      <c r="F217" s="290">
        <v>4</v>
      </c>
      <c r="G217" s="276"/>
      <c r="H217" s="386" t="s">
        <v>538</v>
      </c>
      <c r="I217" s="386"/>
      <c r="J217" s="386"/>
      <c r="K217" s="330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Sjezd ma pozemek ...</vt:lpstr>
      <vt:lpstr>Pokyny pro vyplnění</vt:lpstr>
      <vt:lpstr>'Rekapitulace stavby'!Názvy_tisku</vt:lpstr>
      <vt:lpstr>'SO 01 - Sjezd ma pozemek ...'!Názvy_tisku</vt:lpstr>
      <vt:lpstr>'Pokyny pro vyplnění'!Oblast_tisku</vt:lpstr>
      <vt:lpstr>'Rekapitulace stavby'!Oblast_tisku</vt:lpstr>
      <vt:lpstr>'SO 01 - Sjezd ma pozemek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POČÍTAČ\Uzivatel</dc:creator>
  <cp:lastModifiedBy>Kuklíková Jana</cp:lastModifiedBy>
  <dcterms:created xsi:type="dcterms:W3CDTF">2019-10-15T14:26:02Z</dcterms:created>
  <dcterms:modified xsi:type="dcterms:W3CDTF">2020-01-03T12:05:57Z</dcterms:modified>
</cp:coreProperties>
</file>