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Rekapitulace" sheetId="1" r:id="rId1"/>
    <sheet name="SO 000_SO 000" sheetId="2" r:id="rId2"/>
    <sheet name="SO 181_SO 181" sheetId="3" r:id="rId3"/>
    <sheet name="SO 201_SO 201" sheetId="4" r:id="rId4"/>
  </sheets>
  <definedNames/>
  <calcPr fullCalcOnLoad="1"/>
</workbook>
</file>

<file path=xl/sharedStrings.xml><?xml version="1.0" encoding="utf-8"?>
<sst xmlns="http://schemas.openxmlformats.org/spreadsheetml/2006/main" count="1056" uniqueCount="393">
  <si>
    <t>Firma: Pontex, spol. s r.o. (Pontex Consulting Engineers, Ltd.)</t>
  </si>
  <si>
    <t>Soupis objektů s DPH</t>
  </si>
  <si>
    <t>Stavba: III/10814 - Přistoupim, provozní oprava mostu ev.č. 10814-1 přes Jalový potok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</si>
  <si>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</si>
  <si>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</si>
  <si>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</si>
  <si>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</si>
  <si>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</si>
  <si>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</si>
  <si>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</si>
  <si>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</si>
  <si>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</si>
  <si>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</si>
  <si>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</si>
  <si>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</si>
  <si>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III/10814</t>
  </si>
  <si>
    <t>Přistoupim, provozní oprava mostu ev.č. 10814-1 přes Jalový potok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</si>
  <si>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</si>
  <si>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</si>
  <si>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</si>
  <si>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</si>
  <si>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</si>
  <si>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</si>
  <si>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</si>
  <si>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</si>
  <si>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</si>
  <si>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</si>
  <si>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</si>
  <si>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</si>
  <si>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</si>
  <si>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</si>
  <si>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</si>
  <si>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</si>
  <si>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</si>
  <si>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</si>
  <si>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</si>
  <si>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</si>
  <si>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</si>
  <si>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</si>
  <si>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</si>
  <si>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</si>
  <si>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</si>
  <si>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</si>
  <si>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</si>
  <si>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</si>
  <si>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</si>
  <si>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</si>
  <si>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</si>
  <si>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</si>
  <si>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>x</t>
  </si>
  <si>
    <t>VEDLEJŠÍ NÁKLADY</t>
  </si>
  <si>
    <t>KPL</t>
  </si>
  <si>
    <t>PP</t>
  </si>
  <si>
    <t>Obsahují zejména náklady na :  
- ztížené výrobní podmínky související s umístěním stavby, provozními nebo dopravními omezeními  
- uvedení stavbou dotčených ploch a staveništní dopravou dotčených komunikací do původního nebo projektovaného stavu  
- zajištění bezpečnosti při provádění stavby ve smyslu bezpečnosti práce a ochrany životního prostředí  
- likvidace přebytečného stavebního materiálu odpovídajícím způsobem  
- péče o nepředané objekty a konstrukce stavby, jejich ošetřování  
- nutný rozsah stavebního pojištění budovaného díla na předmětné stavbě a pojištění odpovědnosti za škodu způsobenou dodavatelem třetí osobě  
- zajištění bankovních garancí  
- všechny další nutné náklady k řádnému a úplnému zhotovení předmětu díla zřejmé ze zadávací dokumentace nebo místních podmínek</t>
  </si>
  <si>
    <t>VV</t>
  </si>
  <si>
    <t>1=1,000 [A]</t>
  </si>
  <si>
    <t>00420R</t>
  </si>
  <si>
    <t>OSTATNÍ NÁKLADY</t>
  </si>
  <si>
    <t>- úpravu příslušné dokumentace dle technologických postupů zhotovitele a dle při provádění díla zjištěných skutečností  
- zpracování Plánu havarijních opatření zařízení staveniště a mechanizace  
- zpracování Plánu bezpečnosti a ochrany zdraví při práci na staveništi (dle § 15, odst. 2 zákona č. 309/2006 Sb., kterým se upravují další požadavky BOZP)  
- zpracování technologických postupů a plánů kontrol  
- pasportizace stavbou dotčených ploch a objektů  
- všechny další nutné činnosti k řádnému a úplnému zhotovení předmětu díla zřejmé ze zadávací dokumentace nebo místních podmínek</t>
  </si>
  <si>
    <t>02520</t>
  </si>
  <si>
    <t>ZKOUŠENÍ MATERIÁLŮ NEZÁVISLOU ZKUŠEBNOU</t>
  </si>
  <si>
    <t>Veškeré zkoušky dle KZP stavby</t>
  </si>
  <si>
    <t>02620</t>
  </si>
  <si>
    <t>ZKOUŠENÍ KONSTRUKCÍ A PRACÍ NEZÁVISLOU ZKUŠEBNOU</t>
  </si>
  <si>
    <t>02730</t>
  </si>
  <si>
    <t>POMOC PRÁCE ZŘÍZ NEBO ZAJIŠŤ OCHRANU INŽENÝRSKÝCH SÍTÍ</t>
  </si>
  <si>
    <t>Vytýčení inženýrských sítí a jejich ochrana během výstavby včetně specifikovaných konstrukcí :  
- náklady správců sítí včetně zemních prací a ostatních přípomocí zhotovitele</t>
  </si>
  <si>
    <t>02910</t>
  </si>
  <si>
    <t>OSTATNÍ POŽADAVKY - ZEMĚMĚŘIČSKÁ MĚŘENÍ</t>
  </si>
  <si>
    <t>Vytýčení IS po celou dobu stavby</t>
  </si>
  <si>
    <t>7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</si>
  <si>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</si>
  <si>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</si>
  <si>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</si>
  <si>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</si>
  <si>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8</t>
  </si>
  <si>
    <t>02940</t>
  </si>
  <si>
    <t>OSTATNÍ POŽADAVKY - VYPRACOVÁNÍ DOKUMENTACE</t>
  </si>
  <si>
    <t>plán sledování a údržby mostu - 2 ks</t>
  </si>
  <si>
    <t>02943</t>
  </si>
  <si>
    <t>OSTATNÍ POŽADAVKY - VYPRACOVÁNÍ RDS</t>
  </si>
  <si>
    <t>Pro celou stavbu</t>
  </si>
  <si>
    <t>02944</t>
  </si>
  <si>
    <t>OSTAT POŽADAVKY - DOKUMENTACE SKUTEČ PROVEDENÍ V DIGIT FORMĚ</t>
  </si>
  <si>
    <t>Skutečné provedení stavby</t>
  </si>
  <si>
    <t>11</t>
  </si>
  <si>
    <t>02946</t>
  </si>
  <si>
    <t>OSTAT POŽADAVKY - FOTODOKUMENTACE</t>
  </si>
  <si>
    <t>Včetně zdokumentování stávajícího stavu během demolice a pasportizace přilehlých ploch, okolí a konstrukcí</t>
  </si>
  <si>
    <t>12</t>
  </si>
  <si>
    <t>02960</t>
  </si>
  <si>
    <t>OSTATNÍ POŽADAVKY - ODBORNÝ DOZOR</t>
  </si>
  <si>
    <t>Technicko inženýrská činnost projektanta</t>
  </si>
  <si>
    <t>13</t>
  </si>
  <si>
    <t>02991</t>
  </si>
  <si>
    <t>OSTATNÍ POŽADAVKY - INFORMAČNÍ TABULE</t>
  </si>
  <si>
    <t>Označení stavby dle směrnic investora</t>
  </si>
  <si>
    <t>2=2,000 [A]</t>
  </si>
  <si>
    <t>14</t>
  </si>
  <si>
    <t>03100</t>
  </si>
  <si>
    <t>ZAŘÍZENÍ STAVENIŠTĚ - ZŘÍZENÍ, PROVOZ, DEMONTÁŽ</t>
  </si>
  <si>
    <t>Vč. případného nájmu pozemku, vč. provizorních komunikací a případných záborů vč. buňkoviště, toalet a dalšího zařízení nezbytného pro provoz a řízení stavby po celou dobu její výstavby</t>
  </si>
  <si>
    <t>15</t>
  </si>
  <si>
    <t>03101R</t>
  </si>
  <si>
    <t>OSTATNÍ POŽADAVKY - OHRANIČENÍ STAVBY</t>
  </si>
  <si>
    <t/>
  </si>
  <si>
    <t>SO 181</t>
  </si>
  <si>
    <t>Dopravně inženýrská opatření</t>
  </si>
  <si>
    <t>02720</t>
  </si>
  <si>
    <t>POMOC PRÁCE ZŘÍZ NEBO ZAJIŠŤ REGULACI A OCHRANU DOPRAVY</t>
  </si>
  <si>
    <t>Kompletní provedení DIO vč. zajištění DIR a IČ pro DIO  
Součástí stavebního objektu je :  
- osazení, údržba, případně doplnění a demontáž dopravního značení pro objízdnou trasu  
- pasportizace objízdné trasy před uvedením do provozu a po ukončení provozu  
- kontrola stavu objízdné trasy v průběhu provozu na objízdné trase  
- opravy vozovky na objízdné trase před uvedením do provozu, v průběhu provozu a po ukončení provozu  
- další přípravné práce před uvedením do provozu (prořezání větví, ...)  
- příprava, osazení a demontáž svodidel při jednosměrném provozu na mostě pol.bude čerpána dle skutečnosti se souhlasem TDI</t>
  </si>
  <si>
    <t>SO 201</t>
  </si>
  <si>
    <t>Most</t>
  </si>
  <si>
    <t>014102</t>
  </si>
  <si>
    <t>Ax</t>
  </si>
  <si>
    <t>POPLATKY ZA SKLÁDKU</t>
  </si>
  <si>
    <t>T</t>
  </si>
  <si>
    <t>zemina a kamenivo, kameny</t>
  </si>
  <si>
    <t>pol.113328 
57,960*1,9=110,124 [A] 
pol.131738 
86,940*2,0=173,880 [B] 
Celkem 
A+B=284,004 [C]</t>
  </si>
  <si>
    <t>Bx</t>
  </si>
  <si>
    <t>beton</t>
  </si>
  <si>
    <t>pol.113348 
28,676*2,3=65,955 [A]</t>
  </si>
  <si>
    <t>Cx</t>
  </si>
  <si>
    <t>železobeton a předpj. beton</t>
  </si>
  <si>
    <t>pol.966168 
8,462*2,5=21,155 [A] 
pol.97816 
8,110*2,5=20,275 [B] 
Celkem 
A+B=41,430 [C]</t>
  </si>
  <si>
    <t>Dx</t>
  </si>
  <si>
    <t>asfalt</t>
  </si>
  <si>
    <t>pol.113138 
12,957*2,4=31,097 [A]</t>
  </si>
  <si>
    <t>014132</t>
  </si>
  <si>
    <t>POPLATKY ZA SKLÁDKU TYP S-NO (NEBEZPEČNÝ ODPAD)</t>
  </si>
  <si>
    <t>izolace</t>
  </si>
  <si>
    <t>pol.97817 
101,376*0,02*2,4=4,866 [A]</t>
  </si>
  <si>
    <t>02953</t>
  </si>
  <si>
    <t>OSTATNÍ POŽADAVKY - HLAVNÍ MOSTNÍ PROHLÍDKA</t>
  </si>
  <si>
    <t>03999R</t>
  </si>
  <si>
    <t>PŘÍPLATEK ZA PRÁCE MALÉHO ROZSAHU</t>
  </si>
  <si>
    <t>Odhad</t>
  </si>
  <si>
    <t>Zemní práce</t>
  </si>
  <si>
    <t>11130</t>
  </si>
  <si>
    <t>SEJMUTÍ DRNU</t>
  </si>
  <si>
    <t>M2</t>
  </si>
  <si>
    <t>včetně vodorovné dopravy a uložení na skládku</t>
  </si>
  <si>
    <t>3,680*3,000*2*1,2+5,450*3,000*2*1,2=65,736 [A]</t>
  </si>
  <si>
    <t>113138</t>
  </si>
  <si>
    <t>ODSTRANĚNÍ KRYTU ZPEVNĚNÝCH PLOCH S ASFALT POJIVEM, ODVOZ DO 20KM</t>
  </si>
  <si>
    <t>M3</t>
  </si>
  <si>
    <t>vč. odvozu na skládku a uložení na skládku</t>
  </si>
  <si>
    <t>odhad - spodní vrstva vozovky tl. 50 mm  
- most  
0,05*6,440*10,240=3,297 [A] 
- předmostí  
0,05*6,440*(15,0+15,0)=9,660 [B] 
Celkem 
A+B=12,957 [C]</t>
  </si>
  <si>
    <t>113328</t>
  </si>
  <si>
    <t>ODSTRAN PODKL ZPEVNĚNÝCH PLOCH Z KAMENIVA NESTMEL, ODVOZ DO 20KM</t>
  </si>
  <si>
    <t>mimo most - odhad tl. 300 mm  
0,3*6,440*(15,0+15,0)=57,960 [A]</t>
  </si>
  <si>
    <t>113348</t>
  </si>
  <si>
    <t>ODSTRAN PODKL ZPEVNĚNÝCH PLOCH S CEM POJIVEM, ODVOZ DO 20KM</t>
  </si>
  <si>
    <t>most - odhad tl. 80 mm  
0,08*6,44*10,240=5,276 [A] 
přech. oblast - odhad tl. 120 mm  
0,12*6,5*(15,0+15,0)=23,400 [B] 
Celkem 
A+B=28,676 [C]</t>
  </si>
  <si>
    <t>113728</t>
  </si>
  <si>
    <t>FRÉZOVÁNÍ ZPEVNĚNÝCH PLOCH ASFALTOVÝCH, ODVOZ DO 20KM</t>
  </si>
  <si>
    <t>vč. nabídky k odprodeji zhotoviteli</t>
  </si>
  <si>
    <t>tl. 130 mm - na mostě i nad přech.oblastí 
6,440*(10,240+15,0+15,0)*0,13=33,689 [A] 
tl. 100 mm a 40 mm - napojení 
6,440*9,000*0,100+6,440*1,0000*0,040=6,054 [B] 
Chodníky 
1,520*10,240*0,130*2=4,047 [C] 
Celkem 
A+B+C=43,790 [D]</t>
  </si>
  <si>
    <t>113765</t>
  </si>
  <si>
    <t>FRÉZOVÁNÍ DRÁŽKY PRŮŘEZU DO 600MM2 V ASFALTOVÉ VOZOVCE</t>
  </si>
  <si>
    <t>M</t>
  </si>
  <si>
    <t>v místě napojení na stávající komunikaci  
6,440+6,440=12,880 [A] 
přechodové oblasti 
6,440+6,440=12,880 [B] 
celkem 
A+B=25,760 [C]</t>
  </si>
  <si>
    <t>11511</t>
  </si>
  <si>
    <t>ČERPÁNÍ VODY DO 500 L/MIN</t>
  </si>
  <si>
    <t>HOD</t>
  </si>
  <si>
    <t>12 hod/den, 14 dní  
12*14*4=672,000 [A]</t>
  </si>
  <si>
    <t>12920</t>
  </si>
  <si>
    <t>ČIŠTĚNÍ KRAJNIC OD NÁNOSU</t>
  </si>
  <si>
    <t>vč.odvozu na skládku a uložení, poplatku za skládku porovnatelně pro čištění boků komunikace a chodníků  od nánosů a vegeta</t>
  </si>
  <si>
    <t>(10,240+15,000*2)*0,500*0,100*2=4,024 [A]</t>
  </si>
  <si>
    <t>16</t>
  </si>
  <si>
    <t>12960</t>
  </si>
  <si>
    <t>ČIŠTĚNÍ VODOTEČÍ A MELIORAČ KANÁLŮ OD NÁNOSŮ</t>
  </si>
  <si>
    <t>Odhadovaná tl. do 275 mm - včetně odstranění vzrostlé vegetace</t>
  </si>
  <si>
    <t>40,000*5,450*0,275=59,950 [A]</t>
  </si>
  <si>
    <t>17</t>
  </si>
  <si>
    <t>131738</t>
  </si>
  <si>
    <t>HLOUBENÍ JAM ZAPAŽ I NEPAŽ TŘ. I, ODVOZ DO 20KM</t>
  </si>
  <si>
    <t>vč. čerpání vody a čerpacích jímek, vč. odvozu na skládku</t>
  </si>
  <si>
    <t>pod vozovkou - pro novou přechod. oblast 
op.1 
6,440*13,500*0,500=43,470 [A] 
op.2 
6,440*13,500*0,500=43,470 [B] 
Celkem 
A+B=86,940 [C]</t>
  </si>
  <si>
    <t>18</t>
  </si>
  <si>
    <t>17180</t>
  </si>
  <si>
    <t>ULOŽENÍ SYPANINY DO NÁSYPŮ Z NAKUPOVANÝCH MATERIÁLŮ</t>
  </si>
  <si>
    <t>vč. dodání zeminy</t>
  </si>
  <si>
    <t>pod vozovkou - pro novou přechod.oblast 
op.1 
6,440*13,500*0,500=43,470 [A] 
op.2 
6,440*13,500*0,500=43,470 [B] 
Celkem 
A+B=86,940 [C]</t>
  </si>
  <si>
    <t>Svislé konstrukce</t>
  </si>
  <si>
    <t>19</t>
  </si>
  <si>
    <t>31717</t>
  </si>
  <si>
    <t>KOVOVÉ KONSTRUKCE PRO KOTVENÍ ŘÍMSY</t>
  </si>
  <si>
    <t>KG</t>
  </si>
  <si>
    <t>po 1 m na NK</t>
  </si>
  <si>
    <t>odhad 6kg/kus   
6,0*7*2*2=168,000 [A]</t>
  </si>
  <si>
    <t>20</t>
  </si>
  <si>
    <t>317325</t>
  </si>
  <si>
    <t>ŘÍMSY ZE ŽELEZOBETONU DO C30/37</t>
  </si>
  <si>
    <t>C30/37 XF4 vč. bednění, vč.výplně a těsnění prac. a dilat. spar, vč. letopočtu vlysem, vč. opatření horního povrchu striáží</t>
  </si>
  <si>
    <t>((1,520+0,210+0,150)*0,310+0,300*0,250)*(3,680+4,870+5,450)*2=18,418 [A]</t>
  </si>
  <si>
    <t>21</t>
  </si>
  <si>
    <t>317365</t>
  </si>
  <si>
    <t>VÝZTUŽ ŘÍMS Z OCELI 10505, B500B</t>
  </si>
  <si>
    <t>odhad 150 kg/m3  
0,15*18,418=2,763 [A]</t>
  </si>
  <si>
    <t>Vodorovné konstrukce</t>
  </si>
  <si>
    <t>22</t>
  </si>
  <si>
    <t>421325</t>
  </si>
  <si>
    <t>MOSTNÍ NOSNÉ DESKOVÉ KONSTRUKCE ZE ŽELEZOBETONU C30/37</t>
  </si>
  <si>
    <t>spřahující deska</t>
  </si>
  <si>
    <t>0,15*(9,480+0,210*2)*10,240=15,206 [A]</t>
  </si>
  <si>
    <t>23</t>
  </si>
  <si>
    <t>421365</t>
  </si>
  <si>
    <t>VÝZTUŽ MOSTNÍ DESKOVÉ KONSTRUKCE Z OCELI 10505, B500B</t>
  </si>
  <si>
    <t>odhad 220kg/m3  
0,22*15,206=3,345 [A]</t>
  </si>
  <si>
    <t>24</t>
  </si>
  <si>
    <t>451314</t>
  </si>
  <si>
    <t>PODKLADNÍ A VÝPLŇOVÉ VRSTVY Z PROSTÉHO BETONU C25/30</t>
  </si>
  <si>
    <t>C25/30n - XF3</t>
  </si>
  <si>
    <t>pod dlažbou, tl.150 mm 
podél křídla opěr 
2,000*3,680*2*1,2*0,150+2,000*5,450*2*1,2*0,150=6,574 [A] 
pod mostem 
4,870*10,240*0,150=7,480 [B] 
přechody říms 
0,150*(3,680*2+5,450*2)*1,730=4,738 [C] 
Celkem 
A+B+C=18,792 [D]</t>
  </si>
  <si>
    <t>25</t>
  </si>
  <si>
    <t>45860</t>
  </si>
  <si>
    <t>VÝPLŇ ZA OPĚRAMI A ZDMI Z MEZEROVITÉHO BETONU</t>
  </si>
  <si>
    <t>MCB I</t>
  </si>
  <si>
    <t>2*0,500*13,500*6,440=86,940 [A]</t>
  </si>
  <si>
    <t>26</t>
  </si>
  <si>
    <t>465512</t>
  </si>
  <si>
    <t>DLAŽBY Z LOMOVÉHO KAMENE NA MC</t>
  </si>
  <si>
    <t>dlažba tl. 200 mm do betonu tl. 150 mm</t>
  </si>
  <si>
    <t>podél křídla opěr 
2,000*3,680*2*1,2*0,200+2,000*5,450*2*1,2*0,200=8,765 [A] 
pod mostem 
4,870*10,240*0,200=9,974 [B] 
Celkem 
A+B=18,739 [C]</t>
  </si>
  <si>
    <t>Komunikace</t>
  </si>
  <si>
    <t>27</t>
  </si>
  <si>
    <t>56144</t>
  </si>
  <si>
    <t>KAMENIVO ZPEVNĚNÉ CEMENTEM TL. DO 200MM</t>
  </si>
  <si>
    <t>SC C 8/10 170 mm  
- vozovka mimo most v místech kompletní výměny, vč.opatření proti vývoji reflexních trhlin do asfaltových vrstev</t>
  </si>
  <si>
    <t>mimo most  
6,440*(15,000+15,000)=193,200 [A]</t>
  </si>
  <si>
    <t>28</t>
  </si>
  <si>
    <t>56333</t>
  </si>
  <si>
    <t>VOZOVKOVÉ VRSTVY ZE ŠTĚRKODRTI TL. DO 150MM</t>
  </si>
  <si>
    <t>tl.150mm - 2 vrstvy  
mimo most  
6,440*(15,000+15,000)=193,200 [A]</t>
  </si>
  <si>
    <t>29</t>
  </si>
  <si>
    <t>572123</t>
  </si>
  <si>
    <t>INFILTRAČNÍ POSTŘIK Z EMULZE DO 1,0KG/M2</t>
  </si>
  <si>
    <t>PI-E, C60B5 0,80 kg/m2  
- vozovka mimo most v místech kompletní výměny</t>
  </si>
  <si>
    <t>30</t>
  </si>
  <si>
    <t>572213</t>
  </si>
  <si>
    <t>SPOJOVACÍ POSTŘIK Z EMULZE DO 0,5KG/M2</t>
  </si>
  <si>
    <t>PS-EP 0,35 kg/m2  a 0,50 kg/m2</t>
  </si>
  <si>
    <t>pod ACO most i mimo most 
6,440*10,240+6,440*15,000*2=259,146 [A] 
pod ACL 
most  
6,440*10,240=65,946 [B] 
mimo most  
6,440*(15,000+15,000)=193,200 [C] 
celkem 
A+B+C=518,292 [D]</t>
  </si>
  <si>
    <t>31</t>
  </si>
  <si>
    <t>574B34</t>
  </si>
  <si>
    <t>ASFALTOVÝ BETON PRO OBRUSNÉ VRSTVY MODIFIK ACO 11+, 11S TL. 40MM</t>
  </si>
  <si>
    <t>ACO 11+ modif.</t>
  </si>
  <si>
    <t>most   
6,440*10,240=65,946 [A] 
mimo most  
6,440*(15,000+15,000)=193,200 [B] 
Celkem 
A+B=259,146 [C]</t>
  </si>
  <si>
    <t>32</t>
  </si>
  <si>
    <t>574D46</t>
  </si>
  <si>
    <t>ASFALTOVÝ BETON PRO LOŽNÍ VRSTVY MODIFIK ACL 16+, 16S TL. 50MM</t>
  </si>
  <si>
    <t>ACL 16+ modif.</t>
  </si>
  <si>
    <t>most  
6,440*10,240=65,946 [A]</t>
  </si>
  <si>
    <t>33</t>
  </si>
  <si>
    <t>574D56</t>
  </si>
  <si>
    <t>ASFALTOVÝ BETON PRO LOŽNÍ VRSTVY MODIFIK ACL 16+, 16S TL. 60MM</t>
  </si>
  <si>
    <t>34</t>
  </si>
  <si>
    <t>574E46</t>
  </si>
  <si>
    <t>ASFALTOVÝ BETON PRO PODKLADNÍ VRSTVY ACP 16+, 16S TL. 50MM</t>
  </si>
  <si>
    <t>ACP 16+</t>
  </si>
  <si>
    <t>7,000*(15,000+15,000)=210,000 [A]</t>
  </si>
  <si>
    <t>35</t>
  </si>
  <si>
    <t>575C53</t>
  </si>
  <si>
    <t>LITÝ ASFALT MA IV (OCHRANA MOSTNÍ IZOLACE) 11 TL. 40MM</t>
  </si>
  <si>
    <t>36</t>
  </si>
  <si>
    <t>57641</t>
  </si>
  <si>
    <t>POSYP KAMENIVEM OBALOVANÝM 5KG/M2</t>
  </si>
  <si>
    <t>na MA (kromě odvodňovacího proužku)    
6,440*10,240=65,946 [A]</t>
  </si>
  <si>
    <t>37</t>
  </si>
  <si>
    <t>582621</t>
  </si>
  <si>
    <t>KRYTY Z BETON DLAŽDIC SE ZÁMKEM ŠEDÝCH TL 60MM DO LOŽE Z MC</t>
  </si>
  <si>
    <t>Za koncem říms provedena zádlažba z betonové dlažby</t>
  </si>
  <si>
    <t>(3,680*2+5,450*2)*1,730=31,590 [A]</t>
  </si>
  <si>
    <t>Úpravy povrchů, podlahy, výplně otvorů</t>
  </si>
  <si>
    <t>38</t>
  </si>
  <si>
    <t>626111</t>
  </si>
  <si>
    <t>REPROFILACE PODHLEDŮ, SVISLÝCH PLOCH SANAČNÍ MALTOU JEDNOVRST TL 10MM</t>
  </si>
  <si>
    <t>Sanace typ 5 - sanace tl. 10 mm  
- 50,0% NK (boky+podhled)</t>
  </si>
  <si>
    <t>podhled  
0,5*4,870*10,240=24,934 [A] 
boky  
0,5*(4,870+0,580*2)*0,800*2=4,824 [B] 
Celkem 
A+B=29,758 [C]</t>
  </si>
  <si>
    <t>39</t>
  </si>
  <si>
    <t>626113</t>
  </si>
  <si>
    <t>REPROFILACE PODHLEDŮ, SVISLÝCH PLOCH SANAČNÍ MALTOU JEDNOVRST TL 30MM</t>
  </si>
  <si>
    <t>Sanace typ 5 - sanace tl. 30 mm  
- 50,0% NK (boky+podhled)</t>
  </si>
  <si>
    <t>40</t>
  </si>
  <si>
    <t>626122</t>
  </si>
  <si>
    <t>REPROFILACE PODHLEDŮ, SVISLÝCH PLOCH SANAČNÍ MALTOU DVOUVRST TL 50MM</t>
  </si>
  <si>
    <t>Sanace typ 5 - sanace tl. 50 mm  
líc opěr + bok opěr</t>
  </si>
  <si>
    <t>líc opěr  
1,350*10,240*2=27,648 [A] 
boky  
0,580*1,350*4=3,132 [B] 
Celkem 
A+B=30,780 [C]</t>
  </si>
  <si>
    <t>41</t>
  </si>
  <si>
    <t>62631</t>
  </si>
  <si>
    <t>SPOJOVACÍ MŮSTEK MEZI STARÝM A NOVÝM BETONEM</t>
  </si>
  <si>
    <t>Sanace typ 5 - spojovací můstek</t>
  </si>
  <si>
    <t>nkce  
podhled  
4,870*10,240=49,869 [A] 
boky  
(4,870+0,580*2)*0,800*2=9,648 [B] 
opěry 
líc opěr  
1,350*10,240*2=27,648 [C] 
boky  
0,580*1,350*4=3,132 [D] 
Celkem 
A+B+C+D=90,297 [E]</t>
  </si>
  <si>
    <t>42</t>
  </si>
  <si>
    <t>62641</t>
  </si>
  <si>
    <t>SJEDNOCUJÍCÍ STĚRKA JEMNOU MALTOU TL CCA 2MM</t>
  </si>
  <si>
    <t>100,0% NK (boky+podhled) + OPĚRY</t>
  </si>
  <si>
    <t>43</t>
  </si>
  <si>
    <t>62652</t>
  </si>
  <si>
    <t>OCHRANA VÝZTUŽE PŘI NEDOSTATEČNÉM KRYTÍ</t>
  </si>
  <si>
    <t>Sanace typ 1 - opatření odhalené výztuže protikorozním nátěrem  
- horní povrch N.K. a boky nosné konstrukce , opěry 
- 30%</t>
  </si>
  <si>
    <t>nkce  
podhled  
4,870*10,240=49,869 [A] 
boky  
(4,870+0,580*2)*0,800*2=9,648 [B] 
opěry 
líc opěr  
1,350*10,240*2=27,648 [C] 
boky  
0,580*1,350*4=3,132 [D] 
Celkem 
(A+B+C+D)*0,3=27,089 [E]</t>
  </si>
  <si>
    <t>Přidružená stavební výroba</t>
  </si>
  <si>
    <t>44</t>
  </si>
  <si>
    <t>711442</t>
  </si>
  <si>
    <t>IZOLACE MOSTOVEK CELOPLOŠNÁ ASFALTOVÝMI PÁSY S PEČETÍCÍ VRSTVOU</t>
  </si>
  <si>
    <t>asfalt. pásy na kotevně impregnační nátěr, vč. přetažení na závěrnou zídku</t>
  </si>
  <si>
    <t>(9,480+0,210*2)*10,240*1,1=111,514 [A]</t>
  </si>
  <si>
    <t>45</t>
  </si>
  <si>
    <t>711502</t>
  </si>
  <si>
    <t>OCHRANA IZOLACE NA POVRCHU ASFALTOVÝMI PÁSY</t>
  </si>
  <si>
    <t>ochrana izolace pod římsou asfaltovými pásy s kovovou vložkou</t>
  </si>
  <si>
    <t>(1,520+0,210)*(3,680+4,870+5,450)*2=48,440 [A]</t>
  </si>
  <si>
    <t>46</t>
  </si>
  <si>
    <t>78382</t>
  </si>
  <si>
    <t>NÁTĚRY BETON KONSTR TYP S2 (OS-B)</t>
  </si>
  <si>
    <t>kraje NK   
(4,870+0,580*2)*(0,800+0,150)*2=11,457 [A]</t>
  </si>
  <si>
    <t>47</t>
  </si>
  <si>
    <t>78383</t>
  </si>
  <si>
    <t>NÁTĚRY BETON KONSTR TYP S4 (OS-C)</t>
  </si>
  <si>
    <t>římsy  
(0,15+0,15)*(3,680+4,870+5,450)*2=8,400 [A]</t>
  </si>
  <si>
    <t>Ostatní konstrukce a práce</t>
  </si>
  <si>
    <t>48</t>
  </si>
  <si>
    <t>9112A3</t>
  </si>
  <si>
    <t>ZÁBRADLÍ MOSTNÍ S VODOR MADLY - DEMONTÁŽ S PŘESUNEM</t>
  </si>
  <si>
    <t>(3,680+4,870+5,450)*2=28,000 [A]</t>
  </si>
  <si>
    <t>49</t>
  </si>
  <si>
    <t>9113C1</t>
  </si>
  <si>
    <t>SVODIDLO OCEL SILNIČ JEDNOSTR, ÚROVEŇ ZADRŽ H2 - DODÁVKA A MONTÁŽ</t>
  </si>
  <si>
    <t>Na předmostích silniční svodidlo se stupněm zadržením H2 navazující na zábradelní svodidlo se svislou výplní  
- po levé i pravé straně mostu svodidlo před a za mostem zakončeno dlouhým výškovým náběhem a zapuštěno do země</t>
  </si>
  <si>
    <t>4*15,000=60,000 [A]</t>
  </si>
  <si>
    <t>50</t>
  </si>
  <si>
    <t>9117C1</t>
  </si>
  <si>
    <t>SVOD OCEL ZÁBRADEL ÚROVEŇ ZADRŽ H2 - DODÁVKA A MONTÁŽ</t>
  </si>
  <si>
    <t>se svislou výplní, vč.PKO, kotvení vlepovanými kotvami přes patní desky, osazení do jemnozrnné plastmalty</t>
  </si>
  <si>
    <t>51</t>
  </si>
  <si>
    <t>91238</t>
  </si>
  <si>
    <t>SMĚROVÉ SLOUPKY Z PLAST HMOT - NÁSTAVCE NA SVODIDLA VČETNĚ ODRAZNÉHO PÁSKU</t>
  </si>
  <si>
    <t>52</t>
  </si>
  <si>
    <t>91355</t>
  </si>
  <si>
    <t>EVIDENČNÍ ČÍSLO MOSTU</t>
  </si>
  <si>
    <t>sejmutí stávajícího a zpětné osazení s případnou výměnou poškozených částí</t>
  </si>
  <si>
    <t>53</t>
  </si>
  <si>
    <t>917223</t>
  </si>
  <si>
    <t>SILNIČNÍ A CHODNÍKOVÉ OBRUBY Z BETONOVÝCH OBRUBNÍKŮ ŠÍŘ 100MM</t>
  </si>
  <si>
    <t>lemování přechodů říms 
(3,680+5,450+1,7+1,7)*2=25,060 [A]</t>
  </si>
  <si>
    <t>54</t>
  </si>
  <si>
    <t>917224</t>
  </si>
  <si>
    <t>SILNIČNÍ A CHODNÍKOVÉ OBRUBY Z BETONOVÝCH OBRUBNÍKŮ ŠÍŘ 150MM</t>
  </si>
  <si>
    <t>lemování přechodů říms u vozovky  
(0,580+4,870+0,580)*2=12,060 [A]</t>
  </si>
  <si>
    <t>55</t>
  </si>
  <si>
    <t>919111</t>
  </si>
  <si>
    <t>ŘEZÁNÍ ASFALTOVÉHO KRYTU VOZOVEK TL DO 50MM</t>
  </si>
  <si>
    <t>v místě napojení na stáv. komunikaci  
2*6,440=12,880 [A]</t>
  </si>
  <si>
    <t>56</t>
  </si>
  <si>
    <t>931315</t>
  </si>
  <si>
    <t>TĚSNĚNÍ DILATAČ SPAR ASF ZÁLIVKOU PRŮŘ DO 600MM2</t>
  </si>
  <si>
    <t>podél říms - nahoře   
2*(0,580+4,870+0,580)=12,060 [A] 
v místě napojení na stáv. komunikaci  
2*6,440=12,880 [B] 
Celkem 
A+B=24,940 [C]</t>
  </si>
  <si>
    <t>57</t>
  </si>
  <si>
    <t>931316</t>
  </si>
  <si>
    <t>TĚSNĚNÍ DILATAČ SPAR ASF ZÁLIVKOU PRŮŘ DO 800MM2</t>
  </si>
  <si>
    <t>podél říms dole - na mostě  
2*(0,580+4,870+0,580)=12,060 [A]</t>
  </si>
  <si>
    <t>58</t>
  </si>
  <si>
    <t>935212</t>
  </si>
  <si>
    <t>PŘÍKOPOVÉ ŽLABY Z BETON TVÁRNIC ŠÍŘ DO 600MM DO BETONU TL 100MM</t>
  </si>
  <si>
    <t>skluz 
(3,680*2)*1,2+(5,450*2)*1,2=21,912 [A]</t>
  </si>
  <si>
    <t>59</t>
  </si>
  <si>
    <t>93639</t>
  </si>
  <si>
    <t>ZAÚSTĚNÍ SKLUZŮ (VČET DLAŽBY Z LOM KAMENE)</t>
  </si>
  <si>
    <t>4=4,000 [A]</t>
  </si>
  <si>
    <t>60</t>
  </si>
  <si>
    <t>938543</t>
  </si>
  <si>
    <t>OČIŠTĚNÍ BETON KONSTR OTRYSKÁNÍM TLAK VODOU DO 1000 BARŮ</t>
  </si>
  <si>
    <t>plochy opěr a křídel</t>
  </si>
  <si>
    <t>61</t>
  </si>
  <si>
    <t>93857</t>
  </si>
  <si>
    <t>BROUŠENÍ BETON KONSTR</t>
  </si>
  <si>
    <t>broušení stávajícího povrchu NK - bude čerpáno podle pokynů TDI</t>
  </si>
  <si>
    <t>62</t>
  </si>
  <si>
    <t>966168</t>
  </si>
  <si>
    <t>BOURÁNÍ KONSTRUKCÍ ZE ŽELEZOBETONU S ODVOZEM DO 20KM</t>
  </si>
  <si>
    <t>(0,310*(0,360+0,250)+1,270*0,030+0,250*0,300)*(3,680+4,870+5,450)*2=8,462 [A]</t>
  </si>
  <si>
    <t>63</t>
  </si>
  <si>
    <t>97816</t>
  </si>
  <si>
    <t>ODSEKÁNÍ VRSTVY VYROVNÁVACÍHO BETONU NA MOSTECH</t>
  </si>
  <si>
    <t>vč. odvozu na skládku a uložení</t>
  </si>
  <si>
    <t>most odhad tl. 80 mm  
(9,480+0,210*2)*10,240*0,080=8,110 [A]</t>
  </si>
  <si>
    <t>64</t>
  </si>
  <si>
    <t>97817</t>
  </si>
  <si>
    <t>ODSTRANĚNÍ MOSTNÍ IZOLACE</t>
  </si>
  <si>
    <t>most odhad  
(9,480+0,210*2)*10,240=101,376 [A]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</si>
</sst>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_-* #,##0\ &quot;Kč&quot;_-;\-* #,##0\ &quot;Kč&quot;_-;_-* &quot;-&quot;\ &quot;Kč&quot;_-;_-@_-"/>
    <numFmt numFmtId="168" formatCode="_-* #,##0.00\ &quot;Kč&quot;_-;\-* #,##0.00\ &quot;Kč&quot;_-;_-* &quot;-&quot;??\ &quot;Kč&quot;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D24" sqref="D24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7"/>
      <c r="B1" s="1" t="s">
        <v>0</v>
      </c>
      <c r="C1" s="1"/>
      <c r="D1" s="1"/>
      <c r="E1" s="1"/>
    </row>
    <row r="2" spans="1:5" ht="12.75" customHeight="1">
      <c r="A2" s="37"/>
      <c r="B2" s="38" t="s">
        <v>1</v>
      </c>
      <c r="C2" s="1"/>
      <c r="D2" s="1"/>
      <c r="E2" s="1"/>
    </row>
    <row r="3" spans="1:5" ht="19.5" customHeight="1">
      <c r="A3" s="37"/>
      <c r="B3" s="37"/>
      <c r="C3" s="1"/>
      <c r="D3" s="1"/>
      <c r="E3" s="1"/>
    </row>
    <row r="4" spans="1:5" ht="19.5" customHeight="1">
      <c r="A4" s="1"/>
      <c r="B4" s="35" t="s">
        <v>2</v>
      </c>
      <c r="C4" s="36"/>
      <c r="D4" s="36"/>
      <c r="E4" s="1"/>
    </row>
    <row r="5" spans="1:5" ht="12.75" customHeight="1">
      <c r="A5" s="1"/>
      <c r="B5" s="37" t="s">
        <v>3</v>
      </c>
      <c r="C5" s="37"/>
      <c r="D5" s="37"/>
      <c r="E5" s="1"/>
    </row>
    <row r="6" spans="1:5" ht="12.75" customHeight="1">
      <c r="A6" s="1"/>
      <c r="B6" s="3" t="s">
        <v>4</v>
      </c>
      <c r="C6" s="6">
        <f>SUM(C10:C12)</f>
        <v>0</v>
      </c>
      <c r="D6" s="1"/>
      <c r="E6" s="1"/>
    </row>
    <row r="7" spans="1:5" ht="12.75" customHeight="1">
      <c r="A7" s="1"/>
      <c r="B7" s="3" t="s">
        <v>5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20</v>
      </c>
      <c r="C10" s="43"/>
      <c r="D10" s="16">
        <f>'SO 000_SO 000'!O2</f>
        <v>0</v>
      </c>
      <c r="E10" s="16">
        <f>C10+D10</f>
        <v>0</v>
      </c>
    </row>
    <row r="11" spans="1:5" ht="12.75" customHeight="1">
      <c r="A11" s="15" t="s">
        <v>106</v>
      </c>
      <c r="B11" s="15" t="s">
        <v>107</v>
      </c>
      <c r="C11" s="43"/>
      <c r="D11" s="16">
        <f>'SO 181_SO 181'!O2</f>
        <v>0</v>
      </c>
      <c r="E11" s="16">
        <f>C11+D11</f>
        <v>0</v>
      </c>
    </row>
    <row r="12" spans="1:5" ht="12.75" customHeight="1">
      <c r="A12" s="15" t="s">
        <v>111</v>
      </c>
      <c r="B12" s="15" t="s">
        <v>112</v>
      </c>
      <c r="C12" s="43"/>
      <c r="D12" s="16">
        <f>'SO 201_SO 201'!O2</f>
        <v>0</v>
      </c>
      <c r="E12" s="16">
        <f>C12+D12</f>
        <v>0</v>
      </c>
    </row>
  </sheetData>
  <sheetProtection/>
  <mergeCells count="3">
    <mergeCell ref="A1:A3"/>
    <mergeCell ref="B2:B3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pane ySplit="8" topLeftCell="A106" activePane="bottomLeft" state="frozen"/>
      <selection pane="topLeft" activeCell="A1" sqref="A1"/>
      <selection pane="bottomLeft" activeCell="H10" sqref="H10:H12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40" t="s">
        <v>15</v>
      </c>
      <c r="D3" s="37"/>
      <c r="E3" s="11" t="s">
        <v>16</v>
      </c>
      <c r="F3" s="1"/>
      <c r="G3" s="8"/>
      <c r="H3" s="7" t="s">
        <v>19</v>
      </c>
      <c r="I3" s="32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0" t="s">
        <v>19</v>
      </c>
      <c r="D4" s="37"/>
      <c r="E4" s="11" t="s">
        <v>20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1" t="s">
        <v>19</v>
      </c>
      <c r="D5" s="42"/>
      <c r="E5" s="14" t="s">
        <v>20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0+I10+I13+I16+I19+I22+I25+I28+I31+I34+I37+I40+I43+I46+I49+I52</f>
        <v>0</v>
      </c>
      <c r="R9">
        <f>0+O10+O13+O16+O19+O22+O25+O28+O31+O34+O37+O40+O43+O46+O49+O52</f>
        <v>0</v>
      </c>
    </row>
    <row r="10" spans="1:16" ht="12.75">
      <c r="A10" s="17" t="s">
        <v>47</v>
      </c>
      <c r="B10" s="22" t="s">
        <v>31</v>
      </c>
      <c r="C10" s="22" t="s">
        <v>48</v>
      </c>
      <c r="D10" s="17" t="s">
        <v>49</v>
      </c>
      <c r="E10" s="23" t="s">
        <v>50</v>
      </c>
      <c r="F10" s="24" t="s">
        <v>51</v>
      </c>
      <c r="G10" s="25">
        <v>1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84.5">
      <c r="A11" s="27" t="s">
        <v>52</v>
      </c>
      <c r="E11" s="28" t="s">
        <v>53</v>
      </c>
    </row>
    <row r="12" spans="1:5" ht="12.75">
      <c r="A12" s="31" t="s">
        <v>54</v>
      </c>
      <c r="E12" s="30" t="s">
        <v>55</v>
      </c>
    </row>
    <row r="13" spans="1:16" ht="12.75">
      <c r="A13" s="17" t="s">
        <v>47</v>
      </c>
      <c r="B13" s="22" t="s">
        <v>27</v>
      </c>
      <c r="C13" s="22" t="s">
        <v>56</v>
      </c>
      <c r="D13" s="17" t="s">
        <v>49</v>
      </c>
      <c r="E13" s="23" t="s">
        <v>57</v>
      </c>
      <c r="F13" s="24" t="s">
        <v>51</v>
      </c>
      <c r="G13" s="25">
        <v>1</v>
      </c>
      <c r="H13" s="26"/>
      <c r="I13" s="26">
        <f>ROUND(ROUND(H13,2)*ROUND(G13,3),2)</f>
        <v>0</v>
      </c>
      <c r="O13">
        <f>(I13*21)/100</f>
        <v>0</v>
      </c>
      <c r="P13" t="s">
        <v>27</v>
      </c>
    </row>
    <row r="14" spans="1:5" ht="118.5">
      <c r="A14" s="27" t="s">
        <v>52</v>
      </c>
      <c r="E14" s="28" t="s">
        <v>58</v>
      </c>
    </row>
    <row r="15" spans="1:5" ht="12.75">
      <c r="A15" s="31" t="s">
        <v>54</v>
      </c>
      <c r="E15" s="30" t="s">
        <v>55</v>
      </c>
    </row>
    <row r="16" spans="1:16" ht="12.75">
      <c r="A16" s="17" t="s">
        <v>47</v>
      </c>
      <c r="B16" s="22" t="s">
        <v>26</v>
      </c>
      <c r="C16" s="22" t="s">
        <v>59</v>
      </c>
      <c r="D16" s="17" t="s">
        <v>49</v>
      </c>
      <c r="E16" s="23" t="s">
        <v>60</v>
      </c>
      <c r="F16" s="24" t="s">
        <v>51</v>
      </c>
      <c r="G16" s="25">
        <v>1</v>
      </c>
      <c r="H16" s="26"/>
      <c r="I16" s="26">
        <f>ROUND(ROUND(H16,2)*ROUND(G16,3),2)</f>
        <v>0</v>
      </c>
      <c r="O16">
        <f>(I16*21)/100</f>
        <v>0</v>
      </c>
      <c r="P16" t="s">
        <v>27</v>
      </c>
    </row>
    <row r="17" spans="1:5" ht="12.75">
      <c r="A17" s="27" t="s">
        <v>52</v>
      </c>
      <c r="E17" s="28" t="s">
        <v>61</v>
      </c>
    </row>
    <row r="18" spans="1:5" ht="12.75">
      <c r="A18" s="31" t="s">
        <v>54</v>
      </c>
      <c r="E18" s="30" t="s">
        <v>55</v>
      </c>
    </row>
    <row r="19" spans="1:16" ht="12.75">
      <c r="A19" s="17" t="s">
        <v>47</v>
      </c>
      <c r="B19" s="22" t="s">
        <v>35</v>
      </c>
      <c r="C19" s="22" t="s">
        <v>62</v>
      </c>
      <c r="D19" s="17" t="s">
        <v>49</v>
      </c>
      <c r="E19" s="23" t="s">
        <v>63</v>
      </c>
      <c r="F19" s="24" t="s">
        <v>51</v>
      </c>
      <c r="G19" s="25">
        <v>1</v>
      </c>
      <c r="H19" s="26"/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>
      <c r="A20" s="27" t="s">
        <v>52</v>
      </c>
      <c r="E20" s="28" t="s">
        <v>61</v>
      </c>
    </row>
    <row r="21" spans="1:5" ht="12.75">
      <c r="A21" s="31" t="s">
        <v>54</v>
      </c>
      <c r="E21" s="30" t="s">
        <v>55</v>
      </c>
    </row>
    <row r="22" spans="1:16" ht="12.75">
      <c r="A22" s="17" t="s">
        <v>47</v>
      </c>
      <c r="B22" s="22" t="s">
        <v>37</v>
      </c>
      <c r="C22" s="22" t="s">
        <v>64</v>
      </c>
      <c r="D22" s="17" t="s">
        <v>49</v>
      </c>
      <c r="E22" s="23" t="s">
        <v>65</v>
      </c>
      <c r="F22" s="24" t="s">
        <v>51</v>
      </c>
      <c r="G22" s="25">
        <v>1</v>
      </c>
      <c r="H22" s="26"/>
      <c r="I22" s="26">
        <f>ROUND(ROUND(H22,2)*ROUND(G22,3),2)</f>
        <v>0</v>
      </c>
      <c r="O22">
        <f>(I22*21)/100</f>
        <v>0</v>
      </c>
      <c r="P22" t="s">
        <v>27</v>
      </c>
    </row>
    <row r="23" spans="1:5" ht="39">
      <c r="A23" s="27" t="s">
        <v>52</v>
      </c>
      <c r="E23" s="28" t="s">
        <v>66</v>
      </c>
    </row>
    <row r="24" spans="1:5" ht="12.75">
      <c r="A24" s="31" t="s">
        <v>54</v>
      </c>
      <c r="E24" s="30" t="s">
        <v>55</v>
      </c>
    </row>
    <row r="25" spans="1:16" ht="12.75">
      <c r="A25" s="17" t="s">
        <v>47</v>
      </c>
      <c r="B25" s="22" t="s">
        <v>39</v>
      </c>
      <c r="C25" s="22" t="s">
        <v>67</v>
      </c>
      <c r="D25" s="17" t="s">
        <v>49</v>
      </c>
      <c r="E25" s="23" t="s">
        <v>68</v>
      </c>
      <c r="F25" s="24" t="s">
        <v>51</v>
      </c>
      <c r="G25" s="25">
        <v>1</v>
      </c>
      <c r="H25" s="26"/>
      <c r="I25" s="26">
        <f>ROUND(ROUND(H25,2)*ROUND(G25,3),2)</f>
        <v>0</v>
      </c>
      <c r="O25">
        <f>(I25*21)/100</f>
        <v>0</v>
      </c>
      <c r="P25" t="s">
        <v>27</v>
      </c>
    </row>
    <row r="26" spans="1:5" ht="12.75">
      <c r="A26" s="27" t="s">
        <v>52</v>
      </c>
      <c r="E26" s="28" t="s">
        <v>69</v>
      </c>
    </row>
    <row r="27" spans="1:5" ht="12.75">
      <c r="A27" s="31" t="s">
        <v>54</v>
      </c>
      <c r="E27" s="30" t="s">
        <v>55</v>
      </c>
    </row>
    <row r="28" spans="1:16" ht="12.75">
      <c r="A28" s="17" t="s">
        <v>47</v>
      </c>
      <c r="B28" s="22" t="s">
        <v>70</v>
      </c>
      <c r="C28" s="22" t="s">
        <v>71</v>
      </c>
      <c r="D28" s="17" t="s">
        <v>49</v>
      </c>
      <c r="E28" s="23" t="s">
        <v>72</v>
      </c>
      <c r="F28" s="24" t="s">
        <v>73</v>
      </c>
      <c r="G28" s="25">
        <v>1</v>
      </c>
      <c r="H28" s="26"/>
      <c r="I28" s="26">
        <f>ROUND(ROUND(H28,2)*ROUND(G28,3),2)</f>
        <v>0</v>
      </c>
      <c r="O28">
        <f>(I28*21)/100</f>
        <v>0</v>
      </c>
      <c r="P28" t="s">
        <v>27</v>
      </c>
    </row>
    <row r="29" spans="1:5" ht="26.25">
      <c r="A29" s="27" t="s">
        <v>52</v>
      </c>
      <c r="E29" s="28" t="s">
        <v>74</v>
      </c>
    </row>
    <row r="30" spans="1:5" ht="12.75">
      <c r="A30" s="31" t="s">
        <v>54</v>
      </c>
      <c r="E30" s="30" t="s">
        <v>55</v>
      </c>
    </row>
    <row r="31" spans="1:16" ht="12.75">
      <c r="A31" s="17" t="s">
        <v>47</v>
      </c>
      <c r="B31" s="22" t="s">
        <v>75</v>
      </c>
      <c r="C31" s="22" t="s">
        <v>76</v>
      </c>
      <c r="D31" s="17" t="s">
        <v>49</v>
      </c>
      <c r="E31" s="23" t="s">
        <v>77</v>
      </c>
      <c r="F31" s="24" t="s">
        <v>51</v>
      </c>
      <c r="G31" s="25">
        <v>1</v>
      </c>
      <c r="H31" s="26"/>
      <c r="I31" s="26">
        <f>ROUND(ROUND(H31,2)*ROUND(G31,3),2)</f>
        <v>0</v>
      </c>
      <c r="O31">
        <f>(I31*21)/100</f>
        <v>0</v>
      </c>
      <c r="P31" t="s">
        <v>27</v>
      </c>
    </row>
    <row r="32" spans="1:5" ht="12.75">
      <c r="A32" s="27" t="s">
        <v>52</v>
      </c>
      <c r="E32" s="28" t="s">
        <v>78</v>
      </c>
    </row>
    <row r="33" spans="1:5" ht="12.75">
      <c r="A33" s="31" t="s">
        <v>54</v>
      </c>
      <c r="E33" s="30" t="s">
        <v>55</v>
      </c>
    </row>
    <row r="34" spans="1:16" ht="12.75">
      <c r="A34" s="17" t="s">
        <v>47</v>
      </c>
      <c r="B34" s="22" t="s">
        <v>42</v>
      </c>
      <c r="C34" s="22" t="s">
        <v>79</v>
      </c>
      <c r="D34" s="17" t="s">
        <v>49</v>
      </c>
      <c r="E34" s="23" t="s">
        <v>80</v>
      </c>
      <c r="F34" s="24" t="s">
        <v>51</v>
      </c>
      <c r="G34" s="25">
        <v>1</v>
      </c>
      <c r="H34" s="26"/>
      <c r="I34" s="26">
        <f>ROUND(ROUND(H34,2)*ROUND(G34,3),2)</f>
        <v>0</v>
      </c>
      <c r="O34">
        <f>(I34*21)/100</f>
        <v>0</v>
      </c>
      <c r="P34" t="s">
        <v>27</v>
      </c>
    </row>
    <row r="35" spans="1:5" ht="12.75">
      <c r="A35" s="27" t="s">
        <v>52</v>
      </c>
      <c r="E35" s="28" t="s">
        <v>81</v>
      </c>
    </row>
    <row r="36" spans="1:5" ht="12.75">
      <c r="A36" s="31" t="s">
        <v>54</v>
      </c>
      <c r="E36" s="30" t="s">
        <v>55</v>
      </c>
    </row>
    <row r="37" spans="1:16" ht="12.75">
      <c r="A37" s="17" t="s">
        <v>47</v>
      </c>
      <c r="B37" s="22" t="s">
        <v>44</v>
      </c>
      <c r="C37" s="22" t="s">
        <v>82</v>
      </c>
      <c r="D37" s="17" t="s">
        <v>49</v>
      </c>
      <c r="E37" s="23" t="s">
        <v>83</v>
      </c>
      <c r="F37" s="24" t="s">
        <v>51</v>
      </c>
      <c r="G37" s="25">
        <v>1</v>
      </c>
      <c r="H37" s="26"/>
      <c r="I37" s="26">
        <f>ROUND(ROUND(H37,2)*ROUND(G37,3),2)</f>
        <v>0</v>
      </c>
      <c r="O37">
        <f>(I37*21)/100</f>
        <v>0</v>
      </c>
      <c r="P37" t="s">
        <v>27</v>
      </c>
    </row>
    <row r="38" spans="1:5" ht="12.75">
      <c r="A38" s="27" t="s">
        <v>52</v>
      </c>
      <c r="E38" s="28" t="s">
        <v>84</v>
      </c>
    </row>
    <row r="39" spans="1:5" ht="12.75">
      <c r="A39" s="31" t="s">
        <v>54</v>
      </c>
      <c r="E39" s="30" t="s">
        <v>55</v>
      </c>
    </row>
    <row r="40" spans="1:16" ht="12.75">
      <c r="A40" s="17" t="s">
        <v>47</v>
      </c>
      <c r="B40" s="22" t="s">
        <v>85</v>
      </c>
      <c r="C40" s="22" t="s">
        <v>86</v>
      </c>
      <c r="D40" s="17" t="s">
        <v>49</v>
      </c>
      <c r="E40" s="23" t="s">
        <v>87</v>
      </c>
      <c r="F40" s="24" t="s">
        <v>51</v>
      </c>
      <c r="G40" s="25">
        <v>1</v>
      </c>
      <c r="H40" s="26"/>
      <c r="I40" s="26">
        <f>ROUND(ROUND(H40,2)*ROUND(G40,3),2)</f>
        <v>0</v>
      </c>
      <c r="O40">
        <f>(I40*21)/100</f>
        <v>0</v>
      </c>
      <c r="P40" t="s">
        <v>27</v>
      </c>
    </row>
    <row r="41" spans="1:5" ht="26.25">
      <c r="A41" s="27" t="s">
        <v>52</v>
      </c>
      <c r="E41" s="28" t="s">
        <v>88</v>
      </c>
    </row>
    <row r="42" spans="1:5" ht="12.75">
      <c r="A42" s="31" t="s">
        <v>54</v>
      </c>
      <c r="E42" s="30" t="s">
        <v>55</v>
      </c>
    </row>
    <row r="43" spans="1:16" ht="12.75">
      <c r="A43" s="17" t="s">
        <v>47</v>
      </c>
      <c r="B43" s="22" t="s">
        <v>89</v>
      </c>
      <c r="C43" s="22" t="s">
        <v>90</v>
      </c>
      <c r="D43" s="17" t="s">
        <v>49</v>
      </c>
      <c r="E43" s="23" t="s">
        <v>91</v>
      </c>
      <c r="F43" s="24" t="s">
        <v>51</v>
      </c>
      <c r="G43" s="25">
        <v>1</v>
      </c>
      <c r="H43" s="26"/>
      <c r="I43" s="26">
        <f>ROUND(ROUND(H43,2)*ROUND(G43,3),2)</f>
        <v>0</v>
      </c>
      <c r="O43">
        <f>(I43*21)/100</f>
        <v>0</v>
      </c>
      <c r="P43" t="s">
        <v>27</v>
      </c>
    </row>
    <row r="44" spans="1:5" ht="12.75">
      <c r="A44" s="27" t="s">
        <v>52</v>
      </c>
      <c r="E44" s="28" t="s">
        <v>92</v>
      </c>
    </row>
    <row r="45" spans="1:5" ht="12.75">
      <c r="A45" s="31" t="s">
        <v>54</v>
      </c>
      <c r="E45" s="30" t="s">
        <v>55</v>
      </c>
    </row>
    <row r="46" spans="1:16" ht="12.75">
      <c r="A46" s="17" t="s">
        <v>47</v>
      </c>
      <c r="B46" s="22" t="s">
        <v>93</v>
      </c>
      <c r="C46" s="22" t="s">
        <v>94</v>
      </c>
      <c r="D46" s="17" t="s">
        <v>49</v>
      </c>
      <c r="E46" s="23" t="s">
        <v>95</v>
      </c>
      <c r="F46" s="24" t="s">
        <v>73</v>
      </c>
      <c r="G46" s="25">
        <v>2</v>
      </c>
      <c r="H46" s="26"/>
      <c r="I46" s="26">
        <f>ROUND(ROUND(H46,2)*ROUND(G46,3),2)</f>
        <v>0</v>
      </c>
      <c r="O46">
        <f>(I46*21)/100</f>
        <v>0</v>
      </c>
      <c r="P46" t="s">
        <v>27</v>
      </c>
    </row>
    <row r="47" spans="1:5" ht="12.75">
      <c r="A47" s="27" t="s">
        <v>52</v>
      </c>
      <c r="E47" s="28" t="s">
        <v>96</v>
      </c>
    </row>
    <row r="48" spans="1:5" ht="12.75">
      <c r="A48" s="31" t="s">
        <v>54</v>
      </c>
      <c r="E48" s="30" t="s">
        <v>97</v>
      </c>
    </row>
    <row r="49" spans="1:16" ht="12.75">
      <c r="A49" s="17" t="s">
        <v>47</v>
      </c>
      <c r="B49" s="22" t="s">
        <v>98</v>
      </c>
      <c r="C49" s="22" t="s">
        <v>99</v>
      </c>
      <c r="D49" s="17" t="s">
        <v>49</v>
      </c>
      <c r="E49" s="23" t="s">
        <v>100</v>
      </c>
      <c r="F49" s="24" t="s">
        <v>51</v>
      </c>
      <c r="G49" s="25">
        <v>1</v>
      </c>
      <c r="H49" s="26"/>
      <c r="I49" s="26">
        <f>ROUND(ROUND(H49,2)*ROUND(G49,3),2)</f>
        <v>0</v>
      </c>
      <c r="O49">
        <f>(I49*21)/100</f>
        <v>0</v>
      </c>
      <c r="P49" t="s">
        <v>27</v>
      </c>
    </row>
    <row r="50" spans="1:5" ht="39">
      <c r="A50" s="27" t="s">
        <v>52</v>
      </c>
      <c r="E50" s="28" t="s">
        <v>101</v>
      </c>
    </row>
    <row r="51" spans="1:5" ht="12.75">
      <c r="A51" s="31" t="s">
        <v>54</v>
      </c>
      <c r="E51" s="30" t="s">
        <v>55</v>
      </c>
    </row>
    <row r="52" spans="1:16" ht="12.75">
      <c r="A52" s="17" t="s">
        <v>47</v>
      </c>
      <c r="B52" s="22" t="s">
        <v>102</v>
      </c>
      <c r="C52" s="22" t="s">
        <v>103</v>
      </c>
      <c r="D52" s="17" t="s">
        <v>49</v>
      </c>
      <c r="E52" s="23" t="s">
        <v>104</v>
      </c>
      <c r="F52" s="24" t="s">
        <v>51</v>
      </c>
      <c r="G52" s="25">
        <v>1</v>
      </c>
      <c r="H52" s="26"/>
      <c r="I52" s="26">
        <f>ROUND(ROUND(H52,2)*ROUND(G52,3),2)</f>
        <v>0</v>
      </c>
      <c r="O52">
        <f>(I52*21)/100</f>
        <v>0</v>
      </c>
      <c r="P52" t="s">
        <v>27</v>
      </c>
    </row>
    <row r="53" spans="1:5" ht="12.75">
      <c r="A53" s="27" t="s">
        <v>52</v>
      </c>
      <c r="E53" s="28" t="s">
        <v>105</v>
      </c>
    </row>
    <row r="54" spans="1:5" ht="12.75">
      <c r="A54" s="29" t="s">
        <v>54</v>
      </c>
      <c r="E54" s="30" t="s">
        <v>55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40" t="s">
        <v>15</v>
      </c>
      <c r="D3" s="37"/>
      <c r="E3" s="11" t="s">
        <v>16</v>
      </c>
      <c r="F3" s="1"/>
      <c r="G3" s="8"/>
      <c r="H3" s="7" t="s">
        <v>106</v>
      </c>
      <c r="I3" s="32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0" t="s">
        <v>106</v>
      </c>
      <c r="D4" s="37"/>
      <c r="E4" s="11" t="s">
        <v>107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1" t="s">
        <v>106</v>
      </c>
      <c r="D5" s="42"/>
      <c r="E5" s="14" t="s">
        <v>107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17" t="s">
        <v>47</v>
      </c>
      <c r="B10" s="22" t="s">
        <v>31</v>
      </c>
      <c r="C10" s="22" t="s">
        <v>108</v>
      </c>
      <c r="D10" s="17" t="s">
        <v>49</v>
      </c>
      <c r="E10" s="23" t="s">
        <v>109</v>
      </c>
      <c r="F10" s="24" t="s">
        <v>51</v>
      </c>
      <c r="G10" s="25">
        <v>1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44.75">
      <c r="A11" s="27" t="s">
        <v>52</v>
      </c>
      <c r="E11" s="28" t="s">
        <v>110</v>
      </c>
    </row>
    <row r="12" spans="1:5" ht="12.75">
      <c r="A12" s="29" t="s">
        <v>54</v>
      </c>
      <c r="E12" s="30" t="s">
        <v>55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8"/>
  <sheetViews>
    <sheetView zoomScalePageLayoutView="0" workbookViewId="0" topLeftCell="A1">
      <pane ySplit="8" topLeftCell="A198" activePane="bottomLeft" state="frozen"/>
      <selection pane="topLeft" activeCell="A1" sqref="A1"/>
      <selection pane="bottomLeft" activeCell="L7" sqref="L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0+O9+O31+O65+O75+O91+O125+O144+O157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40" t="s">
        <v>15</v>
      </c>
      <c r="D3" s="37"/>
      <c r="E3" s="11" t="s">
        <v>16</v>
      </c>
      <c r="F3" s="1"/>
      <c r="G3" s="8"/>
      <c r="H3" s="7" t="s">
        <v>111</v>
      </c>
      <c r="I3" s="32">
        <f>0+I9+I31+I65+I75+I91+I125+I144+I157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0" t="s">
        <v>111</v>
      </c>
      <c r="D4" s="37"/>
      <c r="E4" s="11" t="s">
        <v>112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1" t="s">
        <v>111</v>
      </c>
      <c r="D5" s="42"/>
      <c r="E5" s="14" t="s">
        <v>112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</f>
        <v>0</v>
      </c>
      <c r="R9">
        <f>0+O10+O13+O16+O19+O22+O25+O28</f>
        <v>0</v>
      </c>
    </row>
    <row r="10" spans="1:16" ht="12.75">
      <c r="A10" s="17" t="s">
        <v>47</v>
      </c>
      <c r="B10" s="22" t="s">
        <v>31</v>
      </c>
      <c r="C10" s="22" t="s">
        <v>113</v>
      </c>
      <c r="D10" s="17" t="s">
        <v>114</v>
      </c>
      <c r="E10" s="23" t="s">
        <v>115</v>
      </c>
      <c r="F10" s="24" t="s">
        <v>116</v>
      </c>
      <c r="G10" s="25">
        <v>284.004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>
      <c r="A11" s="27" t="s">
        <v>52</v>
      </c>
      <c r="E11" s="28" t="s">
        <v>117</v>
      </c>
    </row>
    <row r="12" spans="1:5" ht="78.75">
      <c r="A12" s="31" t="s">
        <v>54</v>
      </c>
      <c r="E12" s="30" t="s">
        <v>118</v>
      </c>
    </row>
    <row r="13" spans="1:16" ht="12.75">
      <c r="A13" s="17" t="s">
        <v>47</v>
      </c>
      <c r="B13" s="22" t="s">
        <v>27</v>
      </c>
      <c r="C13" s="22" t="s">
        <v>113</v>
      </c>
      <c r="D13" s="17" t="s">
        <v>119</v>
      </c>
      <c r="E13" s="23" t="s">
        <v>115</v>
      </c>
      <c r="F13" s="24" t="s">
        <v>116</v>
      </c>
      <c r="G13" s="25">
        <v>65.955</v>
      </c>
      <c r="H13" s="26"/>
      <c r="I13" s="26">
        <f>ROUND(ROUND(H13,2)*ROUND(G13,3),2)</f>
        <v>0</v>
      </c>
      <c r="O13">
        <f>(I13*21)/100</f>
        <v>0</v>
      </c>
      <c r="P13" t="s">
        <v>27</v>
      </c>
    </row>
    <row r="14" spans="1:5" ht="12.75">
      <c r="A14" s="27" t="s">
        <v>52</v>
      </c>
      <c r="E14" s="28" t="s">
        <v>120</v>
      </c>
    </row>
    <row r="15" spans="1:5" ht="26.25">
      <c r="A15" s="31" t="s">
        <v>54</v>
      </c>
      <c r="E15" s="30" t="s">
        <v>121</v>
      </c>
    </row>
    <row r="16" spans="1:16" ht="12.75">
      <c r="A16" s="17" t="s">
        <v>47</v>
      </c>
      <c r="B16" s="22" t="s">
        <v>26</v>
      </c>
      <c r="C16" s="22" t="s">
        <v>113</v>
      </c>
      <c r="D16" s="17" t="s">
        <v>122</v>
      </c>
      <c r="E16" s="23" t="s">
        <v>115</v>
      </c>
      <c r="F16" s="24" t="s">
        <v>116</v>
      </c>
      <c r="G16" s="25">
        <v>41.43</v>
      </c>
      <c r="H16" s="26"/>
      <c r="I16" s="26">
        <f>ROUND(ROUND(H16,2)*ROUND(G16,3),2)</f>
        <v>0</v>
      </c>
      <c r="O16">
        <f>(I16*21)/100</f>
        <v>0</v>
      </c>
      <c r="P16" t="s">
        <v>27</v>
      </c>
    </row>
    <row r="17" spans="1:5" ht="12.75">
      <c r="A17" s="27" t="s">
        <v>52</v>
      </c>
      <c r="E17" s="28" t="s">
        <v>123</v>
      </c>
    </row>
    <row r="18" spans="1:5" ht="78.75">
      <c r="A18" s="31" t="s">
        <v>54</v>
      </c>
      <c r="E18" s="30" t="s">
        <v>124</v>
      </c>
    </row>
    <row r="19" spans="1:16" ht="12.75">
      <c r="A19" s="17" t="s">
        <v>47</v>
      </c>
      <c r="B19" s="22" t="s">
        <v>35</v>
      </c>
      <c r="C19" s="22" t="s">
        <v>113</v>
      </c>
      <c r="D19" s="17" t="s">
        <v>125</v>
      </c>
      <c r="E19" s="23" t="s">
        <v>115</v>
      </c>
      <c r="F19" s="24" t="s">
        <v>116</v>
      </c>
      <c r="G19" s="25">
        <v>31.097</v>
      </c>
      <c r="H19" s="26"/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>
      <c r="A20" s="27" t="s">
        <v>52</v>
      </c>
      <c r="E20" s="28" t="s">
        <v>126</v>
      </c>
    </row>
    <row r="21" spans="1:5" ht="26.25">
      <c r="A21" s="31" t="s">
        <v>54</v>
      </c>
      <c r="E21" s="30" t="s">
        <v>127</v>
      </c>
    </row>
    <row r="22" spans="1:16" ht="12.75">
      <c r="A22" s="17" t="s">
        <v>47</v>
      </c>
      <c r="B22" s="22" t="s">
        <v>37</v>
      </c>
      <c r="C22" s="22" t="s">
        <v>128</v>
      </c>
      <c r="D22" s="17" t="s">
        <v>49</v>
      </c>
      <c r="E22" s="23" t="s">
        <v>129</v>
      </c>
      <c r="F22" s="24" t="s">
        <v>116</v>
      </c>
      <c r="G22" s="25">
        <v>4.866</v>
      </c>
      <c r="H22" s="26"/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>
      <c r="A23" s="27" t="s">
        <v>52</v>
      </c>
      <c r="E23" s="28" t="s">
        <v>130</v>
      </c>
    </row>
    <row r="24" spans="1:5" ht="26.25">
      <c r="A24" s="31" t="s">
        <v>54</v>
      </c>
      <c r="E24" s="30" t="s">
        <v>131</v>
      </c>
    </row>
    <row r="25" spans="1:16" ht="12.75">
      <c r="A25" s="17" t="s">
        <v>47</v>
      </c>
      <c r="B25" s="22" t="s">
        <v>39</v>
      </c>
      <c r="C25" s="22" t="s">
        <v>132</v>
      </c>
      <c r="D25" s="17" t="s">
        <v>49</v>
      </c>
      <c r="E25" s="23" t="s">
        <v>133</v>
      </c>
      <c r="F25" s="24" t="s">
        <v>73</v>
      </c>
      <c r="G25" s="25">
        <v>1</v>
      </c>
      <c r="H25" s="26"/>
      <c r="I25" s="26">
        <f>ROUND(ROUND(H25,2)*ROUND(G25,3),2)</f>
        <v>0</v>
      </c>
      <c r="O25">
        <f>(I25*21)/100</f>
        <v>0</v>
      </c>
      <c r="P25" t="s">
        <v>27</v>
      </c>
    </row>
    <row r="26" spans="1:5" ht="12.75">
      <c r="A26" s="27" t="s">
        <v>52</v>
      </c>
      <c r="E26" s="28" t="s">
        <v>105</v>
      </c>
    </row>
    <row r="27" spans="1:5" ht="12.75">
      <c r="A27" s="31" t="s">
        <v>54</v>
      </c>
      <c r="E27" s="30" t="s">
        <v>55</v>
      </c>
    </row>
    <row r="28" spans="1:16" ht="12.75">
      <c r="A28" s="17" t="s">
        <v>47</v>
      </c>
      <c r="B28" s="22" t="s">
        <v>70</v>
      </c>
      <c r="C28" s="22" t="s">
        <v>134</v>
      </c>
      <c r="D28" s="17" t="s">
        <v>49</v>
      </c>
      <c r="E28" s="23" t="s">
        <v>135</v>
      </c>
      <c r="F28" s="24" t="s">
        <v>51</v>
      </c>
      <c r="G28" s="25">
        <v>1</v>
      </c>
      <c r="H28" s="26"/>
      <c r="I28" s="26">
        <f>ROUND(ROUND(H28,2)*ROUND(G28,3),2)</f>
        <v>0</v>
      </c>
      <c r="O28">
        <f>(I28*21)/100</f>
        <v>0</v>
      </c>
      <c r="P28" t="s">
        <v>27</v>
      </c>
    </row>
    <row r="29" spans="1:5" ht="12.75">
      <c r="A29" s="27" t="s">
        <v>52</v>
      </c>
      <c r="E29" s="28" t="s">
        <v>136</v>
      </c>
    </row>
    <row r="30" spans="1:5" ht="12.75">
      <c r="A30" s="29" t="s">
        <v>54</v>
      </c>
      <c r="E30" s="30" t="s">
        <v>55</v>
      </c>
    </row>
    <row r="31" spans="1:18" ht="12.75" customHeight="1">
      <c r="A31" s="5" t="s">
        <v>45</v>
      </c>
      <c r="B31" s="5"/>
      <c r="C31" s="33" t="s">
        <v>31</v>
      </c>
      <c r="D31" s="5"/>
      <c r="E31" s="20" t="s">
        <v>137</v>
      </c>
      <c r="F31" s="5"/>
      <c r="G31" s="5"/>
      <c r="H31" s="5"/>
      <c r="I31" s="34">
        <f>0+Q31</f>
        <v>0</v>
      </c>
      <c r="O31">
        <f>0+R31</f>
        <v>0</v>
      </c>
      <c r="Q31">
        <f>0+I32+I35+I38+I41+I44+I47+I50+I53+I56+I59+I62</f>
        <v>0</v>
      </c>
      <c r="R31">
        <f>0+O32+O35+O38+O41+O44+O47+O50+O53+O56+O59+O62</f>
        <v>0</v>
      </c>
    </row>
    <row r="32" spans="1:16" ht="12.75">
      <c r="A32" s="17" t="s">
        <v>47</v>
      </c>
      <c r="B32" s="22" t="s">
        <v>75</v>
      </c>
      <c r="C32" s="22" t="s">
        <v>138</v>
      </c>
      <c r="D32" s="17" t="s">
        <v>49</v>
      </c>
      <c r="E32" s="23" t="s">
        <v>139</v>
      </c>
      <c r="F32" s="24" t="s">
        <v>140</v>
      </c>
      <c r="G32" s="25">
        <v>65.736</v>
      </c>
      <c r="H32" s="26"/>
      <c r="I32" s="26">
        <f>ROUND(ROUND(H32,2)*ROUND(G32,3),2)</f>
        <v>0</v>
      </c>
      <c r="O32">
        <f>(I32*21)/100</f>
        <v>0</v>
      </c>
      <c r="P32" t="s">
        <v>27</v>
      </c>
    </row>
    <row r="33" spans="1:5" ht="12.75">
      <c r="A33" s="27" t="s">
        <v>52</v>
      </c>
      <c r="E33" s="28" t="s">
        <v>141</v>
      </c>
    </row>
    <row r="34" spans="1:5" ht="12.75">
      <c r="A34" s="31" t="s">
        <v>54</v>
      </c>
      <c r="E34" s="30" t="s">
        <v>142</v>
      </c>
    </row>
    <row r="35" spans="1:16" ht="26.25">
      <c r="A35" s="17" t="s">
        <v>47</v>
      </c>
      <c r="B35" s="22" t="s">
        <v>42</v>
      </c>
      <c r="C35" s="22" t="s">
        <v>143</v>
      </c>
      <c r="D35" s="17" t="s">
        <v>49</v>
      </c>
      <c r="E35" s="23" t="s">
        <v>144</v>
      </c>
      <c r="F35" s="24" t="s">
        <v>145</v>
      </c>
      <c r="G35" s="25">
        <v>12.957</v>
      </c>
      <c r="H35" s="26"/>
      <c r="I35" s="26">
        <f>ROUND(ROUND(H35,2)*ROUND(G35,3),2)</f>
        <v>0</v>
      </c>
      <c r="O35">
        <f>(I35*21)/100</f>
        <v>0</v>
      </c>
      <c r="P35" t="s">
        <v>27</v>
      </c>
    </row>
    <row r="36" spans="1:5" ht="12.75">
      <c r="A36" s="27" t="s">
        <v>52</v>
      </c>
      <c r="E36" s="28" t="s">
        <v>146</v>
      </c>
    </row>
    <row r="37" spans="1:5" ht="92.25">
      <c r="A37" s="31" t="s">
        <v>54</v>
      </c>
      <c r="E37" s="30" t="s">
        <v>147</v>
      </c>
    </row>
    <row r="38" spans="1:16" ht="26.25">
      <c r="A38" s="17" t="s">
        <v>47</v>
      </c>
      <c r="B38" s="22" t="s">
        <v>44</v>
      </c>
      <c r="C38" s="22" t="s">
        <v>148</v>
      </c>
      <c r="D38" s="17" t="s">
        <v>49</v>
      </c>
      <c r="E38" s="23" t="s">
        <v>149</v>
      </c>
      <c r="F38" s="24" t="s">
        <v>145</v>
      </c>
      <c r="G38" s="25">
        <v>57.96</v>
      </c>
      <c r="H38" s="26"/>
      <c r="I38" s="26">
        <f>ROUND(ROUND(H38,2)*ROUND(G38,3),2)</f>
        <v>0</v>
      </c>
      <c r="O38">
        <f>(I38*21)/100</f>
        <v>0</v>
      </c>
      <c r="P38" t="s">
        <v>27</v>
      </c>
    </row>
    <row r="39" spans="1:5" ht="12.75">
      <c r="A39" s="27" t="s">
        <v>52</v>
      </c>
      <c r="E39" s="28" t="s">
        <v>146</v>
      </c>
    </row>
    <row r="40" spans="1:5" ht="26.25">
      <c r="A40" s="31" t="s">
        <v>54</v>
      </c>
      <c r="E40" s="30" t="s">
        <v>150</v>
      </c>
    </row>
    <row r="41" spans="1:16" ht="12.75">
      <c r="A41" s="17" t="s">
        <v>47</v>
      </c>
      <c r="B41" s="22" t="s">
        <v>85</v>
      </c>
      <c r="C41" s="22" t="s">
        <v>151</v>
      </c>
      <c r="D41" s="17" t="s">
        <v>49</v>
      </c>
      <c r="E41" s="23" t="s">
        <v>152</v>
      </c>
      <c r="F41" s="24" t="s">
        <v>145</v>
      </c>
      <c r="G41" s="25">
        <v>28.676</v>
      </c>
      <c r="H41" s="26"/>
      <c r="I41" s="26">
        <f>ROUND(ROUND(H41,2)*ROUND(G41,3),2)</f>
        <v>0</v>
      </c>
      <c r="O41">
        <f>(I41*21)/100</f>
        <v>0</v>
      </c>
      <c r="P41" t="s">
        <v>27</v>
      </c>
    </row>
    <row r="42" spans="1:5" ht="12.75">
      <c r="A42" s="27" t="s">
        <v>52</v>
      </c>
      <c r="E42" s="28" t="s">
        <v>146</v>
      </c>
    </row>
    <row r="43" spans="1:5" ht="78.75">
      <c r="A43" s="31" t="s">
        <v>54</v>
      </c>
      <c r="E43" s="30" t="s">
        <v>153</v>
      </c>
    </row>
    <row r="44" spans="1:16" ht="12.75">
      <c r="A44" s="17" t="s">
        <v>47</v>
      </c>
      <c r="B44" s="22" t="s">
        <v>89</v>
      </c>
      <c r="C44" s="22" t="s">
        <v>154</v>
      </c>
      <c r="D44" s="17" t="s">
        <v>49</v>
      </c>
      <c r="E44" s="23" t="s">
        <v>155</v>
      </c>
      <c r="F44" s="24" t="s">
        <v>145</v>
      </c>
      <c r="G44" s="25">
        <v>43.79</v>
      </c>
      <c r="H44" s="26"/>
      <c r="I44" s="26">
        <f>ROUND(ROUND(H44,2)*ROUND(G44,3),2)</f>
        <v>0</v>
      </c>
      <c r="O44">
        <f>(I44*21)/100</f>
        <v>0</v>
      </c>
      <c r="P44" t="s">
        <v>27</v>
      </c>
    </row>
    <row r="45" spans="1:5" ht="12.75">
      <c r="A45" s="27" t="s">
        <v>52</v>
      </c>
      <c r="E45" s="28" t="s">
        <v>156</v>
      </c>
    </row>
    <row r="46" spans="1:5" ht="105">
      <c r="A46" s="31" t="s">
        <v>54</v>
      </c>
      <c r="E46" s="30" t="s">
        <v>157</v>
      </c>
    </row>
    <row r="47" spans="1:16" ht="12.75">
      <c r="A47" s="17" t="s">
        <v>47</v>
      </c>
      <c r="B47" s="22" t="s">
        <v>93</v>
      </c>
      <c r="C47" s="22" t="s">
        <v>158</v>
      </c>
      <c r="D47" s="17" t="s">
        <v>49</v>
      </c>
      <c r="E47" s="23" t="s">
        <v>159</v>
      </c>
      <c r="F47" s="24" t="s">
        <v>160</v>
      </c>
      <c r="G47" s="25">
        <v>25.76</v>
      </c>
      <c r="H47" s="26"/>
      <c r="I47" s="26">
        <f>ROUND(ROUND(H47,2)*ROUND(G47,3),2)</f>
        <v>0</v>
      </c>
      <c r="O47">
        <f>(I47*21)/100</f>
        <v>0</v>
      </c>
      <c r="P47" t="s">
        <v>27</v>
      </c>
    </row>
    <row r="48" spans="1:5" ht="12.75">
      <c r="A48" s="27" t="s">
        <v>52</v>
      </c>
      <c r="E48" s="28" t="s">
        <v>105</v>
      </c>
    </row>
    <row r="49" spans="1:5" ht="78.75">
      <c r="A49" s="31" t="s">
        <v>54</v>
      </c>
      <c r="E49" s="30" t="s">
        <v>161</v>
      </c>
    </row>
    <row r="50" spans="1:16" ht="12.75">
      <c r="A50" s="17" t="s">
        <v>47</v>
      </c>
      <c r="B50" s="22" t="s">
        <v>98</v>
      </c>
      <c r="C50" s="22" t="s">
        <v>162</v>
      </c>
      <c r="D50" s="17" t="s">
        <v>49</v>
      </c>
      <c r="E50" s="23" t="s">
        <v>163</v>
      </c>
      <c r="F50" s="24" t="s">
        <v>164</v>
      </c>
      <c r="G50" s="25">
        <v>672</v>
      </c>
      <c r="H50" s="26"/>
      <c r="I50" s="26">
        <f>ROUND(ROUND(H50,2)*ROUND(G50,3),2)</f>
        <v>0</v>
      </c>
      <c r="O50">
        <f>(I50*21)/100</f>
        <v>0</v>
      </c>
      <c r="P50" t="s">
        <v>27</v>
      </c>
    </row>
    <row r="51" spans="1:5" ht="12.75">
      <c r="A51" s="27" t="s">
        <v>52</v>
      </c>
      <c r="E51" s="28" t="s">
        <v>105</v>
      </c>
    </row>
    <row r="52" spans="1:5" ht="26.25">
      <c r="A52" s="31" t="s">
        <v>54</v>
      </c>
      <c r="E52" s="30" t="s">
        <v>165</v>
      </c>
    </row>
    <row r="53" spans="1:16" ht="12.75">
      <c r="A53" s="17" t="s">
        <v>47</v>
      </c>
      <c r="B53" s="22" t="s">
        <v>102</v>
      </c>
      <c r="C53" s="22" t="s">
        <v>166</v>
      </c>
      <c r="D53" s="17" t="s">
        <v>49</v>
      </c>
      <c r="E53" s="23" t="s">
        <v>167</v>
      </c>
      <c r="F53" s="24" t="s">
        <v>145</v>
      </c>
      <c r="G53" s="25">
        <v>4.024</v>
      </c>
      <c r="H53" s="26"/>
      <c r="I53" s="26">
        <f>ROUND(ROUND(H53,2)*ROUND(G53,3),2)</f>
        <v>0</v>
      </c>
      <c r="O53">
        <f>(I53*21)/100</f>
        <v>0</v>
      </c>
      <c r="P53" t="s">
        <v>27</v>
      </c>
    </row>
    <row r="54" spans="1:5" ht="26.25">
      <c r="A54" s="27" t="s">
        <v>52</v>
      </c>
      <c r="E54" s="28" t="s">
        <v>168</v>
      </c>
    </row>
    <row r="55" spans="1:5" ht="12.75">
      <c r="A55" s="31" t="s">
        <v>54</v>
      </c>
      <c r="E55" s="30" t="s">
        <v>169</v>
      </c>
    </row>
    <row r="56" spans="1:16" ht="12.75">
      <c r="A56" s="17" t="s">
        <v>47</v>
      </c>
      <c r="B56" s="22" t="s">
        <v>170</v>
      </c>
      <c r="C56" s="22" t="s">
        <v>171</v>
      </c>
      <c r="D56" s="17" t="s">
        <v>49</v>
      </c>
      <c r="E56" s="23" t="s">
        <v>172</v>
      </c>
      <c r="F56" s="24" t="s">
        <v>145</v>
      </c>
      <c r="G56" s="25">
        <v>59.95</v>
      </c>
      <c r="H56" s="26"/>
      <c r="I56" s="26">
        <f>ROUND(ROUND(H56,2)*ROUND(G56,3),2)</f>
        <v>0</v>
      </c>
      <c r="O56">
        <f>(I56*21)/100</f>
        <v>0</v>
      </c>
      <c r="P56" t="s">
        <v>27</v>
      </c>
    </row>
    <row r="57" spans="1:5" ht="12.75">
      <c r="A57" s="27" t="s">
        <v>52</v>
      </c>
      <c r="E57" s="28" t="s">
        <v>173</v>
      </c>
    </row>
    <row r="58" spans="1:5" ht="12.75">
      <c r="A58" s="31" t="s">
        <v>54</v>
      </c>
      <c r="E58" s="30" t="s">
        <v>174</v>
      </c>
    </row>
    <row r="59" spans="1:16" ht="12.75">
      <c r="A59" s="17" t="s">
        <v>47</v>
      </c>
      <c r="B59" s="22" t="s">
        <v>175</v>
      </c>
      <c r="C59" s="22" t="s">
        <v>176</v>
      </c>
      <c r="D59" s="17" t="s">
        <v>49</v>
      </c>
      <c r="E59" s="23" t="s">
        <v>177</v>
      </c>
      <c r="F59" s="24" t="s">
        <v>145</v>
      </c>
      <c r="G59" s="25">
        <v>86.94</v>
      </c>
      <c r="H59" s="26"/>
      <c r="I59" s="26">
        <f>ROUND(ROUND(H59,2)*ROUND(G59,3),2)</f>
        <v>0</v>
      </c>
      <c r="O59">
        <f>(I59*21)/100</f>
        <v>0</v>
      </c>
      <c r="P59" t="s">
        <v>27</v>
      </c>
    </row>
    <row r="60" spans="1:5" ht="12.75">
      <c r="A60" s="27" t="s">
        <v>52</v>
      </c>
      <c r="E60" s="28" t="s">
        <v>178</v>
      </c>
    </row>
    <row r="61" spans="1:5" ht="92.25">
      <c r="A61" s="31" t="s">
        <v>54</v>
      </c>
      <c r="E61" s="30" t="s">
        <v>179</v>
      </c>
    </row>
    <row r="62" spans="1:16" ht="12.75">
      <c r="A62" s="17" t="s">
        <v>47</v>
      </c>
      <c r="B62" s="22" t="s">
        <v>180</v>
      </c>
      <c r="C62" s="22" t="s">
        <v>181</v>
      </c>
      <c r="D62" s="17" t="s">
        <v>49</v>
      </c>
      <c r="E62" s="23" t="s">
        <v>182</v>
      </c>
      <c r="F62" s="24" t="s">
        <v>145</v>
      </c>
      <c r="G62" s="25">
        <v>86.94</v>
      </c>
      <c r="H62" s="26"/>
      <c r="I62" s="26">
        <f>ROUND(ROUND(H62,2)*ROUND(G62,3),2)</f>
        <v>0</v>
      </c>
      <c r="O62">
        <f>(I62*21)/100</f>
        <v>0</v>
      </c>
      <c r="P62" t="s">
        <v>27</v>
      </c>
    </row>
    <row r="63" spans="1:5" ht="12.75">
      <c r="A63" s="27" t="s">
        <v>52</v>
      </c>
      <c r="E63" s="28" t="s">
        <v>183</v>
      </c>
    </row>
    <row r="64" spans="1:5" ht="92.25">
      <c r="A64" s="29" t="s">
        <v>54</v>
      </c>
      <c r="E64" s="30" t="s">
        <v>184</v>
      </c>
    </row>
    <row r="65" spans="1:18" ht="12.75" customHeight="1">
      <c r="A65" s="5" t="s">
        <v>45</v>
      </c>
      <c r="B65" s="5"/>
      <c r="C65" s="33" t="s">
        <v>26</v>
      </c>
      <c r="D65" s="5"/>
      <c r="E65" s="20" t="s">
        <v>185</v>
      </c>
      <c r="F65" s="5"/>
      <c r="G65" s="5"/>
      <c r="H65" s="5"/>
      <c r="I65" s="34">
        <f>0+Q65</f>
        <v>0</v>
      </c>
      <c r="O65">
        <f>0+R65</f>
        <v>0</v>
      </c>
      <c r="Q65">
        <f>0+I66+I69+I72</f>
        <v>0</v>
      </c>
      <c r="R65">
        <f>0+O66+O69+O72</f>
        <v>0</v>
      </c>
    </row>
    <row r="66" spans="1:16" ht="12.75">
      <c r="A66" s="17" t="s">
        <v>47</v>
      </c>
      <c r="B66" s="22" t="s">
        <v>186</v>
      </c>
      <c r="C66" s="22" t="s">
        <v>187</v>
      </c>
      <c r="D66" s="17" t="s">
        <v>49</v>
      </c>
      <c r="E66" s="23" t="s">
        <v>188</v>
      </c>
      <c r="F66" s="24" t="s">
        <v>189</v>
      </c>
      <c r="G66" s="25">
        <v>168</v>
      </c>
      <c r="H66" s="26"/>
      <c r="I66" s="26">
        <f>ROUND(ROUND(H66,2)*ROUND(G66,3),2)</f>
        <v>0</v>
      </c>
      <c r="O66">
        <f>(I66*21)/100</f>
        <v>0</v>
      </c>
      <c r="P66" t="s">
        <v>27</v>
      </c>
    </row>
    <row r="67" spans="1:5" ht="12.75">
      <c r="A67" s="27" t="s">
        <v>52</v>
      </c>
      <c r="E67" s="28" t="s">
        <v>190</v>
      </c>
    </row>
    <row r="68" spans="1:5" ht="26.25">
      <c r="A68" s="31" t="s">
        <v>54</v>
      </c>
      <c r="E68" s="30" t="s">
        <v>191</v>
      </c>
    </row>
    <row r="69" spans="1:16" ht="12.75">
      <c r="A69" s="17" t="s">
        <v>47</v>
      </c>
      <c r="B69" s="22" t="s">
        <v>192</v>
      </c>
      <c r="C69" s="22" t="s">
        <v>193</v>
      </c>
      <c r="D69" s="17" t="s">
        <v>49</v>
      </c>
      <c r="E69" s="23" t="s">
        <v>194</v>
      </c>
      <c r="F69" s="24" t="s">
        <v>145</v>
      </c>
      <c r="G69" s="25">
        <v>18.418</v>
      </c>
      <c r="H69" s="26"/>
      <c r="I69" s="26">
        <f>ROUND(ROUND(H69,2)*ROUND(G69,3),2)</f>
        <v>0</v>
      </c>
      <c r="O69">
        <f>(I69*21)/100</f>
        <v>0</v>
      </c>
      <c r="P69" t="s">
        <v>27</v>
      </c>
    </row>
    <row r="70" spans="1:5" ht="26.25">
      <c r="A70" s="27" t="s">
        <v>52</v>
      </c>
      <c r="E70" s="28" t="s">
        <v>195</v>
      </c>
    </row>
    <row r="71" spans="1:5" ht="12.75">
      <c r="A71" s="31" t="s">
        <v>54</v>
      </c>
      <c r="E71" s="30" t="s">
        <v>196</v>
      </c>
    </row>
    <row r="72" spans="1:16" ht="12.75">
      <c r="A72" s="17" t="s">
        <v>47</v>
      </c>
      <c r="B72" s="22" t="s">
        <v>197</v>
      </c>
      <c r="C72" s="22" t="s">
        <v>198</v>
      </c>
      <c r="D72" s="17" t="s">
        <v>49</v>
      </c>
      <c r="E72" s="23" t="s">
        <v>199</v>
      </c>
      <c r="F72" s="24" t="s">
        <v>116</v>
      </c>
      <c r="G72" s="25">
        <v>2.763</v>
      </c>
      <c r="H72" s="26"/>
      <c r="I72" s="26">
        <f>ROUND(ROUND(H72,2)*ROUND(G72,3),2)</f>
        <v>0</v>
      </c>
      <c r="O72">
        <f>(I72*21)/100</f>
        <v>0</v>
      </c>
      <c r="P72" t="s">
        <v>27</v>
      </c>
    </row>
    <row r="73" spans="1:5" ht="12.75">
      <c r="A73" s="27" t="s">
        <v>52</v>
      </c>
      <c r="E73" s="28" t="s">
        <v>105</v>
      </c>
    </row>
    <row r="74" spans="1:5" ht="26.25">
      <c r="A74" s="29" t="s">
        <v>54</v>
      </c>
      <c r="E74" s="30" t="s">
        <v>200</v>
      </c>
    </row>
    <row r="75" spans="1:18" ht="12.75" customHeight="1">
      <c r="A75" s="5" t="s">
        <v>45</v>
      </c>
      <c r="B75" s="5"/>
      <c r="C75" s="33" t="s">
        <v>35</v>
      </c>
      <c r="D75" s="5"/>
      <c r="E75" s="20" t="s">
        <v>201</v>
      </c>
      <c r="F75" s="5"/>
      <c r="G75" s="5"/>
      <c r="H75" s="5"/>
      <c r="I75" s="34">
        <f>0+Q75</f>
        <v>0</v>
      </c>
      <c r="O75">
        <f>0+R75</f>
        <v>0</v>
      </c>
      <c r="Q75">
        <f>0+I76+I79+I82+I85+I88</f>
        <v>0</v>
      </c>
      <c r="R75">
        <f>0+O76+O79+O82+O85+O88</f>
        <v>0</v>
      </c>
    </row>
    <row r="76" spans="1:16" ht="12.75">
      <c r="A76" s="17" t="s">
        <v>47</v>
      </c>
      <c r="B76" s="22" t="s">
        <v>202</v>
      </c>
      <c r="C76" s="22" t="s">
        <v>203</v>
      </c>
      <c r="D76" s="17" t="s">
        <v>49</v>
      </c>
      <c r="E76" s="23" t="s">
        <v>204</v>
      </c>
      <c r="F76" s="24" t="s">
        <v>145</v>
      </c>
      <c r="G76" s="25">
        <v>15.206</v>
      </c>
      <c r="H76" s="26"/>
      <c r="I76" s="26">
        <f>ROUND(ROUND(H76,2)*ROUND(G76,3),2)</f>
        <v>0</v>
      </c>
      <c r="O76">
        <f>(I76*21)/100</f>
        <v>0</v>
      </c>
      <c r="P76" t="s">
        <v>27</v>
      </c>
    </row>
    <row r="77" spans="1:5" ht="12.75">
      <c r="A77" s="27" t="s">
        <v>52</v>
      </c>
      <c r="E77" s="28" t="s">
        <v>205</v>
      </c>
    </row>
    <row r="78" spans="1:5" ht="12.75">
      <c r="A78" s="31" t="s">
        <v>54</v>
      </c>
      <c r="E78" s="30" t="s">
        <v>206</v>
      </c>
    </row>
    <row r="79" spans="1:16" ht="12.75">
      <c r="A79" s="17" t="s">
        <v>47</v>
      </c>
      <c r="B79" s="22" t="s">
        <v>207</v>
      </c>
      <c r="C79" s="22" t="s">
        <v>208</v>
      </c>
      <c r="D79" s="17" t="s">
        <v>49</v>
      </c>
      <c r="E79" s="23" t="s">
        <v>209</v>
      </c>
      <c r="F79" s="24" t="s">
        <v>116</v>
      </c>
      <c r="G79" s="25">
        <v>3.345</v>
      </c>
      <c r="H79" s="26"/>
      <c r="I79" s="26">
        <f>ROUND(ROUND(H79,2)*ROUND(G79,3),2)</f>
        <v>0</v>
      </c>
      <c r="O79">
        <f>(I79*21)/100</f>
        <v>0</v>
      </c>
      <c r="P79" t="s">
        <v>27</v>
      </c>
    </row>
    <row r="80" spans="1:5" ht="12.75">
      <c r="A80" s="27" t="s">
        <v>52</v>
      </c>
      <c r="E80" s="28" t="s">
        <v>105</v>
      </c>
    </row>
    <row r="81" spans="1:5" ht="26.25">
      <c r="A81" s="31" t="s">
        <v>54</v>
      </c>
      <c r="E81" s="30" t="s">
        <v>210</v>
      </c>
    </row>
    <row r="82" spans="1:16" ht="12.75">
      <c r="A82" s="17" t="s">
        <v>47</v>
      </c>
      <c r="B82" s="22" t="s">
        <v>211</v>
      </c>
      <c r="C82" s="22" t="s">
        <v>212</v>
      </c>
      <c r="D82" s="17" t="s">
        <v>49</v>
      </c>
      <c r="E82" s="23" t="s">
        <v>213</v>
      </c>
      <c r="F82" s="24" t="s">
        <v>145</v>
      </c>
      <c r="G82" s="25">
        <v>18.792</v>
      </c>
      <c r="H82" s="26"/>
      <c r="I82" s="26">
        <f>ROUND(ROUND(H82,2)*ROUND(G82,3),2)</f>
        <v>0</v>
      </c>
      <c r="O82">
        <f>(I82*21)/100</f>
        <v>0</v>
      </c>
      <c r="P82" t="s">
        <v>27</v>
      </c>
    </row>
    <row r="83" spans="1:5" ht="12.75">
      <c r="A83" s="27" t="s">
        <v>52</v>
      </c>
      <c r="E83" s="28" t="s">
        <v>214</v>
      </c>
    </row>
    <row r="84" spans="1:5" ht="118.5">
      <c r="A84" s="31" t="s">
        <v>54</v>
      </c>
      <c r="E84" s="30" t="s">
        <v>215</v>
      </c>
    </row>
    <row r="85" spans="1:16" ht="12.75">
      <c r="A85" s="17" t="s">
        <v>47</v>
      </c>
      <c r="B85" s="22" t="s">
        <v>216</v>
      </c>
      <c r="C85" s="22" t="s">
        <v>217</v>
      </c>
      <c r="D85" s="17" t="s">
        <v>49</v>
      </c>
      <c r="E85" s="23" t="s">
        <v>218</v>
      </c>
      <c r="F85" s="24" t="s">
        <v>145</v>
      </c>
      <c r="G85" s="25">
        <v>86.94</v>
      </c>
      <c r="H85" s="26"/>
      <c r="I85" s="26">
        <f>ROUND(ROUND(H85,2)*ROUND(G85,3),2)</f>
        <v>0</v>
      </c>
      <c r="O85">
        <f>(I85*21)/100</f>
        <v>0</v>
      </c>
      <c r="P85" t="s">
        <v>27</v>
      </c>
    </row>
    <row r="86" spans="1:5" ht="12.75">
      <c r="A86" s="27" t="s">
        <v>52</v>
      </c>
      <c r="E86" s="28" t="s">
        <v>219</v>
      </c>
    </row>
    <row r="87" spans="1:5" ht="12.75">
      <c r="A87" s="31" t="s">
        <v>54</v>
      </c>
      <c r="E87" s="30" t="s">
        <v>220</v>
      </c>
    </row>
    <row r="88" spans="1:16" ht="12.75">
      <c r="A88" s="17" t="s">
        <v>47</v>
      </c>
      <c r="B88" s="22" t="s">
        <v>221</v>
      </c>
      <c r="C88" s="22" t="s">
        <v>222</v>
      </c>
      <c r="D88" s="17" t="s">
        <v>49</v>
      </c>
      <c r="E88" s="23" t="s">
        <v>223</v>
      </c>
      <c r="F88" s="24" t="s">
        <v>145</v>
      </c>
      <c r="G88" s="25">
        <v>18.739</v>
      </c>
      <c r="H88" s="26"/>
      <c r="I88" s="26">
        <f>ROUND(ROUND(H88,2)*ROUND(G88,3),2)</f>
        <v>0</v>
      </c>
      <c r="O88">
        <f>(I88*21)/100</f>
        <v>0</v>
      </c>
      <c r="P88" t="s">
        <v>27</v>
      </c>
    </row>
    <row r="89" spans="1:5" ht="12.75">
      <c r="A89" s="27" t="s">
        <v>52</v>
      </c>
      <c r="E89" s="28" t="s">
        <v>224</v>
      </c>
    </row>
    <row r="90" spans="1:5" ht="78.75">
      <c r="A90" s="29" t="s">
        <v>54</v>
      </c>
      <c r="E90" s="30" t="s">
        <v>225</v>
      </c>
    </row>
    <row r="91" spans="1:18" ht="12.75" customHeight="1">
      <c r="A91" s="5" t="s">
        <v>45</v>
      </c>
      <c r="B91" s="5"/>
      <c r="C91" s="33" t="s">
        <v>37</v>
      </c>
      <c r="D91" s="5"/>
      <c r="E91" s="20" t="s">
        <v>226</v>
      </c>
      <c r="F91" s="5"/>
      <c r="G91" s="5"/>
      <c r="H91" s="5"/>
      <c r="I91" s="34">
        <f>0+Q91</f>
        <v>0</v>
      </c>
      <c r="O91">
        <f>0+R91</f>
        <v>0</v>
      </c>
      <c r="Q91">
        <f>0+I92+I95+I98+I101+I104+I107+I110+I113+I116+I119+I122</f>
        <v>0</v>
      </c>
      <c r="R91">
        <f>0+O92+O95+O98+O101+O104+O107+O110+O113+O116+O119+O122</f>
        <v>0</v>
      </c>
    </row>
    <row r="92" spans="1:16" ht="12.75">
      <c r="A92" s="17" t="s">
        <v>47</v>
      </c>
      <c r="B92" s="22" t="s">
        <v>227</v>
      </c>
      <c r="C92" s="22" t="s">
        <v>228</v>
      </c>
      <c r="D92" s="17" t="s">
        <v>49</v>
      </c>
      <c r="E92" s="23" t="s">
        <v>229</v>
      </c>
      <c r="F92" s="24" t="s">
        <v>140</v>
      </c>
      <c r="G92" s="25">
        <v>193.2</v>
      </c>
      <c r="H92" s="26"/>
      <c r="I92" s="26">
        <f>ROUND(ROUND(H92,2)*ROUND(G92,3),2)</f>
        <v>0</v>
      </c>
      <c r="O92">
        <f>(I92*21)/100</f>
        <v>0</v>
      </c>
      <c r="P92" t="s">
        <v>27</v>
      </c>
    </row>
    <row r="93" spans="1:5" ht="39">
      <c r="A93" s="27" t="s">
        <v>52</v>
      </c>
      <c r="E93" s="28" t="s">
        <v>230</v>
      </c>
    </row>
    <row r="94" spans="1:5" ht="26.25">
      <c r="A94" s="31" t="s">
        <v>54</v>
      </c>
      <c r="E94" s="30" t="s">
        <v>231</v>
      </c>
    </row>
    <row r="95" spans="1:16" ht="12.75">
      <c r="A95" s="17" t="s">
        <v>47</v>
      </c>
      <c r="B95" s="22" t="s">
        <v>232</v>
      </c>
      <c r="C95" s="22" t="s">
        <v>233</v>
      </c>
      <c r="D95" s="17" t="s">
        <v>49</v>
      </c>
      <c r="E95" s="23" t="s">
        <v>234</v>
      </c>
      <c r="F95" s="24" t="s">
        <v>140</v>
      </c>
      <c r="G95" s="25">
        <v>193.2</v>
      </c>
      <c r="H95" s="26"/>
      <c r="I95" s="26">
        <f>ROUND(ROUND(H95,2)*ROUND(G95,3),2)</f>
        <v>0</v>
      </c>
      <c r="O95">
        <f>(I95*21)/100</f>
        <v>0</v>
      </c>
      <c r="P95" t="s">
        <v>27</v>
      </c>
    </row>
    <row r="96" spans="1:5" ht="12.75">
      <c r="A96" s="27" t="s">
        <v>52</v>
      </c>
      <c r="E96" s="28" t="s">
        <v>105</v>
      </c>
    </row>
    <row r="97" spans="1:5" ht="39">
      <c r="A97" s="31" t="s">
        <v>54</v>
      </c>
      <c r="E97" s="30" t="s">
        <v>235</v>
      </c>
    </row>
    <row r="98" spans="1:16" ht="12.75">
      <c r="A98" s="17" t="s">
        <v>47</v>
      </c>
      <c r="B98" s="22" t="s">
        <v>236</v>
      </c>
      <c r="C98" s="22" t="s">
        <v>237</v>
      </c>
      <c r="D98" s="17" t="s">
        <v>49</v>
      </c>
      <c r="E98" s="23" t="s">
        <v>238</v>
      </c>
      <c r="F98" s="24" t="s">
        <v>140</v>
      </c>
      <c r="G98" s="25">
        <v>193.2</v>
      </c>
      <c r="H98" s="26"/>
      <c r="I98" s="26">
        <f>ROUND(ROUND(H98,2)*ROUND(G98,3),2)</f>
        <v>0</v>
      </c>
      <c r="O98">
        <f>(I98*21)/100</f>
        <v>0</v>
      </c>
      <c r="P98" t="s">
        <v>27</v>
      </c>
    </row>
    <row r="99" spans="1:5" ht="26.25">
      <c r="A99" s="27" t="s">
        <v>52</v>
      </c>
      <c r="E99" s="28" t="s">
        <v>239</v>
      </c>
    </row>
    <row r="100" spans="1:5" ht="26.25">
      <c r="A100" s="31" t="s">
        <v>54</v>
      </c>
      <c r="E100" s="30" t="s">
        <v>231</v>
      </c>
    </row>
    <row r="101" spans="1:16" ht="12.75">
      <c r="A101" s="17" t="s">
        <v>47</v>
      </c>
      <c r="B101" s="22" t="s">
        <v>240</v>
      </c>
      <c r="C101" s="22" t="s">
        <v>241</v>
      </c>
      <c r="D101" s="17" t="s">
        <v>49</v>
      </c>
      <c r="E101" s="23" t="s">
        <v>242</v>
      </c>
      <c r="F101" s="24" t="s">
        <v>140</v>
      </c>
      <c r="G101" s="25">
        <v>518.292</v>
      </c>
      <c r="H101" s="26"/>
      <c r="I101" s="26">
        <f>ROUND(ROUND(H101,2)*ROUND(G101,3),2)</f>
        <v>0</v>
      </c>
      <c r="O101">
        <f>(I101*21)/100</f>
        <v>0</v>
      </c>
      <c r="P101" t="s">
        <v>27</v>
      </c>
    </row>
    <row r="102" spans="1:5" ht="12.75">
      <c r="A102" s="27" t="s">
        <v>52</v>
      </c>
      <c r="E102" s="28" t="s">
        <v>243</v>
      </c>
    </row>
    <row r="103" spans="1:5" ht="118.5">
      <c r="A103" s="31" t="s">
        <v>54</v>
      </c>
      <c r="E103" s="30" t="s">
        <v>244</v>
      </c>
    </row>
    <row r="104" spans="1:16" ht="12.75">
      <c r="A104" s="17" t="s">
        <v>47</v>
      </c>
      <c r="B104" s="22" t="s">
        <v>245</v>
      </c>
      <c r="C104" s="22" t="s">
        <v>246</v>
      </c>
      <c r="D104" s="17" t="s">
        <v>49</v>
      </c>
      <c r="E104" s="23" t="s">
        <v>247</v>
      </c>
      <c r="F104" s="24" t="s">
        <v>140</v>
      </c>
      <c r="G104" s="25">
        <v>259.146</v>
      </c>
      <c r="H104" s="26"/>
      <c r="I104" s="26">
        <f>ROUND(ROUND(H104,2)*ROUND(G104,3),2)</f>
        <v>0</v>
      </c>
      <c r="O104">
        <f>(I104*21)/100</f>
        <v>0</v>
      </c>
      <c r="P104" t="s">
        <v>27</v>
      </c>
    </row>
    <row r="105" spans="1:5" ht="12.75">
      <c r="A105" s="27" t="s">
        <v>52</v>
      </c>
      <c r="E105" s="28" t="s">
        <v>248</v>
      </c>
    </row>
    <row r="106" spans="1:5" ht="78.75">
      <c r="A106" s="31" t="s">
        <v>54</v>
      </c>
      <c r="E106" s="30" t="s">
        <v>249</v>
      </c>
    </row>
    <row r="107" spans="1:16" ht="12.75">
      <c r="A107" s="17" t="s">
        <v>47</v>
      </c>
      <c r="B107" s="22" t="s">
        <v>250</v>
      </c>
      <c r="C107" s="22" t="s">
        <v>251</v>
      </c>
      <c r="D107" s="17" t="s">
        <v>49</v>
      </c>
      <c r="E107" s="23" t="s">
        <v>252</v>
      </c>
      <c r="F107" s="24" t="s">
        <v>140</v>
      </c>
      <c r="G107" s="25">
        <v>65.946</v>
      </c>
      <c r="H107" s="26"/>
      <c r="I107" s="26">
        <f>ROUND(ROUND(H107,2)*ROUND(G107,3),2)</f>
        <v>0</v>
      </c>
      <c r="O107">
        <f>(I107*21)/100</f>
        <v>0</v>
      </c>
      <c r="P107" t="s">
        <v>27</v>
      </c>
    </row>
    <row r="108" spans="1:5" ht="12.75">
      <c r="A108" s="27" t="s">
        <v>52</v>
      </c>
      <c r="E108" s="28" t="s">
        <v>253</v>
      </c>
    </row>
    <row r="109" spans="1:5" ht="26.25">
      <c r="A109" s="31" t="s">
        <v>54</v>
      </c>
      <c r="E109" s="30" t="s">
        <v>254</v>
      </c>
    </row>
    <row r="110" spans="1:16" ht="12.75">
      <c r="A110" s="17" t="s">
        <v>47</v>
      </c>
      <c r="B110" s="22" t="s">
        <v>255</v>
      </c>
      <c r="C110" s="22" t="s">
        <v>256</v>
      </c>
      <c r="D110" s="17" t="s">
        <v>49</v>
      </c>
      <c r="E110" s="23" t="s">
        <v>257</v>
      </c>
      <c r="F110" s="24" t="s">
        <v>140</v>
      </c>
      <c r="G110" s="25">
        <v>193.2</v>
      </c>
      <c r="H110" s="26"/>
      <c r="I110" s="26">
        <f>ROUND(ROUND(H110,2)*ROUND(G110,3),2)</f>
        <v>0</v>
      </c>
      <c r="O110">
        <f>(I110*21)/100</f>
        <v>0</v>
      </c>
      <c r="P110" t="s">
        <v>27</v>
      </c>
    </row>
    <row r="111" spans="1:5" ht="12.75">
      <c r="A111" s="27" t="s">
        <v>52</v>
      </c>
      <c r="E111" s="28" t="s">
        <v>253</v>
      </c>
    </row>
    <row r="112" spans="1:5" ht="26.25">
      <c r="A112" s="31" t="s">
        <v>54</v>
      </c>
      <c r="E112" s="30" t="s">
        <v>231</v>
      </c>
    </row>
    <row r="113" spans="1:16" ht="12.75">
      <c r="A113" s="17" t="s">
        <v>47</v>
      </c>
      <c r="B113" s="22" t="s">
        <v>258</v>
      </c>
      <c r="C113" s="22" t="s">
        <v>259</v>
      </c>
      <c r="D113" s="17" t="s">
        <v>49</v>
      </c>
      <c r="E113" s="23" t="s">
        <v>260</v>
      </c>
      <c r="F113" s="24" t="s">
        <v>140</v>
      </c>
      <c r="G113" s="25">
        <v>210</v>
      </c>
      <c r="H113" s="26"/>
      <c r="I113" s="26">
        <f>ROUND(ROUND(H113,2)*ROUND(G113,3),2)</f>
        <v>0</v>
      </c>
      <c r="O113">
        <f>(I113*21)/100</f>
        <v>0</v>
      </c>
      <c r="P113" t="s">
        <v>27</v>
      </c>
    </row>
    <row r="114" spans="1:5" ht="12.75">
      <c r="A114" s="27" t="s">
        <v>52</v>
      </c>
      <c r="E114" s="28" t="s">
        <v>261</v>
      </c>
    </row>
    <row r="115" spans="1:5" ht="12.75">
      <c r="A115" s="31" t="s">
        <v>54</v>
      </c>
      <c r="E115" s="30" t="s">
        <v>262</v>
      </c>
    </row>
    <row r="116" spans="1:16" ht="12.75">
      <c r="A116" s="17" t="s">
        <v>47</v>
      </c>
      <c r="B116" s="22" t="s">
        <v>263</v>
      </c>
      <c r="C116" s="22" t="s">
        <v>264</v>
      </c>
      <c r="D116" s="17" t="s">
        <v>49</v>
      </c>
      <c r="E116" s="23" t="s">
        <v>265</v>
      </c>
      <c r="F116" s="24" t="s">
        <v>140</v>
      </c>
      <c r="G116" s="25">
        <v>65.946</v>
      </c>
      <c r="H116" s="26"/>
      <c r="I116" s="26">
        <f>ROUND(ROUND(H116,2)*ROUND(G116,3),2)</f>
        <v>0</v>
      </c>
      <c r="O116">
        <f>(I116*21)/100</f>
        <v>0</v>
      </c>
      <c r="P116" t="s">
        <v>27</v>
      </c>
    </row>
    <row r="117" spans="1:5" ht="12.75">
      <c r="A117" s="27" t="s">
        <v>52</v>
      </c>
      <c r="E117" s="28" t="s">
        <v>105</v>
      </c>
    </row>
    <row r="118" spans="1:5" ht="26.25">
      <c r="A118" s="31" t="s">
        <v>54</v>
      </c>
      <c r="E118" s="30" t="s">
        <v>254</v>
      </c>
    </row>
    <row r="119" spans="1:16" ht="12.75">
      <c r="A119" s="17" t="s">
        <v>47</v>
      </c>
      <c r="B119" s="22" t="s">
        <v>266</v>
      </c>
      <c r="C119" s="22" t="s">
        <v>267</v>
      </c>
      <c r="D119" s="17" t="s">
        <v>49</v>
      </c>
      <c r="E119" s="23" t="s">
        <v>268</v>
      </c>
      <c r="F119" s="24" t="s">
        <v>140</v>
      </c>
      <c r="G119" s="25">
        <v>65.946</v>
      </c>
      <c r="H119" s="26"/>
      <c r="I119" s="26">
        <f>ROUND(ROUND(H119,2)*ROUND(G119,3),2)</f>
        <v>0</v>
      </c>
      <c r="O119">
        <f>(I119*21)/100</f>
        <v>0</v>
      </c>
      <c r="P119" t="s">
        <v>27</v>
      </c>
    </row>
    <row r="120" spans="1:5" ht="12.75">
      <c r="A120" s="27" t="s">
        <v>52</v>
      </c>
      <c r="E120" s="28" t="s">
        <v>105</v>
      </c>
    </row>
    <row r="121" spans="1:5" ht="26.25">
      <c r="A121" s="31" t="s">
        <v>54</v>
      </c>
      <c r="E121" s="30" t="s">
        <v>269</v>
      </c>
    </row>
    <row r="122" spans="1:16" ht="12.75">
      <c r="A122" s="17" t="s">
        <v>47</v>
      </c>
      <c r="B122" s="22" t="s">
        <v>270</v>
      </c>
      <c r="C122" s="22" t="s">
        <v>271</v>
      </c>
      <c r="D122" s="17" t="s">
        <v>49</v>
      </c>
      <c r="E122" s="23" t="s">
        <v>272</v>
      </c>
      <c r="F122" s="24" t="s">
        <v>140</v>
      </c>
      <c r="G122" s="25">
        <v>31.59</v>
      </c>
      <c r="H122" s="26"/>
      <c r="I122" s="26">
        <f>ROUND(ROUND(H122,2)*ROUND(G122,3),2)</f>
        <v>0</v>
      </c>
      <c r="O122">
        <f>(I122*21)/100</f>
        <v>0</v>
      </c>
      <c r="P122" t="s">
        <v>27</v>
      </c>
    </row>
    <row r="123" spans="1:5" ht="12.75">
      <c r="A123" s="27" t="s">
        <v>52</v>
      </c>
      <c r="E123" s="28" t="s">
        <v>273</v>
      </c>
    </row>
    <row r="124" spans="1:5" ht="12.75">
      <c r="A124" s="29" t="s">
        <v>54</v>
      </c>
      <c r="E124" s="30" t="s">
        <v>274</v>
      </c>
    </row>
    <row r="125" spans="1:18" ht="12.75" customHeight="1">
      <c r="A125" s="5" t="s">
        <v>45</v>
      </c>
      <c r="B125" s="5"/>
      <c r="C125" s="33" t="s">
        <v>39</v>
      </c>
      <c r="D125" s="5"/>
      <c r="E125" s="20" t="s">
        <v>275</v>
      </c>
      <c r="F125" s="5"/>
      <c r="G125" s="5"/>
      <c r="H125" s="5"/>
      <c r="I125" s="34">
        <f>0+Q125</f>
        <v>0</v>
      </c>
      <c r="O125">
        <f>0+R125</f>
        <v>0</v>
      </c>
      <c r="Q125">
        <f>0+I126+I129+I132+I135+I138+I141</f>
        <v>0</v>
      </c>
      <c r="R125">
        <f>0+O126+O129+O132+O135+O138+O141</f>
        <v>0</v>
      </c>
    </row>
    <row r="126" spans="1:16" ht="26.25">
      <c r="A126" s="17" t="s">
        <v>47</v>
      </c>
      <c r="B126" s="22" t="s">
        <v>276</v>
      </c>
      <c r="C126" s="22" t="s">
        <v>277</v>
      </c>
      <c r="D126" s="17" t="s">
        <v>49</v>
      </c>
      <c r="E126" s="23" t="s">
        <v>278</v>
      </c>
      <c r="F126" s="24" t="s">
        <v>140</v>
      </c>
      <c r="G126" s="25">
        <v>29.758</v>
      </c>
      <c r="H126" s="26"/>
      <c r="I126" s="26">
        <f>ROUND(ROUND(H126,2)*ROUND(G126,3),2)</f>
        <v>0</v>
      </c>
      <c r="O126">
        <f>(I126*21)/100</f>
        <v>0</v>
      </c>
      <c r="P126" t="s">
        <v>27</v>
      </c>
    </row>
    <row r="127" spans="1:5" ht="26.25">
      <c r="A127" s="27" t="s">
        <v>52</v>
      </c>
      <c r="E127" s="28" t="s">
        <v>279</v>
      </c>
    </row>
    <row r="128" spans="1:5" ht="78.75">
      <c r="A128" s="31" t="s">
        <v>54</v>
      </c>
      <c r="E128" s="30" t="s">
        <v>280</v>
      </c>
    </row>
    <row r="129" spans="1:16" ht="26.25">
      <c r="A129" s="17" t="s">
        <v>47</v>
      </c>
      <c r="B129" s="22" t="s">
        <v>281</v>
      </c>
      <c r="C129" s="22" t="s">
        <v>282</v>
      </c>
      <c r="D129" s="17" t="s">
        <v>49</v>
      </c>
      <c r="E129" s="23" t="s">
        <v>283</v>
      </c>
      <c r="F129" s="24" t="s">
        <v>140</v>
      </c>
      <c r="G129" s="25">
        <v>29.758</v>
      </c>
      <c r="H129" s="26"/>
      <c r="I129" s="26">
        <f>ROUND(ROUND(H129,2)*ROUND(G129,3),2)</f>
        <v>0</v>
      </c>
      <c r="O129">
        <f>(I129*21)/100</f>
        <v>0</v>
      </c>
      <c r="P129" t="s">
        <v>27</v>
      </c>
    </row>
    <row r="130" spans="1:5" ht="26.25">
      <c r="A130" s="27" t="s">
        <v>52</v>
      </c>
      <c r="E130" s="28" t="s">
        <v>284</v>
      </c>
    </row>
    <row r="131" spans="1:5" ht="78.75">
      <c r="A131" s="31" t="s">
        <v>54</v>
      </c>
      <c r="E131" s="30" t="s">
        <v>280</v>
      </c>
    </row>
    <row r="132" spans="1:16" ht="26.25">
      <c r="A132" s="17" t="s">
        <v>47</v>
      </c>
      <c r="B132" s="22" t="s">
        <v>285</v>
      </c>
      <c r="C132" s="22" t="s">
        <v>286</v>
      </c>
      <c r="D132" s="17" t="s">
        <v>49</v>
      </c>
      <c r="E132" s="23" t="s">
        <v>287</v>
      </c>
      <c r="F132" s="24" t="s">
        <v>140</v>
      </c>
      <c r="G132" s="25">
        <v>30.78</v>
      </c>
      <c r="H132" s="26"/>
      <c r="I132" s="26">
        <f>ROUND(ROUND(H132,2)*ROUND(G132,3),2)</f>
        <v>0</v>
      </c>
      <c r="O132">
        <f>(I132*21)/100</f>
        <v>0</v>
      </c>
      <c r="P132" t="s">
        <v>27</v>
      </c>
    </row>
    <row r="133" spans="1:5" ht="26.25">
      <c r="A133" s="27" t="s">
        <v>52</v>
      </c>
      <c r="E133" s="28" t="s">
        <v>288</v>
      </c>
    </row>
    <row r="134" spans="1:5" ht="78.75">
      <c r="A134" s="31" t="s">
        <v>54</v>
      </c>
      <c r="E134" s="30" t="s">
        <v>289</v>
      </c>
    </row>
    <row r="135" spans="1:16" ht="12.75">
      <c r="A135" s="17" t="s">
        <v>47</v>
      </c>
      <c r="B135" s="22" t="s">
        <v>290</v>
      </c>
      <c r="C135" s="22" t="s">
        <v>291</v>
      </c>
      <c r="D135" s="17" t="s">
        <v>49</v>
      </c>
      <c r="E135" s="23" t="s">
        <v>292</v>
      </c>
      <c r="F135" s="24" t="s">
        <v>140</v>
      </c>
      <c r="G135" s="25">
        <v>90.297</v>
      </c>
      <c r="H135" s="26"/>
      <c r="I135" s="26">
        <f>ROUND(ROUND(H135,2)*ROUND(G135,3),2)</f>
        <v>0</v>
      </c>
      <c r="O135">
        <f>(I135*21)/100</f>
        <v>0</v>
      </c>
      <c r="P135" t="s">
        <v>27</v>
      </c>
    </row>
    <row r="136" spans="1:5" ht="12.75">
      <c r="A136" s="27" t="s">
        <v>52</v>
      </c>
      <c r="E136" s="28" t="s">
        <v>293</v>
      </c>
    </row>
    <row r="137" spans="1:5" ht="158.25">
      <c r="A137" s="31" t="s">
        <v>54</v>
      </c>
      <c r="E137" s="30" t="s">
        <v>294</v>
      </c>
    </row>
    <row r="138" spans="1:16" ht="12.75">
      <c r="A138" s="17" t="s">
        <v>47</v>
      </c>
      <c r="B138" s="22" t="s">
        <v>295</v>
      </c>
      <c r="C138" s="22" t="s">
        <v>296</v>
      </c>
      <c r="D138" s="17" t="s">
        <v>49</v>
      </c>
      <c r="E138" s="23" t="s">
        <v>297</v>
      </c>
      <c r="F138" s="24" t="s">
        <v>140</v>
      </c>
      <c r="G138" s="25">
        <v>90.297</v>
      </c>
      <c r="H138" s="26"/>
      <c r="I138" s="26">
        <f>ROUND(ROUND(H138,2)*ROUND(G138,3),2)</f>
        <v>0</v>
      </c>
      <c r="O138">
        <f>(I138*21)/100</f>
        <v>0</v>
      </c>
      <c r="P138" t="s">
        <v>27</v>
      </c>
    </row>
    <row r="139" spans="1:5" ht="12.75">
      <c r="A139" s="27" t="s">
        <v>52</v>
      </c>
      <c r="E139" s="28" t="s">
        <v>298</v>
      </c>
    </row>
    <row r="140" spans="1:5" ht="158.25">
      <c r="A140" s="31" t="s">
        <v>54</v>
      </c>
      <c r="E140" s="30" t="s">
        <v>294</v>
      </c>
    </row>
    <row r="141" spans="1:16" ht="12.75">
      <c r="A141" s="17" t="s">
        <v>47</v>
      </c>
      <c r="B141" s="22" t="s">
        <v>299</v>
      </c>
      <c r="C141" s="22" t="s">
        <v>300</v>
      </c>
      <c r="D141" s="17" t="s">
        <v>49</v>
      </c>
      <c r="E141" s="23" t="s">
        <v>301</v>
      </c>
      <c r="F141" s="24" t="s">
        <v>140</v>
      </c>
      <c r="G141" s="25">
        <v>27.089</v>
      </c>
      <c r="H141" s="26"/>
      <c r="I141" s="26">
        <f>ROUND(ROUND(H141,2)*ROUND(G141,3),2)</f>
        <v>0</v>
      </c>
      <c r="O141">
        <f>(I141*21)/100</f>
        <v>0</v>
      </c>
      <c r="P141" t="s">
        <v>27</v>
      </c>
    </row>
    <row r="142" spans="1:5" ht="39">
      <c r="A142" s="27" t="s">
        <v>52</v>
      </c>
      <c r="E142" s="28" t="s">
        <v>302</v>
      </c>
    </row>
    <row r="143" spans="1:5" ht="158.25">
      <c r="A143" s="29" t="s">
        <v>54</v>
      </c>
      <c r="E143" s="30" t="s">
        <v>303</v>
      </c>
    </row>
    <row r="144" spans="1:18" ht="12.75" customHeight="1">
      <c r="A144" s="5" t="s">
        <v>45</v>
      </c>
      <c r="B144" s="5"/>
      <c r="C144" s="33" t="s">
        <v>70</v>
      </c>
      <c r="D144" s="5"/>
      <c r="E144" s="20" t="s">
        <v>304</v>
      </c>
      <c r="F144" s="5"/>
      <c r="G144" s="5"/>
      <c r="H144" s="5"/>
      <c r="I144" s="34">
        <f>0+Q144</f>
        <v>0</v>
      </c>
      <c r="O144">
        <f>0+R144</f>
        <v>0</v>
      </c>
      <c r="Q144">
        <f>0+I145+I148+I151+I154</f>
        <v>0</v>
      </c>
      <c r="R144">
        <f>0+O145+O148+O151+O154</f>
        <v>0</v>
      </c>
    </row>
    <row r="145" spans="1:16" ht="26.25">
      <c r="A145" s="17" t="s">
        <v>47</v>
      </c>
      <c r="B145" s="22" t="s">
        <v>305</v>
      </c>
      <c r="C145" s="22" t="s">
        <v>306</v>
      </c>
      <c r="D145" s="17" t="s">
        <v>49</v>
      </c>
      <c r="E145" s="23" t="s">
        <v>307</v>
      </c>
      <c r="F145" s="24" t="s">
        <v>140</v>
      </c>
      <c r="G145" s="25">
        <v>111.514</v>
      </c>
      <c r="H145" s="26"/>
      <c r="I145" s="26">
        <f>ROUND(ROUND(H145,2)*ROUND(G145,3),2)</f>
        <v>0</v>
      </c>
      <c r="O145">
        <f>(I145*21)/100</f>
        <v>0</v>
      </c>
      <c r="P145" t="s">
        <v>27</v>
      </c>
    </row>
    <row r="146" spans="1:5" ht="12.75">
      <c r="A146" s="27" t="s">
        <v>52</v>
      </c>
      <c r="E146" s="28" t="s">
        <v>308</v>
      </c>
    </row>
    <row r="147" spans="1:5" ht="12.75">
      <c r="A147" s="31" t="s">
        <v>54</v>
      </c>
      <c r="E147" s="30" t="s">
        <v>309</v>
      </c>
    </row>
    <row r="148" spans="1:16" ht="12.75">
      <c r="A148" s="17" t="s">
        <v>47</v>
      </c>
      <c r="B148" s="22" t="s">
        <v>310</v>
      </c>
      <c r="C148" s="22" t="s">
        <v>311</v>
      </c>
      <c r="D148" s="17" t="s">
        <v>49</v>
      </c>
      <c r="E148" s="23" t="s">
        <v>312</v>
      </c>
      <c r="F148" s="24" t="s">
        <v>140</v>
      </c>
      <c r="G148" s="25">
        <v>48.44</v>
      </c>
      <c r="H148" s="26"/>
      <c r="I148" s="26">
        <f>ROUND(ROUND(H148,2)*ROUND(G148,3),2)</f>
        <v>0</v>
      </c>
      <c r="O148">
        <f>(I148*21)/100</f>
        <v>0</v>
      </c>
      <c r="P148" t="s">
        <v>27</v>
      </c>
    </row>
    <row r="149" spans="1:5" ht="12.75">
      <c r="A149" s="27" t="s">
        <v>52</v>
      </c>
      <c r="E149" s="28" t="s">
        <v>313</v>
      </c>
    </row>
    <row r="150" spans="1:5" ht="12.75">
      <c r="A150" s="31" t="s">
        <v>54</v>
      </c>
      <c r="E150" s="30" t="s">
        <v>314</v>
      </c>
    </row>
    <row r="151" spans="1:16" ht="12.75">
      <c r="A151" s="17" t="s">
        <v>47</v>
      </c>
      <c r="B151" s="22" t="s">
        <v>315</v>
      </c>
      <c r="C151" s="22" t="s">
        <v>316</v>
      </c>
      <c r="D151" s="17" t="s">
        <v>49</v>
      </c>
      <c r="E151" s="23" t="s">
        <v>317</v>
      </c>
      <c r="F151" s="24" t="s">
        <v>140</v>
      </c>
      <c r="G151" s="25">
        <v>11.457</v>
      </c>
      <c r="H151" s="26"/>
      <c r="I151" s="26">
        <f>ROUND(ROUND(H151,2)*ROUND(G151,3),2)</f>
        <v>0</v>
      </c>
      <c r="O151">
        <f>(I151*21)/100</f>
        <v>0</v>
      </c>
      <c r="P151" t="s">
        <v>27</v>
      </c>
    </row>
    <row r="152" spans="1:5" ht="12.75">
      <c r="A152" s="27" t="s">
        <v>52</v>
      </c>
      <c r="E152" s="28" t="s">
        <v>105</v>
      </c>
    </row>
    <row r="153" spans="1:5" ht="26.25">
      <c r="A153" s="31" t="s">
        <v>54</v>
      </c>
      <c r="E153" s="30" t="s">
        <v>318</v>
      </c>
    </row>
    <row r="154" spans="1:16" ht="12.75">
      <c r="A154" s="17" t="s">
        <v>47</v>
      </c>
      <c r="B154" s="22" t="s">
        <v>319</v>
      </c>
      <c r="C154" s="22" t="s">
        <v>320</v>
      </c>
      <c r="D154" s="17" t="s">
        <v>49</v>
      </c>
      <c r="E154" s="23" t="s">
        <v>321</v>
      </c>
      <c r="F154" s="24" t="s">
        <v>140</v>
      </c>
      <c r="G154" s="25">
        <v>8.4</v>
      </c>
      <c r="H154" s="26"/>
      <c r="I154" s="26">
        <f>ROUND(ROUND(H154,2)*ROUND(G154,3),2)</f>
        <v>0</v>
      </c>
      <c r="O154">
        <f>(I154*21)/100</f>
        <v>0</v>
      </c>
      <c r="P154" t="s">
        <v>27</v>
      </c>
    </row>
    <row r="155" spans="1:5" ht="12.75">
      <c r="A155" s="27" t="s">
        <v>52</v>
      </c>
      <c r="E155" s="28" t="s">
        <v>105</v>
      </c>
    </row>
    <row r="156" spans="1:5" ht="26.25">
      <c r="A156" s="29" t="s">
        <v>54</v>
      </c>
      <c r="E156" s="30" t="s">
        <v>322</v>
      </c>
    </row>
    <row r="157" spans="1:18" ht="12.75" customHeight="1">
      <c r="A157" s="5" t="s">
        <v>45</v>
      </c>
      <c r="B157" s="5"/>
      <c r="C157" s="33" t="s">
        <v>42</v>
      </c>
      <c r="D157" s="5"/>
      <c r="E157" s="20" t="s">
        <v>323</v>
      </c>
      <c r="F157" s="5"/>
      <c r="G157" s="5"/>
      <c r="H157" s="5"/>
      <c r="I157" s="34">
        <f>0+Q157</f>
        <v>0</v>
      </c>
      <c r="O157">
        <f>0+R157</f>
        <v>0</v>
      </c>
      <c r="Q157">
        <f>0+I158+I161+I164+I167+I170+I173+I176+I179+I182+I185+I188+I191+I194+I197+I200+I203+I206</f>
        <v>0</v>
      </c>
      <c r="R157">
        <f>0+O158+O161+O164+O167+O170+O173+O176+O179+O182+O185+O188+O191+O194+O197+O200+O203+O206</f>
        <v>0</v>
      </c>
    </row>
    <row r="158" spans="1:16" ht="12.75">
      <c r="A158" s="17" t="s">
        <v>47</v>
      </c>
      <c r="B158" s="22" t="s">
        <v>324</v>
      </c>
      <c r="C158" s="22" t="s">
        <v>325</v>
      </c>
      <c r="D158" s="17" t="s">
        <v>49</v>
      </c>
      <c r="E158" s="23" t="s">
        <v>326</v>
      </c>
      <c r="F158" s="24" t="s">
        <v>160</v>
      </c>
      <c r="G158" s="25">
        <v>28</v>
      </c>
      <c r="H158" s="26"/>
      <c r="I158" s="26">
        <f>ROUND(ROUND(H158,2)*ROUND(G158,3),2)</f>
        <v>0</v>
      </c>
      <c r="O158">
        <f>(I158*21)/100</f>
        <v>0</v>
      </c>
      <c r="P158" t="s">
        <v>27</v>
      </c>
    </row>
    <row r="159" spans="1:5" ht="12.75">
      <c r="A159" s="27" t="s">
        <v>52</v>
      </c>
      <c r="E159" s="28" t="s">
        <v>105</v>
      </c>
    </row>
    <row r="160" spans="1:5" ht="12.75">
      <c r="A160" s="31" t="s">
        <v>54</v>
      </c>
      <c r="E160" s="30" t="s">
        <v>327</v>
      </c>
    </row>
    <row r="161" spans="1:16" ht="26.25">
      <c r="A161" s="17" t="s">
        <v>47</v>
      </c>
      <c r="B161" s="22" t="s">
        <v>328</v>
      </c>
      <c r="C161" s="22" t="s">
        <v>329</v>
      </c>
      <c r="D161" s="17" t="s">
        <v>49</v>
      </c>
      <c r="E161" s="23" t="s">
        <v>330</v>
      </c>
      <c r="F161" s="24" t="s">
        <v>160</v>
      </c>
      <c r="G161" s="25">
        <v>60</v>
      </c>
      <c r="H161" s="26"/>
      <c r="I161" s="26">
        <f>ROUND(ROUND(H161,2)*ROUND(G161,3),2)</f>
        <v>0</v>
      </c>
      <c r="O161">
        <f>(I161*21)/100</f>
        <v>0</v>
      </c>
      <c r="P161" t="s">
        <v>27</v>
      </c>
    </row>
    <row r="162" spans="1:5" ht="52.5">
      <c r="A162" s="27" t="s">
        <v>52</v>
      </c>
      <c r="E162" s="28" t="s">
        <v>331</v>
      </c>
    </row>
    <row r="163" spans="1:5" ht="12.75">
      <c r="A163" s="31" t="s">
        <v>54</v>
      </c>
      <c r="E163" s="30" t="s">
        <v>332</v>
      </c>
    </row>
    <row r="164" spans="1:16" ht="12.75">
      <c r="A164" s="17" t="s">
        <v>47</v>
      </c>
      <c r="B164" s="22" t="s">
        <v>333</v>
      </c>
      <c r="C164" s="22" t="s">
        <v>334</v>
      </c>
      <c r="D164" s="17" t="s">
        <v>49</v>
      </c>
      <c r="E164" s="23" t="s">
        <v>335</v>
      </c>
      <c r="F164" s="24" t="s">
        <v>160</v>
      </c>
      <c r="G164" s="25">
        <v>28</v>
      </c>
      <c r="H164" s="26"/>
      <c r="I164" s="26">
        <f>ROUND(ROUND(H164,2)*ROUND(G164,3),2)</f>
        <v>0</v>
      </c>
      <c r="O164">
        <f>(I164*21)/100</f>
        <v>0</v>
      </c>
      <c r="P164" t="s">
        <v>27</v>
      </c>
    </row>
    <row r="165" spans="1:5" ht="26.25">
      <c r="A165" s="27" t="s">
        <v>52</v>
      </c>
      <c r="E165" s="28" t="s">
        <v>336</v>
      </c>
    </row>
    <row r="166" spans="1:5" ht="12.75">
      <c r="A166" s="31" t="s">
        <v>54</v>
      </c>
      <c r="E166" s="30" t="s">
        <v>327</v>
      </c>
    </row>
    <row r="167" spans="1:16" ht="26.25">
      <c r="A167" s="17" t="s">
        <v>47</v>
      </c>
      <c r="B167" s="22" t="s">
        <v>337</v>
      </c>
      <c r="C167" s="22" t="s">
        <v>338</v>
      </c>
      <c r="D167" s="17" t="s">
        <v>49</v>
      </c>
      <c r="E167" s="23" t="s">
        <v>339</v>
      </c>
      <c r="F167" s="24" t="s">
        <v>73</v>
      </c>
      <c r="G167" s="25">
        <v>28</v>
      </c>
      <c r="H167" s="26"/>
      <c r="I167" s="26">
        <f>ROUND(ROUND(H167,2)*ROUND(G167,3),2)</f>
        <v>0</v>
      </c>
      <c r="O167">
        <f>(I167*21)/100</f>
        <v>0</v>
      </c>
      <c r="P167" t="s">
        <v>27</v>
      </c>
    </row>
    <row r="168" spans="1:5" ht="12.75">
      <c r="A168" s="27" t="s">
        <v>52</v>
      </c>
      <c r="E168" s="28" t="s">
        <v>105</v>
      </c>
    </row>
    <row r="169" spans="1:5" ht="12.75">
      <c r="A169" s="31" t="s">
        <v>54</v>
      </c>
      <c r="E169" s="30" t="s">
        <v>327</v>
      </c>
    </row>
    <row r="170" spans="1:16" ht="12.75">
      <c r="A170" s="17" t="s">
        <v>47</v>
      </c>
      <c r="B170" s="22" t="s">
        <v>340</v>
      </c>
      <c r="C170" s="22" t="s">
        <v>341</v>
      </c>
      <c r="D170" s="17" t="s">
        <v>49</v>
      </c>
      <c r="E170" s="23" t="s">
        <v>342</v>
      </c>
      <c r="F170" s="24" t="s">
        <v>73</v>
      </c>
      <c r="G170" s="25">
        <v>2</v>
      </c>
      <c r="H170" s="26"/>
      <c r="I170" s="26">
        <f>ROUND(ROUND(H170,2)*ROUND(G170,3),2)</f>
        <v>0</v>
      </c>
      <c r="O170">
        <f>(I170*21)/100</f>
        <v>0</v>
      </c>
      <c r="P170" t="s">
        <v>27</v>
      </c>
    </row>
    <row r="171" spans="1:5" ht="12.75">
      <c r="A171" s="27" t="s">
        <v>52</v>
      </c>
      <c r="E171" s="28" t="s">
        <v>343</v>
      </c>
    </row>
    <row r="172" spans="1:5" ht="12.75">
      <c r="A172" s="31" t="s">
        <v>54</v>
      </c>
      <c r="E172" s="30" t="s">
        <v>97</v>
      </c>
    </row>
    <row r="173" spans="1:16" ht="12.75">
      <c r="A173" s="17" t="s">
        <v>47</v>
      </c>
      <c r="B173" s="22" t="s">
        <v>344</v>
      </c>
      <c r="C173" s="22" t="s">
        <v>345</v>
      </c>
      <c r="D173" s="17" t="s">
        <v>49</v>
      </c>
      <c r="E173" s="23" t="s">
        <v>346</v>
      </c>
      <c r="F173" s="24" t="s">
        <v>160</v>
      </c>
      <c r="G173" s="25">
        <v>25.06</v>
      </c>
      <c r="H173" s="26"/>
      <c r="I173" s="26">
        <f>ROUND(ROUND(H173,2)*ROUND(G173,3),2)</f>
        <v>0</v>
      </c>
      <c r="O173">
        <f>(I173*21)/100</f>
        <v>0</v>
      </c>
      <c r="P173" t="s">
        <v>27</v>
      </c>
    </row>
    <row r="174" spans="1:5" ht="12.75">
      <c r="A174" s="27" t="s">
        <v>52</v>
      </c>
      <c r="E174" s="28" t="s">
        <v>105</v>
      </c>
    </row>
    <row r="175" spans="1:5" ht="26.25">
      <c r="A175" s="31" t="s">
        <v>54</v>
      </c>
      <c r="E175" s="30" t="s">
        <v>347</v>
      </c>
    </row>
    <row r="176" spans="1:16" ht="12.75">
      <c r="A176" s="17" t="s">
        <v>47</v>
      </c>
      <c r="B176" s="22" t="s">
        <v>348</v>
      </c>
      <c r="C176" s="22" t="s">
        <v>349</v>
      </c>
      <c r="D176" s="17" t="s">
        <v>49</v>
      </c>
      <c r="E176" s="23" t="s">
        <v>350</v>
      </c>
      <c r="F176" s="24" t="s">
        <v>160</v>
      </c>
      <c r="G176" s="25">
        <v>12.06</v>
      </c>
      <c r="H176" s="26"/>
      <c r="I176" s="26">
        <f>ROUND(ROUND(H176,2)*ROUND(G176,3),2)</f>
        <v>0</v>
      </c>
      <c r="O176">
        <f>(I176*21)/100</f>
        <v>0</v>
      </c>
      <c r="P176" t="s">
        <v>27</v>
      </c>
    </row>
    <row r="177" spans="1:5" ht="12.75">
      <c r="A177" s="27" t="s">
        <v>52</v>
      </c>
      <c r="E177" s="28" t="s">
        <v>105</v>
      </c>
    </row>
    <row r="178" spans="1:5" ht="26.25">
      <c r="A178" s="31" t="s">
        <v>54</v>
      </c>
      <c r="E178" s="30" t="s">
        <v>351</v>
      </c>
    </row>
    <row r="179" spans="1:16" ht="12.75">
      <c r="A179" s="17" t="s">
        <v>47</v>
      </c>
      <c r="B179" s="22" t="s">
        <v>352</v>
      </c>
      <c r="C179" s="22" t="s">
        <v>353</v>
      </c>
      <c r="D179" s="17" t="s">
        <v>49</v>
      </c>
      <c r="E179" s="23" t="s">
        <v>354</v>
      </c>
      <c r="F179" s="24" t="s">
        <v>160</v>
      </c>
      <c r="G179" s="25">
        <v>12.88</v>
      </c>
      <c r="H179" s="26"/>
      <c r="I179" s="26">
        <f>ROUND(ROUND(H179,2)*ROUND(G179,3),2)</f>
        <v>0</v>
      </c>
      <c r="O179">
        <f>(I179*21)/100</f>
        <v>0</v>
      </c>
      <c r="P179" t="s">
        <v>27</v>
      </c>
    </row>
    <row r="180" spans="1:5" ht="12.75">
      <c r="A180" s="27" t="s">
        <v>52</v>
      </c>
      <c r="E180" s="28" t="s">
        <v>105</v>
      </c>
    </row>
    <row r="181" spans="1:5" ht="26.25">
      <c r="A181" s="31" t="s">
        <v>54</v>
      </c>
      <c r="E181" s="30" t="s">
        <v>355</v>
      </c>
    </row>
    <row r="182" spans="1:16" ht="12.75">
      <c r="A182" s="17" t="s">
        <v>47</v>
      </c>
      <c r="B182" s="22" t="s">
        <v>356</v>
      </c>
      <c r="C182" s="22" t="s">
        <v>357</v>
      </c>
      <c r="D182" s="17" t="s">
        <v>49</v>
      </c>
      <c r="E182" s="23" t="s">
        <v>358</v>
      </c>
      <c r="F182" s="24" t="s">
        <v>160</v>
      </c>
      <c r="G182" s="25">
        <v>24.94</v>
      </c>
      <c r="H182" s="26"/>
      <c r="I182" s="26">
        <f>ROUND(ROUND(H182,2)*ROUND(G182,3),2)</f>
        <v>0</v>
      </c>
      <c r="O182">
        <f>(I182*21)/100</f>
        <v>0</v>
      </c>
      <c r="P182" t="s">
        <v>27</v>
      </c>
    </row>
    <row r="183" spans="1:5" ht="12.75">
      <c r="A183" s="27" t="s">
        <v>52</v>
      </c>
      <c r="E183" s="28" t="s">
        <v>105</v>
      </c>
    </row>
    <row r="184" spans="1:5" ht="78.75">
      <c r="A184" s="31" t="s">
        <v>54</v>
      </c>
      <c r="E184" s="30" t="s">
        <v>359</v>
      </c>
    </row>
    <row r="185" spans="1:16" ht="12.75">
      <c r="A185" s="17" t="s">
        <v>47</v>
      </c>
      <c r="B185" s="22" t="s">
        <v>360</v>
      </c>
      <c r="C185" s="22" t="s">
        <v>361</v>
      </c>
      <c r="D185" s="17" t="s">
        <v>49</v>
      </c>
      <c r="E185" s="23" t="s">
        <v>362</v>
      </c>
      <c r="F185" s="24" t="s">
        <v>160</v>
      </c>
      <c r="G185" s="25">
        <v>12.06</v>
      </c>
      <c r="H185" s="26"/>
      <c r="I185" s="26">
        <f>ROUND(ROUND(H185,2)*ROUND(G185,3),2)</f>
        <v>0</v>
      </c>
      <c r="O185">
        <f>(I185*21)/100</f>
        <v>0</v>
      </c>
      <c r="P185" t="s">
        <v>27</v>
      </c>
    </row>
    <row r="186" spans="1:5" ht="12.75">
      <c r="A186" s="27" t="s">
        <v>52</v>
      </c>
      <c r="E186" s="28" t="s">
        <v>105</v>
      </c>
    </row>
    <row r="187" spans="1:5" ht="26.25">
      <c r="A187" s="31" t="s">
        <v>54</v>
      </c>
      <c r="E187" s="30" t="s">
        <v>363</v>
      </c>
    </row>
    <row r="188" spans="1:16" ht="12.75">
      <c r="A188" s="17" t="s">
        <v>47</v>
      </c>
      <c r="B188" s="22" t="s">
        <v>364</v>
      </c>
      <c r="C188" s="22" t="s">
        <v>365</v>
      </c>
      <c r="D188" s="17" t="s">
        <v>49</v>
      </c>
      <c r="E188" s="23" t="s">
        <v>366</v>
      </c>
      <c r="F188" s="24" t="s">
        <v>160</v>
      </c>
      <c r="G188" s="25">
        <v>21.912</v>
      </c>
      <c r="H188" s="26"/>
      <c r="I188" s="26">
        <f>ROUND(ROUND(H188,2)*ROUND(G188,3),2)</f>
        <v>0</v>
      </c>
      <c r="O188">
        <f>(I188*21)/100</f>
        <v>0</v>
      </c>
      <c r="P188" t="s">
        <v>27</v>
      </c>
    </row>
    <row r="189" spans="1:5" ht="12.75">
      <c r="A189" s="27" t="s">
        <v>52</v>
      </c>
      <c r="E189" s="28" t="s">
        <v>105</v>
      </c>
    </row>
    <row r="190" spans="1:5" ht="26.25">
      <c r="A190" s="31" t="s">
        <v>54</v>
      </c>
      <c r="E190" s="30" t="s">
        <v>367</v>
      </c>
    </row>
    <row r="191" spans="1:16" ht="12.75">
      <c r="A191" s="17" t="s">
        <v>47</v>
      </c>
      <c r="B191" s="22" t="s">
        <v>368</v>
      </c>
      <c r="C191" s="22" t="s">
        <v>369</v>
      </c>
      <c r="D191" s="17" t="s">
        <v>49</v>
      </c>
      <c r="E191" s="23" t="s">
        <v>370</v>
      </c>
      <c r="F191" s="24" t="s">
        <v>73</v>
      </c>
      <c r="G191" s="25">
        <v>4</v>
      </c>
      <c r="H191" s="26"/>
      <c r="I191" s="26">
        <f>ROUND(ROUND(H191,2)*ROUND(G191,3),2)</f>
        <v>0</v>
      </c>
      <c r="O191">
        <f>(I191*21)/100</f>
        <v>0</v>
      </c>
      <c r="P191" t="s">
        <v>27</v>
      </c>
    </row>
    <row r="192" spans="1:5" ht="12.75">
      <c r="A192" s="27" t="s">
        <v>52</v>
      </c>
      <c r="E192" s="28" t="s">
        <v>105</v>
      </c>
    </row>
    <row r="193" spans="1:5" ht="12.75">
      <c r="A193" s="31" t="s">
        <v>54</v>
      </c>
      <c r="E193" s="30" t="s">
        <v>371</v>
      </c>
    </row>
    <row r="194" spans="1:16" ht="12.75">
      <c r="A194" s="17" t="s">
        <v>47</v>
      </c>
      <c r="B194" s="22" t="s">
        <v>372</v>
      </c>
      <c r="C194" s="22" t="s">
        <v>373</v>
      </c>
      <c r="D194" s="17" t="s">
        <v>49</v>
      </c>
      <c r="E194" s="23" t="s">
        <v>374</v>
      </c>
      <c r="F194" s="24" t="s">
        <v>140</v>
      </c>
      <c r="G194" s="25">
        <v>90.297</v>
      </c>
      <c r="H194" s="26"/>
      <c r="I194" s="26">
        <f>ROUND(ROUND(H194,2)*ROUND(G194,3),2)</f>
        <v>0</v>
      </c>
      <c r="O194">
        <f>(I194*21)/100</f>
        <v>0</v>
      </c>
      <c r="P194" t="s">
        <v>27</v>
      </c>
    </row>
    <row r="195" spans="1:5" ht="12.75">
      <c r="A195" s="27" t="s">
        <v>52</v>
      </c>
      <c r="E195" s="28" t="s">
        <v>375</v>
      </c>
    </row>
    <row r="196" spans="1:5" ht="158.25">
      <c r="A196" s="31" t="s">
        <v>54</v>
      </c>
      <c r="E196" s="30" t="s">
        <v>294</v>
      </c>
    </row>
    <row r="197" spans="1:16" ht="12.75">
      <c r="A197" s="17" t="s">
        <v>47</v>
      </c>
      <c r="B197" s="22" t="s">
        <v>376</v>
      </c>
      <c r="C197" s="22" t="s">
        <v>377</v>
      </c>
      <c r="D197" s="17" t="s">
        <v>49</v>
      </c>
      <c r="E197" s="23" t="s">
        <v>378</v>
      </c>
      <c r="F197" s="24" t="s">
        <v>140</v>
      </c>
      <c r="G197" s="25">
        <v>111.514</v>
      </c>
      <c r="H197" s="26"/>
      <c r="I197" s="26">
        <f>ROUND(ROUND(H197,2)*ROUND(G197,3),2)</f>
        <v>0</v>
      </c>
      <c r="O197">
        <f>(I197*21)/100</f>
        <v>0</v>
      </c>
      <c r="P197" t="s">
        <v>27</v>
      </c>
    </row>
    <row r="198" spans="1:5" ht="12.75">
      <c r="A198" s="27" t="s">
        <v>52</v>
      </c>
      <c r="E198" s="28" t="s">
        <v>379</v>
      </c>
    </row>
    <row r="199" spans="1:5" ht="12.75">
      <c r="A199" s="31" t="s">
        <v>54</v>
      </c>
      <c r="E199" s="30" t="s">
        <v>309</v>
      </c>
    </row>
    <row r="200" spans="1:16" ht="12.75">
      <c r="A200" s="17" t="s">
        <v>47</v>
      </c>
      <c r="B200" s="22" t="s">
        <v>380</v>
      </c>
      <c r="C200" s="22" t="s">
        <v>381</v>
      </c>
      <c r="D200" s="17" t="s">
        <v>49</v>
      </c>
      <c r="E200" s="23" t="s">
        <v>382</v>
      </c>
      <c r="F200" s="24" t="s">
        <v>145</v>
      </c>
      <c r="G200" s="25">
        <v>8.462</v>
      </c>
      <c r="H200" s="26"/>
      <c r="I200" s="26">
        <f>ROUND(ROUND(H200,2)*ROUND(G200,3),2)</f>
        <v>0</v>
      </c>
      <c r="O200">
        <f>(I200*21)/100</f>
        <v>0</v>
      </c>
      <c r="P200" t="s">
        <v>27</v>
      </c>
    </row>
    <row r="201" spans="1:5" ht="12.75">
      <c r="A201" s="27" t="s">
        <v>52</v>
      </c>
      <c r="E201" s="28" t="s">
        <v>146</v>
      </c>
    </row>
    <row r="202" spans="1:5" ht="26.25">
      <c r="A202" s="31" t="s">
        <v>54</v>
      </c>
      <c r="E202" s="30" t="s">
        <v>383</v>
      </c>
    </row>
    <row r="203" spans="1:16" ht="12.75">
      <c r="A203" s="17" t="s">
        <v>47</v>
      </c>
      <c r="B203" s="22" t="s">
        <v>384</v>
      </c>
      <c r="C203" s="22" t="s">
        <v>385</v>
      </c>
      <c r="D203" s="17" t="s">
        <v>49</v>
      </c>
      <c r="E203" s="23" t="s">
        <v>386</v>
      </c>
      <c r="F203" s="24" t="s">
        <v>145</v>
      </c>
      <c r="G203" s="25">
        <v>8.11</v>
      </c>
      <c r="H203" s="26"/>
      <c r="I203" s="26">
        <f>ROUND(ROUND(H203,2)*ROUND(G203,3),2)</f>
        <v>0</v>
      </c>
      <c r="O203">
        <f>(I203*21)/100</f>
        <v>0</v>
      </c>
      <c r="P203" t="s">
        <v>27</v>
      </c>
    </row>
    <row r="204" spans="1:5" ht="12.75">
      <c r="A204" s="27" t="s">
        <v>52</v>
      </c>
      <c r="E204" s="28" t="s">
        <v>387</v>
      </c>
    </row>
    <row r="205" spans="1:5" ht="26.25">
      <c r="A205" s="31" t="s">
        <v>54</v>
      </c>
      <c r="E205" s="30" t="s">
        <v>388</v>
      </c>
    </row>
    <row r="206" spans="1:16" ht="12.75">
      <c r="A206" s="17" t="s">
        <v>47</v>
      </c>
      <c r="B206" s="22" t="s">
        <v>389</v>
      </c>
      <c r="C206" s="22" t="s">
        <v>390</v>
      </c>
      <c r="D206" s="17" t="s">
        <v>49</v>
      </c>
      <c r="E206" s="23" t="s">
        <v>391</v>
      </c>
      <c r="F206" s="24" t="s">
        <v>140</v>
      </c>
      <c r="G206" s="25">
        <v>101.376</v>
      </c>
      <c r="H206" s="26"/>
      <c r="I206" s="26">
        <f>ROUND(ROUND(H206,2)*ROUND(G206,3),2)</f>
        <v>0</v>
      </c>
      <c r="O206">
        <f>(I206*21)/100</f>
        <v>0</v>
      </c>
      <c r="P206" t="s">
        <v>27</v>
      </c>
    </row>
    <row r="207" spans="1:5" ht="12.75">
      <c r="A207" s="27" t="s">
        <v>52</v>
      </c>
      <c r="E207" s="28" t="s">
        <v>105</v>
      </c>
    </row>
    <row r="208" spans="1:5" ht="26.25">
      <c r="A208" s="29" t="s">
        <v>54</v>
      </c>
      <c r="E208" s="30" t="s">
        <v>392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Čapek</dc:creator>
  <cp:keywords/>
  <dc:description/>
  <cp:lastModifiedBy>jiri.capek</cp:lastModifiedBy>
  <dcterms:created xsi:type="dcterms:W3CDTF">2019-12-16T12:03:02Z</dcterms:created>
  <dcterms:modified xsi:type="dcterms:W3CDTF">2019-12-16T12:04:43Z</dcterms:modified>
  <cp:category/>
  <cp:version/>
  <cp:contentType/>
  <cp:contentStatus/>
</cp:coreProperties>
</file>