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01" sheetId="1" r:id="rId1"/>
  </sheets>
  <definedNames>
    <definedName name="_xlnm.Print_Titles" localSheetId="0">'01'!$4:$7</definedName>
  </definedNames>
  <calcPr fullCalcOnLoad="1"/>
</workbook>
</file>

<file path=xl/sharedStrings.xml><?xml version="1.0" encoding="utf-8"?>
<sst xmlns="http://schemas.openxmlformats.org/spreadsheetml/2006/main" count="558" uniqueCount="237">
  <si>
    <t>ASPE10</t>
  </si>
  <si>
    <t>S</t>
  </si>
  <si>
    <t>Příloha k formuláři pro ocenění nabídky</t>
  </si>
  <si>
    <t xml:space="preserve">Stavba: </t>
  </si>
  <si>
    <t>03</t>
  </si>
  <si>
    <t>Most přes Sázavu v Horce nad Sázavou (Buda)</t>
  </si>
  <si>
    <t>O</t>
  </si>
  <si>
    <t>Rozpočet:</t>
  </si>
  <si>
    <t>0,00</t>
  </si>
  <si>
    <t>15,00</t>
  </si>
  <si>
    <t>21,00</t>
  </si>
  <si>
    <t>3</t>
  </si>
  <si>
    <t>2</t>
  </si>
  <si>
    <t>01</t>
  </si>
  <si>
    <t>Typ</t>
  </si>
  <si>
    <t>0</t>
  </si>
  <si>
    <t>Poř. číslo</t>
  </si>
  <si>
    <t>1</t>
  </si>
  <si>
    <t>Kód položky</t>
  </si>
  <si>
    <t xml:space="preserve">Varianta: 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</si>
  <si>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</si>
  <si>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</si>
  <si>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</si>
  <si>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</si>
  <si>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</si>
  <si>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</si>
  <si>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</si>
  <si>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</si>
  <si>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</si>
  <si>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</si>
  <si>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</si>
  <si>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</si>
  <si>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</si>
  <si>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</si>
  <si>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015140</t>
  </si>
  <si>
    <t/>
  </si>
  <si>
    <t>POPLATKY ZA LIKVIDACŮ ODPADŮ NEKONTAMINOVANÝCH - 17 01 01 BETON Z DEMOLIC OBJEKTŮ, ZÁKLADŮ TV</t>
  </si>
  <si>
    <t>T</t>
  </si>
  <si>
    <t>PP</t>
  </si>
  <si>
    <t>odbouraná římsa, degradovaný beton</t>
  </si>
  <si>
    <t>VV</t>
  </si>
  <si>
    <t>římsa kolem dilatačního závěru (1,5*0,4)*1,5*2*2,6=4,680 [A] 
degradovaný beton po otryskání 67,412*0,01*1,5+67,412*0,02*1,5+89,883*0,03*1,5+15,505*0,05*1,5+11,075*0,08*1,5=9,570 [B] 
celkem a+b=14,250 [C]</t>
  </si>
  <si>
    <t>015570R</t>
  </si>
  <si>
    <t>POPLATKY ZA LIKVIDACŮ ODPADŮ NEBEZPEČNÝCH - 17 03 03* ASFALTOVÉ hmoty</t>
  </si>
  <si>
    <t>odborané části vozovek</t>
  </si>
  <si>
    <t>pod ložnou 2*2*9,5*0,75*1,1*0,04*2,0=2,508 [A] 
dilatace-kryt (1,0+1,0)*9,5*2*1,1*0,045*2,0=3,762 [B] 
dilatace-ložná vrstva (0,75+0,75)*9,5*2*1,1*0,045*2,0=2,822 [C] 
celkem a+b+c=9,092 [D]</t>
  </si>
  <si>
    <t>029113</t>
  </si>
  <si>
    <t>OSTATNÍ POŽADAVKY - GEODETICKÉ ZAMĚŘENÍ - CELKY</t>
  </si>
  <si>
    <t>KUS</t>
  </si>
  <si>
    <t>zaměření dilatace</t>
  </si>
  <si>
    <t>02940</t>
  </si>
  <si>
    <t>OSTATNÍ POŽADAVKY - VYPRACOVÁNÍ DOKUMENTACE - VTD</t>
  </si>
  <si>
    <t>KPL</t>
  </si>
  <si>
    <t>výrobně-technická dokumentace dilatačních závěrů</t>
  </si>
  <si>
    <t>02943</t>
  </si>
  <si>
    <t>OSTATNÍ POŽADAVKY - VYPRACOVÁNÍ RDS</t>
  </si>
  <si>
    <t>02944</t>
  </si>
  <si>
    <t>OSTAT POŽADAVKY - DOKUMENTACE SKUTEČ PROVEDENÍ V DIGIT FORMĚ</t>
  </si>
  <si>
    <t>7</t>
  </si>
  <si>
    <t>02999R</t>
  </si>
  <si>
    <t>OSTATNÍ POŽADAVKY - ZOHLEDNĚNÍ PRACÍ MALÉHO ROZSAHU</t>
  </si>
  <si>
    <t>8</t>
  </si>
  <si>
    <t>03100</t>
  </si>
  <si>
    <t>ZAŘÍZENÍ STAVENIŠTĚ - ZŘÍZENÍ, PROVOZ, DEMONTÁŽ</t>
  </si>
  <si>
    <t>03720</t>
  </si>
  <si>
    <t>POMOC PRÁCE ZAJIŠŤ NEBO ZŘÍZ REGULACI A OCHRANU DOPRAVY</t>
  </si>
  <si>
    <t>DIO, vč. projektu, projednání a provedení</t>
  </si>
  <si>
    <t>Zemní práce</t>
  </si>
  <si>
    <t>11313</t>
  </si>
  <si>
    <t>ODSTRANĚNÍ KRYTU ZPEVNĚNÝCH PLOCH S ASFALTOVÝM POJIVEM</t>
  </si>
  <si>
    <t>M3</t>
  </si>
  <si>
    <t>odbourání vozovky okolo dilatačních závěrů</t>
  </si>
  <si>
    <t>pod ložnou 2*2*9,5*0,75*1,1*0,04=1,254 [A] 
dilatace-kryt (1,0+1,0)*9,5*2*1,1*0,045=1,881 [B] 
dilatace-ložná vrstva (0,75+0,75)*9,5*2*1,1*0,045=1,411 [C] 
celkem a+b+c=4,546 [D]</t>
  </si>
  <si>
    <t>Svislé konstrukce</t>
  </si>
  <si>
    <t>11</t>
  </si>
  <si>
    <t>317325</t>
  </si>
  <si>
    <t>ŘÍMSY ZE ŽELEZOBETONU DO C30/37</t>
  </si>
  <si>
    <t>u dilatačních závěrů</t>
  </si>
  <si>
    <t>(1,5*0,4)*1,5*2=1,800 [A]</t>
  </si>
  <si>
    <t>12</t>
  </si>
  <si>
    <t>31736</t>
  </si>
  <si>
    <t>VÝZTUŽ ŘÍMS Z OCELI</t>
  </si>
  <si>
    <t>předpoklad 150 kg/m3</t>
  </si>
  <si>
    <t>1,8*0,15=0,270 [A]</t>
  </si>
  <si>
    <t>Vodorovné konstrukce</t>
  </si>
  <si>
    <t>13</t>
  </si>
  <si>
    <t>428400</t>
  </si>
  <si>
    <t>MOSTNÍ LOŽISKA Z OCELI (OCELOLITINY) - ÚDRŽBA</t>
  </si>
  <si>
    <t>údržba a konzervace ložisek vč. otryskání</t>
  </si>
  <si>
    <t>8*2*3=48,000 [A]</t>
  </si>
  <si>
    <t>Komunikace</t>
  </si>
  <si>
    <t>14</t>
  </si>
  <si>
    <t>575A55</t>
  </si>
  <si>
    <t>LITÝ ASFALT MA I (SILNICE, DÁLNICE) 16 TL. 40MM</t>
  </si>
  <si>
    <t>M2</t>
  </si>
  <si>
    <t>kolem dilatace pod ložnou vrstvou</t>
  </si>
  <si>
    <t>pod ložnou 2*2*9,5*0,75*1,1=31,350 [A]</t>
  </si>
  <si>
    <t>15</t>
  </si>
  <si>
    <t>575A65</t>
  </si>
  <si>
    <t>LITÝ ASFALT MA I (SILNICE, DÁLNICE) 16 TL. 45MM</t>
  </si>
  <si>
    <t>ložná vrstva a kryt u dilatačních závěrů</t>
  </si>
  <si>
    <t>dilatace-kryt (1,0+1,0)*9,5*2*1,1=41,800 [A] 
dilatace-ložná vrstva (0,75+0,75)*9,5*2*1,1=31,350 [B] 
CELKEM a+b=73,150 [C]</t>
  </si>
  <si>
    <t>Úpravy povrchů, podlahy, výplně otvorů</t>
  </si>
  <si>
    <t>16</t>
  </si>
  <si>
    <t>626111</t>
  </si>
  <si>
    <t>REPROFILACE PODHLEDŮ, SVISLÝCH PLOCH SANAČNÍ MALTOU JEDNOVRST TL 10MM</t>
  </si>
  <si>
    <t>15% z celkové plochy</t>
  </si>
  <si>
    <t>Pilíř P3 12,14*4,5*2+2*4,5*2+2*12,4=152,060 [A] 
Opěra  OP4 12,14*2,8+2*2,8+12,14*1,8+2*2*2=69,444 [B] 
Římsa (0,6+0,8)*80,94*2+0,8*0,4*4=227,912 [C] 
Celkem (a+b+c)*0,15=67,412 [D]</t>
  </si>
  <si>
    <t>17</t>
  </si>
  <si>
    <t>626112</t>
  </si>
  <si>
    <t>REPROFILACE PODHLEDŮ, SVISLÝCH PLOCH SANAČNÍ MALTOU JEDNOVRST TL 20MM</t>
  </si>
  <si>
    <t>18</t>
  </si>
  <si>
    <t>626113</t>
  </si>
  <si>
    <t>REPROFILACE PODHLEDŮ, SVISLÝCH PLOCH SANAČNÍ MALTOU JEDNOVRST TL 30MM</t>
  </si>
  <si>
    <t>20%  z celkové plochy</t>
  </si>
  <si>
    <t>Pilíř P3 12,14*4,5*2+2*4,5*2+2*12,4=152,060 [A] 
Opěra  OP4 12,14*2,8+2*2,8+12,14*1,8+2*2*2=69,444 [B] 
Římsa (0,6+0,8)*80,94*2+0,8*0,4*4=227,912 [C] 
Celkem (a+b+c)*0,20=89,883 [D]</t>
  </si>
  <si>
    <t>19</t>
  </si>
  <si>
    <t>626122</t>
  </si>
  <si>
    <t>REPROFILACE PODHLEDŮ, SVISLÝCH PLOCH SANAČNÍ MALTOU DVOUVRST TL 50MM</t>
  </si>
  <si>
    <t>7% z celkové plochy</t>
  </si>
  <si>
    <t>Pilíř P3 12,14*4,5*2+2*4,5*2+2*12,4=152,060 [A] 
Opěra  OP4 12,14*2,8+2*2,8+12,14*1,8+2*2*2=69,444 [B] 
celkem (a+b)*0,07=15,505 [C]</t>
  </si>
  <si>
    <t>20</t>
  </si>
  <si>
    <t>626132</t>
  </si>
  <si>
    <t>REPROFIL PODHL, SVIS PLOCH SANAČ MALTOU TŘÍVRST TL DO 80MM</t>
  </si>
  <si>
    <t>5% z celkové plochy</t>
  </si>
  <si>
    <t>Pilíř P3 12,14*4,5*2+2*4,5*2+2*12,4=152,060 [A] 
Opěra  OP4 12,14*2,8+2*2,8+12,14*1,8+2*2*2=69,444 [B] 
celkem (a+b)*0,05=11,075 [C]</t>
  </si>
  <si>
    <t>21</t>
  </si>
  <si>
    <t>62631</t>
  </si>
  <si>
    <t>SPOJOVACÍ MŮSTEK MEZI STARÝM A NOVÝM BETONEM</t>
  </si>
  <si>
    <t>celá sanovaná plocha</t>
  </si>
  <si>
    <t>67,412+67,412+89,883+15,505+11,075=251,287 [A]</t>
  </si>
  <si>
    <t>22</t>
  </si>
  <si>
    <t>62641</t>
  </si>
  <si>
    <t>SJEDNOCUJÍCÍ STĚRKA JEMNOU MALTOU TL CCA 2MM</t>
  </si>
  <si>
    <t>Pilíř P3 12,14*4,5*2+2*4,5*2+2*12,4=152,060 [A] 
Opěra  OP4 12,14*2,8+2*2,8+12,14*1,8+2*2*2=69,444 [B] 
Římsa (0,6+0,8)*80,94*2+0,8*0,4*4=227,912 [C] 
Celkem a+b+c=449,416 [D]</t>
  </si>
  <si>
    <t>23</t>
  </si>
  <si>
    <t>62652</t>
  </si>
  <si>
    <t>OCHRANA VÝZTUŽE PŘI NEDOSTATEČNÉM KRYTÍ</t>
  </si>
  <si>
    <t>pilíř P3  2*4,5*2=18,000 [A]</t>
  </si>
  <si>
    <t>Přidružená stavební výroba</t>
  </si>
  <si>
    <t>24</t>
  </si>
  <si>
    <t>711432</t>
  </si>
  <si>
    <t>IZOLACE MOSTOVEK POD ŘÍMSOU ASFALTOVÝMI PÁSY</t>
  </si>
  <si>
    <t>2*2*1,5*0,75*1,1=4,950 [A]</t>
  </si>
  <si>
    <t>25</t>
  </si>
  <si>
    <t>711442</t>
  </si>
  <si>
    <t>IZOLACE MOSTOVEK CELOPLOŠNÁ ASFALTOVÝMI PÁSY S PEČETÍCÍ VRSTVOU</t>
  </si>
  <si>
    <t>2*2*12*0,75*1,1=39,600 [A]</t>
  </si>
  <si>
    <t>26</t>
  </si>
  <si>
    <t>711835R</t>
  </si>
  <si>
    <t>IZOLACE chodníků PROTI VOL STÉK VODĚ POLYMERNÍ STŘÍKANÁ</t>
  </si>
  <si>
    <t>chodníky</t>
  </si>
  <si>
    <t>80,94*(1,5+1,5+2*0,15)*1,1=293,812 [A]</t>
  </si>
  <si>
    <t>27</t>
  </si>
  <si>
    <t>783121</t>
  </si>
  <si>
    <t>PROTIKOROZ OCHR OK NÁTĚREM VÍCEVRST SE ZÁKL S VYS OBSAHEM ZN</t>
  </si>
  <si>
    <t>poklopy vč. rámů 4*1*1=4,000 [A] 
zábradlí 80,94*1,1*2*2=356,136 [B] 
celkem a+b=360,136 [C]</t>
  </si>
  <si>
    <t>28</t>
  </si>
  <si>
    <t>78383</t>
  </si>
  <si>
    <t>NÁTĚRY BETON KONSTR TYP S4 (OS-C)</t>
  </si>
  <si>
    <t>Ostatní konstrukce a práce</t>
  </si>
  <si>
    <t>29</t>
  </si>
  <si>
    <t>919111</t>
  </si>
  <si>
    <t>ŘEZÁNÍ ASFALTOVÉHO KRYTU VOZOVEK TL DO 50MM</t>
  </si>
  <si>
    <t>M</t>
  </si>
  <si>
    <t>řezání asfaltového krytu kolem dilatačního krytu</t>
  </si>
  <si>
    <t>(9,5*2+0,9*2*2)*3=67,800 [A]</t>
  </si>
  <si>
    <t>30</t>
  </si>
  <si>
    <t>919112</t>
  </si>
  <si>
    <t>ŘEZÁNÍ ASFALTOVÉHO KRYTU VOZOVEK TL DO 100MM</t>
  </si>
  <si>
    <t>u podpovrchových závěrů</t>
  </si>
  <si>
    <t>vozovka kolem podpovrchového DZ 9,5*4=38,000 [A]</t>
  </si>
  <si>
    <t>31</t>
  </si>
  <si>
    <t>919145</t>
  </si>
  <si>
    <t>ŘEZÁNÍ ŽELEZOBETONOVÝCH KONSTRUKCÍ TL DO 250MM</t>
  </si>
  <si>
    <t>řezání železobetonové římsy kolem dilatačního závěru</t>
  </si>
  <si>
    <t>římsa kolem dilatačního závěru (0,8+0,4)*2*2=4,800 [A]</t>
  </si>
  <si>
    <t>32</t>
  </si>
  <si>
    <t>931325</t>
  </si>
  <si>
    <t>TĚSNĚNÍ DILATAČ SPAR ASF ZÁLIVKOU MODIFIK PRŮŘ DO 600MM2</t>
  </si>
  <si>
    <t>kolem dilatačních závěrů</t>
  </si>
  <si>
    <t>9,5*2+0,9*2*2+1*2+9,5*4*1,1=66,400 [A]</t>
  </si>
  <si>
    <t>33</t>
  </si>
  <si>
    <t>931334</t>
  </si>
  <si>
    <t>TĚSNĚNÍ DILATAČNÍCH SPAR POLYURETANOVÝM TMELEM PRŮŘEZU DO 400MM2</t>
  </si>
  <si>
    <t>dobetonovaná římsa v místě dilatace (0,8+0,4)*2*2=4,800 [A]</t>
  </si>
  <si>
    <t>34</t>
  </si>
  <si>
    <t>93152R</t>
  </si>
  <si>
    <t>MOSTNÍ ZÁVĚRY POVRCHOVÉ POSUN DO 100MM</t>
  </si>
  <si>
    <t>kotvený dilatační závěr chemickou maltou s podlitím</t>
  </si>
  <si>
    <t>12,5+0,2*2=12,900 [A]</t>
  </si>
  <si>
    <t>35</t>
  </si>
  <si>
    <t>93166</t>
  </si>
  <si>
    <t>MOSTNÍ ZÁVĚRY ELASTICKÉ PRŮŘEZU DO 0,058M2</t>
  </si>
  <si>
    <t>podpovrchové dilatační závěry</t>
  </si>
  <si>
    <t>12,5*2*1,1=27,500 [A]</t>
  </si>
  <si>
    <t>36</t>
  </si>
  <si>
    <t>938544</t>
  </si>
  <si>
    <t>OČIŠTĚNÍ BETON KONSTR OTRYSKÁNÍM TLAK VODOU PŘES 1000 BARŮ</t>
  </si>
  <si>
    <t>chodníky, římsy</t>
  </si>
  <si>
    <t>37</t>
  </si>
  <si>
    <t>938652</t>
  </si>
  <si>
    <t>OČIŠTĚNÍ OCEL KONSTR OTRYSKÁNÍM NA SUCHO KŘEMIČ PÍSKEM</t>
  </si>
  <si>
    <t>zábradlí a poklopy s rámy</t>
  </si>
  <si>
    <t>zábradlí 80,94*1,1*2*2=356,136 [A] 
poklopy s rámy 4*1*1=4,000 [B] 
celkem a+b=360,136 [C]</t>
  </si>
  <si>
    <t>38</t>
  </si>
  <si>
    <t>94390</t>
  </si>
  <si>
    <t>PROSTOROVÉ PRACOVNÍ LEŠENÍ PŘES 3 KPA</t>
  </si>
  <si>
    <t>M3OP</t>
  </si>
  <si>
    <t>k zpřístupnění údržby  ložisek</t>
  </si>
  <si>
    <t>2*12*2+4*12*4=240,000 [A]</t>
  </si>
  <si>
    <t>39</t>
  </si>
  <si>
    <t>94590</t>
  </si>
  <si>
    <t>ZAVĚŠENÉ PRACOVNÍ LEŠENÍ</t>
  </si>
  <si>
    <t>(80,94*2)*2*3=971,280 [B]</t>
  </si>
  <si>
    <t>40</t>
  </si>
  <si>
    <t>967168</t>
  </si>
  <si>
    <t>VYBOURÁNÍ ČÁSTÍ KONSTRUKCÍ ŽELEZOBET S ODVOZEM DO 20KM</t>
  </si>
  <si>
    <t>římsa kolem dilatačního závěru (1,5*0,4)*1,5*2=1,800 [A]</t>
  </si>
  <si>
    <t>41</t>
  </si>
  <si>
    <t>967851</t>
  </si>
  <si>
    <t>VYBOURÁNÍ MOSTNÍCH DILATAČNÍCH ZÁVĚRŮ PODPOVRCHOVÝCH</t>
  </si>
  <si>
    <t>42</t>
  </si>
  <si>
    <t>967852</t>
  </si>
  <si>
    <t>VYBOURÁNÍ MOST DILATAČ ZÁVĚRŮ POVRCHOVÝCH POSUN DO 100MM</t>
  </si>
  <si>
    <t>12+0,2*2=12,400 [A]</t>
  </si>
  <si>
    <t>43</t>
  </si>
  <si>
    <t>967852R2</t>
  </si>
  <si>
    <t>UVOLNĚNÍ MOST DILATAČ ZÁVĚRŮ POVRCHOVÝCH POSUN DO 200MM</t>
  </si>
  <si>
    <t>44</t>
  </si>
  <si>
    <t>967852R3</t>
  </si>
  <si>
    <t>DOČIŠTĚNÍ A ÚPRAVA STÁVAJÍCÍ VÝZTUŽE MOSTNÍCH DILATAČNÍCH ZÁVĚRŮ</t>
  </si>
  <si>
    <t>45</t>
  </si>
  <si>
    <t>97817</t>
  </si>
  <si>
    <t>ODSTRANĚNÍ MOSTNÍ IZOLACE</t>
  </si>
  <si>
    <t>(12+0,2*2+0,25*2)*1*2=25,800 [A]</t>
  </si>
  <si>
    <t xml:space="preserve">Firma: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</si>
</sst>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39">
    <font>
      <sz val="10"/>
      <name val="Arial"/>
      <family val="0"/>
    </font>
    <font>
      <b/>
      <sz val="16"/>
      <color indexed="8"/>
      <name val="Arial"/>
      <family val="0"/>
    </font>
    <font>
      <b/>
      <sz val="11"/>
      <name val="Arial"/>
      <family val="0"/>
    </font>
    <font>
      <sz val="10"/>
      <color indexed="9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8"/>
      <color indexed="54"/>
      <name val="Calibri Light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libri Light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4" fillId="33" borderId="13" xfId="0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vertical="center" wrapText="1"/>
    </xf>
    <xf numFmtId="4" fontId="4" fillId="33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5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vertical="top"/>
    </xf>
    <xf numFmtId="0" fontId="4" fillId="33" borderId="12" xfId="0" applyFont="1" applyFill="1" applyBorder="1" applyAlignment="1">
      <alignment horizontal="right" vertical="center"/>
    </xf>
    <xf numFmtId="4" fontId="4" fillId="33" borderId="12" xfId="0" applyNumberFormat="1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center"/>
    </xf>
    <xf numFmtId="0" fontId="0" fillId="33" borderId="0" xfId="0" applyFill="1" applyAlignment="1">
      <alignment vertical="center"/>
    </xf>
    <xf numFmtId="0" fontId="2" fillId="33" borderId="12" xfId="0" applyFont="1" applyFill="1" applyBorder="1" applyAlignment="1">
      <alignment horizontal="right" vertical="center"/>
    </xf>
    <xf numFmtId="0" fontId="0" fillId="33" borderId="12" xfId="0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0"/>
  <sheetViews>
    <sheetView tabSelected="1" zoomScalePageLayoutView="0" workbookViewId="0" topLeftCell="A1">
      <pane ySplit="7" topLeftCell="A124" activePane="bottomLeft" state="frozen"/>
      <selection pane="topLeft" activeCell="A1" sqref="A1"/>
      <selection pane="bottomLeft" activeCell="E1" sqref="E1"/>
    </sheetView>
  </sheetViews>
  <sheetFormatPr defaultColWidth="9.140625" defaultRowHeight="12.75" customHeight="1"/>
  <cols>
    <col min="1" max="1" width="9.140625" style="0" hidden="1" customWidth="1"/>
    <col min="2" max="3" width="11.28125" style="0" bestFit="1" customWidth="1"/>
    <col min="4" max="4" width="4.8515625" style="0" customWidth="1"/>
    <col min="5" max="5" width="70.7109375" style="0" customWidth="1"/>
    <col min="6" max="6" width="6.28125" style="0" bestFit="1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236</v>
      </c>
      <c r="F1" s="1"/>
      <c r="G1" s="1"/>
      <c r="H1" s="1"/>
      <c r="I1" s="1"/>
      <c r="P1" t="s">
        <v>11</v>
      </c>
    </row>
    <row r="2" spans="2:16" ht="24.75" customHeight="1">
      <c r="B2" s="1"/>
      <c r="C2" s="1"/>
      <c r="D2" s="1"/>
      <c r="E2" s="2" t="s">
        <v>2</v>
      </c>
      <c r="F2" s="1"/>
      <c r="G2" s="1"/>
      <c r="H2" s="5"/>
      <c r="I2" s="5"/>
      <c r="O2">
        <f>0+O8+O36+O40+O47+O51+O58+O83+O99</f>
        <v>0</v>
      </c>
      <c r="P2" t="s">
        <v>11</v>
      </c>
    </row>
    <row r="3" spans="1:16" ht="15" customHeight="1">
      <c r="A3" t="s">
        <v>1</v>
      </c>
      <c r="B3" s="6" t="s">
        <v>3</v>
      </c>
      <c r="C3" s="30" t="s">
        <v>4</v>
      </c>
      <c r="D3" s="31"/>
      <c r="E3" s="7" t="s">
        <v>5</v>
      </c>
      <c r="F3" s="1"/>
      <c r="G3" s="4"/>
      <c r="H3" s="3" t="s">
        <v>13</v>
      </c>
      <c r="I3" s="28">
        <f>0+I8+I36+I40+I47+I51+I58+I83+I99</f>
        <v>0</v>
      </c>
      <c r="O3" t="s">
        <v>8</v>
      </c>
      <c r="P3" t="s">
        <v>12</v>
      </c>
    </row>
    <row r="4" spans="1:16" ht="15" customHeight="1">
      <c r="A4" t="s">
        <v>6</v>
      </c>
      <c r="B4" s="9" t="s">
        <v>7</v>
      </c>
      <c r="C4" s="32" t="s">
        <v>13</v>
      </c>
      <c r="D4" s="33"/>
      <c r="E4" s="10" t="s">
        <v>5</v>
      </c>
      <c r="F4" s="5"/>
      <c r="G4" s="5"/>
      <c r="H4" s="11"/>
      <c r="I4" s="11"/>
      <c r="O4" t="s">
        <v>9</v>
      </c>
      <c r="P4" t="s">
        <v>12</v>
      </c>
    </row>
    <row r="5" spans="1:16" ht="12.75" customHeight="1">
      <c r="A5" s="29" t="s">
        <v>14</v>
      </c>
      <c r="B5" s="29" t="s">
        <v>16</v>
      </c>
      <c r="C5" s="29" t="s">
        <v>18</v>
      </c>
      <c r="D5" s="29" t="s">
        <v>19</v>
      </c>
      <c r="E5" s="29" t="s">
        <v>20</v>
      </c>
      <c r="F5" s="29" t="s">
        <v>22</v>
      </c>
      <c r="G5" s="29" t="s">
        <v>24</v>
      </c>
      <c r="H5" s="29" t="s">
        <v>26</v>
      </c>
      <c r="I5" s="29"/>
      <c r="O5" t="s">
        <v>10</v>
      </c>
      <c r="P5" t="s">
        <v>12</v>
      </c>
    </row>
    <row r="6" spans="1:9" ht="12.75" customHeight="1">
      <c r="A6" s="29"/>
      <c r="B6" s="29"/>
      <c r="C6" s="29"/>
      <c r="D6" s="29"/>
      <c r="E6" s="29"/>
      <c r="F6" s="29"/>
      <c r="G6" s="29"/>
      <c r="H6" s="8" t="s">
        <v>27</v>
      </c>
      <c r="I6" s="8" t="s">
        <v>29</v>
      </c>
    </row>
    <row r="7" spans="1:9" ht="12.75" customHeight="1">
      <c r="A7" s="8" t="s">
        <v>15</v>
      </c>
      <c r="B7" s="8" t="s">
        <v>17</v>
      </c>
      <c r="C7" s="8" t="s">
        <v>12</v>
      </c>
      <c r="D7" s="8" t="s">
        <v>11</v>
      </c>
      <c r="E7" s="8" t="s">
        <v>21</v>
      </c>
      <c r="F7" s="8" t="s">
        <v>23</v>
      </c>
      <c r="G7" s="8" t="s">
        <v>25</v>
      </c>
      <c r="H7" s="8" t="s">
        <v>28</v>
      </c>
      <c r="I7" s="8" t="s">
        <v>30</v>
      </c>
    </row>
    <row r="8" spans="1:18" ht="12.75" customHeight="1">
      <c r="A8" s="11" t="s">
        <v>31</v>
      </c>
      <c r="B8" s="11"/>
      <c r="C8" s="13" t="s">
        <v>15</v>
      </c>
      <c r="D8" s="11"/>
      <c r="E8" s="14" t="s">
        <v>32</v>
      </c>
      <c r="F8" s="11"/>
      <c r="G8" s="11"/>
      <c r="H8" s="11"/>
      <c r="I8" s="15">
        <f>0+Q8</f>
        <v>0</v>
      </c>
      <c r="O8">
        <f>0+R8</f>
        <v>0</v>
      </c>
      <c r="Q8">
        <f>0+I9+I12+I15+I18+I21+I24+I27+I30+I33</f>
        <v>0</v>
      </c>
      <c r="R8">
        <f>0+O9+O12+O15+O18+O21+O24+O27+O30+O33</f>
        <v>0</v>
      </c>
    </row>
    <row r="9" spans="1:16" ht="25.5">
      <c r="A9" s="12" t="s">
        <v>33</v>
      </c>
      <c r="B9" s="16" t="s">
        <v>17</v>
      </c>
      <c r="C9" s="16" t="s">
        <v>34</v>
      </c>
      <c r="D9" s="12" t="s">
        <v>35</v>
      </c>
      <c r="E9" s="17" t="s">
        <v>36</v>
      </c>
      <c r="F9" s="18" t="s">
        <v>37</v>
      </c>
      <c r="G9" s="19">
        <v>14.25</v>
      </c>
      <c r="H9" s="20"/>
      <c r="I9" s="20">
        <f>ROUND(ROUND(H9,2)*ROUND(G9,3),2)</f>
        <v>0</v>
      </c>
      <c r="O9">
        <f>(I9*21)/100</f>
        <v>0</v>
      </c>
      <c r="P9" t="s">
        <v>12</v>
      </c>
    </row>
    <row r="10" spans="1:5" ht="12.75">
      <c r="A10" s="21" t="s">
        <v>38</v>
      </c>
      <c r="E10" s="22" t="s">
        <v>39</v>
      </c>
    </row>
    <row r="11" spans="1:5" ht="63.75">
      <c r="A11" s="25" t="s">
        <v>40</v>
      </c>
      <c r="E11" s="24" t="s">
        <v>41</v>
      </c>
    </row>
    <row r="12" spans="1:16" ht="25.5">
      <c r="A12" s="12" t="s">
        <v>33</v>
      </c>
      <c r="B12" s="16" t="s">
        <v>12</v>
      </c>
      <c r="C12" s="16" t="s">
        <v>42</v>
      </c>
      <c r="D12" s="12" t="s">
        <v>35</v>
      </c>
      <c r="E12" s="17" t="s">
        <v>43</v>
      </c>
      <c r="F12" s="18" t="s">
        <v>37</v>
      </c>
      <c r="G12" s="19">
        <v>9.092</v>
      </c>
      <c r="H12" s="20"/>
      <c r="I12" s="20">
        <f>ROUND(ROUND(H12,2)*ROUND(G12,3),2)</f>
        <v>0</v>
      </c>
      <c r="O12">
        <f>(I12*21)/100</f>
        <v>0</v>
      </c>
      <c r="P12" t="s">
        <v>12</v>
      </c>
    </row>
    <row r="13" spans="1:5" ht="12.75">
      <c r="A13" s="21" t="s">
        <v>38</v>
      </c>
      <c r="E13" s="22" t="s">
        <v>44</v>
      </c>
    </row>
    <row r="14" spans="1:5" ht="51">
      <c r="A14" s="25" t="s">
        <v>40</v>
      </c>
      <c r="E14" s="24" t="s">
        <v>45</v>
      </c>
    </row>
    <row r="15" spans="1:16" ht="12.75">
      <c r="A15" s="12" t="s">
        <v>33</v>
      </c>
      <c r="B15" s="16" t="s">
        <v>11</v>
      </c>
      <c r="C15" s="16" t="s">
        <v>46</v>
      </c>
      <c r="D15" s="12" t="s">
        <v>35</v>
      </c>
      <c r="E15" s="17" t="s">
        <v>47</v>
      </c>
      <c r="F15" s="18" t="s">
        <v>48</v>
      </c>
      <c r="G15" s="19">
        <v>2</v>
      </c>
      <c r="H15" s="20"/>
      <c r="I15" s="20">
        <f>ROUND(ROUND(H15,2)*ROUND(G15,3),2)</f>
        <v>0</v>
      </c>
      <c r="O15">
        <f>(I15*21)/100</f>
        <v>0</v>
      </c>
      <c r="P15" t="s">
        <v>12</v>
      </c>
    </row>
    <row r="16" spans="1:5" ht="12.75">
      <c r="A16" s="21" t="s">
        <v>38</v>
      </c>
      <c r="E16" s="22" t="s">
        <v>49</v>
      </c>
    </row>
    <row r="17" spans="1:5" ht="12.75">
      <c r="A17" s="25" t="s">
        <v>40</v>
      </c>
      <c r="E17" s="24" t="s">
        <v>35</v>
      </c>
    </row>
    <row r="18" spans="1:16" ht="12.75">
      <c r="A18" s="12" t="s">
        <v>33</v>
      </c>
      <c r="B18" s="16" t="s">
        <v>21</v>
      </c>
      <c r="C18" s="16" t="s">
        <v>50</v>
      </c>
      <c r="D18" s="12" t="s">
        <v>35</v>
      </c>
      <c r="E18" s="17" t="s">
        <v>51</v>
      </c>
      <c r="F18" s="18" t="s">
        <v>52</v>
      </c>
      <c r="G18" s="19">
        <v>1</v>
      </c>
      <c r="H18" s="20"/>
      <c r="I18" s="20">
        <f>ROUND(ROUND(H18,2)*ROUND(G18,3),2)</f>
        <v>0</v>
      </c>
      <c r="O18">
        <f>(I18*21)/100</f>
        <v>0</v>
      </c>
      <c r="P18" t="s">
        <v>12</v>
      </c>
    </row>
    <row r="19" spans="1:5" ht="12.75">
      <c r="A19" s="21" t="s">
        <v>38</v>
      </c>
      <c r="E19" s="22" t="s">
        <v>53</v>
      </c>
    </row>
    <row r="20" spans="1:5" ht="12.75">
      <c r="A20" s="25" t="s">
        <v>40</v>
      </c>
      <c r="E20" s="24" t="s">
        <v>35</v>
      </c>
    </row>
    <row r="21" spans="1:16" ht="12.75">
      <c r="A21" s="12" t="s">
        <v>33</v>
      </c>
      <c r="B21" s="16" t="s">
        <v>23</v>
      </c>
      <c r="C21" s="16" t="s">
        <v>54</v>
      </c>
      <c r="D21" s="12" t="s">
        <v>35</v>
      </c>
      <c r="E21" s="17" t="s">
        <v>55</v>
      </c>
      <c r="F21" s="18" t="s">
        <v>52</v>
      </c>
      <c r="G21" s="19">
        <v>1</v>
      </c>
      <c r="H21" s="20"/>
      <c r="I21" s="20">
        <f>ROUND(ROUND(H21,2)*ROUND(G21,3),2)</f>
        <v>0</v>
      </c>
      <c r="O21">
        <f>(I21*21)/100</f>
        <v>0</v>
      </c>
      <c r="P21" t="s">
        <v>12</v>
      </c>
    </row>
    <row r="22" spans="1:5" ht="12.75">
      <c r="A22" s="21" t="s">
        <v>38</v>
      </c>
      <c r="E22" s="22" t="s">
        <v>35</v>
      </c>
    </row>
    <row r="23" spans="1:5" ht="12.75">
      <c r="A23" s="25" t="s">
        <v>40</v>
      </c>
      <c r="E23" s="24" t="s">
        <v>35</v>
      </c>
    </row>
    <row r="24" spans="1:16" ht="12.75">
      <c r="A24" s="12" t="s">
        <v>33</v>
      </c>
      <c r="B24" s="16" t="s">
        <v>25</v>
      </c>
      <c r="C24" s="16" t="s">
        <v>56</v>
      </c>
      <c r="D24" s="12" t="s">
        <v>35</v>
      </c>
      <c r="E24" s="17" t="s">
        <v>57</v>
      </c>
      <c r="F24" s="18" t="s">
        <v>52</v>
      </c>
      <c r="G24" s="19">
        <v>1</v>
      </c>
      <c r="H24" s="20"/>
      <c r="I24" s="20">
        <f>ROUND(ROUND(H24,2)*ROUND(G24,3),2)</f>
        <v>0</v>
      </c>
      <c r="O24">
        <f>(I24*21)/100</f>
        <v>0</v>
      </c>
      <c r="P24" t="s">
        <v>12</v>
      </c>
    </row>
    <row r="25" spans="1:5" ht="12.75">
      <c r="A25" s="21" t="s">
        <v>38</v>
      </c>
      <c r="E25" s="22" t="s">
        <v>35</v>
      </c>
    </row>
    <row r="26" spans="1:5" ht="12.75">
      <c r="A26" s="25" t="s">
        <v>40</v>
      </c>
      <c r="E26" s="24" t="s">
        <v>35</v>
      </c>
    </row>
    <row r="27" spans="1:16" ht="12.75">
      <c r="A27" s="12" t="s">
        <v>33</v>
      </c>
      <c r="B27" s="16" t="s">
        <v>58</v>
      </c>
      <c r="C27" s="16" t="s">
        <v>59</v>
      </c>
      <c r="D27" s="12" t="s">
        <v>35</v>
      </c>
      <c r="E27" s="17" t="s">
        <v>60</v>
      </c>
      <c r="F27" s="18" t="s">
        <v>35</v>
      </c>
      <c r="G27" s="19">
        <v>1</v>
      </c>
      <c r="H27" s="20"/>
      <c r="I27" s="20">
        <f>ROUND(ROUND(H27,2)*ROUND(G27,3),2)</f>
        <v>0</v>
      </c>
      <c r="O27">
        <f>(I27*21)/100</f>
        <v>0</v>
      </c>
      <c r="P27" t="s">
        <v>12</v>
      </c>
    </row>
    <row r="28" spans="1:5" ht="12.75">
      <c r="A28" s="21" t="s">
        <v>38</v>
      </c>
      <c r="E28" s="22" t="s">
        <v>35</v>
      </c>
    </row>
    <row r="29" spans="1:5" ht="12.75">
      <c r="A29" s="25" t="s">
        <v>40</v>
      </c>
      <c r="E29" s="24" t="s">
        <v>35</v>
      </c>
    </row>
    <row r="30" spans="1:16" ht="12.75">
      <c r="A30" s="12" t="s">
        <v>33</v>
      </c>
      <c r="B30" s="16" t="s">
        <v>61</v>
      </c>
      <c r="C30" s="16" t="s">
        <v>62</v>
      </c>
      <c r="D30" s="12" t="s">
        <v>35</v>
      </c>
      <c r="E30" s="17" t="s">
        <v>63</v>
      </c>
      <c r="F30" s="18" t="s">
        <v>52</v>
      </c>
      <c r="G30" s="19">
        <v>1</v>
      </c>
      <c r="H30" s="20"/>
      <c r="I30" s="20">
        <f>ROUND(ROUND(H30,2)*ROUND(G30,3),2)</f>
        <v>0</v>
      </c>
      <c r="O30">
        <f>(I30*21)/100</f>
        <v>0</v>
      </c>
      <c r="P30" t="s">
        <v>12</v>
      </c>
    </row>
    <row r="31" spans="1:5" ht="12.75">
      <c r="A31" s="21" t="s">
        <v>38</v>
      </c>
      <c r="E31" s="22" t="s">
        <v>35</v>
      </c>
    </row>
    <row r="32" spans="1:5" ht="12.75">
      <c r="A32" s="25" t="s">
        <v>40</v>
      </c>
      <c r="E32" s="24" t="s">
        <v>35</v>
      </c>
    </row>
    <row r="33" spans="1:16" ht="12.75">
      <c r="A33" s="12" t="s">
        <v>33</v>
      </c>
      <c r="B33" s="16" t="s">
        <v>28</v>
      </c>
      <c r="C33" s="16" t="s">
        <v>64</v>
      </c>
      <c r="D33" s="12" t="s">
        <v>35</v>
      </c>
      <c r="E33" s="17" t="s">
        <v>65</v>
      </c>
      <c r="F33" s="18" t="s">
        <v>52</v>
      </c>
      <c r="G33" s="19">
        <v>1</v>
      </c>
      <c r="H33" s="20"/>
      <c r="I33" s="20">
        <f>ROUND(ROUND(H33,2)*ROUND(G33,3),2)</f>
        <v>0</v>
      </c>
      <c r="O33">
        <f>(I33*21)/100</f>
        <v>0</v>
      </c>
      <c r="P33" t="s">
        <v>12</v>
      </c>
    </row>
    <row r="34" spans="1:5" ht="12.75">
      <c r="A34" s="21" t="s">
        <v>38</v>
      </c>
      <c r="E34" s="22" t="s">
        <v>66</v>
      </c>
    </row>
    <row r="35" spans="1:5" ht="12.75">
      <c r="A35" s="23" t="s">
        <v>40</v>
      </c>
      <c r="E35" s="24" t="s">
        <v>35</v>
      </c>
    </row>
    <row r="36" spans="1:18" ht="12.75" customHeight="1">
      <c r="A36" s="5" t="s">
        <v>31</v>
      </c>
      <c r="B36" s="5"/>
      <c r="C36" s="26" t="s">
        <v>17</v>
      </c>
      <c r="D36" s="5"/>
      <c r="E36" s="14" t="s">
        <v>67</v>
      </c>
      <c r="F36" s="5"/>
      <c r="G36" s="5"/>
      <c r="H36" s="5"/>
      <c r="I36" s="27">
        <f>0+Q36</f>
        <v>0</v>
      </c>
      <c r="O36">
        <f>0+R36</f>
        <v>0</v>
      </c>
      <c r="Q36">
        <f>0+I37</f>
        <v>0</v>
      </c>
      <c r="R36">
        <f>0+O37</f>
        <v>0</v>
      </c>
    </row>
    <row r="37" spans="1:16" ht="12.75">
      <c r="A37" s="12" t="s">
        <v>33</v>
      </c>
      <c r="B37" s="16" t="s">
        <v>30</v>
      </c>
      <c r="C37" s="16" t="s">
        <v>68</v>
      </c>
      <c r="D37" s="12" t="s">
        <v>35</v>
      </c>
      <c r="E37" s="17" t="s">
        <v>69</v>
      </c>
      <c r="F37" s="18" t="s">
        <v>70</v>
      </c>
      <c r="G37" s="19">
        <v>4.546</v>
      </c>
      <c r="H37" s="20"/>
      <c r="I37" s="20">
        <f>ROUND(ROUND(H37,2)*ROUND(G37,3),2)</f>
        <v>0</v>
      </c>
      <c r="O37">
        <f>(I37*21)/100</f>
        <v>0</v>
      </c>
      <c r="P37" t="s">
        <v>12</v>
      </c>
    </row>
    <row r="38" spans="1:5" ht="12.75">
      <c r="A38" s="21" t="s">
        <v>38</v>
      </c>
      <c r="E38" s="22" t="s">
        <v>71</v>
      </c>
    </row>
    <row r="39" spans="1:5" ht="51">
      <c r="A39" s="23" t="s">
        <v>40</v>
      </c>
      <c r="E39" s="24" t="s">
        <v>72</v>
      </c>
    </row>
    <row r="40" spans="1:18" ht="12.75" customHeight="1">
      <c r="A40" s="5" t="s">
        <v>31</v>
      </c>
      <c r="B40" s="5"/>
      <c r="C40" s="26" t="s">
        <v>11</v>
      </c>
      <c r="D40" s="5"/>
      <c r="E40" s="14" t="s">
        <v>73</v>
      </c>
      <c r="F40" s="5"/>
      <c r="G40" s="5"/>
      <c r="H40" s="5"/>
      <c r="I40" s="27">
        <f>0+Q40</f>
        <v>0</v>
      </c>
      <c r="O40">
        <f>0+R40</f>
        <v>0</v>
      </c>
      <c r="Q40">
        <f>0+I41+I44</f>
        <v>0</v>
      </c>
      <c r="R40">
        <f>0+O41+O44</f>
        <v>0</v>
      </c>
    </row>
    <row r="41" spans="1:16" ht="12.75">
      <c r="A41" s="12" t="s">
        <v>33</v>
      </c>
      <c r="B41" s="16" t="s">
        <v>74</v>
      </c>
      <c r="C41" s="16" t="s">
        <v>75</v>
      </c>
      <c r="D41" s="12" t="s">
        <v>35</v>
      </c>
      <c r="E41" s="17" t="s">
        <v>76</v>
      </c>
      <c r="F41" s="18" t="s">
        <v>70</v>
      </c>
      <c r="G41" s="19">
        <v>1.8</v>
      </c>
      <c r="H41" s="20"/>
      <c r="I41" s="20">
        <f>ROUND(ROUND(H41,2)*ROUND(G41,3),2)</f>
        <v>0</v>
      </c>
      <c r="O41">
        <f>(I41*21)/100</f>
        <v>0</v>
      </c>
      <c r="P41" t="s">
        <v>12</v>
      </c>
    </row>
    <row r="42" spans="1:5" ht="12.75">
      <c r="A42" s="21" t="s">
        <v>38</v>
      </c>
      <c r="E42" s="22" t="s">
        <v>77</v>
      </c>
    </row>
    <row r="43" spans="1:5" ht="12.75">
      <c r="A43" s="25" t="s">
        <v>40</v>
      </c>
      <c r="E43" s="24" t="s">
        <v>78</v>
      </c>
    </row>
    <row r="44" spans="1:16" ht="12.75">
      <c r="A44" s="12" t="s">
        <v>33</v>
      </c>
      <c r="B44" s="16" t="s">
        <v>79</v>
      </c>
      <c r="C44" s="16" t="s">
        <v>80</v>
      </c>
      <c r="D44" s="12" t="s">
        <v>35</v>
      </c>
      <c r="E44" s="17" t="s">
        <v>81</v>
      </c>
      <c r="F44" s="18" t="s">
        <v>37</v>
      </c>
      <c r="G44" s="19">
        <v>0.27</v>
      </c>
      <c r="H44" s="20"/>
      <c r="I44" s="20">
        <f>ROUND(ROUND(H44,2)*ROUND(G44,3),2)</f>
        <v>0</v>
      </c>
      <c r="O44">
        <f>(I44*21)/100</f>
        <v>0</v>
      </c>
      <c r="P44" t="s">
        <v>12</v>
      </c>
    </row>
    <row r="45" spans="1:5" ht="12.75">
      <c r="A45" s="21" t="s">
        <v>38</v>
      </c>
      <c r="E45" s="22" t="s">
        <v>82</v>
      </c>
    </row>
    <row r="46" spans="1:5" ht="12.75">
      <c r="A46" s="23" t="s">
        <v>40</v>
      </c>
      <c r="E46" s="24" t="s">
        <v>83</v>
      </c>
    </row>
    <row r="47" spans="1:18" ht="12.75" customHeight="1">
      <c r="A47" s="5" t="s">
        <v>31</v>
      </c>
      <c r="B47" s="5"/>
      <c r="C47" s="26" t="s">
        <v>21</v>
      </c>
      <c r="D47" s="5"/>
      <c r="E47" s="14" t="s">
        <v>84</v>
      </c>
      <c r="F47" s="5"/>
      <c r="G47" s="5"/>
      <c r="H47" s="5"/>
      <c r="I47" s="27">
        <f>0+Q47</f>
        <v>0</v>
      </c>
      <c r="O47">
        <f>0+R47</f>
        <v>0</v>
      </c>
      <c r="Q47">
        <f>0+I48</f>
        <v>0</v>
      </c>
      <c r="R47">
        <f>0+O48</f>
        <v>0</v>
      </c>
    </row>
    <row r="48" spans="1:16" ht="12.75">
      <c r="A48" s="12" t="s">
        <v>33</v>
      </c>
      <c r="B48" s="16" t="s">
        <v>85</v>
      </c>
      <c r="C48" s="16" t="s">
        <v>86</v>
      </c>
      <c r="D48" s="12" t="s">
        <v>35</v>
      </c>
      <c r="E48" s="17" t="s">
        <v>87</v>
      </c>
      <c r="F48" s="18" t="s">
        <v>48</v>
      </c>
      <c r="G48" s="19">
        <v>48</v>
      </c>
      <c r="H48" s="20"/>
      <c r="I48" s="20">
        <f>ROUND(ROUND(H48,2)*ROUND(G48,3),2)</f>
        <v>0</v>
      </c>
      <c r="O48">
        <f>(I48*21)/100</f>
        <v>0</v>
      </c>
      <c r="P48" t="s">
        <v>12</v>
      </c>
    </row>
    <row r="49" spans="1:5" ht="12.75">
      <c r="A49" s="21" t="s">
        <v>38</v>
      </c>
      <c r="E49" s="22" t="s">
        <v>88</v>
      </c>
    </row>
    <row r="50" spans="1:5" ht="12.75">
      <c r="A50" s="23" t="s">
        <v>40</v>
      </c>
      <c r="E50" s="24" t="s">
        <v>89</v>
      </c>
    </row>
    <row r="51" spans="1:18" ht="12.75" customHeight="1">
      <c r="A51" s="5" t="s">
        <v>31</v>
      </c>
      <c r="B51" s="5"/>
      <c r="C51" s="26" t="s">
        <v>23</v>
      </c>
      <c r="D51" s="5"/>
      <c r="E51" s="14" t="s">
        <v>90</v>
      </c>
      <c r="F51" s="5"/>
      <c r="G51" s="5"/>
      <c r="H51" s="5"/>
      <c r="I51" s="27">
        <f>0+Q51</f>
        <v>0</v>
      </c>
      <c r="O51">
        <f>0+R51</f>
        <v>0</v>
      </c>
      <c r="Q51">
        <f>0+I52+I55</f>
        <v>0</v>
      </c>
      <c r="R51">
        <f>0+O52+O55</f>
        <v>0</v>
      </c>
    </row>
    <row r="52" spans="1:16" ht="12.75">
      <c r="A52" s="12" t="s">
        <v>33</v>
      </c>
      <c r="B52" s="16" t="s">
        <v>91</v>
      </c>
      <c r="C52" s="16" t="s">
        <v>92</v>
      </c>
      <c r="D52" s="12" t="s">
        <v>35</v>
      </c>
      <c r="E52" s="17" t="s">
        <v>93</v>
      </c>
      <c r="F52" s="18" t="s">
        <v>94</v>
      </c>
      <c r="G52" s="19">
        <v>31.35</v>
      </c>
      <c r="H52" s="20"/>
      <c r="I52" s="20">
        <f>ROUND(ROUND(H52,2)*ROUND(G52,3),2)</f>
        <v>0</v>
      </c>
      <c r="O52">
        <f>(I52*21)/100</f>
        <v>0</v>
      </c>
      <c r="P52" t="s">
        <v>12</v>
      </c>
    </row>
    <row r="53" spans="1:5" ht="12.75">
      <c r="A53" s="21" t="s">
        <v>38</v>
      </c>
      <c r="E53" s="22" t="s">
        <v>95</v>
      </c>
    </row>
    <row r="54" spans="1:5" ht="12.75">
      <c r="A54" s="25" t="s">
        <v>40</v>
      </c>
      <c r="E54" s="24" t="s">
        <v>96</v>
      </c>
    </row>
    <row r="55" spans="1:16" ht="12.75">
      <c r="A55" s="12" t="s">
        <v>33</v>
      </c>
      <c r="B55" s="16" t="s">
        <v>97</v>
      </c>
      <c r="C55" s="16" t="s">
        <v>98</v>
      </c>
      <c r="D55" s="12" t="s">
        <v>35</v>
      </c>
      <c r="E55" s="17" t="s">
        <v>99</v>
      </c>
      <c r="F55" s="18" t="s">
        <v>94</v>
      </c>
      <c r="G55" s="19">
        <v>73.15</v>
      </c>
      <c r="H55" s="20"/>
      <c r="I55" s="20">
        <f>ROUND(ROUND(H55,2)*ROUND(G55,3),2)</f>
        <v>0</v>
      </c>
      <c r="O55">
        <f>(I55*21)/100</f>
        <v>0</v>
      </c>
      <c r="P55" t="s">
        <v>12</v>
      </c>
    </row>
    <row r="56" spans="1:5" ht="12.75">
      <c r="A56" s="21" t="s">
        <v>38</v>
      </c>
      <c r="E56" s="22" t="s">
        <v>100</v>
      </c>
    </row>
    <row r="57" spans="1:5" ht="38.25">
      <c r="A57" s="23" t="s">
        <v>40</v>
      </c>
      <c r="E57" s="24" t="s">
        <v>101</v>
      </c>
    </row>
    <row r="58" spans="1:18" ht="12.75" customHeight="1">
      <c r="A58" s="5" t="s">
        <v>31</v>
      </c>
      <c r="B58" s="5"/>
      <c r="C58" s="26" t="s">
        <v>25</v>
      </c>
      <c r="D58" s="5"/>
      <c r="E58" s="14" t="s">
        <v>102</v>
      </c>
      <c r="F58" s="5"/>
      <c r="G58" s="5"/>
      <c r="H58" s="5"/>
      <c r="I58" s="27">
        <f>0+Q58</f>
        <v>0</v>
      </c>
      <c r="O58">
        <f>0+R58</f>
        <v>0</v>
      </c>
      <c r="Q58">
        <f>0+I59+I62+I65+I68+I71+I74+I77+I80</f>
        <v>0</v>
      </c>
      <c r="R58">
        <f>0+O59+O62+O65+O68+O71+O74+O77+O80</f>
        <v>0</v>
      </c>
    </row>
    <row r="59" spans="1:16" ht="25.5">
      <c r="A59" s="12" t="s">
        <v>33</v>
      </c>
      <c r="B59" s="16" t="s">
        <v>103</v>
      </c>
      <c r="C59" s="16" t="s">
        <v>104</v>
      </c>
      <c r="D59" s="12" t="s">
        <v>35</v>
      </c>
      <c r="E59" s="17" t="s">
        <v>105</v>
      </c>
      <c r="F59" s="18" t="s">
        <v>94</v>
      </c>
      <c r="G59" s="19">
        <v>67.412</v>
      </c>
      <c r="H59" s="20"/>
      <c r="I59" s="20">
        <f>ROUND(ROUND(H59,2)*ROUND(G59,3),2)</f>
        <v>0</v>
      </c>
      <c r="O59">
        <f>(I59*21)/100</f>
        <v>0</v>
      </c>
      <c r="P59" t="s">
        <v>12</v>
      </c>
    </row>
    <row r="60" spans="1:5" ht="12.75">
      <c r="A60" s="21" t="s">
        <v>38</v>
      </c>
      <c r="E60" s="22" t="s">
        <v>106</v>
      </c>
    </row>
    <row r="61" spans="1:5" ht="51">
      <c r="A61" s="25" t="s">
        <v>40</v>
      </c>
      <c r="E61" s="24" t="s">
        <v>107</v>
      </c>
    </row>
    <row r="62" spans="1:16" ht="25.5">
      <c r="A62" s="12" t="s">
        <v>33</v>
      </c>
      <c r="B62" s="16" t="s">
        <v>108</v>
      </c>
      <c r="C62" s="16" t="s">
        <v>109</v>
      </c>
      <c r="D62" s="12" t="s">
        <v>35</v>
      </c>
      <c r="E62" s="17" t="s">
        <v>110</v>
      </c>
      <c r="F62" s="18" t="s">
        <v>94</v>
      </c>
      <c r="G62" s="19">
        <v>67.412</v>
      </c>
      <c r="H62" s="20"/>
      <c r="I62" s="20">
        <f>ROUND(ROUND(H62,2)*ROUND(G62,3),2)</f>
        <v>0</v>
      </c>
      <c r="O62">
        <f>(I62*21)/100</f>
        <v>0</v>
      </c>
      <c r="P62" t="s">
        <v>12</v>
      </c>
    </row>
    <row r="63" spans="1:5" ht="12.75">
      <c r="A63" s="21" t="s">
        <v>38</v>
      </c>
      <c r="E63" s="22" t="s">
        <v>106</v>
      </c>
    </row>
    <row r="64" spans="1:5" ht="51">
      <c r="A64" s="25" t="s">
        <v>40</v>
      </c>
      <c r="E64" s="24" t="s">
        <v>107</v>
      </c>
    </row>
    <row r="65" spans="1:16" ht="25.5">
      <c r="A65" s="12" t="s">
        <v>33</v>
      </c>
      <c r="B65" s="16" t="s">
        <v>111</v>
      </c>
      <c r="C65" s="16" t="s">
        <v>112</v>
      </c>
      <c r="D65" s="12" t="s">
        <v>35</v>
      </c>
      <c r="E65" s="17" t="s">
        <v>113</v>
      </c>
      <c r="F65" s="18" t="s">
        <v>94</v>
      </c>
      <c r="G65" s="19">
        <v>89.883</v>
      </c>
      <c r="H65" s="20"/>
      <c r="I65" s="20">
        <f>ROUND(ROUND(H65,2)*ROUND(G65,3),2)</f>
        <v>0</v>
      </c>
      <c r="O65">
        <f>(I65*21)/100</f>
        <v>0</v>
      </c>
      <c r="P65" t="s">
        <v>12</v>
      </c>
    </row>
    <row r="66" spans="1:5" ht="12.75">
      <c r="A66" s="21" t="s">
        <v>38</v>
      </c>
      <c r="E66" s="22" t="s">
        <v>114</v>
      </c>
    </row>
    <row r="67" spans="1:5" ht="51">
      <c r="A67" s="25" t="s">
        <v>40</v>
      </c>
      <c r="E67" s="24" t="s">
        <v>115</v>
      </c>
    </row>
    <row r="68" spans="1:16" ht="25.5">
      <c r="A68" s="12" t="s">
        <v>33</v>
      </c>
      <c r="B68" s="16" t="s">
        <v>116</v>
      </c>
      <c r="C68" s="16" t="s">
        <v>117</v>
      </c>
      <c r="D68" s="12" t="s">
        <v>35</v>
      </c>
      <c r="E68" s="17" t="s">
        <v>118</v>
      </c>
      <c r="F68" s="18" t="s">
        <v>94</v>
      </c>
      <c r="G68" s="19">
        <v>15.505</v>
      </c>
      <c r="H68" s="20"/>
      <c r="I68" s="20">
        <f>ROUND(ROUND(H68,2)*ROUND(G68,3),2)</f>
        <v>0</v>
      </c>
      <c r="O68">
        <f>(I68*21)/100</f>
        <v>0</v>
      </c>
      <c r="P68" t="s">
        <v>12</v>
      </c>
    </row>
    <row r="69" spans="1:5" ht="12.75">
      <c r="A69" s="21" t="s">
        <v>38</v>
      </c>
      <c r="E69" s="22" t="s">
        <v>119</v>
      </c>
    </row>
    <row r="70" spans="1:5" ht="38.25">
      <c r="A70" s="25" t="s">
        <v>40</v>
      </c>
      <c r="E70" s="24" t="s">
        <v>120</v>
      </c>
    </row>
    <row r="71" spans="1:16" ht="12.75">
      <c r="A71" s="12" t="s">
        <v>33</v>
      </c>
      <c r="B71" s="16" t="s">
        <v>121</v>
      </c>
      <c r="C71" s="16" t="s">
        <v>122</v>
      </c>
      <c r="D71" s="12" t="s">
        <v>35</v>
      </c>
      <c r="E71" s="17" t="s">
        <v>123</v>
      </c>
      <c r="F71" s="18" t="s">
        <v>94</v>
      </c>
      <c r="G71" s="19">
        <v>11.075</v>
      </c>
      <c r="H71" s="20"/>
      <c r="I71" s="20">
        <f>ROUND(ROUND(H71,2)*ROUND(G71,3),2)</f>
        <v>0</v>
      </c>
      <c r="O71">
        <f>(I71*21)/100</f>
        <v>0</v>
      </c>
      <c r="P71" t="s">
        <v>12</v>
      </c>
    </row>
    <row r="72" spans="1:5" ht="12.75">
      <c r="A72" s="21" t="s">
        <v>38</v>
      </c>
      <c r="E72" s="22" t="s">
        <v>124</v>
      </c>
    </row>
    <row r="73" spans="1:5" ht="38.25">
      <c r="A73" s="25" t="s">
        <v>40</v>
      </c>
      <c r="E73" s="24" t="s">
        <v>125</v>
      </c>
    </row>
    <row r="74" spans="1:16" ht="12.75">
      <c r="A74" s="12" t="s">
        <v>33</v>
      </c>
      <c r="B74" s="16" t="s">
        <v>126</v>
      </c>
      <c r="C74" s="16" t="s">
        <v>127</v>
      </c>
      <c r="D74" s="12" t="s">
        <v>35</v>
      </c>
      <c r="E74" s="17" t="s">
        <v>128</v>
      </c>
      <c r="F74" s="18" t="s">
        <v>94</v>
      </c>
      <c r="G74" s="19">
        <v>251.287</v>
      </c>
      <c r="H74" s="20"/>
      <c r="I74" s="20">
        <f>ROUND(ROUND(H74,2)*ROUND(G74,3),2)</f>
        <v>0</v>
      </c>
      <c r="O74">
        <f>(I74*21)/100</f>
        <v>0</v>
      </c>
      <c r="P74" t="s">
        <v>12</v>
      </c>
    </row>
    <row r="75" spans="1:5" ht="12.75">
      <c r="A75" s="21" t="s">
        <v>38</v>
      </c>
      <c r="E75" s="22" t="s">
        <v>129</v>
      </c>
    </row>
    <row r="76" spans="1:5" ht="12.75">
      <c r="A76" s="25" t="s">
        <v>40</v>
      </c>
      <c r="E76" s="24" t="s">
        <v>130</v>
      </c>
    </row>
    <row r="77" spans="1:16" ht="12.75">
      <c r="A77" s="12" t="s">
        <v>33</v>
      </c>
      <c r="B77" s="16" t="s">
        <v>131</v>
      </c>
      <c r="C77" s="16" t="s">
        <v>132</v>
      </c>
      <c r="D77" s="12" t="s">
        <v>35</v>
      </c>
      <c r="E77" s="17" t="s">
        <v>133</v>
      </c>
      <c r="F77" s="18" t="s">
        <v>94</v>
      </c>
      <c r="G77" s="19">
        <v>449.416</v>
      </c>
      <c r="H77" s="20"/>
      <c r="I77" s="20">
        <f>ROUND(ROUND(H77,2)*ROUND(G77,3),2)</f>
        <v>0</v>
      </c>
      <c r="O77">
        <f>(I77*21)/100</f>
        <v>0</v>
      </c>
      <c r="P77" t="s">
        <v>12</v>
      </c>
    </row>
    <row r="78" spans="1:5" ht="12.75">
      <c r="A78" s="21" t="s">
        <v>38</v>
      </c>
      <c r="E78" s="22" t="s">
        <v>129</v>
      </c>
    </row>
    <row r="79" spans="1:5" ht="51">
      <c r="A79" s="25" t="s">
        <v>40</v>
      </c>
      <c r="E79" s="24" t="s">
        <v>134</v>
      </c>
    </row>
    <row r="80" spans="1:16" ht="12.75">
      <c r="A80" s="12" t="s">
        <v>33</v>
      </c>
      <c r="B80" s="16" t="s">
        <v>135</v>
      </c>
      <c r="C80" s="16" t="s">
        <v>136</v>
      </c>
      <c r="D80" s="12" t="s">
        <v>35</v>
      </c>
      <c r="E80" s="17" t="s">
        <v>137</v>
      </c>
      <c r="F80" s="18" t="s">
        <v>94</v>
      </c>
      <c r="G80" s="19">
        <v>18</v>
      </c>
      <c r="H80" s="20"/>
      <c r="I80" s="20">
        <f>ROUND(ROUND(H80,2)*ROUND(G80,3),2)</f>
        <v>0</v>
      </c>
      <c r="O80">
        <f>(I80*21)/100</f>
        <v>0</v>
      </c>
      <c r="P80" t="s">
        <v>12</v>
      </c>
    </row>
    <row r="81" spans="1:5" ht="12.75">
      <c r="A81" s="21" t="s">
        <v>38</v>
      </c>
      <c r="E81" s="22" t="s">
        <v>35</v>
      </c>
    </row>
    <row r="82" spans="1:5" ht="12.75">
      <c r="A82" s="23" t="s">
        <v>40</v>
      </c>
      <c r="E82" s="24" t="s">
        <v>138</v>
      </c>
    </row>
    <row r="83" spans="1:18" ht="12.75" customHeight="1">
      <c r="A83" s="5" t="s">
        <v>31</v>
      </c>
      <c r="B83" s="5"/>
      <c r="C83" s="26" t="s">
        <v>58</v>
      </c>
      <c r="D83" s="5"/>
      <c r="E83" s="14" t="s">
        <v>139</v>
      </c>
      <c r="F83" s="5"/>
      <c r="G83" s="5"/>
      <c r="H83" s="5"/>
      <c r="I83" s="27">
        <f>0+Q83</f>
        <v>0</v>
      </c>
      <c r="O83">
        <f>0+R83</f>
        <v>0</v>
      </c>
      <c r="Q83">
        <f>0+I84+I87+I90+I93+I96</f>
        <v>0</v>
      </c>
      <c r="R83">
        <f>0+O84+O87+O90+O93+O96</f>
        <v>0</v>
      </c>
    </row>
    <row r="84" spans="1:16" ht="12.75">
      <c r="A84" s="12" t="s">
        <v>33</v>
      </c>
      <c r="B84" s="16" t="s">
        <v>140</v>
      </c>
      <c r="C84" s="16" t="s">
        <v>141</v>
      </c>
      <c r="D84" s="12" t="s">
        <v>35</v>
      </c>
      <c r="E84" s="17" t="s">
        <v>142</v>
      </c>
      <c r="F84" s="18" t="s">
        <v>94</v>
      </c>
      <c r="G84" s="19">
        <v>4.95</v>
      </c>
      <c r="H84" s="20"/>
      <c r="I84" s="20">
        <f>ROUND(ROUND(H84,2)*ROUND(G84,3),2)</f>
        <v>0</v>
      </c>
      <c r="O84">
        <f>(I84*21)/100</f>
        <v>0</v>
      </c>
      <c r="P84" t="s">
        <v>12</v>
      </c>
    </row>
    <row r="85" spans="1:5" ht="12.75">
      <c r="A85" s="21" t="s">
        <v>38</v>
      </c>
      <c r="E85" s="22" t="s">
        <v>35</v>
      </c>
    </row>
    <row r="86" spans="1:5" ht="12.75">
      <c r="A86" s="25" t="s">
        <v>40</v>
      </c>
      <c r="E86" s="24" t="s">
        <v>143</v>
      </c>
    </row>
    <row r="87" spans="1:16" ht="25.5">
      <c r="A87" s="12" t="s">
        <v>33</v>
      </c>
      <c r="B87" s="16" t="s">
        <v>144</v>
      </c>
      <c r="C87" s="16" t="s">
        <v>145</v>
      </c>
      <c r="D87" s="12" t="s">
        <v>35</v>
      </c>
      <c r="E87" s="17" t="s">
        <v>146</v>
      </c>
      <c r="F87" s="18" t="s">
        <v>94</v>
      </c>
      <c r="G87" s="19">
        <v>39.6</v>
      </c>
      <c r="H87" s="20"/>
      <c r="I87" s="20">
        <f>ROUND(ROUND(H87,2)*ROUND(G87,3),2)</f>
        <v>0</v>
      </c>
      <c r="O87">
        <f>(I87*21)/100</f>
        <v>0</v>
      </c>
      <c r="P87" t="s">
        <v>12</v>
      </c>
    </row>
    <row r="88" spans="1:5" ht="12.75">
      <c r="A88" s="21" t="s">
        <v>38</v>
      </c>
      <c r="E88" s="22" t="s">
        <v>35</v>
      </c>
    </row>
    <row r="89" spans="1:5" ht="12.75">
      <c r="A89" s="25" t="s">
        <v>40</v>
      </c>
      <c r="E89" s="24" t="s">
        <v>147</v>
      </c>
    </row>
    <row r="90" spans="1:16" ht="12.75">
      <c r="A90" s="12" t="s">
        <v>33</v>
      </c>
      <c r="B90" s="16" t="s">
        <v>148</v>
      </c>
      <c r="C90" s="16" t="s">
        <v>149</v>
      </c>
      <c r="D90" s="12" t="s">
        <v>35</v>
      </c>
      <c r="E90" s="17" t="s">
        <v>150</v>
      </c>
      <c r="F90" s="18" t="s">
        <v>94</v>
      </c>
      <c r="G90" s="19">
        <v>293.812</v>
      </c>
      <c r="H90" s="20"/>
      <c r="I90" s="20">
        <f>ROUND(ROUND(H90,2)*ROUND(G90,3),2)</f>
        <v>0</v>
      </c>
      <c r="O90">
        <f>(I90*21)/100</f>
        <v>0</v>
      </c>
      <c r="P90" t="s">
        <v>12</v>
      </c>
    </row>
    <row r="91" spans="1:5" ht="12.75">
      <c r="A91" s="21" t="s">
        <v>38</v>
      </c>
      <c r="E91" s="22" t="s">
        <v>151</v>
      </c>
    </row>
    <row r="92" spans="1:5" ht="12.75">
      <c r="A92" s="25" t="s">
        <v>40</v>
      </c>
      <c r="E92" s="24" t="s">
        <v>152</v>
      </c>
    </row>
    <row r="93" spans="1:16" ht="12.75">
      <c r="A93" s="12" t="s">
        <v>33</v>
      </c>
      <c r="B93" s="16" t="s">
        <v>153</v>
      </c>
      <c r="C93" s="16" t="s">
        <v>154</v>
      </c>
      <c r="D93" s="12" t="s">
        <v>35</v>
      </c>
      <c r="E93" s="17" t="s">
        <v>155</v>
      </c>
      <c r="F93" s="18" t="s">
        <v>94</v>
      </c>
      <c r="G93" s="19">
        <v>360.136</v>
      </c>
      <c r="H93" s="20"/>
      <c r="I93" s="20">
        <f>ROUND(ROUND(H93,2)*ROUND(G93,3),2)</f>
        <v>0</v>
      </c>
      <c r="O93">
        <f>(I93*21)/100</f>
        <v>0</v>
      </c>
      <c r="P93" t="s">
        <v>12</v>
      </c>
    </row>
    <row r="94" spans="1:5" ht="12.75">
      <c r="A94" s="21" t="s">
        <v>38</v>
      </c>
      <c r="E94" s="22" t="s">
        <v>35</v>
      </c>
    </row>
    <row r="95" spans="1:5" ht="38.25">
      <c r="A95" s="25" t="s">
        <v>40</v>
      </c>
      <c r="E95" s="24" t="s">
        <v>156</v>
      </c>
    </row>
    <row r="96" spans="1:16" ht="12.75">
      <c r="A96" s="12" t="s">
        <v>33</v>
      </c>
      <c r="B96" s="16" t="s">
        <v>157</v>
      </c>
      <c r="C96" s="16" t="s">
        <v>158</v>
      </c>
      <c r="D96" s="12" t="s">
        <v>35</v>
      </c>
      <c r="E96" s="17" t="s">
        <v>159</v>
      </c>
      <c r="F96" s="18" t="s">
        <v>94</v>
      </c>
      <c r="G96" s="19">
        <v>449.416</v>
      </c>
      <c r="H96" s="20"/>
      <c r="I96" s="20">
        <f>ROUND(ROUND(H96,2)*ROUND(G96,3),2)</f>
        <v>0</v>
      </c>
      <c r="O96">
        <f>(I96*21)/100</f>
        <v>0</v>
      </c>
      <c r="P96" t="s">
        <v>12</v>
      </c>
    </row>
    <row r="97" spans="1:5" ht="12.75">
      <c r="A97" s="21" t="s">
        <v>38</v>
      </c>
      <c r="E97" s="22" t="s">
        <v>35</v>
      </c>
    </row>
    <row r="98" spans="1:5" ht="51">
      <c r="A98" s="23" t="s">
        <v>40</v>
      </c>
      <c r="E98" s="24" t="s">
        <v>134</v>
      </c>
    </row>
    <row r="99" spans="1:18" ht="12.75" customHeight="1">
      <c r="A99" s="5" t="s">
        <v>31</v>
      </c>
      <c r="B99" s="5"/>
      <c r="C99" s="26" t="s">
        <v>28</v>
      </c>
      <c r="D99" s="5"/>
      <c r="E99" s="14" t="s">
        <v>160</v>
      </c>
      <c r="F99" s="5"/>
      <c r="G99" s="5"/>
      <c r="H99" s="5"/>
      <c r="I99" s="27">
        <f>0+Q99</f>
        <v>0</v>
      </c>
      <c r="O99">
        <f>0+R99</f>
        <v>0</v>
      </c>
      <c r="Q99">
        <f>0+I100+I103+I106+I109+I112+I115+I118+I121+I124+I127+I130+I133+I136+I139+I142+I145+I148</f>
        <v>0</v>
      </c>
      <c r="R99">
        <f>0+O100+O103+O106+O109+O112+O115+O118+O121+O124+O127+O130+O133+O136+O139+O142+O145+O148</f>
        <v>0</v>
      </c>
    </row>
    <row r="100" spans="1:16" ht="12.75">
      <c r="A100" s="12" t="s">
        <v>33</v>
      </c>
      <c r="B100" s="16" t="s">
        <v>161</v>
      </c>
      <c r="C100" s="16" t="s">
        <v>162</v>
      </c>
      <c r="D100" s="12" t="s">
        <v>35</v>
      </c>
      <c r="E100" s="17" t="s">
        <v>163</v>
      </c>
      <c r="F100" s="18" t="s">
        <v>164</v>
      </c>
      <c r="G100" s="19">
        <v>67.8</v>
      </c>
      <c r="H100" s="20"/>
      <c r="I100" s="20">
        <f>ROUND(ROUND(H100,2)*ROUND(G100,3),2)</f>
        <v>0</v>
      </c>
      <c r="O100">
        <f>(I100*21)/100</f>
        <v>0</v>
      </c>
      <c r="P100" t="s">
        <v>12</v>
      </c>
    </row>
    <row r="101" spans="1:5" ht="12.75">
      <c r="A101" s="21" t="s">
        <v>38</v>
      </c>
      <c r="E101" s="22" t="s">
        <v>165</v>
      </c>
    </row>
    <row r="102" spans="1:5" ht="12.75">
      <c r="A102" s="25" t="s">
        <v>40</v>
      </c>
      <c r="E102" s="24" t="s">
        <v>166</v>
      </c>
    </row>
    <row r="103" spans="1:16" ht="12.75">
      <c r="A103" s="12" t="s">
        <v>33</v>
      </c>
      <c r="B103" s="16" t="s">
        <v>167</v>
      </c>
      <c r="C103" s="16" t="s">
        <v>168</v>
      </c>
      <c r="D103" s="12" t="s">
        <v>35</v>
      </c>
      <c r="E103" s="17" t="s">
        <v>169</v>
      </c>
      <c r="F103" s="18" t="s">
        <v>164</v>
      </c>
      <c r="G103" s="19">
        <v>38</v>
      </c>
      <c r="H103" s="20"/>
      <c r="I103" s="20">
        <f>ROUND(ROUND(H103,2)*ROUND(G103,3),2)</f>
        <v>0</v>
      </c>
      <c r="O103">
        <f>(I103*21)/100</f>
        <v>0</v>
      </c>
      <c r="P103" t="s">
        <v>12</v>
      </c>
    </row>
    <row r="104" spans="1:5" ht="12.75">
      <c r="A104" s="21" t="s">
        <v>38</v>
      </c>
      <c r="E104" s="22" t="s">
        <v>170</v>
      </c>
    </row>
    <row r="105" spans="1:5" ht="12.75">
      <c r="A105" s="25" t="s">
        <v>40</v>
      </c>
      <c r="E105" s="24" t="s">
        <v>171</v>
      </c>
    </row>
    <row r="106" spans="1:16" ht="12.75">
      <c r="A106" s="12" t="s">
        <v>33</v>
      </c>
      <c r="B106" s="16" t="s">
        <v>172</v>
      </c>
      <c r="C106" s="16" t="s">
        <v>173</v>
      </c>
      <c r="D106" s="12" t="s">
        <v>35</v>
      </c>
      <c r="E106" s="17" t="s">
        <v>174</v>
      </c>
      <c r="F106" s="18" t="s">
        <v>164</v>
      </c>
      <c r="G106" s="19">
        <v>4.8</v>
      </c>
      <c r="H106" s="20"/>
      <c r="I106" s="20">
        <f>ROUND(ROUND(H106,2)*ROUND(G106,3),2)</f>
        <v>0</v>
      </c>
      <c r="O106">
        <f>(I106*21)/100</f>
        <v>0</v>
      </c>
      <c r="P106" t="s">
        <v>12</v>
      </c>
    </row>
    <row r="107" spans="1:5" ht="12.75">
      <c r="A107" s="21" t="s">
        <v>38</v>
      </c>
      <c r="E107" s="22" t="s">
        <v>175</v>
      </c>
    </row>
    <row r="108" spans="1:5" ht="12.75">
      <c r="A108" s="25" t="s">
        <v>40</v>
      </c>
      <c r="E108" s="24" t="s">
        <v>176</v>
      </c>
    </row>
    <row r="109" spans="1:16" ht="12.75">
      <c r="A109" s="12" t="s">
        <v>33</v>
      </c>
      <c r="B109" s="16" t="s">
        <v>177</v>
      </c>
      <c r="C109" s="16" t="s">
        <v>178</v>
      </c>
      <c r="D109" s="12" t="s">
        <v>35</v>
      </c>
      <c r="E109" s="17" t="s">
        <v>179</v>
      </c>
      <c r="F109" s="18" t="s">
        <v>164</v>
      </c>
      <c r="G109" s="19">
        <v>66.4</v>
      </c>
      <c r="H109" s="20"/>
      <c r="I109" s="20">
        <f>ROUND(ROUND(H109,2)*ROUND(G109,3),2)</f>
        <v>0</v>
      </c>
      <c r="O109">
        <f>(I109*21)/100</f>
        <v>0</v>
      </c>
      <c r="P109" t="s">
        <v>12</v>
      </c>
    </row>
    <row r="110" spans="1:5" ht="12.75">
      <c r="A110" s="21" t="s">
        <v>38</v>
      </c>
      <c r="E110" s="22" t="s">
        <v>180</v>
      </c>
    </row>
    <row r="111" spans="1:5" ht="12.75">
      <c r="A111" s="25" t="s">
        <v>40</v>
      </c>
      <c r="E111" s="24" t="s">
        <v>181</v>
      </c>
    </row>
    <row r="112" spans="1:16" ht="25.5">
      <c r="A112" s="12" t="s">
        <v>33</v>
      </c>
      <c r="B112" s="16" t="s">
        <v>182</v>
      </c>
      <c r="C112" s="16" t="s">
        <v>183</v>
      </c>
      <c r="D112" s="12" t="s">
        <v>35</v>
      </c>
      <c r="E112" s="17" t="s">
        <v>184</v>
      </c>
      <c r="F112" s="18" t="s">
        <v>164</v>
      </c>
      <c r="G112" s="19">
        <v>4.8</v>
      </c>
      <c r="H112" s="20"/>
      <c r="I112" s="20">
        <f>ROUND(ROUND(H112,2)*ROUND(G112,3),2)</f>
        <v>0</v>
      </c>
      <c r="O112">
        <f>(I112*21)/100</f>
        <v>0</v>
      </c>
      <c r="P112" t="s">
        <v>12</v>
      </c>
    </row>
    <row r="113" spans="1:5" ht="12.75">
      <c r="A113" s="21" t="s">
        <v>38</v>
      </c>
      <c r="E113" s="22" t="s">
        <v>35</v>
      </c>
    </row>
    <row r="114" spans="1:5" ht="12.75">
      <c r="A114" s="25" t="s">
        <v>40</v>
      </c>
      <c r="E114" s="24" t="s">
        <v>185</v>
      </c>
    </row>
    <row r="115" spans="1:16" ht="12.75">
      <c r="A115" s="12" t="s">
        <v>33</v>
      </c>
      <c r="B115" s="16" t="s">
        <v>186</v>
      </c>
      <c r="C115" s="16" t="s">
        <v>187</v>
      </c>
      <c r="D115" s="12" t="s">
        <v>35</v>
      </c>
      <c r="E115" s="17" t="s">
        <v>188</v>
      </c>
      <c r="F115" s="18" t="s">
        <v>164</v>
      </c>
      <c r="G115" s="19">
        <v>12.9</v>
      </c>
      <c r="H115" s="20"/>
      <c r="I115" s="20">
        <f>ROUND(ROUND(H115,2)*ROUND(G115,3),2)</f>
        <v>0</v>
      </c>
      <c r="O115">
        <f>(I115*21)/100</f>
        <v>0</v>
      </c>
      <c r="P115" t="s">
        <v>12</v>
      </c>
    </row>
    <row r="116" spans="1:5" ht="12.75">
      <c r="A116" s="21" t="s">
        <v>38</v>
      </c>
      <c r="E116" s="22" t="s">
        <v>189</v>
      </c>
    </row>
    <row r="117" spans="1:5" ht="12.75">
      <c r="A117" s="25" t="s">
        <v>40</v>
      </c>
      <c r="E117" s="24" t="s">
        <v>190</v>
      </c>
    </row>
    <row r="118" spans="1:16" ht="12.75">
      <c r="A118" s="12" t="s">
        <v>33</v>
      </c>
      <c r="B118" s="16" t="s">
        <v>191</v>
      </c>
      <c r="C118" s="16" t="s">
        <v>192</v>
      </c>
      <c r="D118" s="12" t="s">
        <v>35</v>
      </c>
      <c r="E118" s="17" t="s">
        <v>193</v>
      </c>
      <c r="F118" s="18" t="s">
        <v>164</v>
      </c>
      <c r="G118" s="19">
        <v>27.5</v>
      </c>
      <c r="H118" s="20"/>
      <c r="I118" s="20">
        <f>ROUND(ROUND(H118,2)*ROUND(G118,3),2)</f>
        <v>0</v>
      </c>
      <c r="O118">
        <f>(I118*21)/100</f>
        <v>0</v>
      </c>
      <c r="P118" t="s">
        <v>12</v>
      </c>
    </row>
    <row r="119" spans="1:5" ht="12.75">
      <c r="A119" s="21" t="s">
        <v>38</v>
      </c>
      <c r="E119" s="22" t="s">
        <v>194</v>
      </c>
    </row>
    <row r="120" spans="1:5" ht="12.75">
      <c r="A120" s="25" t="s">
        <v>40</v>
      </c>
      <c r="E120" s="24" t="s">
        <v>195</v>
      </c>
    </row>
    <row r="121" spans="1:16" ht="12.75">
      <c r="A121" s="12" t="s">
        <v>33</v>
      </c>
      <c r="B121" s="16" t="s">
        <v>196</v>
      </c>
      <c r="C121" s="16" t="s">
        <v>197</v>
      </c>
      <c r="D121" s="12" t="s">
        <v>35</v>
      </c>
      <c r="E121" s="17" t="s">
        <v>198</v>
      </c>
      <c r="F121" s="18" t="s">
        <v>94</v>
      </c>
      <c r="G121" s="19">
        <v>449.416</v>
      </c>
      <c r="H121" s="20"/>
      <c r="I121" s="20">
        <f>ROUND(ROUND(H121,2)*ROUND(G121,3),2)</f>
        <v>0</v>
      </c>
      <c r="O121">
        <f>(I121*21)/100</f>
        <v>0</v>
      </c>
      <c r="P121" t="s">
        <v>12</v>
      </c>
    </row>
    <row r="122" spans="1:5" ht="12.75">
      <c r="A122" s="21" t="s">
        <v>38</v>
      </c>
      <c r="E122" s="22" t="s">
        <v>199</v>
      </c>
    </row>
    <row r="123" spans="1:5" ht="51">
      <c r="A123" s="25" t="s">
        <v>40</v>
      </c>
      <c r="E123" s="24" t="s">
        <v>134</v>
      </c>
    </row>
    <row r="124" spans="1:16" ht="12.75">
      <c r="A124" s="12" t="s">
        <v>33</v>
      </c>
      <c r="B124" s="16" t="s">
        <v>200</v>
      </c>
      <c r="C124" s="16" t="s">
        <v>201</v>
      </c>
      <c r="D124" s="12" t="s">
        <v>35</v>
      </c>
      <c r="E124" s="17" t="s">
        <v>202</v>
      </c>
      <c r="F124" s="18" t="s">
        <v>94</v>
      </c>
      <c r="G124" s="19">
        <v>360.136</v>
      </c>
      <c r="H124" s="20"/>
      <c r="I124" s="20">
        <f>ROUND(ROUND(H124,2)*ROUND(G124,3),2)</f>
        <v>0</v>
      </c>
      <c r="O124">
        <f>(I124*21)/100</f>
        <v>0</v>
      </c>
      <c r="P124" t="s">
        <v>12</v>
      </c>
    </row>
    <row r="125" spans="1:5" ht="12.75">
      <c r="A125" s="21" t="s">
        <v>38</v>
      </c>
      <c r="E125" s="22" t="s">
        <v>203</v>
      </c>
    </row>
    <row r="126" spans="1:5" ht="38.25">
      <c r="A126" s="25" t="s">
        <v>40</v>
      </c>
      <c r="E126" s="24" t="s">
        <v>204</v>
      </c>
    </row>
    <row r="127" spans="1:16" ht="12.75">
      <c r="A127" s="12" t="s">
        <v>33</v>
      </c>
      <c r="B127" s="16" t="s">
        <v>205</v>
      </c>
      <c r="C127" s="16" t="s">
        <v>206</v>
      </c>
      <c r="D127" s="12" t="s">
        <v>35</v>
      </c>
      <c r="E127" s="17" t="s">
        <v>207</v>
      </c>
      <c r="F127" s="18" t="s">
        <v>208</v>
      </c>
      <c r="G127" s="19">
        <v>240</v>
      </c>
      <c r="H127" s="20"/>
      <c r="I127" s="20">
        <f>ROUND(ROUND(H127,2)*ROUND(G127,3),2)</f>
        <v>0</v>
      </c>
      <c r="O127">
        <f>(I127*21)/100</f>
        <v>0</v>
      </c>
      <c r="P127" t="s">
        <v>12</v>
      </c>
    </row>
    <row r="128" spans="1:5" ht="12.75">
      <c r="A128" s="21" t="s">
        <v>38</v>
      </c>
      <c r="E128" s="22" t="s">
        <v>209</v>
      </c>
    </row>
    <row r="129" spans="1:5" ht="12.75">
      <c r="A129" s="25" t="s">
        <v>40</v>
      </c>
      <c r="E129" s="24" t="s">
        <v>210</v>
      </c>
    </row>
    <row r="130" spans="1:16" ht="12.75">
      <c r="A130" s="12" t="s">
        <v>33</v>
      </c>
      <c r="B130" s="16" t="s">
        <v>211</v>
      </c>
      <c r="C130" s="16" t="s">
        <v>212</v>
      </c>
      <c r="D130" s="12" t="s">
        <v>35</v>
      </c>
      <c r="E130" s="17" t="s">
        <v>213</v>
      </c>
      <c r="F130" s="18" t="s">
        <v>94</v>
      </c>
      <c r="G130" s="19">
        <v>971.28</v>
      </c>
      <c r="H130" s="20"/>
      <c r="I130" s="20">
        <f>ROUND(ROUND(H130,2)*ROUND(G130,3),2)</f>
        <v>0</v>
      </c>
      <c r="O130">
        <f>(I130*21)/100</f>
        <v>0</v>
      </c>
      <c r="P130" t="s">
        <v>12</v>
      </c>
    </row>
    <row r="131" spans="1:5" ht="12.75">
      <c r="A131" s="21" t="s">
        <v>38</v>
      </c>
      <c r="E131" s="22" t="s">
        <v>35</v>
      </c>
    </row>
    <row r="132" spans="1:5" ht="12.75">
      <c r="A132" s="25" t="s">
        <v>40</v>
      </c>
      <c r="E132" s="24" t="s">
        <v>214</v>
      </c>
    </row>
    <row r="133" spans="1:16" ht="12.75">
      <c r="A133" s="12" t="s">
        <v>33</v>
      </c>
      <c r="B133" s="16" t="s">
        <v>215</v>
      </c>
      <c r="C133" s="16" t="s">
        <v>216</v>
      </c>
      <c r="D133" s="12" t="s">
        <v>35</v>
      </c>
      <c r="E133" s="17" t="s">
        <v>217</v>
      </c>
      <c r="F133" s="18" t="s">
        <v>70</v>
      </c>
      <c r="G133" s="19">
        <v>1.8</v>
      </c>
      <c r="H133" s="20"/>
      <c r="I133" s="20">
        <f>ROUND(ROUND(H133,2)*ROUND(G133,3),2)</f>
        <v>0</v>
      </c>
      <c r="O133">
        <f>(I133*21)/100</f>
        <v>0</v>
      </c>
      <c r="P133" t="s">
        <v>12</v>
      </c>
    </row>
    <row r="134" spans="1:5" ht="12.75">
      <c r="A134" s="21" t="s">
        <v>38</v>
      </c>
      <c r="E134" s="22" t="s">
        <v>35</v>
      </c>
    </row>
    <row r="135" spans="1:5" ht="12.75">
      <c r="A135" s="25" t="s">
        <v>40</v>
      </c>
      <c r="E135" s="24" t="s">
        <v>218</v>
      </c>
    </row>
    <row r="136" spans="1:16" ht="12.75">
      <c r="A136" s="12" t="s">
        <v>33</v>
      </c>
      <c r="B136" s="16" t="s">
        <v>219</v>
      </c>
      <c r="C136" s="16" t="s">
        <v>220</v>
      </c>
      <c r="D136" s="12" t="s">
        <v>35</v>
      </c>
      <c r="E136" s="17" t="s">
        <v>221</v>
      </c>
      <c r="F136" s="18" t="s">
        <v>164</v>
      </c>
      <c r="G136" s="19">
        <v>27.5</v>
      </c>
      <c r="H136" s="20"/>
      <c r="I136" s="20">
        <f>ROUND(ROUND(H136,2)*ROUND(G136,3),2)</f>
        <v>0</v>
      </c>
      <c r="O136">
        <f>(I136*21)/100</f>
        <v>0</v>
      </c>
      <c r="P136" t="s">
        <v>12</v>
      </c>
    </row>
    <row r="137" spans="1:5" ht="12.75">
      <c r="A137" s="21" t="s">
        <v>38</v>
      </c>
      <c r="E137" s="22" t="s">
        <v>35</v>
      </c>
    </row>
    <row r="138" spans="1:5" ht="12.75">
      <c r="A138" s="25" t="s">
        <v>40</v>
      </c>
      <c r="E138" s="24" t="s">
        <v>195</v>
      </c>
    </row>
    <row r="139" spans="1:16" ht="12.75">
      <c r="A139" s="12" t="s">
        <v>33</v>
      </c>
      <c r="B139" s="16" t="s">
        <v>222</v>
      </c>
      <c r="C139" s="16" t="s">
        <v>223</v>
      </c>
      <c r="D139" s="12" t="s">
        <v>35</v>
      </c>
      <c r="E139" s="17" t="s">
        <v>224</v>
      </c>
      <c r="F139" s="18" t="s">
        <v>164</v>
      </c>
      <c r="G139" s="19">
        <v>12.4</v>
      </c>
      <c r="H139" s="20"/>
      <c r="I139" s="20">
        <f>ROUND(ROUND(H139,2)*ROUND(G139,3),2)</f>
        <v>0</v>
      </c>
      <c r="O139">
        <f>(I139*21)/100</f>
        <v>0</v>
      </c>
      <c r="P139" t="s">
        <v>12</v>
      </c>
    </row>
    <row r="140" spans="1:5" ht="12.75">
      <c r="A140" s="21" t="s">
        <v>38</v>
      </c>
      <c r="E140" s="22" t="s">
        <v>35</v>
      </c>
    </row>
    <row r="141" spans="1:5" ht="12.75">
      <c r="A141" s="25" t="s">
        <v>40</v>
      </c>
      <c r="E141" s="24" t="s">
        <v>225</v>
      </c>
    </row>
    <row r="142" spans="1:16" ht="12.75">
      <c r="A142" s="12" t="s">
        <v>33</v>
      </c>
      <c r="B142" s="16" t="s">
        <v>226</v>
      </c>
      <c r="C142" s="16" t="s">
        <v>227</v>
      </c>
      <c r="D142" s="12" t="s">
        <v>35</v>
      </c>
      <c r="E142" s="17" t="s">
        <v>228</v>
      </c>
      <c r="F142" s="18" t="s">
        <v>164</v>
      </c>
      <c r="G142" s="19">
        <v>12.4</v>
      </c>
      <c r="H142" s="20"/>
      <c r="I142" s="20">
        <f>ROUND(ROUND(H142,2)*ROUND(G142,3),2)</f>
        <v>0</v>
      </c>
      <c r="O142">
        <f>(I142*21)/100</f>
        <v>0</v>
      </c>
      <c r="P142" t="s">
        <v>12</v>
      </c>
    </row>
    <row r="143" spans="1:5" ht="12.75">
      <c r="A143" s="21" t="s">
        <v>38</v>
      </c>
      <c r="E143" s="22" t="s">
        <v>35</v>
      </c>
    </row>
    <row r="144" spans="1:5" ht="12.75">
      <c r="A144" s="25" t="s">
        <v>40</v>
      </c>
      <c r="E144" s="24" t="s">
        <v>225</v>
      </c>
    </row>
    <row r="145" spans="1:16" ht="25.5">
      <c r="A145" s="12" t="s">
        <v>33</v>
      </c>
      <c r="B145" s="16" t="s">
        <v>229</v>
      </c>
      <c r="C145" s="16" t="s">
        <v>230</v>
      </c>
      <c r="D145" s="12" t="s">
        <v>35</v>
      </c>
      <c r="E145" s="17" t="s">
        <v>231</v>
      </c>
      <c r="F145" s="18" t="s">
        <v>164</v>
      </c>
      <c r="G145" s="19">
        <v>12.4</v>
      </c>
      <c r="H145" s="20"/>
      <c r="I145" s="20">
        <f>ROUND(ROUND(H145,2)*ROUND(G145,3),2)</f>
        <v>0</v>
      </c>
      <c r="O145">
        <f>(I145*21)/100</f>
        <v>0</v>
      </c>
      <c r="P145" t="s">
        <v>12</v>
      </c>
    </row>
    <row r="146" spans="1:5" ht="12.75">
      <c r="A146" s="21" t="s">
        <v>38</v>
      </c>
      <c r="E146" s="22" t="s">
        <v>35</v>
      </c>
    </row>
    <row r="147" spans="1:5" ht="12.75">
      <c r="A147" s="25" t="s">
        <v>40</v>
      </c>
      <c r="E147" s="24" t="s">
        <v>225</v>
      </c>
    </row>
    <row r="148" spans="1:16" ht="12.75">
      <c r="A148" s="12" t="s">
        <v>33</v>
      </c>
      <c r="B148" s="16" t="s">
        <v>232</v>
      </c>
      <c r="C148" s="16" t="s">
        <v>233</v>
      </c>
      <c r="D148" s="12" t="s">
        <v>35</v>
      </c>
      <c r="E148" s="17" t="s">
        <v>234</v>
      </c>
      <c r="F148" s="18" t="s">
        <v>94</v>
      </c>
      <c r="G148" s="19">
        <v>25.8</v>
      </c>
      <c r="H148" s="20"/>
      <c r="I148" s="20">
        <f>ROUND(ROUND(H148,2)*ROUND(G148,3),2)</f>
        <v>0</v>
      </c>
      <c r="O148">
        <f>(I148*21)/100</f>
        <v>0</v>
      </c>
      <c r="P148" t="s">
        <v>12</v>
      </c>
    </row>
    <row r="149" spans="1:5" ht="12.75">
      <c r="A149" s="21" t="s">
        <v>38</v>
      </c>
      <c r="E149" s="22" t="s">
        <v>35</v>
      </c>
    </row>
    <row r="150" spans="1:5" ht="12.75">
      <c r="A150" s="23" t="s">
        <v>40</v>
      </c>
      <c r="E150" s="24" t="s">
        <v>235</v>
      </c>
    </row>
  </sheetData>
  <sheetProtection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5905511811023623" right="0.1968503937007874" top="0.5511811023622047" bottom="0.35433070866141736" header="0.5118110236220472" footer="0.1968503937007874"/>
  <pageSetup fitToHeight="0" fitToWidth="1" horizontalDpi="300" verticalDpi="300" orientation="portrait" paperSize="9" scale="63" r:id="rId2"/>
  <headerFooter alignWithMargins="0"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ekropackova</dc:creator>
  <cp:keywords/>
  <dc:description/>
  <cp:lastModifiedBy>ekropackova</cp:lastModifiedBy>
  <cp:lastPrinted>2019-12-06T08:47:13Z</cp:lastPrinted>
  <dcterms:created xsi:type="dcterms:W3CDTF">2019-12-06T08:49:47Z</dcterms:created>
  <dcterms:modified xsi:type="dcterms:W3CDTF">2019-12-06T08:59:31Z</dcterms:modified>
  <cp:category/>
  <cp:version/>
  <cp:contentType/>
  <cp:contentStatus/>
</cp:coreProperties>
</file>