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45" activeTab="4"/>
  </bookViews>
  <sheets>
    <sheet name="příloha č.1" sheetId="10" r:id="rId1"/>
    <sheet name="př.č.2" sheetId="1" r:id="rId2"/>
    <sheet name="př.č.3" sheetId="9" r:id="rId3"/>
    <sheet name="př.č.4" sheetId="2" r:id="rId4"/>
    <sheet name="př.č.5" sheetId="8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<sst xmlns="http://schemas.openxmlformats.org/spreadsheetml/2006/main" count="338" uniqueCount="190">
  <si>
    <t>místo úklidu</t>
  </si>
  <si>
    <t>prostory</t>
  </si>
  <si>
    <t>druh podlahové krytiny</t>
  </si>
  <si>
    <t>poznámka</t>
  </si>
  <si>
    <r>
      <t>výměra v m</t>
    </r>
    <r>
      <rPr>
        <b/>
        <sz val="11"/>
        <color theme="1"/>
        <rFont val="Calibri"/>
        <family val="2"/>
      </rPr>
      <t>²</t>
    </r>
  </si>
  <si>
    <t>chodby</t>
  </si>
  <si>
    <t>dlažba</t>
  </si>
  <si>
    <t>kancelář přízemí</t>
  </si>
  <si>
    <t xml:space="preserve">schodiště </t>
  </si>
  <si>
    <t>1WC, 1 pisoár, 2 umyvadla</t>
  </si>
  <si>
    <t>WC muži</t>
  </si>
  <si>
    <t>2 kanceláře</t>
  </si>
  <si>
    <t>pvc</t>
  </si>
  <si>
    <t>sociální zařízení</t>
  </si>
  <si>
    <t>chodby a schodiště</t>
  </si>
  <si>
    <t>2x dispečink</t>
  </si>
  <si>
    <t>vrátnice</t>
  </si>
  <si>
    <t>chodba a schodiště</t>
  </si>
  <si>
    <t xml:space="preserve">pvc </t>
  </si>
  <si>
    <t>chodba vstupní</t>
  </si>
  <si>
    <t>kuchyňka</t>
  </si>
  <si>
    <t>kuchyň přízemí</t>
  </si>
  <si>
    <t>dlažba, kámen</t>
  </si>
  <si>
    <t>6x kanceláře přízemí</t>
  </si>
  <si>
    <t>koberec</t>
  </si>
  <si>
    <t>plovoucí podlaha</t>
  </si>
  <si>
    <t>ředitelna podkroví</t>
  </si>
  <si>
    <t>6x kanceláře 1.patro</t>
  </si>
  <si>
    <t>schodiště podkroví</t>
  </si>
  <si>
    <t>kuchyň 1.patro</t>
  </si>
  <si>
    <t>2WC, 2 umyvadla</t>
  </si>
  <si>
    <t xml:space="preserve">chodba </t>
  </si>
  <si>
    <t>kanceláře</t>
  </si>
  <si>
    <t>denní místnost</t>
  </si>
  <si>
    <t>WC, umývárna</t>
  </si>
  <si>
    <t>chodba</t>
  </si>
  <si>
    <t>schodiště</t>
  </si>
  <si>
    <t>2x kancelář</t>
  </si>
  <si>
    <t>chodby, kuchyň, server</t>
  </si>
  <si>
    <t>kuchyň</t>
  </si>
  <si>
    <t>kuchyň podkroví</t>
  </si>
  <si>
    <t>kancelář</t>
  </si>
  <si>
    <t>14x kancelář</t>
  </si>
  <si>
    <t>1WC, 1 umyvadlo, 1 sprchový kout</t>
  </si>
  <si>
    <t>6x kancelář přízemí</t>
  </si>
  <si>
    <t>2 WC, 2 umyvadla</t>
  </si>
  <si>
    <t>3 WC, 3 umyvadla</t>
  </si>
  <si>
    <t>6WC, 8 umyvadel, 4 pisoár</t>
  </si>
  <si>
    <t>2WC, 3 umyvadla</t>
  </si>
  <si>
    <t>PODĚBRADY                                                 U Stadionu 986</t>
  </si>
  <si>
    <t>ČÁSLAV                                                Táborská 1666</t>
  </si>
  <si>
    <t>KOLÍN                                            Klejnarská 894</t>
  </si>
  <si>
    <t>ŘÍČANY                                          Žižkova 263</t>
  </si>
  <si>
    <t>ŘÍČANY                                          Podhrázská 105</t>
  </si>
  <si>
    <t>RAKOVNÍK                                         Otýlie Beníškové</t>
  </si>
  <si>
    <t>BENEŠOV                                                  Křižíkova 1351</t>
  </si>
  <si>
    <t>PŘÍBRAM                                                        Drásov 46</t>
  </si>
  <si>
    <t>MNICHOVO HRADIŠTĚ            Jiráskova 439</t>
  </si>
  <si>
    <t>rozměr oken</t>
  </si>
  <si>
    <t>počet kusů</t>
  </si>
  <si>
    <t>MĚLNÍK                                             Na Průhoně3320</t>
  </si>
  <si>
    <t>MĚLNÍK                                                     Na Průhoně 3320</t>
  </si>
  <si>
    <t>4x kancelář</t>
  </si>
  <si>
    <t xml:space="preserve">dhos.místnost </t>
  </si>
  <si>
    <t>2x kacelář</t>
  </si>
  <si>
    <t>kuchyňky</t>
  </si>
  <si>
    <t>8 kanceláře 1.patro</t>
  </si>
  <si>
    <t>0,80 x 1,10</t>
  </si>
  <si>
    <t>1,40 x 1,41</t>
  </si>
  <si>
    <t>1,10 x 1,40</t>
  </si>
  <si>
    <t>2,40 x 1,80</t>
  </si>
  <si>
    <t>1,80 x 1,40</t>
  </si>
  <si>
    <t>4,00 x 2,80</t>
  </si>
  <si>
    <t>0,80 x 1,20</t>
  </si>
  <si>
    <t>0,80 x 0,80</t>
  </si>
  <si>
    <t>1,70 x 1,40</t>
  </si>
  <si>
    <t>1,70 x 0,60</t>
  </si>
  <si>
    <t>1,30 x 0,80</t>
  </si>
  <si>
    <t>1,60 x 1,30</t>
  </si>
  <si>
    <t>0,80 x 0,60</t>
  </si>
  <si>
    <t>0,50 x 0,50</t>
  </si>
  <si>
    <t>1,50 x 1,50</t>
  </si>
  <si>
    <t>1,50 x 1,20</t>
  </si>
  <si>
    <t>1,50 x 0,80</t>
  </si>
  <si>
    <t>1,50 x 1,30</t>
  </si>
  <si>
    <t>1,80 x 1,50</t>
  </si>
  <si>
    <t>1,40 x 1,20</t>
  </si>
  <si>
    <t>1,75 x 1,50</t>
  </si>
  <si>
    <t>1,40 x 0,80</t>
  </si>
  <si>
    <t>1,40 x 0,60</t>
  </si>
  <si>
    <t>2,85 x 0,85</t>
  </si>
  <si>
    <t>2,00 x 1,60</t>
  </si>
  <si>
    <t>2,00 x 1,30</t>
  </si>
  <si>
    <t>1,40 x 1,30</t>
  </si>
  <si>
    <t>0,80 x 0,50</t>
  </si>
  <si>
    <r>
      <t>výměra m</t>
    </r>
    <r>
      <rPr>
        <b/>
        <sz val="11"/>
        <color theme="1"/>
        <rFont val="Calibri"/>
        <family val="2"/>
      </rPr>
      <t>²</t>
    </r>
  </si>
  <si>
    <t>různé rozměry</t>
  </si>
  <si>
    <t>dispečink -vrátnice</t>
  </si>
  <si>
    <t xml:space="preserve">hygienické potřeby </t>
  </si>
  <si>
    <t>množství</t>
  </si>
  <si>
    <t>papírové ručníky v roli, návin 150m, 2vrst. celulóza, 6rolí/bal</t>
  </si>
  <si>
    <t>toaletní papír standard, 2 vrst. Celulóza, 18 rolí/bal</t>
  </si>
  <si>
    <t>tekuté mýdlo premium s glycerinem 1l/bal</t>
  </si>
  <si>
    <t>neutralizační pisoárové kostky 1kg/bal</t>
  </si>
  <si>
    <t>wc závěsný deodorant kuličky 1ks/bal</t>
  </si>
  <si>
    <t>l</t>
  </si>
  <si>
    <t>tablety do myčky na nádobí 56ks/bal</t>
  </si>
  <si>
    <t>bal</t>
  </si>
  <si>
    <t>kg</t>
  </si>
  <si>
    <t>prostory úklidu</t>
  </si>
  <si>
    <t>cena bez DPH</t>
  </si>
  <si>
    <t>cena s DPH</t>
  </si>
  <si>
    <t xml:space="preserve">CENA CELKEM </t>
  </si>
  <si>
    <t>KLADNO                          Železárenská 1566</t>
  </si>
  <si>
    <t>1,55 x 0,70</t>
  </si>
  <si>
    <t>1,95 x 1,35</t>
  </si>
  <si>
    <t>0,60 x 0,85</t>
  </si>
  <si>
    <t>1,80 x 1,05</t>
  </si>
  <si>
    <t>1,95 x 0,95</t>
  </si>
  <si>
    <t>5x kancelář 1.patro</t>
  </si>
  <si>
    <t>3WC, 3 umyvadla, 1 pisoár, 1 sprchový kout</t>
  </si>
  <si>
    <t>2 kuchyň</t>
  </si>
  <si>
    <t>3x kancelář 2.patro</t>
  </si>
  <si>
    <t>1x kancelář</t>
  </si>
  <si>
    <t>cena za bal/l/kg/ks</t>
  </si>
  <si>
    <t xml:space="preserve">MNICHOVO HRADIŠTĚ                         Jiráskova 439         </t>
  </si>
  <si>
    <t>ČÁSLAV                     Táborská 1666</t>
  </si>
  <si>
    <t>KOLÍN                                Klejnarská 894</t>
  </si>
  <si>
    <t>KLADNO              Železárenská 1566</t>
  </si>
  <si>
    <t>RAKOVNÍK                Otýlie Beníškové</t>
  </si>
  <si>
    <t>kanceláře 1.patro, 2.patro</t>
  </si>
  <si>
    <t>MĚLNÍK                            Na Průhoně 3320</t>
  </si>
  <si>
    <t>cena celkem bez DPH</t>
  </si>
  <si>
    <t>cena celkem s DPH</t>
  </si>
  <si>
    <t>celkem</t>
  </si>
  <si>
    <r>
      <rPr>
        <b/>
        <sz val="11"/>
        <color theme="1"/>
        <rFont val="Calibri"/>
        <family val="2"/>
        <scheme val="minor"/>
      </rPr>
      <t>příloha č.3</t>
    </r>
    <r>
      <rPr>
        <sz val="11"/>
        <color theme="1"/>
        <rFont val="Calibri"/>
        <family val="2"/>
        <scheme val="minor"/>
      </rPr>
      <t xml:space="preserve">  dodávky hygieny</t>
    </r>
  </si>
  <si>
    <t>místo úklidu OKNA</t>
  </si>
  <si>
    <r>
      <rPr>
        <b/>
        <sz val="11"/>
        <color theme="1"/>
        <rFont val="Calibri"/>
        <family val="2"/>
        <scheme val="minor"/>
      </rPr>
      <t>příloha č.4</t>
    </r>
    <r>
      <rPr>
        <sz val="11"/>
        <color theme="1"/>
        <rFont val="Calibri"/>
        <family val="2"/>
        <scheme val="minor"/>
      </rPr>
      <t xml:space="preserve"> okna</t>
    </r>
  </si>
  <si>
    <r>
      <rPr>
        <b/>
        <sz val="11"/>
        <color theme="1"/>
        <rFont val="Calibri"/>
        <family val="2"/>
        <scheme val="minor"/>
      </rPr>
      <t>příloha č.1</t>
    </r>
    <r>
      <rPr>
        <sz val="11"/>
        <color theme="1"/>
        <rFont val="Calibri"/>
        <family val="2"/>
        <scheme val="minor"/>
      </rPr>
      <t xml:space="preserve"> prostory úklidu </t>
    </r>
  </si>
  <si>
    <t>2WC, 2 umyvadla, 1 pisoár</t>
  </si>
  <si>
    <t>zasedací místnost</t>
  </si>
  <si>
    <r>
      <rPr>
        <b/>
        <sz val="11"/>
        <color theme="1"/>
        <rFont val="Calibri"/>
        <family val="2"/>
        <scheme val="minor"/>
      </rPr>
      <t xml:space="preserve">příloha č.5 </t>
    </r>
    <r>
      <rPr>
        <sz val="11"/>
        <color theme="1"/>
        <rFont val="Calibri"/>
        <family val="2"/>
        <scheme val="minor"/>
      </rPr>
      <t xml:space="preserve"> čištění koberců </t>
    </r>
  </si>
  <si>
    <t>papírové ručníky "ZZ" (25x23), 2vrst. celulóza, 3000ks/bal</t>
  </si>
  <si>
    <t>s DPH</t>
  </si>
  <si>
    <t>bez DPH</t>
  </si>
  <si>
    <t>cena za mytí oken 1x dle přílohy č.4</t>
  </si>
  <si>
    <t>MĚSÍČNÍ cena úklidu dle přílohy č.2</t>
  </si>
  <si>
    <r>
      <t>cena za 1m</t>
    </r>
    <r>
      <rPr>
        <b/>
        <sz val="11"/>
        <color theme="1"/>
        <rFont val="Calibri"/>
        <family val="2"/>
      </rPr>
      <t>²</t>
    </r>
  </si>
  <si>
    <r>
      <t>cena za m</t>
    </r>
    <r>
      <rPr>
        <b/>
        <sz val="11"/>
        <color theme="1"/>
        <rFont val="Calibri"/>
        <family val="2"/>
      </rPr>
      <t>² bez DPH</t>
    </r>
  </si>
  <si>
    <t>cena celkem vč. DPH</t>
  </si>
  <si>
    <t>2 WC, 2 umyvadla, 1 sprch kout</t>
  </si>
  <si>
    <r>
      <rPr>
        <b/>
        <sz val="11"/>
        <color theme="1"/>
        <rFont val="Calibri"/>
        <family val="2"/>
        <scheme val="minor"/>
      </rPr>
      <t xml:space="preserve">příloha č.2 </t>
    </r>
    <r>
      <rPr>
        <sz val="11"/>
        <color theme="1"/>
        <rFont val="Calibri"/>
        <family val="2"/>
        <scheme val="minor"/>
      </rPr>
      <t xml:space="preserve"> přehled míst úklidu </t>
    </r>
  </si>
  <si>
    <t>cena úklidu za 1 ROK dle přílohy č.2</t>
  </si>
  <si>
    <t>dodávky hygienických potřeb za 1 ROK dle přílohy č.3</t>
  </si>
  <si>
    <t>cena za mytí oken 2xročně za 1 ROK dle přílohy č.4</t>
  </si>
  <si>
    <t>strojové mytí koberců mokrou cestou 1xročně za 1ROK dle přílohy č.5</t>
  </si>
  <si>
    <t>cena za 12M bez DPH</t>
  </si>
  <si>
    <t>cena za 12M s DPH</t>
  </si>
  <si>
    <t>počet bal/l/kg/ks za 12M</t>
  </si>
  <si>
    <t>toaletní papír jumbo, 2 vrst. Celulóza, 68% bělost, průměr 19, 6ks/bal</t>
  </si>
  <si>
    <t>tekuté mýdlo economy 5l/bal</t>
  </si>
  <si>
    <t>prostředek na mytí nádobí 1l/bal</t>
  </si>
  <si>
    <t xml:space="preserve">9 kancelář přízemí </t>
  </si>
  <si>
    <t>2x kuchyň</t>
  </si>
  <si>
    <t xml:space="preserve">10 kanceláří přízemí </t>
  </si>
  <si>
    <t>dispečink</t>
  </si>
  <si>
    <t>11 kanceláře 2.patro</t>
  </si>
  <si>
    <t>13x kanceláře (1kancel 1.patro, 12kancel 2.patro)</t>
  </si>
  <si>
    <t>6x kancelář</t>
  </si>
  <si>
    <t>1x dispečink</t>
  </si>
  <si>
    <t>9 kanceláře 1.patro</t>
  </si>
  <si>
    <t>10 kanceláře 2.patro</t>
  </si>
  <si>
    <t>2,10 x 1,80</t>
  </si>
  <si>
    <t>0,90 x 1,50</t>
  </si>
  <si>
    <t>2,10 x 2,50</t>
  </si>
  <si>
    <t>1</t>
  </si>
  <si>
    <t>2,40 x 1,75</t>
  </si>
  <si>
    <t>3</t>
  </si>
  <si>
    <t>2,10 x 1,50</t>
  </si>
  <si>
    <t>5</t>
  </si>
  <si>
    <t>1,00 x 2,00</t>
  </si>
  <si>
    <t>2</t>
  </si>
  <si>
    <t>7WC, 3 pisoáry, 6 umyvadel, 1 sprchový kout</t>
  </si>
  <si>
    <t>4WC, 3 umyvadla, 1 sprchový kout</t>
  </si>
  <si>
    <t>Aerosol osvěžovač vzduchu 300 ml</t>
  </si>
  <si>
    <t>ks</t>
  </si>
  <si>
    <t>cena celkem za úklid, hygienu, mytí oken, čištění koberců celkem za 12M bez DPH</t>
  </si>
  <si>
    <t>12M s DPH</t>
  </si>
  <si>
    <t>24M bez DPH</t>
  </si>
  <si>
    <t>24M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</si>
</sst>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8" xfId="0" applyBorder="1" applyAlignment="1">
      <alignment horizontal="center"/>
    </xf>
    <xf numFmtId="0" fontId="0" fillId="4" borderId="1" xfId="0" applyFill="1" applyBorder="1"/>
    <xf numFmtId="0" fontId="0" fillId="5" borderId="8" xfId="0" applyFill="1" applyBorder="1"/>
    <xf numFmtId="0" fontId="0" fillId="5" borderId="10" xfId="0" applyFill="1" applyBorder="1"/>
    <xf numFmtId="0" fontId="0" fillId="5" borderId="1" xfId="0" applyFill="1" applyBorder="1"/>
    <xf numFmtId="0" fontId="0" fillId="5" borderId="11" xfId="0" applyFill="1" applyBorder="1"/>
    <xf numFmtId="0" fontId="0" fillId="6" borderId="9" xfId="0" applyFill="1" applyBorder="1"/>
    <xf numFmtId="0" fontId="0" fillId="6" borderId="8" xfId="0" applyFill="1" applyBorder="1"/>
    <xf numFmtId="0" fontId="0" fillId="6" borderId="1" xfId="0" applyFill="1" applyBorder="1"/>
    <xf numFmtId="0" fontId="0" fillId="6" borderId="11" xfId="0" applyFill="1" applyBorder="1"/>
    <xf numFmtId="0" fontId="0" fillId="6" borderId="10" xfId="0" applyFill="1" applyBorder="1"/>
    <xf numFmtId="0" fontId="0" fillId="7" borderId="1" xfId="0" applyFill="1" applyBorder="1"/>
    <xf numFmtId="0" fontId="4" fillId="3" borderId="3" xfId="0" applyFont="1" applyFill="1" applyBorder="1"/>
    <xf numFmtId="0" fontId="0" fillId="3" borderId="6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2" xfId="0" applyFill="1" applyBorder="1"/>
    <xf numFmtId="0" fontId="0" fillId="7" borderId="10" xfId="0" applyFill="1" applyBorder="1"/>
    <xf numFmtId="0" fontId="0" fillId="3" borderId="0" xfId="0" applyFill="1"/>
    <xf numFmtId="2" fontId="0" fillId="0" borderId="0" xfId="0" applyNumberFormat="1"/>
    <xf numFmtId="0" fontId="0" fillId="0" borderId="12" xfId="0" applyBorder="1"/>
    <xf numFmtId="0" fontId="2" fillId="8" borderId="14" xfId="0" applyFont="1" applyFill="1" applyBorder="1" applyAlignment="1">
      <alignment horizontal="center" vertical="center"/>
    </xf>
    <xf numFmtId="0" fontId="5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7" borderId="11" xfId="0" applyFill="1" applyBorder="1"/>
    <xf numFmtId="2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vertical="center"/>
    </xf>
    <xf numFmtId="0" fontId="2" fillId="8" borderId="23" xfId="0" applyFont="1" applyFill="1" applyBorder="1" applyAlignment="1">
      <alignment vertical="center" wrapText="1"/>
    </xf>
    <xf numFmtId="0" fontId="6" fillId="0" borderId="0" xfId="0" applyFont="1"/>
    <xf numFmtId="0" fontId="2" fillId="8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8" xfId="0" applyFont="1" applyBorder="1"/>
    <xf numFmtId="0" fontId="2" fillId="0" borderId="29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Font="1" applyBorder="1"/>
    <xf numFmtId="0" fontId="2" fillId="2" borderId="2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4" fontId="0" fillId="0" borderId="8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4" fontId="5" fillId="0" borderId="1" xfId="0" applyNumberFormat="1" applyFont="1" applyBorder="1"/>
    <xf numFmtId="4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 wrapText="1"/>
    </xf>
    <xf numFmtId="4" fontId="0" fillId="10" borderId="1" xfId="0" applyNumberFormat="1" applyFill="1" applyBorder="1"/>
    <xf numFmtId="4" fontId="0" fillId="10" borderId="8" xfId="0" applyNumberFormat="1" applyFill="1" applyBorder="1"/>
    <xf numFmtId="4" fontId="5" fillId="0" borderId="8" xfId="0" applyNumberFormat="1" applyFon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11" xfId="0" applyNumberFormat="1" applyBorder="1" applyAlignment="1">
      <alignment horizontal="center" vertical="center"/>
    </xf>
    <xf numFmtId="4" fontId="0" fillId="10" borderId="11" xfId="0" applyNumberFormat="1" applyFill="1" applyBorder="1"/>
    <xf numFmtId="4" fontId="5" fillId="0" borderId="11" xfId="0" applyNumberFormat="1" applyFont="1" applyBorder="1"/>
    <xf numFmtId="4" fontId="0" fillId="0" borderId="4" xfId="0" applyNumberFormat="1" applyBorder="1"/>
    <xf numFmtId="4" fontId="0" fillId="3" borderId="11" xfId="0" applyNumberForma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10" borderId="9" xfId="0" applyNumberFormat="1" applyFill="1" applyBorder="1"/>
    <xf numFmtId="4" fontId="5" fillId="0" borderId="9" xfId="0" applyNumberFormat="1" applyFont="1" applyBorder="1"/>
    <xf numFmtId="4" fontId="0" fillId="0" borderId="5" xfId="0" applyNumberFormat="1" applyBorder="1"/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3" borderId="8" xfId="0" applyNumberFormat="1" applyFill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/>
    </xf>
    <xf numFmtId="4" fontId="0" fillId="0" borderId="12" xfId="0" applyNumberFormat="1" applyBorder="1"/>
    <xf numFmtId="4" fontId="6" fillId="0" borderId="12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2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wrapText="1"/>
    </xf>
    <xf numFmtId="164" fontId="2" fillId="0" borderId="1" xfId="0" applyNumberFormat="1" applyFont="1" applyBorder="1"/>
    <xf numFmtId="164" fontId="2" fillId="10" borderId="1" xfId="0" applyNumberFormat="1" applyFont="1" applyFill="1" applyBorder="1"/>
    <xf numFmtId="164" fontId="2" fillId="11" borderId="1" xfId="0" applyNumberFormat="1" applyFont="1" applyFill="1" applyBorder="1"/>
    <xf numFmtId="164" fontId="2" fillId="11" borderId="0" xfId="0" applyNumberFormat="1" applyFont="1" applyFill="1"/>
    <xf numFmtId="164" fontId="2" fillId="11" borderId="0" xfId="0" applyNumberFormat="1" applyFont="1" applyFill="1" applyAlignment="1">
      <alignment wrapText="1"/>
    </xf>
    <xf numFmtId="4" fontId="0" fillId="3" borderId="1" xfId="0" applyNumberFormat="1" applyFill="1" applyBorder="1"/>
    <xf numFmtId="4" fontId="0" fillId="10" borderId="1" xfId="0" applyNumberFormat="1" applyFill="1" applyBorder="1" applyAlignment="1">
      <alignment horizontal="right"/>
    </xf>
    <xf numFmtId="4" fontId="4" fillId="10" borderId="1" xfId="0" applyNumberFormat="1" applyFont="1" applyFill="1" applyBorder="1"/>
    <xf numFmtId="0" fontId="2" fillId="2" borderId="33" xfId="0" applyFont="1" applyFill="1" applyBorder="1" applyAlignment="1">
      <alignment horizontal="center" wrapText="1"/>
    </xf>
    <xf numFmtId="4" fontId="0" fillId="10" borderId="34" xfId="0" applyNumberFormat="1" applyFill="1" applyBorder="1"/>
    <xf numFmtId="4" fontId="0" fillId="3" borderId="34" xfId="0" applyNumberFormat="1" applyFill="1" applyBorder="1"/>
    <xf numFmtId="0" fontId="2" fillId="8" borderId="26" xfId="0" applyFont="1" applyFill="1" applyBorder="1" applyAlignment="1">
      <alignment vertical="center" wrapText="1"/>
    </xf>
    <xf numFmtId="4" fontId="0" fillId="0" borderId="23" xfId="0" applyNumberFormat="1" applyBorder="1" applyAlignment="1">
      <alignment horizontal="center"/>
    </xf>
    <xf numFmtId="0" fontId="2" fillId="8" borderId="35" xfId="0" applyFont="1" applyFill="1" applyBorder="1" applyAlignment="1">
      <alignment horizontal="left" vertical="center" wrapText="1"/>
    </xf>
    <xf numFmtId="2" fontId="0" fillId="0" borderId="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0" fontId="2" fillId="0" borderId="39" xfId="0" applyFont="1" applyBorder="1"/>
    <xf numFmtId="0" fontId="0" fillId="0" borderId="40" xfId="0" applyBorder="1"/>
    <xf numFmtId="4" fontId="0" fillId="0" borderId="40" xfId="0" applyNumberFormat="1" applyBorder="1"/>
    <xf numFmtId="4" fontId="2" fillId="0" borderId="39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10" borderId="22" xfId="0" applyNumberForma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10" borderId="42" xfId="0" applyNumberFormat="1" applyFill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0" fontId="2" fillId="9" borderId="20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10" borderId="43" xfId="0" applyNumberFormat="1" applyFill="1" applyBorder="1"/>
    <xf numFmtId="4" fontId="0" fillId="3" borderId="43" xfId="0" applyNumberFormat="1" applyFill="1" applyBorder="1"/>
    <xf numFmtId="4" fontId="0" fillId="3" borderId="11" xfId="0" applyNumberFormat="1" applyFill="1" applyBorder="1"/>
    <xf numFmtId="0" fontId="0" fillId="5" borderId="9" xfId="0" applyFill="1" applyBorder="1"/>
    <xf numFmtId="4" fontId="0" fillId="10" borderId="44" xfId="0" applyNumberFormat="1" applyFill="1" applyBorder="1"/>
    <xf numFmtId="4" fontId="0" fillId="3" borderId="44" xfId="0" applyNumberFormat="1" applyFill="1" applyBorder="1"/>
    <xf numFmtId="0" fontId="0" fillId="0" borderId="45" xfId="0" applyBorder="1"/>
    <xf numFmtId="0" fontId="0" fillId="0" borderId="1" xfId="0" applyBorder="1" applyAlignment="1">
      <alignment horizontal="center"/>
    </xf>
    <xf numFmtId="4" fontId="0" fillId="10" borderId="46" xfId="0" applyNumberFormat="1" applyFill="1" applyBorder="1"/>
    <xf numFmtId="4" fontId="0" fillId="3" borderId="46" xfId="0" applyNumberFormat="1" applyFill="1" applyBorder="1"/>
    <xf numFmtId="4" fontId="0" fillId="10" borderId="41" xfId="0" applyNumberFormat="1" applyFill="1" applyBorder="1"/>
    <xf numFmtId="4" fontId="0" fillId="3" borderId="41" xfId="0" applyNumberFormat="1" applyFill="1" applyBorder="1"/>
    <xf numFmtId="4" fontId="0" fillId="10" borderId="47" xfId="0" applyNumberFormat="1" applyFill="1" applyBorder="1"/>
    <xf numFmtId="4" fontId="0" fillId="3" borderId="47" xfId="0" applyNumberFormat="1" applyFill="1" applyBorder="1"/>
    <xf numFmtId="0" fontId="0" fillId="3" borderId="5" xfId="0" applyFill="1" applyBorder="1"/>
    <xf numFmtId="2" fontId="0" fillId="3" borderId="11" xfId="0" applyNumberForma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5" borderId="48" xfId="0" applyFill="1" applyBorder="1"/>
    <xf numFmtId="0" fontId="0" fillId="3" borderId="36" xfId="0" applyFill="1" applyBorder="1"/>
    <xf numFmtId="0" fontId="2" fillId="3" borderId="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17" xfId="0" applyFill="1" applyBorder="1"/>
    <xf numFmtId="0" fontId="2" fillId="2" borderId="35" xfId="0" applyFont="1" applyFill="1" applyBorder="1" applyAlignment="1">
      <alignment horizontal="center" vertical="center"/>
    </xf>
    <xf numFmtId="0" fontId="0" fillId="12" borderId="1" xfId="0" applyFill="1" applyBorder="1"/>
    <xf numFmtId="0" fontId="0" fillId="12" borderId="10" xfId="0" applyFill="1" applyBorder="1"/>
    <xf numFmtId="0" fontId="0" fillId="12" borderId="9" xfId="0" applyFill="1" applyBorder="1"/>
    <xf numFmtId="0" fontId="0" fillId="12" borderId="11" xfId="0" applyFill="1" applyBorder="1"/>
    <xf numFmtId="0" fontId="4" fillId="12" borderId="9" xfId="0" applyFont="1" applyFill="1" applyBorder="1"/>
    <xf numFmtId="0" fontId="0" fillId="12" borderId="8" xfId="0" applyFill="1" applyBorder="1"/>
    <xf numFmtId="4" fontId="0" fillId="10" borderId="50" xfId="0" applyNumberFormat="1" applyFill="1" applyBorder="1"/>
    <xf numFmtId="4" fontId="0" fillId="3" borderId="50" xfId="0" applyNumberFormat="1" applyFill="1" applyBorder="1"/>
    <xf numFmtId="4" fontId="0" fillId="3" borderId="9" xfId="0" applyNumberFormat="1" applyFill="1" applyBorder="1"/>
    <xf numFmtId="0" fontId="0" fillId="0" borderId="30" xfId="0" applyFill="1" applyBorder="1"/>
    <xf numFmtId="2" fontId="0" fillId="0" borderId="8" xfId="0" applyNumberFormat="1" applyFill="1" applyBorder="1" applyAlignment="1">
      <alignment horizontal="center" vertical="center"/>
    </xf>
    <xf numFmtId="49" fontId="0" fillId="0" borderId="0" xfId="0" applyNumberFormat="1"/>
    <xf numFmtId="49" fontId="2" fillId="2" borderId="23" xfId="0" applyNumberFormat="1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5" xfId="0" applyFill="1" applyBorder="1"/>
    <xf numFmtId="0" fontId="0" fillId="0" borderId="16" xfId="0" applyFill="1" applyBorder="1" applyAlignment="1">
      <alignment/>
    </xf>
    <xf numFmtId="2" fontId="0" fillId="0" borderId="10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7" xfId="0" applyFill="1" applyBorder="1"/>
    <xf numFmtId="2" fontId="0" fillId="0" borderId="1" xfId="0" applyNumberFormat="1" applyFill="1" applyBorder="1" applyAlignment="1">
      <alignment horizontal="center" vertical="center"/>
    </xf>
    <xf numFmtId="0" fontId="0" fillId="0" borderId="16" xfId="0" applyFill="1" applyBorder="1"/>
    <xf numFmtId="2" fontId="0" fillId="0" borderId="9" xfId="0" applyNumberFormat="1" applyFill="1" applyBorder="1" applyAlignment="1">
      <alignment horizontal="center" vertical="center"/>
    </xf>
    <xf numFmtId="49" fontId="0" fillId="10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7" fillId="11" borderId="0" xfId="0" applyFont="1" applyFill="1"/>
    <xf numFmtId="164" fontId="7" fillId="11" borderId="0" xfId="0" applyNumberFormat="1" applyFont="1" applyFill="1"/>
    <xf numFmtId="0" fontId="2" fillId="8" borderId="51" xfId="0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 horizontal="center" vertical="center" wrapText="1"/>
    </xf>
    <xf numFmtId="4" fontId="0" fillId="1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" fillId="9" borderId="53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55" xfId="0" applyBorder="1" applyAlignment="1">
      <alignment vertical="center"/>
    </xf>
    <xf numFmtId="0" fontId="0" fillId="0" borderId="54" xfId="0" applyBorder="1" applyAlignment="1">
      <alignment vertical="center"/>
    </xf>
    <xf numFmtId="4" fontId="0" fillId="0" borderId="12" xfId="0" applyNumberFormat="1" applyBorder="1" applyAlignment="1">
      <alignment horizontal="center"/>
    </xf>
    <xf numFmtId="0" fontId="2" fillId="9" borderId="21" xfId="0" applyFont="1" applyFill="1" applyBorder="1" applyAlignment="1">
      <alignment horizontal="center" vertical="center" wrapText="1"/>
    </xf>
    <xf numFmtId="0" fontId="2" fillId="9" borderId="56" xfId="0" applyFont="1" applyFill="1" applyBorder="1" applyAlignment="1">
      <alignment horizontal="center" vertical="center" wrapText="1"/>
    </xf>
    <xf numFmtId="0" fontId="2" fillId="9" borderId="57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68</xdr:row>
      <xdr:rowOff>180975</xdr:rowOff>
    </xdr:from>
    <xdr:ext cx="0" cy="171450"/>
    <xdr:sp macro="" textlink="">
      <xdr:nvSpPr>
        <xdr:cNvPr id="2" name="TextovéPole 1"/>
        <xdr:cNvSpPr txBox="1"/>
      </xdr:nvSpPr>
      <xdr:spPr>
        <a:xfrm>
          <a:off x="10258425" y="1345882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20"/>
  <sheetViews>
    <sheetView workbookViewId="0" topLeftCell="B1">
      <selection activeCell="G19" sqref="G19"/>
    </sheetView>
  </sheetViews>
  <sheetFormatPr defaultColWidth="9.140625" defaultRowHeight="15"/>
  <cols>
    <col min="2" max="2" width="19.140625" style="0" customWidth="1"/>
    <col min="3" max="3" width="14.140625" style="0" customWidth="1"/>
    <col min="4" max="4" width="12.7109375" style="0" customWidth="1"/>
    <col min="5" max="5" width="14.00390625" style="0" bestFit="1" customWidth="1"/>
    <col min="6" max="6" width="15.421875" style="0" customWidth="1"/>
    <col min="7" max="7" width="14.28125" style="0" customWidth="1"/>
    <col min="8" max="8" width="15.7109375" style="0" customWidth="1"/>
    <col min="9" max="9" width="13.57421875" style="0" customWidth="1"/>
    <col min="10" max="13" width="12.7109375" style="0" customWidth="1"/>
  </cols>
  <sheetData>
    <row r="1" ht="15.75" thickBot="1">
      <c r="B1" t="s">
        <v>138</v>
      </c>
    </row>
    <row r="2" ht="0.6" hidden="1" thickBot="1"/>
    <row r="3" spans="2:13" ht="43.15" customHeight="1" thickBot="1">
      <c r="B3" s="214" t="s">
        <v>109</v>
      </c>
      <c r="C3" s="216" t="s">
        <v>146</v>
      </c>
      <c r="D3" s="211"/>
      <c r="E3" s="216" t="s">
        <v>152</v>
      </c>
      <c r="F3" s="211"/>
      <c r="G3" s="210" t="s">
        <v>153</v>
      </c>
      <c r="H3" s="211"/>
      <c r="I3" s="67" t="s">
        <v>145</v>
      </c>
      <c r="J3" s="210" t="s">
        <v>154</v>
      </c>
      <c r="K3" s="211"/>
      <c r="L3" s="210" t="s">
        <v>155</v>
      </c>
      <c r="M3" s="211"/>
    </row>
    <row r="4" spans="2:13" ht="21.6" customHeight="1" thickBot="1">
      <c r="B4" s="215"/>
      <c r="C4" s="68" t="s">
        <v>110</v>
      </c>
      <c r="D4" s="68" t="s">
        <v>111</v>
      </c>
      <c r="E4" s="68" t="s">
        <v>144</v>
      </c>
      <c r="F4" s="68" t="s">
        <v>143</v>
      </c>
      <c r="G4" s="68" t="s">
        <v>110</v>
      </c>
      <c r="H4" s="46" t="s">
        <v>111</v>
      </c>
      <c r="I4" s="68" t="s">
        <v>110</v>
      </c>
      <c r="J4" s="47" t="s">
        <v>110</v>
      </c>
      <c r="K4" s="68" t="s">
        <v>111</v>
      </c>
      <c r="L4" s="68" t="s">
        <v>110</v>
      </c>
      <c r="M4" s="47" t="s">
        <v>111</v>
      </c>
    </row>
    <row r="5" spans="2:13" ht="40.15" customHeight="1">
      <c r="B5" s="106" t="s">
        <v>50</v>
      </c>
      <c r="C5" s="84"/>
      <c r="D5" s="69"/>
      <c r="E5" s="69"/>
      <c r="F5" s="69"/>
      <c r="G5" s="212"/>
      <c r="H5" s="213"/>
      <c r="I5" s="116"/>
      <c r="J5" s="115"/>
      <c r="K5" s="69"/>
      <c r="L5" s="117"/>
      <c r="M5" s="69"/>
    </row>
    <row r="6" spans="2:13" ht="40.15" customHeight="1">
      <c r="B6" s="107" t="s">
        <v>51</v>
      </c>
      <c r="C6" s="84"/>
      <c r="D6" s="69"/>
      <c r="E6" s="69"/>
      <c r="F6" s="69"/>
      <c r="G6" s="212"/>
      <c r="H6" s="213"/>
      <c r="I6" s="116"/>
      <c r="J6" s="115"/>
      <c r="K6" s="69"/>
      <c r="L6" s="84"/>
      <c r="M6" s="69"/>
    </row>
    <row r="7" spans="2:13" ht="40.15" customHeight="1">
      <c r="B7" s="107" t="s">
        <v>49</v>
      </c>
      <c r="C7" s="84"/>
      <c r="D7" s="69"/>
      <c r="E7" s="69"/>
      <c r="F7" s="69"/>
      <c r="G7" s="212"/>
      <c r="H7" s="213"/>
      <c r="I7" s="116"/>
      <c r="J7" s="115"/>
      <c r="K7" s="69"/>
      <c r="L7" s="206"/>
      <c r="M7" s="207"/>
    </row>
    <row r="8" spans="2:13" ht="40.15" customHeight="1">
      <c r="B8" s="107" t="s">
        <v>52</v>
      </c>
      <c r="C8" s="84"/>
      <c r="D8" s="69"/>
      <c r="E8" s="69"/>
      <c r="F8" s="69"/>
      <c r="G8" s="212"/>
      <c r="H8" s="213"/>
      <c r="I8" s="116"/>
      <c r="J8" s="115"/>
      <c r="K8" s="69"/>
      <c r="L8" s="84"/>
      <c r="M8" s="69"/>
    </row>
    <row r="9" spans="2:13" ht="40.15" customHeight="1">
      <c r="B9" s="107" t="s">
        <v>53</v>
      </c>
      <c r="C9" s="84"/>
      <c r="D9" s="69"/>
      <c r="E9" s="69"/>
      <c r="F9" s="69"/>
      <c r="G9" s="212"/>
      <c r="H9" s="213"/>
      <c r="I9" s="116"/>
      <c r="J9" s="115"/>
      <c r="K9" s="69"/>
      <c r="L9" s="84"/>
      <c r="M9" s="69"/>
    </row>
    <row r="10" spans="2:13" ht="40.15" customHeight="1">
      <c r="B10" s="107" t="s">
        <v>113</v>
      </c>
      <c r="C10" s="84"/>
      <c r="D10" s="69"/>
      <c r="E10" s="69"/>
      <c r="F10" s="69"/>
      <c r="G10" s="212"/>
      <c r="H10" s="213"/>
      <c r="I10" s="116"/>
      <c r="J10" s="115"/>
      <c r="K10" s="69"/>
      <c r="L10" s="84"/>
      <c r="M10" s="69"/>
    </row>
    <row r="11" spans="2:13" ht="40.15" customHeight="1">
      <c r="B11" s="107" t="s">
        <v>54</v>
      </c>
      <c r="C11" s="84"/>
      <c r="D11" s="69"/>
      <c r="E11" s="69"/>
      <c r="F11" s="69"/>
      <c r="G11" s="212"/>
      <c r="H11" s="213"/>
      <c r="I11" s="116"/>
      <c r="J11" s="115"/>
      <c r="K11" s="69"/>
      <c r="L11" s="84"/>
      <c r="M11" s="69"/>
    </row>
    <row r="12" spans="2:13" ht="40.15" customHeight="1">
      <c r="B12" s="107" t="s">
        <v>55</v>
      </c>
      <c r="C12" s="84"/>
      <c r="D12" s="69"/>
      <c r="E12" s="69"/>
      <c r="F12" s="69"/>
      <c r="G12" s="212"/>
      <c r="H12" s="213"/>
      <c r="I12" s="116"/>
      <c r="J12" s="115"/>
      <c r="K12" s="69"/>
      <c r="L12" s="116"/>
      <c r="M12" s="70"/>
    </row>
    <row r="13" spans="2:13" ht="40.15" customHeight="1">
      <c r="B13" s="107" t="s">
        <v>56</v>
      </c>
      <c r="C13" s="84"/>
      <c r="D13" s="69"/>
      <c r="E13" s="69"/>
      <c r="F13" s="69"/>
      <c r="G13" s="212"/>
      <c r="H13" s="213"/>
      <c r="I13" s="116"/>
      <c r="J13" s="115"/>
      <c r="K13" s="71"/>
      <c r="L13" s="116"/>
      <c r="M13" s="70"/>
    </row>
    <row r="14" spans="2:13" ht="43.9" customHeight="1">
      <c r="B14" s="107" t="s">
        <v>57</v>
      </c>
      <c r="C14" s="84"/>
      <c r="D14" s="69"/>
      <c r="E14" s="69"/>
      <c r="F14" s="69"/>
      <c r="G14" s="212"/>
      <c r="H14" s="213"/>
      <c r="I14" s="116"/>
      <c r="J14" s="115"/>
      <c r="K14" s="69"/>
      <c r="L14" s="84"/>
      <c r="M14" s="69"/>
    </row>
    <row r="15" spans="2:13" ht="40.15" customHeight="1" thickBot="1">
      <c r="B15" s="108" t="s">
        <v>61</v>
      </c>
      <c r="C15" s="84"/>
      <c r="D15" s="69"/>
      <c r="E15" s="69"/>
      <c r="F15" s="69"/>
      <c r="G15" s="212"/>
      <c r="H15" s="213"/>
      <c r="I15" s="116"/>
      <c r="J15" s="115"/>
      <c r="K15" s="69"/>
      <c r="L15" s="84"/>
      <c r="M15" s="69"/>
    </row>
    <row r="16" spans="2:13" ht="48.6" customHeight="1" thickBot="1">
      <c r="B16" s="109" t="s">
        <v>112</v>
      </c>
      <c r="C16" s="111">
        <f>SUM(C5:C15)</f>
        <v>0</v>
      </c>
      <c r="D16" s="110">
        <f>SUM(D5:D15)</f>
        <v>0</v>
      </c>
      <c r="E16" s="112">
        <f>SUM(E5:E15)</f>
        <v>0</v>
      </c>
      <c r="F16" s="110">
        <f>SUM(F5:F15)</f>
        <v>0</v>
      </c>
      <c r="G16" s="112">
        <f>SUM(G5)</f>
        <v>0</v>
      </c>
      <c r="H16" s="110">
        <f>G16*1.21</f>
        <v>0</v>
      </c>
      <c r="I16" s="110">
        <f aca="true" t="shared" si="0" ref="I16:M16">SUM(I5:I15)</f>
        <v>0</v>
      </c>
      <c r="J16" s="112">
        <f t="shared" si="0"/>
        <v>0</v>
      </c>
      <c r="K16" s="110">
        <f t="shared" si="0"/>
        <v>0</v>
      </c>
      <c r="L16" s="112">
        <f t="shared" si="0"/>
        <v>0</v>
      </c>
      <c r="M16" s="110">
        <f t="shared" si="0"/>
        <v>0</v>
      </c>
    </row>
    <row r="17" spans="2:12" ht="93" customHeight="1">
      <c r="B17" s="114" t="s">
        <v>186</v>
      </c>
      <c r="C17" s="113">
        <f>SUM(E16+G16+J16+L16)</f>
        <v>0</v>
      </c>
      <c r="E17" s="35"/>
      <c r="F17" s="35"/>
      <c r="G17" s="35"/>
      <c r="H17" s="35"/>
      <c r="I17" s="35"/>
      <c r="J17" s="35"/>
      <c r="K17" s="35"/>
      <c r="L17" s="35"/>
    </row>
    <row r="18" spans="2:3" ht="15">
      <c r="B18" s="208" t="s">
        <v>187</v>
      </c>
      <c r="C18" s="209">
        <f>C17*1.21</f>
        <v>0</v>
      </c>
    </row>
    <row r="19" spans="2:3" ht="15">
      <c r="B19" s="208" t="s">
        <v>188</v>
      </c>
      <c r="C19" s="209">
        <f>C17*2</f>
        <v>0</v>
      </c>
    </row>
    <row r="20" spans="2:3" ht="15">
      <c r="B20" s="208" t="s">
        <v>189</v>
      </c>
      <c r="C20" s="209">
        <f>C19*1.21</f>
        <v>0</v>
      </c>
    </row>
  </sheetData>
  <mergeCells count="8">
    <mergeCell ref="J3:K3"/>
    <mergeCell ref="L3:M3"/>
    <mergeCell ref="G5:G15"/>
    <mergeCell ref="H5:H15"/>
    <mergeCell ref="B3:B4"/>
    <mergeCell ref="C3:D3"/>
    <mergeCell ref="E3:F3"/>
    <mergeCell ref="G3:H3"/>
  </mergeCells>
  <printOptions/>
  <pageMargins left="0.7" right="0.7" top="0.787401575" bottom="0.7874015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78"/>
  <sheetViews>
    <sheetView workbookViewId="0" topLeftCell="A1">
      <selection activeCell="F4" sqref="F4:F75"/>
    </sheetView>
  </sheetViews>
  <sheetFormatPr defaultColWidth="9.140625" defaultRowHeight="15"/>
  <cols>
    <col min="1" max="1" width="3.8515625" style="0" customWidth="1"/>
    <col min="2" max="2" width="20.7109375" style="0" customWidth="1"/>
    <col min="3" max="3" width="28.421875" style="0" customWidth="1"/>
    <col min="4" max="4" width="21.7109375" style="0" customWidth="1"/>
    <col min="5" max="5" width="19.421875" style="0" bestFit="1" customWidth="1"/>
    <col min="6" max="8" width="19.421875" style="0" customWidth="1"/>
    <col min="9" max="9" width="40.140625" style="0" customWidth="1"/>
    <col min="10" max="10" width="25.8515625" style="0" customWidth="1"/>
  </cols>
  <sheetData>
    <row r="1" ht="15">
      <c r="B1" t="s">
        <v>151</v>
      </c>
    </row>
    <row r="2" spans="5:8" ht="15.75" thickBot="1">
      <c r="E2" s="39"/>
      <c r="F2" s="39"/>
      <c r="G2" s="39"/>
      <c r="H2" s="39"/>
    </row>
    <row r="3" spans="2:9" ht="33.6" customHeight="1" thickBot="1">
      <c r="B3" s="166" t="s">
        <v>0</v>
      </c>
      <c r="C3" s="163" t="s">
        <v>1</v>
      </c>
      <c r="D3" s="13" t="s">
        <v>4</v>
      </c>
      <c r="E3" s="14" t="s">
        <v>2</v>
      </c>
      <c r="F3" s="118" t="s">
        <v>148</v>
      </c>
      <c r="G3" s="118" t="s">
        <v>132</v>
      </c>
      <c r="H3" s="118" t="s">
        <v>149</v>
      </c>
      <c r="I3" s="15" t="s">
        <v>3</v>
      </c>
    </row>
    <row r="4" spans="2:9" ht="15">
      <c r="B4" s="221" t="s">
        <v>50</v>
      </c>
      <c r="C4" s="149" t="s">
        <v>5</v>
      </c>
      <c r="D4" s="11">
        <v>50.06</v>
      </c>
      <c r="E4" s="20" t="s">
        <v>6</v>
      </c>
      <c r="F4" s="119"/>
      <c r="G4" s="120">
        <f>D4*F4</f>
        <v>0</v>
      </c>
      <c r="H4" s="120">
        <f>G4*1.21</f>
        <v>0</v>
      </c>
      <c r="I4" s="6"/>
    </row>
    <row r="5" spans="2:9" ht="15">
      <c r="B5" s="221"/>
      <c r="C5" s="217" t="s">
        <v>7</v>
      </c>
      <c r="D5" s="11">
        <v>14.65</v>
      </c>
      <c r="E5" s="168" t="s">
        <v>24</v>
      </c>
      <c r="F5" s="119"/>
      <c r="G5" s="120">
        <f aca="true" t="shared" si="0" ref="G5:G68">D5*F5</f>
        <v>0</v>
      </c>
      <c r="H5" s="120">
        <f aca="true" t="shared" si="1" ref="H5:H68">G5*1.21</f>
        <v>0</v>
      </c>
      <c r="I5" s="6"/>
    </row>
    <row r="6" spans="2:9" ht="15">
      <c r="B6" s="221"/>
      <c r="C6" s="218"/>
      <c r="D6" s="9">
        <v>10</v>
      </c>
      <c r="E6" s="21" t="s">
        <v>6</v>
      </c>
      <c r="F6" s="119"/>
      <c r="G6" s="120">
        <f t="shared" si="0"/>
        <v>0</v>
      </c>
      <c r="H6" s="120">
        <f t="shared" si="1"/>
        <v>0</v>
      </c>
      <c r="I6" s="29"/>
    </row>
    <row r="7" spans="2:11" ht="15">
      <c r="B7" s="221"/>
      <c r="C7" s="7" t="s">
        <v>8</v>
      </c>
      <c r="D7" s="9">
        <v>9.6</v>
      </c>
      <c r="E7" s="21" t="s">
        <v>6</v>
      </c>
      <c r="F7" s="119"/>
      <c r="G7" s="120">
        <f t="shared" si="0"/>
        <v>0</v>
      </c>
      <c r="H7" s="120">
        <f t="shared" si="1"/>
        <v>0</v>
      </c>
      <c r="I7" s="3"/>
      <c r="K7" s="142">
        <f>G4+G5+G6+G7+G8+G9</f>
        <v>0</v>
      </c>
    </row>
    <row r="8" spans="2:9" ht="15">
      <c r="B8" s="221"/>
      <c r="C8" s="7" t="s">
        <v>10</v>
      </c>
      <c r="D8" s="9">
        <v>6.76</v>
      </c>
      <c r="E8" s="21" t="s">
        <v>6</v>
      </c>
      <c r="F8" s="119"/>
      <c r="G8" s="120">
        <f t="shared" si="0"/>
        <v>0</v>
      </c>
      <c r="H8" s="120">
        <f t="shared" si="1"/>
        <v>0</v>
      </c>
      <c r="I8" s="3" t="s">
        <v>9</v>
      </c>
    </row>
    <row r="9" spans="2:11" ht="15.75" thickBot="1">
      <c r="B9" s="221"/>
      <c r="C9" s="41" t="s">
        <v>11</v>
      </c>
      <c r="D9" s="10">
        <v>36.07</v>
      </c>
      <c r="E9" s="23" t="s">
        <v>12</v>
      </c>
      <c r="F9" s="143"/>
      <c r="G9" s="144">
        <f t="shared" si="0"/>
        <v>0</v>
      </c>
      <c r="H9" s="145">
        <f t="shared" si="1"/>
        <v>0</v>
      </c>
      <c r="I9" s="5"/>
      <c r="J9" s="142"/>
      <c r="K9" s="142"/>
    </row>
    <row r="10" spans="2:9" ht="15">
      <c r="B10" s="222" t="s">
        <v>51</v>
      </c>
      <c r="C10" s="198" t="s">
        <v>16</v>
      </c>
      <c r="D10" s="177">
        <v>15.4</v>
      </c>
      <c r="E10" s="24" t="s">
        <v>12</v>
      </c>
      <c r="F10" s="119"/>
      <c r="G10" s="120">
        <f t="shared" si="0"/>
        <v>0</v>
      </c>
      <c r="H10" s="120">
        <f t="shared" si="1"/>
        <v>0</v>
      </c>
      <c r="I10" s="2"/>
    </row>
    <row r="11" spans="2:9" ht="15">
      <c r="B11" s="223"/>
      <c r="C11" s="199" t="s">
        <v>164</v>
      </c>
      <c r="D11" s="200">
        <v>174.5</v>
      </c>
      <c r="E11" s="168" t="s">
        <v>24</v>
      </c>
      <c r="F11" s="119"/>
      <c r="G11" s="120">
        <f t="shared" si="0"/>
        <v>0</v>
      </c>
      <c r="H11" s="120">
        <f t="shared" si="1"/>
        <v>0</v>
      </c>
      <c r="I11" s="6"/>
    </row>
    <row r="12" spans="2:9" ht="15">
      <c r="B12" s="223"/>
      <c r="C12" s="201" t="s">
        <v>66</v>
      </c>
      <c r="D12" s="200">
        <v>152.6</v>
      </c>
      <c r="E12" s="168" t="s">
        <v>24</v>
      </c>
      <c r="F12" s="119"/>
      <c r="G12" s="120">
        <f t="shared" si="0"/>
        <v>0</v>
      </c>
      <c r="H12" s="120">
        <f t="shared" si="1"/>
        <v>0</v>
      </c>
      <c r="I12" s="30"/>
    </row>
    <row r="13" spans="2:9" ht="15">
      <c r="B13" s="223"/>
      <c r="C13" s="202" t="s">
        <v>140</v>
      </c>
      <c r="D13" s="203">
        <v>52.6</v>
      </c>
      <c r="E13" s="167" t="s">
        <v>24</v>
      </c>
      <c r="F13" s="119"/>
      <c r="G13" s="120">
        <f t="shared" si="0"/>
        <v>0</v>
      </c>
      <c r="H13" s="120">
        <f t="shared" si="1"/>
        <v>0</v>
      </c>
      <c r="I13" s="3"/>
    </row>
    <row r="14" spans="2:11" ht="15">
      <c r="B14" s="223"/>
      <c r="C14" s="202" t="s">
        <v>166</v>
      </c>
      <c r="D14" s="203">
        <v>208.4</v>
      </c>
      <c r="E14" s="167" t="s">
        <v>24</v>
      </c>
      <c r="F14" s="119"/>
      <c r="G14" s="120">
        <f t="shared" si="0"/>
        <v>0</v>
      </c>
      <c r="H14" s="120">
        <f t="shared" si="1"/>
        <v>0</v>
      </c>
      <c r="I14" s="3"/>
      <c r="K14" s="142">
        <f>G10+G11+G12+G13+G14+G15+G16+G17+G18</f>
        <v>0</v>
      </c>
    </row>
    <row r="15" spans="2:9" ht="15">
      <c r="B15" s="223"/>
      <c r="C15" s="202" t="s">
        <v>165</v>
      </c>
      <c r="D15" s="203">
        <v>27.5</v>
      </c>
      <c r="E15" s="167" t="s">
        <v>24</v>
      </c>
      <c r="F15" s="119"/>
      <c r="G15" s="120">
        <f t="shared" si="0"/>
        <v>0</v>
      </c>
      <c r="H15" s="120">
        <f t="shared" si="1"/>
        <v>0</v>
      </c>
      <c r="I15" s="3"/>
    </row>
    <row r="16" spans="2:9" ht="15">
      <c r="B16" s="223"/>
      <c r="C16" s="202" t="s">
        <v>14</v>
      </c>
      <c r="D16" s="203">
        <v>273</v>
      </c>
      <c r="E16" s="21" t="s">
        <v>6</v>
      </c>
      <c r="F16" s="119"/>
      <c r="G16" s="120">
        <f t="shared" si="0"/>
        <v>0</v>
      </c>
      <c r="H16" s="120">
        <f t="shared" si="1"/>
        <v>0</v>
      </c>
      <c r="I16" s="3"/>
    </row>
    <row r="17" spans="2:9" ht="15">
      <c r="B17" s="223"/>
      <c r="C17" s="202" t="s">
        <v>13</v>
      </c>
      <c r="D17" s="203">
        <v>44</v>
      </c>
      <c r="E17" s="21" t="s">
        <v>6</v>
      </c>
      <c r="F17" s="119"/>
      <c r="G17" s="120">
        <f t="shared" si="0"/>
        <v>0</v>
      </c>
      <c r="H17" s="120">
        <f t="shared" si="1"/>
        <v>0</v>
      </c>
      <c r="I17" s="3" t="s">
        <v>182</v>
      </c>
    </row>
    <row r="18" spans="2:9" ht="15.75" thickBot="1">
      <c r="B18" s="224"/>
      <c r="C18" s="204" t="s">
        <v>163</v>
      </c>
      <c r="D18" s="205">
        <v>17.6</v>
      </c>
      <c r="E18" s="146" t="s">
        <v>6</v>
      </c>
      <c r="F18" s="173"/>
      <c r="G18" s="174">
        <f t="shared" si="0"/>
        <v>0</v>
      </c>
      <c r="H18" s="175">
        <f t="shared" si="1"/>
        <v>0</v>
      </c>
      <c r="I18" s="5"/>
    </row>
    <row r="19" spans="2:9" ht="15">
      <c r="B19" s="222" t="s">
        <v>49</v>
      </c>
      <c r="C19" s="176" t="s">
        <v>169</v>
      </c>
      <c r="D19" s="177">
        <v>17</v>
      </c>
      <c r="E19" s="24" t="s">
        <v>12</v>
      </c>
      <c r="F19" s="155"/>
      <c r="G19" s="156">
        <f t="shared" si="0"/>
        <v>0</v>
      </c>
      <c r="H19" s="156">
        <f t="shared" si="1"/>
        <v>0</v>
      </c>
      <c r="I19" s="2"/>
    </row>
    <row r="20" spans="2:11" ht="15" customHeight="1">
      <c r="B20" s="223"/>
      <c r="C20" s="149" t="s">
        <v>168</v>
      </c>
      <c r="D20" s="11">
        <v>120</v>
      </c>
      <c r="E20" s="27" t="s">
        <v>18</v>
      </c>
      <c r="F20" s="119"/>
      <c r="G20" s="120">
        <f t="shared" si="0"/>
        <v>0</v>
      </c>
      <c r="H20" s="120">
        <f t="shared" si="1"/>
        <v>0</v>
      </c>
      <c r="I20" s="6"/>
      <c r="J20" s="142"/>
      <c r="K20" s="142"/>
    </row>
    <row r="21" spans="2:11" ht="15" customHeight="1">
      <c r="B21" s="223"/>
      <c r="C21" s="7" t="s">
        <v>17</v>
      </c>
      <c r="D21" s="9">
        <v>70</v>
      </c>
      <c r="E21" s="25" t="s">
        <v>12</v>
      </c>
      <c r="F21" s="119"/>
      <c r="G21" s="120">
        <f t="shared" si="0"/>
        <v>0</v>
      </c>
      <c r="H21" s="120">
        <f t="shared" si="1"/>
        <v>0</v>
      </c>
      <c r="I21" s="3"/>
      <c r="K21" s="142">
        <f>G19+G20+G21+G22+G23</f>
        <v>0</v>
      </c>
    </row>
    <row r="22" spans="2:9" ht="15">
      <c r="B22" s="223"/>
      <c r="C22" s="7" t="s">
        <v>19</v>
      </c>
      <c r="D22" s="9">
        <v>8</v>
      </c>
      <c r="E22" s="25" t="s">
        <v>12</v>
      </c>
      <c r="F22" s="119"/>
      <c r="G22" s="120">
        <f t="shared" si="0"/>
        <v>0</v>
      </c>
      <c r="H22" s="120">
        <f t="shared" si="1"/>
        <v>0</v>
      </c>
      <c r="I22" s="3"/>
    </row>
    <row r="23" spans="2:10" ht="15.75" thickBot="1">
      <c r="B23" s="224"/>
      <c r="C23" s="41" t="s">
        <v>13</v>
      </c>
      <c r="D23" s="10">
        <v>18</v>
      </c>
      <c r="E23" s="146" t="s">
        <v>6</v>
      </c>
      <c r="F23" s="147"/>
      <c r="G23" s="148">
        <f t="shared" si="0"/>
        <v>0</v>
      </c>
      <c r="H23" s="148">
        <f t="shared" si="1"/>
        <v>0</v>
      </c>
      <c r="I23" s="5" t="s">
        <v>183</v>
      </c>
      <c r="J23" s="142"/>
    </row>
    <row r="24" spans="2:11" ht="15">
      <c r="B24" s="222" t="s">
        <v>52</v>
      </c>
      <c r="C24" s="40" t="s">
        <v>19</v>
      </c>
      <c r="D24" s="8">
        <v>4.05</v>
      </c>
      <c r="E24" s="19" t="s">
        <v>6</v>
      </c>
      <c r="F24" s="155"/>
      <c r="G24" s="156">
        <f t="shared" si="0"/>
        <v>0</v>
      </c>
      <c r="H24" s="156">
        <f t="shared" si="1"/>
        <v>0</v>
      </c>
      <c r="I24" s="2"/>
      <c r="J24" s="142"/>
      <c r="K24" s="142"/>
    </row>
    <row r="25" spans="2:9" ht="15" customHeight="1">
      <c r="B25" s="223"/>
      <c r="C25" s="149" t="s">
        <v>14</v>
      </c>
      <c r="D25" s="11">
        <v>72</v>
      </c>
      <c r="E25" s="20" t="s">
        <v>22</v>
      </c>
      <c r="F25" s="119"/>
      <c r="G25" s="120">
        <f t="shared" si="0"/>
        <v>0</v>
      </c>
      <c r="H25" s="120">
        <f t="shared" si="1"/>
        <v>0</v>
      </c>
      <c r="I25" s="6"/>
    </row>
    <row r="26" spans="2:9" ht="15">
      <c r="B26" s="223"/>
      <c r="C26" s="7" t="s">
        <v>23</v>
      </c>
      <c r="D26" s="9">
        <v>85.5</v>
      </c>
      <c r="E26" s="167" t="s">
        <v>24</v>
      </c>
      <c r="F26" s="119"/>
      <c r="G26" s="120">
        <f t="shared" si="0"/>
        <v>0</v>
      </c>
      <c r="H26" s="120">
        <f t="shared" si="1"/>
        <v>0</v>
      </c>
      <c r="I26" s="3"/>
    </row>
    <row r="27" spans="2:9" ht="15">
      <c r="B27" s="223"/>
      <c r="C27" s="7" t="s">
        <v>21</v>
      </c>
      <c r="D27" s="9">
        <v>9</v>
      </c>
      <c r="E27" s="21" t="s">
        <v>6</v>
      </c>
      <c r="F27" s="119"/>
      <c r="G27" s="120">
        <f t="shared" si="0"/>
        <v>0</v>
      </c>
      <c r="H27" s="120">
        <f t="shared" si="1"/>
        <v>0</v>
      </c>
      <c r="I27" s="3"/>
    </row>
    <row r="28" spans="2:9" ht="15">
      <c r="B28" s="223"/>
      <c r="C28" s="7" t="s">
        <v>13</v>
      </c>
      <c r="D28" s="9">
        <v>11.5</v>
      </c>
      <c r="E28" s="21" t="s">
        <v>6</v>
      </c>
      <c r="F28" s="119"/>
      <c r="G28" s="120">
        <f t="shared" si="0"/>
        <v>0</v>
      </c>
      <c r="H28" s="120">
        <f t="shared" si="1"/>
        <v>0</v>
      </c>
      <c r="I28" s="3" t="s">
        <v>30</v>
      </c>
    </row>
    <row r="29" spans="2:9" ht="15">
      <c r="B29" s="223"/>
      <c r="C29" s="7" t="s">
        <v>27</v>
      </c>
      <c r="D29" s="9">
        <v>85.5</v>
      </c>
      <c r="E29" s="167" t="s">
        <v>24</v>
      </c>
      <c r="F29" s="119"/>
      <c r="G29" s="120">
        <f t="shared" si="0"/>
        <v>0</v>
      </c>
      <c r="H29" s="120">
        <f t="shared" si="1"/>
        <v>0</v>
      </c>
      <c r="I29" s="3"/>
    </row>
    <row r="30" spans="2:9" ht="15">
      <c r="B30" s="223"/>
      <c r="C30" s="7" t="s">
        <v>29</v>
      </c>
      <c r="D30" s="9">
        <v>9</v>
      </c>
      <c r="E30" s="21" t="s">
        <v>6</v>
      </c>
      <c r="F30" s="119"/>
      <c r="G30" s="120">
        <f t="shared" si="0"/>
        <v>0</v>
      </c>
      <c r="H30" s="120">
        <f t="shared" si="1"/>
        <v>0</v>
      </c>
      <c r="I30" s="3"/>
    </row>
    <row r="31" spans="2:11" ht="15">
      <c r="B31" s="223"/>
      <c r="C31" s="7" t="s">
        <v>13</v>
      </c>
      <c r="D31" s="9">
        <v>11.5</v>
      </c>
      <c r="E31" s="21" t="s">
        <v>6</v>
      </c>
      <c r="F31" s="119"/>
      <c r="G31" s="120">
        <f t="shared" si="0"/>
        <v>0</v>
      </c>
      <c r="H31" s="120">
        <f t="shared" si="1"/>
        <v>0</v>
      </c>
      <c r="I31" s="3" t="s">
        <v>139</v>
      </c>
      <c r="K31" s="142">
        <f>G24+G25+G26+G27+G28+G29+G30+G31+G32+G33+G34+G35</f>
        <v>0</v>
      </c>
    </row>
    <row r="32" spans="2:9" ht="15">
      <c r="B32" s="223"/>
      <c r="C32" s="7" t="s">
        <v>26</v>
      </c>
      <c r="D32" s="9">
        <v>75.23</v>
      </c>
      <c r="E32" s="18" t="s">
        <v>25</v>
      </c>
      <c r="F32" s="119"/>
      <c r="G32" s="120">
        <f t="shared" si="0"/>
        <v>0</v>
      </c>
      <c r="H32" s="120">
        <f t="shared" si="1"/>
        <v>0</v>
      </c>
      <c r="I32" s="3"/>
    </row>
    <row r="33" spans="2:9" ht="15">
      <c r="B33" s="223"/>
      <c r="C33" s="7" t="s">
        <v>40</v>
      </c>
      <c r="D33" s="9">
        <v>14.1</v>
      </c>
      <c r="E33" s="18" t="s">
        <v>25</v>
      </c>
      <c r="F33" s="119"/>
      <c r="G33" s="120">
        <f t="shared" si="0"/>
        <v>0</v>
      </c>
      <c r="H33" s="120">
        <f t="shared" si="1"/>
        <v>0</v>
      </c>
      <c r="I33" s="3"/>
    </row>
    <row r="34" spans="2:9" ht="15">
      <c r="B34" s="223"/>
      <c r="C34" s="7" t="s">
        <v>13</v>
      </c>
      <c r="D34" s="9">
        <v>4.1</v>
      </c>
      <c r="E34" s="21" t="s">
        <v>6</v>
      </c>
      <c r="F34" s="119"/>
      <c r="G34" s="120">
        <f t="shared" si="0"/>
        <v>0</v>
      </c>
      <c r="H34" s="120">
        <f t="shared" si="1"/>
        <v>0</v>
      </c>
      <c r="I34" s="3" t="s">
        <v>43</v>
      </c>
    </row>
    <row r="35" spans="2:9" ht="15.75" thickBot="1">
      <c r="B35" s="224"/>
      <c r="C35" s="41" t="s">
        <v>28</v>
      </c>
      <c r="D35" s="10">
        <v>6</v>
      </c>
      <c r="E35" s="169" t="s">
        <v>24</v>
      </c>
      <c r="F35" s="147"/>
      <c r="G35" s="148">
        <f t="shared" si="0"/>
        <v>0</v>
      </c>
      <c r="H35" s="148">
        <f t="shared" si="1"/>
        <v>0</v>
      </c>
      <c r="I35" s="5"/>
    </row>
    <row r="36" spans="2:9" ht="15">
      <c r="B36" s="222" t="s">
        <v>53</v>
      </c>
      <c r="C36" s="40" t="s">
        <v>31</v>
      </c>
      <c r="D36" s="8">
        <v>92.5</v>
      </c>
      <c r="E36" s="19" t="s">
        <v>6</v>
      </c>
      <c r="F36" s="155"/>
      <c r="G36" s="156">
        <f t="shared" si="0"/>
        <v>0</v>
      </c>
      <c r="H36" s="156">
        <f t="shared" si="1"/>
        <v>0</v>
      </c>
      <c r="I36" s="2"/>
    </row>
    <row r="37" spans="2:9" ht="15">
      <c r="B37" s="223"/>
      <c r="C37" s="219" t="s">
        <v>32</v>
      </c>
      <c r="D37" s="11">
        <v>28</v>
      </c>
      <c r="E37" s="168" t="s">
        <v>24</v>
      </c>
      <c r="F37" s="119"/>
      <c r="G37" s="120">
        <f t="shared" si="0"/>
        <v>0</v>
      </c>
      <c r="H37" s="120">
        <f t="shared" si="1"/>
        <v>0</v>
      </c>
      <c r="I37" s="6"/>
    </row>
    <row r="38" spans="2:11" ht="15">
      <c r="B38" s="223"/>
      <c r="C38" s="220"/>
      <c r="D38" s="9">
        <v>10</v>
      </c>
      <c r="E38" s="21" t="s">
        <v>6</v>
      </c>
      <c r="F38" s="119"/>
      <c r="G38" s="120">
        <f t="shared" si="0"/>
        <v>0</v>
      </c>
      <c r="H38" s="120">
        <f t="shared" si="1"/>
        <v>0</v>
      </c>
      <c r="I38" s="31"/>
      <c r="K38" s="142">
        <f>G36+G37+G38+G39+G40</f>
        <v>0</v>
      </c>
    </row>
    <row r="39" spans="2:9" ht="15">
      <c r="B39" s="223"/>
      <c r="C39" s="7" t="s">
        <v>33</v>
      </c>
      <c r="D39" s="9">
        <v>19.2</v>
      </c>
      <c r="E39" s="25" t="s">
        <v>12</v>
      </c>
      <c r="F39" s="119"/>
      <c r="G39" s="120">
        <f t="shared" si="0"/>
        <v>0</v>
      </c>
      <c r="H39" s="120">
        <f t="shared" si="1"/>
        <v>0</v>
      </c>
      <c r="I39" s="3"/>
    </row>
    <row r="40" spans="2:9" ht="15.75" thickBot="1">
      <c r="B40" s="224"/>
      <c r="C40" s="42" t="s">
        <v>34</v>
      </c>
      <c r="D40" s="12">
        <v>9</v>
      </c>
      <c r="E40" s="22" t="s">
        <v>6</v>
      </c>
      <c r="F40" s="153"/>
      <c r="G40" s="154">
        <f t="shared" si="0"/>
        <v>0</v>
      </c>
      <c r="H40" s="154">
        <f t="shared" si="1"/>
        <v>0</v>
      </c>
      <c r="I40" s="4" t="s">
        <v>48</v>
      </c>
    </row>
    <row r="41" spans="2:9" ht="15">
      <c r="B41" s="222" t="s">
        <v>113</v>
      </c>
      <c r="C41" s="40" t="s">
        <v>8</v>
      </c>
      <c r="D41" s="8">
        <v>35.5</v>
      </c>
      <c r="E41" s="19" t="s">
        <v>6</v>
      </c>
      <c r="F41" s="155"/>
      <c r="G41" s="156">
        <f t="shared" si="0"/>
        <v>0</v>
      </c>
      <c r="H41" s="156">
        <f t="shared" si="1"/>
        <v>0</v>
      </c>
      <c r="I41" s="2"/>
    </row>
    <row r="42" spans="2:9" ht="15" customHeight="1">
      <c r="B42" s="223"/>
      <c r="C42" s="149" t="s">
        <v>5</v>
      </c>
      <c r="D42" s="11">
        <v>26.8</v>
      </c>
      <c r="E42" s="20" t="s">
        <v>6</v>
      </c>
      <c r="F42" s="119"/>
      <c r="G42" s="120">
        <f t="shared" si="0"/>
        <v>0</v>
      </c>
      <c r="H42" s="120">
        <f t="shared" si="1"/>
        <v>0</v>
      </c>
      <c r="I42" s="6"/>
    </row>
    <row r="43" spans="2:9" ht="15">
      <c r="B43" s="223"/>
      <c r="C43" s="7" t="s">
        <v>13</v>
      </c>
      <c r="D43" s="9">
        <v>14.1</v>
      </c>
      <c r="E43" s="21" t="s">
        <v>6</v>
      </c>
      <c r="F43" s="119"/>
      <c r="G43" s="120">
        <f t="shared" si="0"/>
        <v>0</v>
      </c>
      <c r="H43" s="120">
        <f t="shared" si="1"/>
        <v>0</v>
      </c>
      <c r="I43" s="3" t="s">
        <v>120</v>
      </c>
    </row>
    <row r="44" spans="2:12" ht="15">
      <c r="B44" s="223"/>
      <c r="C44" s="7" t="s">
        <v>121</v>
      </c>
      <c r="D44" s="9">
        <v>3.2</v>
      </c>
      <c r="E44" s="21" t="s">
        <v>6</v>
      </c>
      <c r="F44" s="119"/>
      <c r="G44" s="120">
        <f t="shared" si="0"/>
        <v>0</v>
      </c>
      <c r="H44" s="120">
        <f t="shared" si="1"/>
        <v>0</v>
      </c>
      <c r="I44" s="3"/>
      <c r="L44" s="36"/>
    </row>
    <row r="45" spans="2:11" ht="15">
      <c r="B45" s="223"/>
      <c r="C45" s="7" t="s">
        <v>119</v>
      </c>
      <c r="D45" s="9">
        <v>65</v>
      </c>
      <c r="E45" s="167" t="s">
        <v>24</v>
      </c>
      <c r="F45" s="119"/>
      <c r="G45" s="120">
        <f t="shared" si="0"/>
        <v>0</v>
      </c>
      <c r="H45" s="120">
        <f t="shared" si="1"/>
        <v>0</v>
      </c>
      <c r="I45" s="3"/>
      <c r="K45" s="142">
        <f>G41+G42+G43+G44+G45+G46+G47</f>
        <v>0</v>
      </c>
    </row>
    <row r="46" spans="2:9" ht="15">
      <c r="B46" s="223"/>
      <c r="C46" s="41" t="s">
        <v>122</v>
      </c>
      <c r="D46" s="10">
        <v>39.5</v>
      </c>
      <c r="E46" s="169" t="s">
        <v>24</v>
      </c>
      <c r="F46" s="119"/>
      <c r="G46" s="120">
        <f t="shared" si="0"/>
        <v>0</v>
      </c>
      <c r="H46" s="120">
        <f t="shared" si="1"/>
        <v>0</v>
      </c>
      <c r="I46" s="5"/>
    </row>
    <row r="47" spans="2:9" ht="15.75" thickBot="1">
      <c r="B47" s="224"/>
      <c r="C47" s="42" t="s">
        <v>123</v>
      </c>
      <c r="D47" s="12">
        <v>27.6</v>
      </c>
      <c r="E47" s="43" t="s">
        <v>12</v>
      </c>
      <c r="F47" s="143"/>
      <c r="G47" s="144">
        <f t="shared" si="0"/>
        <v>0</v>
      </c>
      <c r="H47" s="145">
        <f t="shared" si="1"/>
        <v>0</v>
      </c>
      <c r="I47" s="4"/>
    </row>
    <row r="48" spans="2:9" ht="15">
      <c r="B48" s="141"/>
      <c r="C48" s="228" t="s">
        <v>35</v>
      </c>
      <c r="D48" s="11">
        <v>20</v>
      </c>
      <c r="E48" s="20" t="s">
        <v>6</v>
      </c>
      <c r="F48" s="119"/>
      <c r="G48" s="120">
        <f t="shared" si="0"/>
        <v>0</v>
      </c>
      <c r="H48" s="120">
        <f t="shared" si="1"/>
        <v>0</v>
      </c>
      <c r="I48" s="6"/>
    </row>
    <row r="49" spans="2:9" ht="15">
      <c r="B49" s="221" t="s">
        <v>54</v>
      </c>
      <c r="C49" s="218"/>
      <c r="D49" s="11">
        <v>75</v>
      </c>
      <c r="E49" s="34" t="s">
        <v>12</v>
      </c>
      <c r="F49" s="119"/>
      <c r="G49" s="120">
        <f t="shared" si="0"/>
        <v>0</v>
      </c>
      <c r="H49" s="120">
        <f t="shared" si="1"/>
        <v>0</v>
      </c>
      <c r="I49" s="6"/>
    </row>
    <row r="50" spans="2:9" ht="15">
      <c r="B50" s="223"/>
      <c r="C50" s="7" t="s">
        <v>36</v>
      </c>
      <c r="D50" s="9">
        <v>14</v>
      </c>
      <c r="E50" s="25" t="s">
        <v>12</v>
      </c>
      <c r="F50" s="119"/>
      <c r="G50" s="120">
        <f t="shared" si="0"/>
        <v>0</v>
      </c>
      <c r="H50" s="120">
        <f t="shared" si="1"/>
        <v>0</v>
      </c>
      <c r="I50" s="3"/>
    </row>
    <row r="51" spans="2:9" ht="15">
      <c r="B51" s="223"/>
      <c r="C51" s="7" t="s">
        <v>13</v>
      </c>
      <c r="D51" s="9">
        <v>48.2</v>
      </c>
      <c r="E51" s="21" t="s">
        <v>6</v>
      </c>
      <c r="F51" s="119"/>
      <c r="G51" s="120">
        <f t="shared" si="0"/>
        <v>0</v>
      </c>
      <c r="H51" s="120">
        <f t="shared" si="1"/>
        <v>0</v>
      </c>
      <c r="I51" s="3" t="s">
        <v>47</v>
      </c>
    </row>
    <row r="52" spans="2:11" ht="15">
      <c r="B52" s="223"/>
      <c r="C52" s="7" t="s">
        <v>39</v>
      </c>
      <c r="D52" s="9">
        <v>4.6</v>
      </c>
      <c r="E52" s="21" t="s">
        <v>6</v>
      </c>
      <c r="F52" s="119"/>
      <c r="G52" s="120">
        <f t="shared" si="0"/>
        <v>0</v>
      </c>
      <c r="H52" s="120">
        <f t="shared" si="1"/>
        <v>0</v>
      </c>
      <c r="I52" s="3"/>
      <c r="K52" s="142">
        <f>G48+G49+G50+G51+G52+G53+G54</f>
        <v>0</v>
      </c>
    </row>
    <row r="53" spans="2:9" ht="15">
      <c r="B53" s="223"/>
      <c r="C53" s="7" t="s">
        <v>39</v>
      </c>
      <c r="D53" s="9">
        <v>17.3</v>
      </c>
      <c r="E53" s="25" t="s">
        <v>12</v>
      </c>
      <c r="F53" s="119"/>
      <c r="G53" s="120">
        <f t="shared" si="0"/>
        <v>0</v>
      </c>
      <c r="H53" s="120">
        <f t="shared" si="1"/>
        <v>0</v>
      </c>
      <c r="I53" s="3"/>
    </row>
    <row r="54" spans="2:9" ht="15.75" thickBot="1">
      <c r="B54" s="224"/>
      <c r="C54" s="42" t="s">
        <v>37</v>
      </c>
      <c r="D54" s="12">
        <v>50</v>
      </c>
      <c r="E54" s="170" t="s">
        <v>24</v>
      </c>
      <c r="F54" s="143"/>
      <c r="G54" s="144">
        <f t="shared" si="0"/>
        <v>0</v>
      </c>
      <c r="H54" s="145">
        <f t="shared" si="1"/>
        <v>0</v>
      </c>
      <c r="I54" s="4"/>
    </row>
    <row r="55" spans="2:9" ht="15">
      <c r="B55" s="222" t="s">
        <v>55</v>
      </c>
      <c r="C55" s="40" t="s">
        <v>16</v>
      </c>
      <c r="D55" s="8">
        <v>39.3</v>
      </c>
      <c r="E55" s="24" t="s">
        <v>12</v>
      </c>
      <c r="F55" s="119"/>
      <c r="G55" s="120">
        <f t="shared" si="0"/>
        <v>0</v>
      </c>
      <c r="H55" s="120">
        <f t="shared" si="1"/>
        <v>0</v>
      </c>
      <c r="I55" s="2"/>
    </row>
    <row r="56" spans="2:9" ht="15">
      <c r="B56" s="223"/>
      <c r="C56" s="7" t="s">
        <v>38</v>
      </c>
      <c r="D56" s="9">
        <v>87</v>
      </c>
      <c r="E56" s="21" t="s">
        <v>6</v>
      </c>
      <c r="F56" s="119"/>
      <c r="G56" s="120">
        <f t="shared" si="0"/>
        <v>0</v>
      </c>
      <c r="H56" s="120">
        <f t="shared" si="1"/>
        <v>0</v>
      </c>
      <c r="I56" s="3"/>
    </row>
    <row r="57" spans="2:11" ht="15">
      <c r="B57" s="223"/>
      <c r="C57" s="7" t="s">
        <v>13</v>
      </c>
      <c r="D57" s="9">
        <v>17.7</v>
      </c>
      <c r="E57" s="21" t="s">
        <v>6</v>
      </c>
      <c r="F57" s="119"/>
      <c r="G57" s="120">
        <f t="shared" si="0"/>
        <v>0</v>
      </c>
      <c r="H57" s="120">
        <f t="shared" si="1"/>
        <v>0</v>
      </c>
      <c r="I57" s="3" t="s">
        <v>45</v>
      </c>
      <c r="K57" s="142">
        <f>G55+G56+G57+G58+G59</f>
        <v>0</v>
      </c>
    </row>
    <row r="58" spans="2:9" ht="15">
      <c r="B58" s="223"/>
      <c r="C58" s="7" t="s">
        <v>41</v>
      </c>
      <c r="D58" s="9">
        <v>2.6</v>
      </c>
      <c r="E58" s="21" t="s">
        <v>6</v>
      </c>
      <c r="F58" s="119"/>
      <c r="G58" s="120">
        <f t="shared" si="0"/>
        <v>0</v>
      </c>
      <c r="H58" s="120">
        <f t="shared" si="1"/>
        <v>0</v>
      </c>
      <c r="I58" s="3"/>
    </row>
    <row r="59" spans="2:9" ht="15.75" thickBot="1">
      <c r="B59" s="223"/>
      <c r="C59" s="41" t="s">
        <v>42</v>
      </c>
      <c r="D59" s="10">
        <v>296.5</v>
      </c>
      <c r="E59" s="23" t="s">
        <v>12</v>
      </c>
      <c r="F59" s="147"/>
      <c r="G59" s="148">
        <f t="shared" si="0"/>
        <v>0</v>
      </c>
      <c r="H59" s="148">
        <f t="shared" si="1"/>
        <v>0</v>
      </c>
      <c r="I59" s="157"/>
    </row>
    <row r="60" spans="2:9" ht="15">
      <c r="B60" s="222" t="s">
        <v>56</v>
      </c>
      <c r="C60" s="40" t="s">
        <v>35</v>
      </c>
      <c r="D60" s="8">
        <v>58.7</v>
      </c>
      <c r="E60" s="24" t="s">
        <v>12</v>
      </c>
      <c r="F60" s="155"/>
      <c r="G60" s="156">
        <f t="shared" si="0"/>
        <v>0</v>
      </c>
      <c r="H60" s="156">
        <f t="shared" si="1"/>
        <v>0</v>
      </c>
      <c r="I60" s="2"/>
    </row>
    <row r="61" spans="2:11" ht="15">
      <c r="B61" s="223"/>
      <c r="C61" s="149" t="s">
        <v>13</v>
      </c>
      <c r="D61" s="11">
        <v>12.3</v>
      </c>
      <c r="E61" s="20" t="s">
        <v>6</v>
      </c>
      <c r="F61" s="119"/>
      <c r="G61" s="120">
        <f t="shared" si="0"/>
        <v>0</v>
      </c>
      <c r="H61" s="120">
        <f t="shared" si="1"/>
        <v>0</v>
      </c>
      <c r="I61" s="6" t="s">
        <v>46</v>
      </c>
      <c r="K61" s="142">
        <f>G60+G61+G62</f>
        <v>0</v>
      </c>
    </row>
    <row r="62" spans="2:9" ht="15.75" thickBot="1">
      <c r="B62" s="224"/>
      <c r="C62" s="42" t="s">
        <v>44</v>
      </c>
      <c r="D62" s="12">
        <v>126.7</v>
      </c>
      <c r="E62" s="26" t="s">
        <v>12</v>
      </c>
      <c r="F62" s="153"/>
      <c r="G62" s="154">
        <f t="shared" si="0"/>
        <v>0</v>
      </c>
      <c r="H62" s="154">
        <f t="shared" si="1"/>
        <v>0</v>
      </c>
      <c r="I62" s="32"/>
    </row>
    <row r="63" spans="2:9" ht="15">
      <c r="B63" s="222" t="s">
        <v>57</v>
      </c>
      <c r="C63" s="149" t="s">
        <v>8</v>
      </c>
      <c r="D63" s="11">
        <v>53</v>
      </c>
      <c r="E63" s="20" t="s">
        <v>6</v>
      </c>
      <c r="F63" s="119"/>
      <c r="G63" s="120">
        <f t="shared" si="0"/>
        <v>0</v>
      </c>
      <c r="H63" s="120">
        <f t="shared" si="1"/>
        <v>0</v>
      </c>
      <c r="I63" s="6"/>
    </row>
    <row r="64" spans="2:9" ht="15">
      <c r="B64" s="223"/>
      <c r="C64" s="164" t="s">
        <v>31</v>
      </c>
      <c r="D64" s="9">
        <v>50</v>
      </c>
      <c r="E64" s="28" t="s">
        <v>12</v>
      </c>
      <c r="F64" s="119"/>
      <c r="G64" s="120">
        <f t="shared" si="0"/>
        <v>0</v>
      </c>
      <c r="H64" s="120">
        <f t="shared" si="1"/>
        <v>0</v>
      </c>
      <c r="I64" s="3"/>
    </row>
    <row r="65" spans="2:9" ht="15">
      <c r="B65" s="223"/>
      <c r="C65" s="225" t="s">
        <v>167</v>
      </c>
      <c r="D65" s="9">
        <v>83</v>
      </c>
      <c r="E65" s="28" t="s">
        <v>12</v>
      </c>
      <c r="F65" s="119"/>
      <c r="G65" s="120">
        <f t="shared" si="0"/>
        <v>0</v>
      </c>
      <c r="H65" s="120">
        <f t="shared" si="1"/>
        <v>0</v>
      </c>
      <c r="I65" s="3"/>
    </row>
    <row r="66" spans="2:11" ht="15">
      <c r="B66" s="223"/>
      <c r="C66" s="226"/>
      <c r="D66" s="9">
        <v>47</v>
      </c>
      <c r="E66" s="167" t="s">
        <v>24</v>
      </c>
      <c r="F66" s="119"/>
      <c r="G66" s="120">
        <f t="shared" si="0"/>
        <v>0</v>
      </c>
      <c r="H66" s="120">
        <f t="shared" si="1"/>
        <v>0</v>
      </c>
      <c r="I66" s="31"/>
      <c r="K66" s="142">
        <f>G63+G64+G65+G66+G67+G68+G69</f>
        <v>0</v>
      </c>
    </row>
    <row r="67" spans="2:9" ht="15.6" customHeight="1">
      <c r="B67" s="223"/>
      <c r="C67" s="7" t="s">
        <v>13</v>
      </c>
      <c r="D67" s="9">
        <v>20</v>
      </c>
      <c r="E67" s="21" t="s">
        <v>6</v>
      </c>
      <c r="F67" s="119"/>
      <c r="G67" s="120">
        <f t="shared" si="0"/>
        <v>0</v>
      </c>
      <c r="H67" s="120">
        <f t="shared" si="1"/>
        <v>0</v>
      </c>
      <c r="I67" s="3" t="s">
        <v>45</v>
      </c>
    </row>
    <row r="68" spans="2:9" ht="15">
      <c r="B68" s="223"/>
      <c r="C68" s="41" t="s">
        <v>20</v>
      </c>
      <c r="D68" s="10">
        <v>2</v>
      </c>
      <c r="E68" s="171" t="s">
        <v>24</v>
      </c>
      <c r="F68" s="119"/>
      <c r="G68" s="120">
        <f t="shared" si="0"/>
        <v>0</v>
      </c>
      <c r="H68" s="120">
        <f t="shared" si="1"/>
        <v>0</v>
      </c>
      <c r="I68" s="5"/>
    </row>
    <row r="69" spans="2:9" ht="15.75" thickBot="1">
      <c r="B69" s="224"/>
      <c r="C69" s="165" t="s">
        <v>65</v>
      </c>
      <c r="D69" s="158">
        <v>6</v>
      </c>
      <c r="E69" s="43" t="s">
        <v>12</v>
      </c>
      <c r="F69" s="143"/>
      <c r="G69" s="144">
        <f aca="true" t="shared" si="2" ref="G69:G75">D69*F69</f>
        <v>0</v>
      </c>
      <c r="H69" s="144">
        <f aca="true" t="shared" si="3" ref="H69:H75">G69*1.21</f>
        <v>0</v>
      </c>
      <c r="I69" s="4"/>
    </row>
    <row r="70" spans="2:9" ht="15">
      <c r="B70" s="222" t="s">
        <v>61</v>
      </c>
      <c r="C70" s="227" t="s">
        <v>62</v>
      </c>
      <c r="D70" s="17">
        <v>160</v>
      </c>
      <c r="E70" s="172" t="s">
        <v>24</v>
      </c>
      <c r="F70" s="155"/>
      <c r="G70" s="156">
        <f t="shared" si="2"/>
        <v>0</v>
      </c>
      <c r="H70" s="156">
        <f t="shared" si="3"/>
        <v>0</v>
      </c>
      <c r="I70" s="33"/>
    </row>
    <row r="71" spans="2:9" ht="15">
      <c r="B71" s="223"/>
      <c r="C71" s="228"/>
      <c r="D71" s="159">
        <v>17.5</v>
      </c>
      <c r="E71" s="160" t="s">
        <v>6</v>
      </c>
      <c r="F71" s="147"/>
      <c r="G71" s="148">
        <f t="shared" si="2"/>
        <v>0</v>
      </c>
      <c r="H71" s="148">
        <f t="shared" si="3"/>
        <v>0</v>
      </c>
      <c r="I71" s="161"/>
    </row>
    <row r="72" spans="2:11" ht="15">
      <c r="B72" s="223"/>
      <c r="C72" s="7" t="s">
        <v>64</v>
      </c>
      <c r="D72" s="150">
        <v>24.5</v>
      </c>
      <c r="E72" s="25" t="s">
        <v>12</v>
      </c>
      <c r="F72" s="151"/>
      <c r="G72" s="152">
        <f t="shared" si="2"/>
        <v>0</v>
      </c>
      <c r="H72" s="152">
        <f t="shared" si="3"/>
        <v>0</v>
      </c>
      <c r="I72" s="3"/>
      <c r="K72" s="142">
        <f>G70+G71+G72+G73+G74+G75</f>
        <v>0</v>
      </c>
    </row>
    <row r="73" spans="2:9" ht="15">
      <c r="B73" s="223"/>
      <c r="C73" s="7" t="s">
        <v>35</v>
      </c>
      <c r="D73" s="44">
        <v>36</v>
      </c>
      <c r="E73" s="25" t="s">
        <v>12</v>
      </c>
      <c r="F73" s="119"/>
      <c r="G73" s="120">
        <f t="shared" si="2"/>
        <v>0</v>
      </c>
      <c r="H73" s="120">
        <f t="shared" si="3"/>
        <v>0</v>
      </c>
      <c r="I73" s="3"/>
    </row>
    <row r="74" spans="2:9" ht="15">
      <c r="B74" s="223"/>
      <c r="C74" s="7" t="s">
        <v>63</v>
      </c>
      <c r="D74" s="44">
        <v>8</v>
      </c>
      <c r="E74" s="25" t="s">
        <v>12</v>
      </c>
      <c r="F74" s="119"/>
      <c r="G74" s="120">
        <f t="shared" si="2"/>
        <v>0</v>
      </c>
      <c r="H74" s="120">
        <f t="shared" si="3"/>
        <v>0</v>
      </c>
      <c r="I74" s="3"/>
    </row>
    <row r="75" spans="2:9" ht="15.75" thickBot="1">
      <c r="B75" s="224"/>
      <c r="C75" s="42" t="s">
        <v>13</v>
      </c>
      <c r="D75" s="45">
        <v>24</v>
      </c>
      <c r="E75" s="22" t="s">
        <v>6</v>
      </c>
      <c r="F75" s="153"/>
      <c r="G75" s="154">
        <f t="shared" si="2"/>
        <v>0</v>
      </c>
      <c r="H75" s="154">
        <f t="shared" si="3"/>
        <v>0</v>
      </c>
      <c r="I75" s="4" t="s">
        <v>150</v>
      </c>
    </row>
    <row r="76" spans="2:10" ht="15">
      <c r="B76" s="162"/>
      <c r="J76" s="35"/>
    </row>
    <row r="78" spans="3:8" ht="15">
      <c r="C78" s="54"/>
      <c r="D78" s="36"/>
      <c r="E78" s="36"/>
      <c r="F78" s="36"/>
      <c r="G78" s="36"/>
      <c r="H78" s="36"/>
    </row>
  </sheetData>
  <mergeCells count="16">
    <mergeCell ref="C65:C66"/>
    <mergeCell ref="C70:C71"/>
    <mergeCell ref="C48:C49"/>
    <mergeCell ref="B63:B69"/>
    <mergeCell ref="B41:B47"/>
    <mergeCell ref="B49:B54"/>
    <mergeCell ref="B55:B59"/>
    <mergeCell ref="B60:B62"/>
    <mergeCell ref="B70:B75"/>
    <mergeCell ref="C5:C6"/>
    <mergeCell ref="C37:C38"/>
    <mergeCell ref="B4:B9"/>
    <mergeCell ref="B10:B18"/>
    <mergeCell ref="B24:B35"/>
    <mergeCell ref="B36:B40"/>
    <mergeCell ref="B19:B23"/>
  </mergeCells>
  <printOptions/>
  <pageMargins left="0.7" right="0.7" top="0.787401575" bottom="0.787401575" header="0.3" footer="0.3"/>
  <pageSetup fitToHeight="0" fitToWidth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15"/>
  <sheetViews>
    <sheetView workbookViewId="0" topLeftCell="A1">
      <selection activeCell="P13" sqref="P13"/>
    </sheetView>
  </sheetViews>
  <sheetFormatPr defaultColWidth="9.140625" defaultRowHeight="15"/>
  <cols>
    <col min="2" max="2" width="37.28125" style="0" bestFit="1" customWidth="1"/>
    <col min="3" max="6" width="12.7109375" style="0" customWidth="1"/>
    <col min="7" max="7" width="12.28125" style="0" customWidth="1"/>
  </cols>
  <sheetData>
    <row r="1" ht="15">
      <c r="B1" t="s">
        <v>135</v>
      </c>
    </row>
    <row r="2" ht="15.75" thickBot="1"/>
    <row r="3" spans="2:7" ht="58.15" customHeight="1" thickBot="1">
      <c r="B3" s="58" t="s">
        <v>98</v>
      </c>
      <c r="C3" s="52" t="s">
        <v>99</v>
      </c>
      <c r="D3" s="53" t="s">
        <v>124</v>
      </c>
      <c r="E3" s="53" t="s">
        <v>158</v>
      </c>
      <c r="F3" s="121" t="s">
        <v>156</v>
      </c>
      <c r="G3" s="123" t="s">
        <v>157</v>
      </c>
    </row>
    <row r="4" spans="2:7" ht="29.45" customHeight="1">
      <c r="B4" s="59" t="s">
        <v>142</v>
      </c>
      <c r="C4" s="63" t="s">
        <v>107</v>
      </c>
      <c r="D4" s="136"/>
      <c r="E4" s="137">
        <v>220</v>
      </c>
      <c r="F4" s="122">
        <f>D4*E4</f>
        <v>0</v>
      </c>
      <c r="G4" s="124">
        <f>F4*1.21</f>
        <v>0</v>
      </c>
    </row>
    <row r="5" spans="2:7" ht="28.9" customHeight="1">
      <c r="B5" s="60" t="s">
        <v>100</v>
      </c>
      <c r="C5" s="64" t="s">
        <v>107</v>
      </c>
      <c r="D5" s="140"/>
      <c r="E5" s="79">
        <v>30</v>
      </c>
      <c r="F5" s="77">
        <f aca="true" t="shared" si="0" ref="F5:F14">SUM(D5*E5)</f>
        <v>0</v>
      </c>
      <c r="G5" s="124">
        <f aca="true" t="shared" si="1" ref="G5:G15">F5*1.21</f>
        <v>0</v>
      </c>
    </row>
    <row r="6" spans="2:7" ht="31.15" customHeight="1">
      <c r="B6" s="60" t="s">
        <v>101</v>
      </c>
      <c r="C6" s="64" t="s">
        <v>107</v>
      </c>
      <c r="D6" s="140"/>
      <c r="E6" s="79">
        <v>170</v>
      </c>
      <c r="F6" s="77">
        <f t="shared" si="0"/>
        <v>0</v>
      </c>
      <c r="G6" s="125">
        <f t="shared" si="1"/>
        <v>0</v>
      </c>
    </row>
    <row r="7" spans="2:7" ht="30" customHeight="1">
      <c r="B7" s="60" t="s">
        <v>159</v>
      </c>
      <c r="C7" s="64" t="s">
        <v>107</v>
      </c>
      <c r="D7" s="140"/>
      <c r="E7" s="79">
        <v>130</v>
      </c>
      <c r="F7" s="77">
        <f>D7*E7</f>
        <v>0</v>
      </c>
      <c r="G7" s="132">
        <f>F7*1.21</f>
        <v>0</v>
      </c>
    </row>
    <row r="8" spans="2:7" ht="25.15" customHeight="1">
      <c r="B8" s="60" t="s">
        <v>102</v>
      </c>
      <c r="C8" s="64" t="s">
        <v>105</v>
      </c>
      <c r="D8" s="140"/>
      <c r="E8" s="79">
        <v>80</v>
      </c>
      <c r="F8" s="77">
        <f t="shared" si="0"/>
        <v>0</v>
      </c>
      <c r="G8" s="133">
        <f t="shared" si="1"/>
        <v>0</v>
      </c>
    </row>
    <row r="9" spans="2:7" ht="25.15" customHeight="1">
      <c r="B9" s="61" t="s">
        <v>160</v>
      </c>
      <c r="C9" s="64">
        <v>1</v>
      </c>
      <c r="D9" s="140"/>
      <c r="E9" s="79">
        <v>10</v>
      </c>
      <c r="F9" s="77">
        <f>D9*E9</f>
        <v>0</v>
      </c>
      <c r="G9" s="132">
        <f>F9*1.21</f>
        <v>0</v>
      </c>
    </row>
    <row r="10" spans="2:7" ht="25.15" customHeight="1">
      <c r="B10" s="61" t="s">
        <v>103</v>
      </c>
      <c r="C10" s="64" t="s">
        <v>108</v>
      </c>
      <c r="D10" s="140"/>
      <c r="E10" s="79">
        <v>20</v>
      </c>
      <c r="F10" s="77">
        <f t="shared" si="0"/>
        <v>0</v>
      </c>
      <c r="G10" s="133">
        <f t="shared" si="1"/>
        <v>0</v>
      </c>
    </row>
    <row r="11" spans="2:7" ht="25.15" customHeight="1">
      <c r="B11" s="61" t="s">
        <v>184</v>
      </c>
      <c r="C11" s="64" t="s">
        <v>185</v>
      </c>
      <c r="D11" s="140"/>
      <c r="E11" s="79">
        <v>20</v>
      </c>
      <c r="F11" s="77">
        <f>D11*E11</f>
        <v>0</v>
      </c>
      <c r="G11" s="132">
        <f>F11*1.21</f>
        <v>0</v>
      </c>
    </row>
    <row r="12" spans="2:7" ht="25.15" customHeight="1">
      <c r="B12" s="61" t="s">
        <v>104</v>
      </c>
      <c r="C12" s="64" t="s">
        <v>107</v>
      </c>
      <c r="D12" s="140"/>
      <c r="E12" s="79">
        <v>100</v>
      </c>
      <c r="F12" s="77">
        <f t="shared" si="0"/>
        <v>0</v>
      </c>
      <c r="G12" s="133">
        <f t="shared" si="1"/>
        <v>0</v>
      </c>
    </row>
    <row r="13" spans="2:7" ht="25.15" customHeight="1">
      <c r="B13" s="61" t="s">
        <v>161</v>
      </c>
      <c r="C13" s="126" t="s">
        <v>105</v>
      </c>
      <c r="D13" s="140"/>
      <c r="E13" s="79">
        <v>70</v>
      </c>
      <c r="F13" s="77">
        <f>D13*E13</f>
        <v>0</v>
      </c>
      <c r="G13" s="132">
        <f>F13*1.21</f>
        <v>0</v>
      </c>
    </row>
    <row r="14" spans="2:7" ht="25.15" customHeight="1" thickBot="1">
      <c r="B14" s="62" t="s">
        <v>106</v>
      </c>
      <c r="C14" s="65" t="s">
        <v>107</v>
      </c>
      <c r="D14" s="138"/>
      <c r="E14" s="139">
        <v>10</v>
      </c>
      <c r="F14" s="134">
        <f t="shared" si="0"/>
        <v>0</v>
      </c>
      <c r="G14" s="135">
        <f t="shared" si="1"/>
        <v>0</v>
      </c>
    </row>
    <row r="15" spans="2:7" ht="25.15" customHeight="1" thickBot="1">
      <c r="B15" s="128" t="s">
        <v>134</v>
      </c>
      <c r="C15" s="129"/>
      <c r="D15" s="130"/>
      <c r="E15" s="130"/>
      <c r="F15" s="131">
        <f>SUM(F4:F14)</f>
        <v>0</v>
      </c>
      <c r="G15" s="127">
        <f t="shared" si="1"/>
        <v>0</v>
      </c>
    </row>
    <row r="16" ht="25.15" customHeight="1"/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50"/>
  <sheetViews>
    <sheetView workbookViewId="0" topLeftCell="A1">
      <selection activeCell="M19" sqref="M19"/>
    </sheetView>
  </sheetViews>
  <sheetFormatPr defaultColWidth="9.140625" defaultRowHeight="15"/>
  <cols>
    <col min="2" max="2" width="24.00390625" style="0" customWidth="1"/>
    <col min="3" max="3" width="18.7109375" style="0" customWidth="1"/>
    <col min="4" max="4" width="18.7109375" style="178" customWidth="1"/>
    <col min="5" max="8" width="18.7109375" style="0" customWidth="1"/>
  </cols>
  <sheetData>
    <row r="1" ht="15">
      <c r="B1" t="s">
        <v>137</v>
      </c>
    </row>
    <row r="2" ht="15.75" thickBot="1">
      <c r="G2" s="39"/>
    </row>
    <row r="3" spans="2:8" ht="15.75" thickBot="1">
      <c r="B3" s="49" t="s">
        <v>136</v>
      </c>
      <c r="C3" s="50" t="s">
        <v>58</v>
      </c>
      <c r="D3" s="179" t="s">
        <v>59</v>
      </c>
      <c r="E3" s="48" t="s">
        <v>95</v>
      </c>
      <c r="F3" s="48" t="s">
        <v>147</v>
      </c>
      <c r="G3" s="48" t="s">
        <v>132</v>
      </c>
      <c r="H3" s="48" t="s">
        <v>133</v>
      </c>
    </row>
    <row r="4" spans="2:8" ht="15">
      <c r="B4" s="230" t="s">
        <v>50</v>
      </c>
      <c r="C4" s="76" t="s">
        <v>69</v>
      </c>
      <c r="D4" s="180">
        <v>6</v>
      </c>
      <c r="E4" s="76">
        <v>9.24</v>
      </c>
      <c r="F4" s="85"/>
      <c r="G4" s="86"/>
      <c r="H4" s="87"/>
    </row>
    <row r="5" spans="2:10" ht="15">
      <c r="B5" s="231"/>
      <c r="C5" s="77" t="s">
        <v>68</v>
      </c>
      <c r="D5" s="181">
        <v>1</v>
      </c>
      <c r="E5" s="77">
        <v>1.97</v>
      </c>
      <c r="F5" s="84"/>
      <c r="G5" s="81"/>
      <c r="H5" s="88"/>
      <c r="J5" s="142">
        <f>G4+G5+G6</f>
        <v>0</v>
      </c>
    </row>
    <row r="6" spans="2:10" ht="15.75" thickBot="1">
      <c r="B6" s="232"/>
      <c r="C6" s="78" t="s">
        <v>67</v>
      </c>
      <c r="D6" s="182">
        <v>1</v>
      </c>
      <c r="E6" s="78">
        <v>0.88</v>
      </c>
      <c r="F6" s="90"/>
      <c r="G6" s="91"/>
      <c r="H6" s="92"/>
      <c r="I6" s="142"/>
      <c r="J6" s="178"/>
    </row>
    <row r="7" spans="2:8" ht="15">
      <c r="B7" s="230" t="s">
        <v>51</v>
      </c>
      <c r="C7" s="190" t="s">
        <v>70</v>
      </c>
      <c r="D7" s="191">
        <v>31</v>
      </c>
      <c r="E7" s="190">
        <v>130.2</v>
      </c>
      <c r="F7" s="85"/>
      <c r="G7" s="86"/>
      <c r="H7" s="87"/>
    </row>
    <row r="8" spans="2:8" ht="15">
      <c r="B8" s="231"/>
      <c r="C8" s="192" t="s">
        <v>172</v>
      </c>
      <c r="D8" s="193">
        <v>4</v>
      </c>
      <c r="E8" s="192">
        <v>15.12</v>
      </c>
      <c r="F8" s="84"/>
      <c r="G8" s="81"/>
      <c r="H8" s="88"/>
    </row>
    <row r="9" spans="2:8" ht="15">
      <c r="B9" s="231"/>
      <c r="C9" s="192" t="s">
        <v>173</v>
      </c>
      <c r="D9" s="193">
        <v>13</v>
      </c>
      <c r="E9" s="192">
        <v>17.55</v>
      </c>
      <c r="F9" s="84"/>
      <c r="G9" s="81"/>
      <c r="H9" s="88"/>
    </row>
    <row r="10" spans="2:8" ht="15">
      <c r="B10" s="231"/>
      <c r="C10" s="194" t="s">
        <v>176</v>
      </c>
      <c r="D10" s="195" t="s">
        <v>177</v>
      </c>
      <c r="E10" s="194">
        <v>12.6</v>
      </c>
      <c r="F10" s="96"/>
      <c r="G10" s="97"/>
      <c r="H10" s="98"/>
    </row>
    <row r="11" spans="2:10" ht="15">
      <c r="B11" s="231"/>
      <c r="C11" s="194" t="s">
        <v>178</v>
      </c>
      <c r="D11" s="195" t="s">
        <v>179</v>
      </c>
      <c r="E11" s="194">
        <v>15.75</v>
      </c>
      <c r="F11" s="96"/>
      <c r="G11" s="97"/>
      <c r="H11" s="98"/>
      <c r="J11" s="142">
        <f>G7+G8+G9+G10+G11+G12+G13</f>
        <v>0</v>
      </c>
    </row>
    <row r="12" spans="2:8" ht="15">
      <c r="B12" s="231"/>
      <c r="C12" s="194" t="s">
        <v>180</v>
      </c>
      <c r="D12" s="195" t="s">
        <v>181</v>
      </c>
      <c r="E12" s="194">
        <v>4</v>
      </c>
      <c r="F12" s="96"/>
      <c r="G12" s="97"/>
      <c r="H12" s="98"/>
    </row>
    <row r="13" spans="2:9" ht="15.75" thickBot="1">
      <c r="B13" s="232"/>
      <c r="C13" s="196" t="s">
        <v>174</v>
      </c>
      <c r="D13" s="197" t="s">
        <v>175</v>
      </c>
      <c r="E13" s="196">
        <v>5.25</v>
      </c>
      <c r="F13" s="90"/>
      <c r="G13" s="91"/>
      <c r="H13" s="92"/>
      <c r="I13" s="142"/>
    </row>
    <row r="14" spans="2:8" ht="15">
      <c r="B14" s="230" t="s">
        <v>49</v>
      </c>
      <c r="C14" s="76" t="s">
        <v>71</v>
      </c>
      <c r="D14" s="180">
        <v>14</v>
      </c>
      <c r="E14" s="76">
        <v>35.28</v>
      </c>
      <c r="F14" s="85"/>
      <c r="G14" s="86"/>
      <c r="H14" s="87"/>
    </row>
    <row r="15" spans="2:8" ht="15">
      <c r="B15" s="231"/>
      <c r="C15" s="77" t="s">
        <v>72</v>
      </c>
      <c r="D15" s="181">
        <v>4</v>
      </c>
      <c r="E15" s="77">
        <v>44.8</v>
      </c>
      <c r="F15" s="84"/>
      <c r="G15" s="81"/>
      <c r="H15" s="88"/>
    </row>
    <row r="16" spans="2:10" ht="15">
      <c r="B16" s="231"/>
      <c r="C16" s="77" t="s">
        <v>73</v>
      </c>
      <c r="D16" s="181">
        <v>1</v>
      </c>
      <c r="E16" s="77">
        <v>0.96</v>
      </c>
      <c r="F16" s="84"/>
      <c r="G16" s="81"/>
      <c r="H16" s="88"/>
      <c r="J16" s="142">
        <f>G14+G15+G16+G17</f>
        <v>0</v>
      </c>
    </row>
    <row r="17" spans="2:9" ht="15.75" thickBot="1">
      <c r="B17" s="232"/>
      <c r="C17" s="78" t="s">
        <v>74</v>
      </c>
      <c r="D17" s="182">
        <v>3</v>
      </c>
      <c r="E17" s="78">
        <v>1.92</v>
      </c>
      <c r="F17" s="90"/>
      <c r="G17" s="91"/>
      <c r="H17" s="92"/>
      <c r="I17" s="142"/>
    </row>
    <row r="18" spans="2:8" ht="15">
      <c r="B18" s="230" t="s">
        <v>52</v>
      </c>
      <c r="C18" s="76" t="s">
        <v>75</v>
      </c>
      <c r="D18" s="180">
        <v>20</v>
      </c>
      <c r="E18" s="76">
        <v>47.599999999999994</v>
      </c>
      <c r="F18" s="85"/>
      <c r="G18" s="86"/>
      <c r="H18" s="87"/>
    </row>
    <row r="19" spans="2:8" ht="15">
      <c r="B19" s="231"/>
      <c r="C19" s="77" t="s">
        <v>76</v>
      </c>
      <c r="D19" s="181">
        <v>6</v>
      </c>
      <c r="E19" s="77">
        <v>6.12</v>
      </c>
      <c r="F19" s="84"/>
      <c r="G19" s="81"/>
      <c r="H19" s="88"/>
    </row>
    <row r="20" spans="2:10" ht="15">
      <c r="B20" s="231"/>
      <c r="C20" s="77" t="s">
        <v>78</v>
      </c>
      <c r="D20" s="181">
        <v>4</v>
      </c>
      <c r="E20" s="77">
        <v>8.32</v>
      </c>
      <c r="F20" s="84"/>
      <c r="G20" s="81"/>
      <c r="H20" s="88"/>
      <c r="J20" s="142">
        <f>G18+G19+G20+G21+G22</f>
        <v>0</v>
      </c>
    </row>
    <row r="21" spans="2:8" ht="15">
      <c r="B21" s="231"/>
      <c r="C21" s="77" t="s">
        <v>77</v>
      </c>
      <c r="D21" s="181">
        <v>5</v>
      </c>
      <c r="E21" s="77">
        <v>5.2</v>
      </c>
      <c r="F21" s="84"/>
      <c r="G21" s="81"/>
      <c r="H21" s="88"/>
    </row>
    <row r="22" spans="2:8" ht="15.75" thickBot="1">
      <c r="B22" s="232"/>
      <c r="C22" s="78" t="s">
        <v>79</v>
      </c>
      <c r="D22" s="182">
        <v>3</v>
      </c>
      <c r="E22" s="78">
        <v>1.44</v>
      </c>
      <c r="F22" s="90"/>
      <c r="G22" s="91"/>
      <c r="H22" s="92"/>
    </row>
    <row r="23" spans="2:8" ht="15">
      <c r="B23" s="234" t="s">
        <v>53</v>
      </c>
      <c r="C23" s="76" t="s">
        <v>81</v>
      </c>
      <c r="D23" s="180">
        <v>12</v>
      </c>
      <c r="E23" s="76">
        <v>27</v>
      </c>
      <c r="F23" s="85"/>
      <c r="G23" s="86"/>
      <c r="H23" s="87"/>
    </row>
    <row r="24" spans="2:10" ht="15.75" thickBot="1">
      <c r="B24" s="235"/>
      <c r="C24" s="95" t="s">
        <v>80</v>
      </c>
      <c r="D24" s="183">
        <v>4</v>
      </c>
      <c r="E24" s="95">
        <v>1</v>
      </c>
      <c r="F24" s="96"/>
      <c r="G24" s="97"/>
      <c r="H24" s="98"/>
      <c r="J24" s="142">
        <f>G23+G24</f>
        <v>0</v>
      </c>
    </row>
    <row r="25" spans="2:8" ht="16.15" customHeight="1">
      <c r="B25" s="222" t="s">
        <v>113</v>
      </c>
      <c r="C25" s="99" t="s">
        <v>114</v>
      </c>
      <c r="D25" s="180">
        <v>5</v>
      </c>
      <c r="E25" s="76">
        <v>5.43</v>
      </c>
      <c r="F25" s="85"/>
      <c r="G25" s="86"/>
      <c r="H25" s="87"/>
    </row>
    <row r="26" spans="2:8" ht="16.9" customHeight="1">
      <c r="B26" s="221"/>
      <c r="C26" s="94" t="s">
        <v>115</v>
      </c>
      <c r="D26" s="181">
        <v>1</v>
      </c>
      <c r="E26" s="77">
        <v>2.63</v>
      </c>
      <c r="F26" s="84"/>
      <c r="G26" s="81"/>
      <c r="H26" s="88"/>
    </row>
    <row r="27" spans="2:8" ht="16.9" customHeight="1">
      <c r="B27" s="221"/>
      <c r="C27" s="94" t="s">
        <v>118</v>
      </c>
      <c r="D27" s="181">
        <v>8</v>
      </c>
      <c r="E27" s="77">
        <v>14.82</v>
      </c>
      <c r="F27" s="84"/>
      <c r="G27" s="81"/>
      <c r="H27" s="88"/>
    </row>
    <row r="28" spans="2:10" ht="16.9" customHeight="1">
      <c r="B28" s="221"/>
      <c r="C28" s="94" t="s">
        <v>116</v>
      </c>
      <c r="D28" s="181">
        <v>5</v>
      </c>
      <c r="E28" s="77">
        <v>2.55</v>
      </c>
      <c r="F28" s="84"/>
      <c r="G28" s="81"/>
      <c r="H28" s="88"/>
      <c r="J28" s="142">
        <f>G25+G26+G27+G28+G29+G30</f>
        <v>0</v>
      </c>
    </row>
    <row r="29" spans="2:8" ht="16.9" customHeight="1">
      <c r="B29" s="221"/>
      <c r="C29" s="94" t="s">
        <v>86</v>
      </c>
      <c r="D29" s="181">
        <v>2</v>
      </c>
      <c r="E29" s="77">
        <v>3.36</v>
      </c>
      <c r="F29" s="84"/>
      <c r="G29" s="81"/>
      <c r="H29" s="88"/>
    </row>
    <row r="30" spans="2:8" ht="16.9" customHeight="1" thickBot="1">
      <c r="B30" s="233"/>
      <c r="C30" s="100" t="s">
        <v>117</v>
      </c>
      <c r="D30" s="182">
        <v>6</v>
      </c>
      <c r="E30" s="78">
        <v>11.34</v>
      </c>
      <c r="F30" s="90"/>
      <c r="G30" s="91"/>
      <c r="H30" s="92"/>
    </row>
    <row r="31" spans="2:8" ht="15">
      <c r="B31" s="230" t="s">
        <v>54</v>
      </c>
      <c r="C31" s="76" t="s">
        <v>82</v>
      </c>
      <c r="D31" s="180">
        <v>6</v>
      </c>
      <c r="E31" s="76">
        <v>10.8</v>
      </c>
      <c r="F31" s="85"/>
      <c r="G31" s="86"/>
      <c r="H31" s="87"/>
    </row>
    <row r="32" spans="2:8" ht="15">
      <c r="B32" s="231"/>
      <c r="C32" s="77" t="s">
        <v>83</v>
      </c>
      <c r="D32" s="181">
        <v>4</v>
      </c>
      <c r="E32" s="77">
        <v>4.8</v>
      </c>
      <c r="F32" s="84"/>
      <c r="G32" s="81"/>
      <c r="H32" s="88"/>
    </row>
    <row r="33" spans="2:10" ht="15">
      <c r="B33" s="231"/>
      <c r="C33" s="77" t="s">
        <v>84</v>
      </c>
      <c r="D33" s="181">
        <v>2</v>
      </c>
      <c r="E33" s="77">
        <v>3.9</v>
      </c>
      <c r="F33" s="84"/>
      <c r="G33" s="81"/>
      <c r="H33" s="88"/>
      <c r="J33" s="142">
        <f>G31+G32+G33+G34</f>
        <v>0</v>
      </c>
    </row>
    <row r="34" spans="2:8" ht="15.75" thickBot="1">
      <c r="B34" s="232"/>
      <c r="C34" s="78" t="s">
        <v>74</v>
      </c>
      <c r="D34" s="182">
        <v>6</v>
      </c>
      <c r="E34" s="78">
        <v>9.84</v>
      </c>
      <c r="F34" s="90"/>
      <c r="G34" s="91"/>
      <c r="H34" s="92"/>
    </row>
    <row r="35" spans="2:8" ht="15">
      <c r="B35" s="230" t="s">
        <v>55</v>
      </c>
      <c r="C35" s="76" t="s">
        <v>85</v>
      </c>
      <c r="D35" s="180">
        <v>14</v>
      </c>
      <c r="E35" s="76">
        <v>44.800000000000004</v>
      </c>
      <c r="F35" s="85"/>
      <c r="G35" s="86"/>
      <c r="H35" s="87"/>
    </row>
    <row r="36" spans="2:10" ht="15">
      <c r="B36" s="231"/>
      <c r="C36" s="77" t="s">
        <v>86</v>
      </c>
      <c r="D36" s="181">
        <v>5</v>
      </c>
      <c r="E36" s="77">
        <v>8.4</v>
      </c>
      <c r="F36" s="84"/>
      <c r="G36" s="81"/>
      <c r="H36" s="88"/>
      <c r="J36" s="142">
        <f>G35+G36+G37</f>
        <v>0</v>
      </c>
    </row>
    <row r="37" spans="2:8" ht="15.75" thickBot="1">
      <c r="B37" s="232"/>
      <c r="C37" s="78" t="s">
        <v>97</v>
      </c>
      <c r="D37" s="184" t="s">
        <v>96</v>
      </c>
      <c r="E37" s="78">
        <v>14.6</v>
      </c>
      <c r="F37" s="90"/>
      <c r="G37" s="91"/>
      <c r="H37" s="92"/>
    </row>
    <row r="38" spans="2:8" ht="15">
      <c r="B38" s="230" t="s">
        <v>56</v>
      </c>
      <c r="C38" s="76" t="s">
        <v>87</v>
      </c>
      <c r="D38" s="180">
        <v>9</v>
      </c>
      <c r="E38" s="76">
        <v>23.580000000000002</v>
      </c>
      <c r="F38" s="85"/>
      <c r="G38" s="86"/>
      <c r="H38" s="87"/>
    </row>
    <row r="39" spans="2:10" ht="15">
      <c r="B39" s="231"/>
      <c r="C39" s="77" t="s">
        <v>82</v>
      </c>
      <c r="D39" s="181">
        <v>19</v>
      </c>
      <c r="E39" s="77">
        <v>34.2</v>
      </c>
      <c r="F39" s="84"/>
      <c r="G39" s="81"/>
      <c r="H39" s="88"/>
      <c r="J39" s="142">
        <f>G38+G39+G40</f>
        <v>0</v>
      </c>
    </row>
    <row r="40" spans="2:8" ht="15.75" thickBot="1">
      <c r="B40" s="232"/>
      <c r="C40" s="78" t="s">
        <v>80</v>
      </c>
      <c r="D40" s="182">
        <v>4</v>
      </c>
      <c r="E40" s="78">
        <v>1</v>
      </c>
      <c r="F40" s="90"/>
      <c r="G40" s="91"/>
      <c r="H40" s="92"/>
    </row>
    <row r="41" spans="2:8" ht="15">
      <c r="B41" s="230" t="s">
        <v>57</v>
      </c>
      <c r="C41" s="101" t="s">
        <v>88</v>
      </c>
      <c r="D41" s="185">
        <v>24</v>
      </c>
      <c r="E41" s="76">
        <v>26.880000000000003</v>
      </c>
      <c r="F41" s="85"/>
      <c r="G41" s="86"/>
      <c r="H41" s="87"/>
    </row>
    <row r="42" spans="2:8" ht="15">
      <c r="B42" s="231"/>
      <c r="C42" s="82" t="s">
        <v>89</v>
      </c>
      <c r="D42" s="186">
        <v>24</v>
      </c>
      <c r="E42" s="77">
        <v>20.16</v>
      </c>
      <c r="F42" s="84"/>
      <c r="G42" s="81"/>
      <c r="H42" s="88"/>
    </row>
    <row r="43" spans="2:10" ht="15">
      <c r="B43" s="231"/>
      <c r="C43" s="83" t="s">
        <v>90</v>
      </c>
      <c r="D43" s="186">
        <v>2</v>
      </c>
      <c r="E43" s="77">
        <v>4.84</v>
      </c>
      <c r="F43" s="84"/>
      <c r="G43" s="81"/>
      <c r="H43" s="88"/>
      <c r="J43" s="142">
        <f>G41+G42+G43+G44</f>
        <v>0</v>
      </c>
    </row>
    <row r="44" spans="2:8" ht="15.75" thickBot="1">
      <c r="B44" s="232"/>
      <c r="C44" s="93" t="s">
        <v>91</v>
      </c>
      <c r="D44" s="184">
        <v>1</v>
      </c>
      <c r="E44" s="78">
        <v>3.2</v>
      </c>
      <c r="F44" s="90"/>
      <c r="G44" s="91"/>
      <c r="H44" s="92"/>
    </row>
    <row r="45" spans="2:8" ht="15">
      <c r="B45" s="230" t="s">
        <v>60</v>
      </c>
      <c r="C45" s="76" t="s">
        <v>92</v>
      </c>
      <c r="D45" s="187">
        <v>4</v>
      </c>
      <c r="E45" s="76">
        <v>10.4</v>
      </c>
      <c r="F45" s="85"/>
      <c r="G45" s="86"/>
      <c r="H45" s="87"/>
    </row>
    <row r="46" spans="2:8" ht="15">
      <c r="B46" s="231"/>
      <c r="C46" s="77" t="s">
        <v>93</v>
      </c>
      <c r="D46" s="188">
        <v>4</v>
      </c>
      <c r="E46" s="77">
        <v>7.28</v>
      </c>
      <c r="F46" s="84"/>
      <c r="G46" s="81"/>
      <c r="H46" s="88"/>
    </row>
    <row r="47" spans="2:10" ht="15">
      <c r="B47" s="231"/>
      <c r="C47" s="77" t="s">
        <v>77</v>
      </c>
      <c r="D47" s="188">
        <v>5</v>
      </c>
      <c r="E47" s="77">
        <v>5.2</v>
      </c>
      <c r="F47" s="84"/>
      <c r="G47" s="81"/>
      <c r="H47" s="88"/>
      <c r="J47" s="142">
        <f>G45+G46+G47+G48+G49</f>
        <v>0</v>
      </c>
    </row>
    <row r="48" spans="2:8" ht="15">
      <c r="B48" s="231"/>
      <c r="C48" s="77" t="s">
        <v>94</v>
      </c>
      <c r="D48" s="188">
        <v>1</v>
      </c>
      <c r="E48" s="77">
        <v>0.4</v>
      </c>
      <c r="F48" s="84"/>
      <c r="G48" s="81"/>
      <c r="H48" s="88"/>
    </row>
    <row r="49" spans="2:8" ht="15.75" thickBot="1">
      <c r="B49" s="232"/>
      <c r="C49" s="78" t="s">
        <v>80</v>
      </c>
      <c r="D49" s="189">
        <v>4</v>
      </c>
      <c r="E49" s="89">
        <v>1</v>
      </c>
      <c r="F49" s="90"/>
      <c r="G49" s="91"/>
      <c r="H49" s="92"/>
    </row>
    <row r="50" spans="2:8" ht="45" customHeight="1" thickBot="1">
      <c r="B50" s="38" t="s">
        <v>134</v>
      </c>
      <c r="C50" s="229"/>
      <c r="D50" s="229"/>
      <c r="E50" s="102">
        <f>SUM(E4:E49)</f>
        <v>667.6100000000001</v>
      </c>
      <c r="F50" s="103"/>
      <c r="G50" s="104">
        <f>SUM(G4:G49)</f>
        <v>0</v>
      </c>
      <c r="H50" s="105">
        <f>SUM(H4:H49)</f>
        <v>0</v>
      </c>
    </row>
  </sheetData>
  <mergeCells count="12">
    <mergeCell ref="B31:B34"/>
    <mergeCell ref="B25:B30"/>
    <mergeCell ref="B4:B6"/>
    <mergeCell ref="B7:B13"/>
    <mergeCell ref="B14:B17"/>
    <mergeCell ref="B18:B22"/>
    <mergeCell ref="B23:B24"/>
    <mergeCell ref="C50:D50"/>
    <mergeCell ref="B45:B49"/>
    <mergeCell ref="B35:B37"/>
    <mergeCell ref="B38:B40"/>
    <mergeCell ref="B41:B44"/>
  </mergeCells>
  <printOptions/>
  <pageMargins left="0.7" right="0.7" top="0.787401575" bottom="0.787401575" header="0.3" footer="0.3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J20"/>
  <sheetViews>
    <sheetView tabSelected="1" workbookViewId="0" topLeftCell="A1">
      <selection activeCell="H5" sqref="H5"/>
    </sheetView>
  </sheetViews>
  <sheetFormatPr defaultColWidth="9.140625" defaultRowHeight="15"/>
  <cols>
    <col min="2" max="2" width="21.421875" style="0" customWidth="1"/>
    <col min="3" max="3" width="20.7109375" style="0" customWidth="1"/>
    <col min="4" max="5" width="15.7109375" style="0" customWidth="1"/>
  </cols>
  <sheetData>
    <row r="2" ht="15">
      <c r="B2" t="s">
        <v>141</v>
      </c>
    </row>
    <row r="3" ht="15.75" thickBot="1"/>
    <row r="4" spans="2:7" ht="45">
      <c r="B4" s="49" t="s">
        <v>0</v>
      </c>
      <c r="C4" s="51" t="s">
        <v>1</v>
      </c>
      <c r="D4" s="48" t="s">
        <v>4</v>
      </c>
      <c r="E4" s="72" t="s">
        <v>147</v>
      </c>
      <c r="F4" s="56" t="s">
        <v>132</v>
      </c>
      <c r="G4" s="57" t="s">
        <v>133</v>
      </c>
    </row>
    <row r="5" spans="2:7" ht="30">
      <c r="B5" s="73" t="s">
        <v>126</v>
      </c>
      <c r="C5" s="1" t="s">
        <v>7</v>
      </c>
      <c r="D5" s="44">
        <v>14.65</v>
      </c>
      <c r="E5" s="80"/>
      <c r="F5" s="44"/>
      <c r="G5" s="44"/>
    </row>
    <row r="6" spans="2:7" ht="15">
      <c r="B6" s="236" t="s">
        <v>127</v>
      </c>
      <c r="C6" s="16" t="s">
        <v>162</v>
      </c>
      <c r="D6" s="9">
        <v>120.8</v>
      </c>
      <c r="E6" s="80"/>
      <c r="F6" s="44"/>
      <c r="G6" s="44"/>
    </row>
    <row r="7" spans="2:9" ht="15">
      <c r="B7" s="236"/>
      <c r="C7" s="16" t="s">
        <v>170</v>
      </c>
      <c r="D7" s="9">
        <v>205.2</v>
      </c>
      <c r="E7" s="80"/>
      <c r="F7" s="44"/>
      <c r="G7" s="44"/>
      <c r="I7" s="36"/>
    </row>
    <row r="8" spans="2:7" ht="15">
      <c r="B8" s="236"/>
      <c r="C8" s="16" t="s">
        <v>171</v>
      </c>
      <c r="D8" s="9">
        <v>174.3</v>
      </c>
      <c r="E8" s="80"/>
      <c r="F8" s="44"/>
      <c r="G8" s="44"/>
    </row>
    <row r="9" spans="2:9" ht="15">
      <c r="B9" s="236"/>
      <c r="C9" s="1" t="s">
        <v>15</v>
      </c>
      <c r="D9" s="9">
        <v>45</v>
      </c>
      <c r="E9" s="80"/>
      <c r="F9" s="44"/>
      <c r="G9" s="44"/>
      <c r="H9" s="36"/>
      <c r="I9" s="36">
        <f>SUM(F6:F9)</f>
        <v>0</v>
      </c>
    </row>
    <row r="10" spans="2:7" ht="15">
      <c r="B10" s="236" t="s">
        <v>52</v>
      </c>
      <c r="C10" s="1" t="s">
        <v>23</v>
      </c>
      <c r="D10" s="9">
        <v>85.5</v>
      </c>
      <c r="E10" s="80"/>
      <c r="F10" s="44"/>
      <c r="G10" s="44"/>
    </row>
    <row r="11" spans="2:9" ht="15">
      <c r="B11" s="236"/>
      <c r="C11" s="1" t="s">
        <v>27</v>
      </c>
      <c r="D11" s="9">
        <v>85.5</v>
      </c>
      <c r="E11" s="80"/>
      <c r="F11" s="44"/>
      <c r="G11" s="44"/>
      <c r="I11" s="36">
        <f>F10+F11+F12</f>
        <v>0</v>
      </c>
    </row>
    <row r="12" spans="2:7" ht="15">
      <c r="B12" s="236"/>
      <c r="C12" s="1" t="s">
        <v>28</v>
      </c>
      <c r="D12" s="9">
        <v>6</v>
      </c>
      <c r="E12" s="80"/>
      <c r="F12" s="44"/>
      <c r="G12" s="44"/>
    </row>
    <row r="13" spans="2:7" ht="30">
      <c r="B13" s="73" t="s">
        <v>53</v>
      </c>
      <c r="C13" s="74" t="s">
        <v>32</v>
      </c>
      <c r="D13" s="44">
        <v>28</v>
      </c>
      <c r="E13" s="80"/>
      <c r="F13" s="44"/>
      <c r="G13" s="44"/>
    </row>
    <row r="14" spans="2:9" ht="15">
      <c r="B14" s="236" t="s">
        <v>128</v>
      </c>
      <c r="C14" s="1" t="s">
        <v>119</v>
      </c>
      <c r="D14" s="9">
        <v>65</v>
      </c>
      <c r="E14" s="80"/>
      <c r="F14" s="44"/>
      <c r="G14" s="44"/>
      <c r="I14" s="36">
        <f>F14+F15</f>
        <v>0</v>
      </c>
    </row>
    <row r="15" spans="2:7" ht="15">
      <c r="B15" s="236"/>
      <c r="C15" s="1" t="s">
        <v>122</v>
      </c>
      <c r="D15" s="9">
        <v>39.5</v>
      </c>
      <c r="E15" s="80"/>
      <c r="F15" s="44"/>
      <c r="G15" s="44"/>
    </row>
    <row r="16" spans="2:10" ht="30">
      <c r="B16" s="73" t="s">
        <v>129</v>
      </c>
      <c r="C16" s="1" t="s">
        <v>37</v>
      </c>
      <c r="D16" s="44">
        <v>50</v>
      </c>
      <c r="E16" s="80"/>
      <c r="F16" s="44"/>
      <c r="G16" s="44"/>
      <c r="J16" s="36"/>
    </row>
    <row r="17" spans="2:10" ht="30">
      <c r="B17" s="236" t="s">
        <v>125</v>
      </c>
      <c r="C17" s="75" t="s">
        <v>130</v>
      </c>
      <c r="D17" s="44">
        <v>47</v>
      </c>
      <c r="E17" s="80"/>
      <c r="F17" s="44"/>
      <c r="G17" s="44"/>
      <c r="I17" s="36">
        <f>F17+F18</f>
        <v>0</v>
      </c>
      <c r="J17" s="36"/>
    </row>
    <row r="18" spans="2:10" ht="15">
      <c r="B18" s="236"/>
      <c r="C18" s="1" t="s">
        <v>20</v>
      </c>
      <c r="D18" s="9">
        <v>2</v>
      </c>
      <c r="E18" s="80"/>
      <c r="F18" s="44"/>
      <c r="G18" s="44"/>
      <c r="J18" s="36"/>
    </row>
    <row r="19" spans="2:10" ht="30.75" thickBot="1">
      <c r="B19" s="73" t="s">
        <v>131</v>
      </c>
      <c r="C19" s="1" t="s">
        <v>62</v>
      </c>
      <c r="D19" s="44">
        <v>160</v>
      </c>
      <c r="E19" s="80"/>
      <c r="F19" s="44"/>
      <c r="G19" s="44"/>
      <c r="J19" s="36"/>
    </row>
    <row r="20" spans="2:7" ht="26.45" customHeight="1" thickBot="1">
      <c r="B20" s="55" t="s">
        <v>134</v>
      </c>
      <c r="C20" s="37"/>
      <c r="D20" s="66">
        <f>SUM(D5:D19)</f>
        <v>1128.45</v>
      </c>
      <c r="E20" s="66">
        <f aca="true" t="shared" si="0" ref="E20:G20">SUM(E5:E19)</f>
        <v>0</v>
      </c>
      <c r="F20" s="66">
        <f t="shared" si="0"/>
        <v>0</v>
      </c>
      <c r="G20" s="66">
        <f t="shared" si="0"/>
        <v>0</v>
      </c>
    </row>
  </sheetData>
  <mergeCells count="4">
    <mergeCell ref="B6:B9"/>
    <mergeCell ref="B10:B12"/>
    <mergeCell ref="B14:B15"/>
    <mergeCell ref="B17:B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Havlíčková</dc:creator>
  <cp:keywords/>
  <dc:description/>
  <cp:lastModifiedBy>sabina.kolocova</cp:lastModifiedBy>
  <cp:lastPrinted>2019-12-16T05:41:26Z</cp:lastPrinted>
  <dcterms:created xsi:type="dcterms:W3CDTF">2018-11-23T08:32:02Z</dcterms:created>
  <dcterms:modified xsi:type="dcterms:W3CDTF">2019-12-16T05:41:32Z</dcterms:modified>
  <cp:category/>
  <cp:version/>
  <cp:contentType/>
  <cp:contentStatus/>
</cp:coreProperties>
</file>