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'Položky'!$A$1:$G$123</definedName>
    <definedName name="_xlnm.Print_Area" localSheetId="1">'Rekapitulace'!$A$1:$I$31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<sst xmlns="http://schemas.openxmlformats.org/spreadsheetml/2006/main" count="375" uniqueCount="220">
  <si>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</si>
  <si>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</si>
  <si>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</si>
  <si>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</si>
  <si>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</si>
  <si>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</si>
  <si>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</si>
  <si>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</si>
  <si>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</si>
  <si>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</si>
  <si>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</si>
  <si>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</si>
  <si>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</si>
  <si>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</si>
  <si>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</si>
  <si>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</si>
  <si>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</si>
  <si>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</si>
  <si>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</si>
  <si>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</si>
  <si>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</si>
  <si>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</si>
  <si>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</si>
  <si>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</si>
  <si>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</si>
  <si>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</si>
  <si>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</si>
  <si>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</si>
  <si>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</si>
  <si>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</si>
  <si>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</si>
  <si>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</si>
  <si>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</si>
  <si>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</si>
  <si>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</si>
  <si>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</si>
  <si>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</si>
  <si>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</si>
  <si>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</si>
  <si>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</si>
  <si>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</si>
  <si>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</si>
  <si>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</si>
  <si>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</si>
  <si>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</si>
  <si>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</si>
  <si>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</si>
  <si>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</si>
  <si>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</si>
  <si>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</si>
  <si>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</si>
  <si>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</si>
  <si>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</si>
  <si>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</si>
  <si>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</si>
  <si>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</si>
  <si>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</si>
  <si>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</si>
  <si>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</si>
  <si>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</si>
  <si>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</si>
  <si>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</si>
  <si>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</si>
  <si>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</si>
  <si>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</si>
  <si>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</si>
  <si>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</si>
  <si>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</si>
  <si>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</si>
  <si>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</si>
  <si>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</si>
  <si>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</si>
  <si>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</si>
  <si>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</si>
  <si>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</si>
  <si>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</si>
  <si>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20190036</t>
  </si>
  <si>
    <t>Zámek Nalžovice</t>
  </si>
  <si>
    <t>01</t>
  </si>
  <si>
    <t>Oprava střechy</t>
  </si>
  <si>
    <t>61</t>
  </si>
  <si>
    <t>Upravy povrchů vnitřní</t>
  </si>
  <si>
    <t>611421431R00</t>
  </si>
  <si>
    <t>Oprava váp.omítek stropů do 50% plochy - štukových v místech zatékání</t>
  </si>
  <si>
    <t>m2</t>
  </si>
  <si>
    <t>20+20+30</t>
  </si>
  <si>
    <t>612421431R00</t>
  </si>
  <si>
    <t xml:space="preserve">Oprava vápen.omítek stěn do 50 % pl. - štukových </t>
  </si>
  <si>
    <t>9</t>
  </si>
  <si>
    <t>Ostatní konstrukce</t>
  </si>
  <si>
    <t>900      RR1</t>
  </si>
  <si>
    <t xml:space="preserve">HZS - zednická výpomoc </t>
  </si>
  <si>
    <t>kompl</t>
  </si>
  <si>
    <t>vikýř nad obyt.prostorem :10</t>
  </si>
  <si>
    <t>vikýř nad půd.prostorem :6</t>
  </si>
  <si>
    <t>Začátek provozního součtu</t>
  </si>
  <si>
    <t>0</t>
  </si>
  <si>
    <t>Konec provozního součtu</t>
  </si>
  <si>
    <t>952901110R01</t>
  </si>
  <si>
    <t>Vyčištění kolem objektu a úprava terénu po skončení stavebních prací</t>
  </si>
  <si>
    <t>94</t>
  </si>
  <si>
    <t>Lešení a stavební výtahy</t>
  </si>
  <si>
    <t>945931101R00</t>
  </si>
  <si>
    <t xml:space="preserve">Zřízení horolezeckého úvazu pro práci ve výškách </t>
  </si>
  <si>
    <t>kus</t>
  </si>
  <si>
    <t>180456181100</t>
  </si>
  <si>
    <t>Montážní plošina na autopodvozku</t>
  </si>
  <si>
    <t>Sh</t>
  </si>
  <si>
    <t>963</t>
  </si>
  <si>
    <t>Odstranění poškozených konstrukcí</t>
  </si>
  <si>
    <t>764312831R00</t>
  </si>
  <si>
    <t xml:space="preserve">Demontáž alu krytiny </t>
  </si>
  <si>
    <t>vikýř nad půd.prostorem :15</t>
  </si>
  <si>
    <t>hl.střecha:15</t>
  </si>
  <si>
    <t>764321821R00</t>
  </si>
  <si>
    <t xml:space="preserve">Demontáž oplechování š.do 50cm </t>
  </si>
  <si>
    <t>m</t>
  </si>
  <si>
    <t>vikýř nad obyt.prostorem - úbočí:32</t>
  </si>
  <si>
    <t xml:space="preserve">                                       - hřeben:20</t>
  </si>
  <si>
    <t xml:space="preserve">                                       - oplechování za štítem:15</t>
  </si>
  <si>
    <t>Mezisoučet</t>
  </si>
  <si>
    <t>vikýř nad půd.prostorem - úbočí:10</t>
  </si>
  <si>
    <t xml:space="preserve">                                       - hřeben:9</t>
  </si>
  <si>
    <t xml:space="preserve">                                       - oplechování za štítem:39</t>
  </si>
  <si>
    <t xml:space="preserve">                                       - okap.plech:16</t>
  </si>
  <si>
    <t>hl.střecha:40</t>
  </si>
  <si>
    <t>181,0</t>
  </si>
  <si>
    <t>765311870R00</t>
  </si>
  <si>
    <t xml:space="preserve">Demontáž prejzové krytiny do suti </t>
  </si>
  <si>
    <t>979011111R00</t>
  </si>
  <si>
    <t xml:space="preserve">Svislá doprava suti a vybour. hmot </t>
  </si>
  <si>
    <t>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</si>
  <si>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</si>
  <si>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</si>
  <si>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</si>
  <si>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</si>
  <si>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</si>
  <si>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</t>
  </si>
  <si>
    <t>979086112R00</t>
  </si>
  <si>
    <t xml:space="preserve">Nakládání nebo překládání suti a vybouraných hmot </t>
  </si>
  <si>
    <t>979990001R00</t>
  </si>
  <si>
    <t xml:space="preserve">Poplatek za skládku stavební suti </t>
  </si>
  <si>
    <t>99</t>
  </si>
  <si>
    <t>Staveništní přesun hmot</t>
  </si>
  <si>
    <t>999281111R00</t>
  </si>
  <si>
    <t xml:space="preserve">Přesun hmot pro opravy a údržbu </t>
  </si>
  <si>
    <t>762</t>
  </si>
  <si>
    <t>Konstrukce tesařské</t>
  </si>
  <si>
    <t>762950030RAH</t>
  </si>
  <si>
    <t>Lokální oprava vazného trámu (cca50cm), oboustr. příložky, prošroubování, fungicid.nátěr</t>
  </si>
  <si>
    <t>764</t>
  </si>
  <si>
    <t>Konstrukce klempířské</t>
  </si>
  <si>
    <t>711786267R01</t>
  </si>
  <si>
    <t xml:space="preserve">Zatěsnění průchodů ventilací </t>
  </si>
  <si>
    <t>721273200R04</t>
  </si>
  <si>
    <t xml:space="preserve">Doplnění klobouku na ventilaci </t>
  </si>
  <si>
    <t>76395000R0H</t>
  </si>
  <si>
    <t>Spojovací materiál pro nivou krytinu+doplnění v ploše střechy</t>
  </si>
  <si>
    <t>764311352R00</t>
  </si>
  <si>
    <t xml:space="preserve">Krytina hladká z  Al šablon - místní opravy </t>
  </si>
  <si>
    <t>764311394R0H</t>
  </si>
  <si>
    <t xml:space="preserve">Výměna střešních šablon </t>
  </si>
  <si>
    <t>vikýř nad obyt.prostorem - úbočí:40</t>
  </si>
  <si>
    <t>764322330R00</t>
  </si>
  <si>
    <t xml:space="preserve">Oprava okapového plechu , rš 400 mm </t>
  </si>
  <si>
    <t>vikýř nad půd.prostorem :16</t>
  </si>
  <si>
    <t>764352390R00</t>
  </si>
  <si>
    <t>Vyrovnání stáv.žlabu poškozeného sesuvem sněhu a oprava oplechování okapů</t>
  </si>
  <si>
    <t>764361921R00</t>
  </si>
  <si>
    <t xml:space="preserve">Oprava střešního výlezu z Al plechu - polykarbonát </t>
  </si>
  <si>
    <t>764392331R00</t>
  </si>
  <si>
    <t xml:space="preserve">Oprava úbočí z Al plechu, rš 400 mm </t>
  </si>
  <si>
    <t>764393330R00</t>
  </si>
  <si>
    <t xml:space="preserve">Oprava hřebene střechy z Al plechu, rš 400 mm </t>
  </si>
  <si>
    <t>vikýř nad obyt.prostorem :20</t>
  </si>
  <si>
    <t>vikýř nad půd.prostorem :9</t>
  </si>
  <si>
    <t>764430320RT3</t>
  </si>
  <si>
    <t xml:space="preserve">Oplechování za štítem z Al plechu  rš 300 mm </t>
  </si>
  <si>
    <t>vikýř nad obyt.prostorem :15</t>
  </si>
  <si>
    <t>vikýř nad půd.prostorem :39</t>
  </si>
  <si>
    <t>764430340RT2</t>
  </si>
  <si>
    <t>Oplechování na styku krytiny a zdiva z Al plechu rš 500 mm</t>
  </si>
  <si>
    <t>764311320RAH</t>
  </si>
  <si>
    <t>Rozkrytí stávající Al krytiny a zpětná montáž pro realizaci oplechování</t>
  </si>
  <si>
    <t>vikýř nad obyt.prostorem :18</t>
  </si>
  <si>
    <t>998764203R00</t>
  </si>
  <si>
    <t xml:space="preserve">Přesun hmot pro klempířské konstrukce </t>
  </si>
  <si>
    <t>765</t>
  </si>
  <si>
    <t>Krytiny tvrdé</t>
  </si>
  <si>
    <t>765311421R00</t>
  </si>
  <si>
    <t xml:space="preserve">Krytina z prejzů střech složitých, do malty </t>
  </si>
  <si>
    <t>765901108R00</t>
  </si>
  <si>
    <t xml:space="preserve">Doplnění podstřešní hydroizolace </t>
  </si>
  <si>
    <t>998765103R00</t>
  </si>
  <si>
    <t xml:space="preserve">Přesun hmot pro krytiny tvrdé </t>
  </si>
  <si>
    <t>784</t>
  </si>
  <si>
    <t>Malby</t>
  </si>
  <si>
    <t>783222110R00</t>
  </si>
  <si>
    <t xml:space="preserve">Oprava nátěru střechy </t>
  </si>
  <si>
    <t>30+(40/2,25)</t>
  </si>
  <si>
    <t>18+15+15</t>
  </si>
  <si>
    <t>96,0</t>
  </si>
  <si>
    <t>784191101R00</t>
  </si>
  <si>
    <t xml:space="preserve">Penetrace podkladu univerzální </t>
  </si>
  <si>
    <t>784195112R00</t>
  </si>
  <si>
    <t xml:space="preserve">Malba interiérová bílá, bez penetrace, 2 x </t>
  </si>
  <si>
    <t>60</t>
  </si>
  <si>
    <t>M211</t>
  </si>
  <si>
    <t>Hromosvod</t>
  </si>
  <si>
    <t>210200020RAH</t>
  </si>
  <si>
    <t>Hromosvod - demontáž, oprava uchycení a zpětná montáž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</si>
  <si>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</si>
  <si>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</si>
  <si>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</si>
  <si>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</si>
  <si>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</si>
  <si>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</si>
  <si>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</si>
  <si>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</si>
  <si>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Nalžovický zámek, poskytovatel sociálních služeb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</si>
</sst>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0.0"/>
    <numFmt numFmtId="168" formatCode="#,##0\ &quot;Kč&quot;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4" fillId="20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0" borderId="0">
      <alignment/>
      <protection/>
    </xf>
    <xf numFmtId="0" fontId="41" fillId="22" borderId="6" applyNumberFormat="0" applyFont="0" applyAlignment="0" applyProtection="0"/>
    <xf numFmtId="9" fontId="4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7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7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5" applyNumberFormat="1" applyFont="1" applyBorder="1">
      <alignment/>
      <protection/>
    </xf>
    <xf numFmtId="49" fontId="3" fillId="0" borderId="49" xfId="45" applyNumberFormat="1" applyFont="1" applyBorder="1">
      <alignment/>
      <protection/>
    </xf>
    <xf numFmtId="49" fontId="3" fillId="0" borderId="49" xfId="45" applyNumberFormat="1" applyFont="1" applyBorder="1" applyAlignment="1">
      <alignment horizontal="right"/>
      <protection/>
    </xf>
    <xf numFmtId="0" fontId="3" fillId="0" borderId="50" xfId="45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5" applyNumberFormat="1" applyFont="1" applyBorder="1">
      <alignment/>
      <protection/>
    </xf>
    <xf numFmtId="49" fontId="3" fillId="0" borderId="52" xfId="45" applyNumberFormat="1" applyFont="1" applyBorder="1">
      <alignment/>
      <protection/>
    </xf>
    <xf numFmtId="49" fontId="3" fillId="0" borderId="52" xfId="45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7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3" fillId="0" borderId="0" xfId="45" applyFont="1">
      <alignment/>
      <protection/>
    </xf>
    <xf numFmtId="0" fontId="13" fillId="0" borderId="0" xfId="45" applyFont="1" applyAlignment="1">
      <alignment horizontal="centerContinuous"/>
      <protection/>
    </xf>
    <xf numFmtId="0" fontId="14" fillId="0" borderId="0" xfId="45" applyFont="1" applyAlignment="1">
      <alignment horizontal="centerContinuous"/>
      <protection/>
    </xf>
    <xf numFmtId="0" fontId="14" fillId="0" borderId="0" xfId="45" applyFont="1" applyAlignment="1">
      <alignment horizontal="right"/>
      <protection/>
    </xf>
    <xf numFmtId="0" fontId="3" fillId="0" borderId="49" xfId="45" applyFont="1" applyBorder="1">
      <alignment/>
      <protection/>
    </xf>
    <xf numFmtId="0" fontId="5" fillId="0" borderId="50" xfId="45" applyFont="1" applyBorder="1" applyAlignment="1">
      <alignment horizontal="right"/>
      <protection/>
    </xf>
    <xf numFmtId="49" fontId="3" fillId="0" borderId="49" xfId="45" applyNumberFormat="1" applyFont="1" applyBorder="1" applyAlignment="1">
      <alignment horizontal="left"/>
      <protection/>
    </xf>
    <xf numFmtId="0" fontId="3" fillId="0" borderId="51" xfId="45" applyFont="1" applyBorder="1">
      <alignment/>
      <protection/>
    </xf>
    <xf numFmtId="0" fontId="3" fillId="0" borderId="52" xfId="45" applyFont="1" applyBorder="1">
      <alignment/>
      <protection/>
    </xf>
    <xf numFmtId="0" fontId="5" fillId="0" borderId="0" xfId="45" applyFont="1">
      <alignment/>
      <protection/>
    </xf>
    <xf numFmtId="0" fontId="3" fillId="0" borderId="0" xfId="45" applyFont="1" applyAlignment="1">
      <alignment horizontal="right"/>
      <protection/>
    </xf>
    <xf numFmtId="0" fontId="3" fillId="0" borderId="0" xfId="45" applyFont="1" applyAlignment="1">
      <alignment/>
      <protection/>
    </xf>
    <xf numFmtId="49" fontId="5" fillId="33" borderId="19" xfId="45" applyNumberFormat="1" applyFont="1" applyFill="1" applyBorder="1">
      <alignment/>
      <protection/>
    </xf>
    <xf numFmtId="0" fontId="5" fillId="33" borderId="17" xfId="45" applyFont="1" applyFill="1" applyBorder="1" applyAlignment="1">
      <alignment horizontal="center"/>
      <protection/>
    </xf>
    <xf numFmtId="0" fontId="5" fillId="33" borderId="17" xfId="45" applyNumberFormat="1" applyFont="1" applyFill="1" applyBorder="1" applyAlignment="1">
      <alignment horizontal="center"/>
      <protection/>
    </xf>
    <xf numFmtId="0" fontId="5" fillId="33" borderId="19" xfId="45" applyFont="1" applyFill="1" applyBorder="1" applyAlignment="1">
      <alignment horizontal="center"/>
      <protection/>
    </xf>
    <xf numFmtId="0" fontId="4" fillId="0" borderId="58" xfId="45" applyFont="1" applyBorder="1" applyAlignment="1">
      <alignment horizontal="center"/>
      <protection/>
    </xf>
    <xf numFmtId="49" fontId="4" fillId="0" borderId="58" xfId="45" applyNumberFormat="1" applyFont="1" applyBorder="1" applyAlignment="1">
      <alignment horizontal="left"/>
      <protection/>
    </xf>
    <xf numFmtId="0" fontId="4" fillId="0" borderId="59" xfId="45" applyFont="1" applyBorder="1">
      <alignment/>
      <protection/>
    </xf>
    <xf numFmtId="0" fontId="3" fillId="0" borderId="18" xfId="45" applyFont="1" applyBorder="1" applyAlignment="1">
      <alignment horizontal="center"/>
      <protection/>
    </xf>
    <xf numFmtId="0" fontId="3" fillId="0" borderId="18" xfId="45" applyNumberFormat="1" applyFont="1" applyBorder="1" applyAlignment="1">
      <alignment horizontal="right"/>
      <protection/>
    </xf>
    <xf numFmtId="0" fontId="3" fillId="0" borderId="17" xfId="45" applyNumberFormat="1" applyFont="1" applyBorder="1">
      <alignment/>
      <protection/>
    </xf>
    <xf numFmtId="0" fontId="0" fillId="0" borderId="0" xfId="45" applyNumberFormat="1">
      <alignment/>
      <protection/>
    </xf>
    <xf numFmtId="0" fontId="15" fillId="0" borderId="0" xfId="45" applyFont="1">
      <alignment/>
      <protection/>
    </xf>
    <xf numFmtId="0" fontId="16" fillId="0" borderId="60" xfId="45" applyFont="1" applyBorder="1" applyAlignment="1">
      <alignment horizontal="center" vertical="top"/>
      <protection/>
    </xf>
    <xf numFmtId="49" fontId="16" fillId="0" borderId="60" xfId="45" applyNumberFormat="1" applyFont="1" applyBorder="1" applyAlignment="1">
      <alignment horizontal="left" vertical="top"/>
      <protection/>
    </xf>
    <xf numFmtId="0" fontId="16" fillId="0" borderId="60" xfId="45" applyFont="1" applyBorder="1" applyAlignment="1">
      <alignment vertical="top" wrapText="1"/>
      <protection/>
    </xf>
    <xf numFmtId="49" fontId="16" fillId="0" borderId="60" xfId="45" applyNumberFormat="1" applyFont="1" applyBorder="1" applyAlignment="1">
      <alignment horizontal="center" shrinkToFit="1"/>
      <protection/>
    </xf>
    <xf numFmtId="4" fontId="16" fillId="0" borderId="60" xfId="45" applyNumberFormat="1" applyFont="1" applyBorder="1" applyAlignment="1">
      <alignment horizontal="right"/>
      <protection/>
    </xf>
    <xf numFmtId="4" fontId="16" fillId="0" borderId="60" xfId="45" applyNumberFormat="1" applyFont="1" applyBorder="1">
      <alignment/>
      <protection/>
    </xf>
    <xf numFmtId="0" fontId="15" fillId="0" borderId="0" xfId="45" applyFont="1">
      <alignment/>
      <protection/>
    </xf>
    <xf numFmtId="0" fontId="5" fillId="0" borderId="58" xfId="45" applyFont="1" applyBorder="1" applyAlignment="1">
      <alignment horizontal="center"/>
      <protection/>
    </xf>
    <xf numFmtId="0" fontId="18" fillId="0" borderId="0" xfId="45" applyFont="1" applyAlignment="1">
      <alignment wrapText="1"/>
      <protection/>
    </xf>
    <xf numFmtId="49" fontId="5" fillId="0" borderId="58" xfId="45" applyNumberFormat="1" applyFont="1" applyBorder="1" applyAlignment="1">
      <alignment horizontal="right"/>
      <protection/>
    </xf>
    <xf numFmtId="4" fontId="19" fillId="34" borderId="61" xfId="45" applyNumberFormat="1" applyFont="1" applyFill="1" applyBorder="1" applyAlignment="1">
      <alignment horizontal="right" wrapText="1"/>
      <protection/>
    </xf>
    <xf numFmtId="0" fontId="19" fillId="34" borderId="42" xfId="45" applyFont="1" applyFill="1" applyBorder="1" applyAlignment="1">
      <alignment horizontal="left" wrapText="1"/>
      <protection/>
    </xf>
    <xf numFmtId="0" fontId="19" fillId="0" borderId="22" xfId="0" applyFont="1" applyBorder="1" applyAlignment="1">
      <alignment horizontal="right"/>
    </xf>
    <xf numFmtId="0" fontId="3" fillId="33" borderId="19" xfId="45" applyFont="1" applyFill="1" applyBorder="1" applyAlignment="1">
      <alignment horizontal="center"/>
      <protection/>
    </xf>
    <xf numFmtId="49" fontId="21" fillId="33" borderId="19" xfId="45" applyNumberFormat="1" applyFont="1" applyFill="1" applyBorder="1" applyAlignment="1">
      <alignment horizontal="left"/>
      <protection/>
    </xf>
    <xf numFmtId="0" fontId="21" fillId="33" borderId="59" xfId="45" applyFont="1" applyFill="1" applyBorder="1">
      <alignment/>
      <protection/>
    </xf>
    <xf numFmtId="0" fontId="3" fillId="33" borderId="18" xfId="45" applyFont="1" applyFill="1" applyBorder="1" applyAlignment="1">
      <alignment horizontal="center"/>
      <protection/>
    </xf>
    <xf numFmtId="4" fontId="3" fillId="33" borderId="18" xfId="45" applyNumberFormat="1" applyFont="1" applyFill="1" applyBorder="1" applyAlignment="1">
      <alignment horizontal="right"/>
      <protection/>
    </xf>
    <xf numFmtId="4" fontId="3" fillId="33" borderId="17" xfId="45" applyNumberFormat="1" applyFont="1" applyFill="1" applyBorder="1" applyAlignment="1">
      <alignment horizontal="right"/>
      <protection/>
    </xf>
    <xf numFmtId="4" fontId="4" fillId="33" borderId="19" xfId="45" applyNumberFormat="1" applyFont="1" applyFill="1" applyBorder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22" fillId="0" borderId="0" xfId="45" applyFont="1" applyAlignment="1">
      <alignment/>
      <protection/>
    </xf>
    <xf numFmtId="0" fontId="0" fillId="0" borderId="0" xfId="45" applyAlignment="1">
      <alignment horizontal="right"/>
      <protection/>
    </xf>
    <xf numFmtId="0" fontId="23" fillId="0" borderId="0" xfId="45" applyFont="1" applyBorder="1">
      <alignment/>
      <protection/>
    </xf>
    <xf numFmtId="3" fontId="23" fillId="0" borderId="0" xfId="45" applyNumberFormat="1" applyFont="1" applyBorder="1" applyAlignment="1">
      <alignment horizontal="right"/>
      <protection/>
    </xf>
    <xf numFmtId="4" fontId="23" fillId="0" borderId="0" xfId="45" applyNumberFormat="1" applyFont="1" applyBorder="1">
      <alignment/>
      <protection/>
    </xf>
    <xf numFmtId="0" fontId="22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4" fontId="17" fillId="34" borderId="61" xfId="45" applyNumberFormat="1" applyFont="1" applyFill="1" applyBorder="1" applyAlignment="1">
      <alignment horizontal="right" wrapText="1"/>
      <protection/>
    </xf>
    <xf numFmtId="4" fontId="24" fillId="34" borderId="61" xfId="45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left" wrapText="1"/>
    </xf>
    <xf numFmtId="168" fontId="3" fillId="0" borderId="59" xfId="0" applyNumberFormat="1" applyFont="1" applyBorder="1" applyAlignment="1">
      <alignment horizontal="right" indent="2"/>
    </xf>
    <xf numFmtId="168" fontId="3" fillId="0" borderId="24" xfId="0" applyNumberFormat="1" applyFont="1" applyBorder="1" applyAlignment="1">
      <alignment horizontal="right" indent="2"/>
    </xf>
    <xf numFmtId="168" fontId="7" fillId="33" borderId="63" xfId="0" applyNumberFormat="1" applyFont="1" applyFill="1" applyBorder="1" applyAlignment="1">
      <alignment horizontal="right" indent="2"/>
    </xf>
    <xf numFmtId="168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4" xfId="45" applyFont="1" applyBorder="1" applyAlignment="1">
      <alignment horizontal="center"/>
      <protection/>
    </xf>
    <xf numFmtId="0" fontId="3" fillId="0" borderId="65" xfId="45" applyFont="1" applyBorder="1" applyAlignment="1">
      <alignment horizontal="center"/>
      <protection/>
    </xf>
    <xf numFmtId="0" fontId="3" fillId="0" borderId="66" xfId="45" applyFont="1" applyBorder="1" applyAlignment="1">
      <alignment horizontal="center"/>
      <protection/>
    </xf>
    <xf numFmtId="0" fontId="3" fillId="0" borderId="67" xfId="45" applyFont="1" applyBorder="1" applyAlignment="1">
      <alignment horizontal="center"/>
      <protection/>
    </xf>
    <xf numFmtId="0" fontId="3" fillId="0" borderId="68" xfId="45" applyFont="1" applyBorder="1" applyAlignment="1">
      <alignment horizontal="left"/>
      <protection/>
    </xf>
    <xf numFmtId="0" fontId="3" fillId="0" borderId="52" xfId="45" applyFont="1" applyBorder="1" applyAlignment="1">
      <alignment horizontal="left"/>
      <protection/>
    </xf>
    <xf numFmtId="0" fontId="3" fillId="0" borderId="69" xfId="45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7" fillId="34" borderId="70" xfId="45" applyNumberFormat="1" applyFont="1" applyFill="1" applyBorder="1" applyAlignment="1">
      <alignment horizontal="left" wrapText="1"/>
      <protection/>
    </xf>
    <xf numFmtId="49" fontId="20" fillId="0" borderId="71" xfId="0" applyNumberFormat="1" applyFont="1" applyBorder="1" applyAlignment="1">
      <alignment horizontal="left" wrapText="1"/>
    </xf>
    <xf numFmtId="49" fontId="19" fillId="34" borderId="70" xfId="45" applyNumberFormat="1" applyFont="1" applyFill="1" applyBorder="1" applyAlignment="1">
      <alignment horizontal="left" wrapText="1"/>
      <protection/>
    </xf>
    <xf numFmtId="49" fontId="24" fillId="34" borderId="70" xfId="45" applyNumberFormat="1" applyFont="1" applyFill="1" applyBorder="1" applyAlignment="1">
      <alignment horizontal="left" wrapText="1"/>
      <protection/>
    </xf>
    <xf numFmtId="0" fontId="12" fillId="0" borderId="0" xfId="45" applyFont="1" applyAlignment="1">
      <alignment horizontal="center"/>
      <protection/>
    </xf>
    <xf numFmtId="49" fontId="3" fillId="0" borderId="66" xfId="45" applyNumberFormat="1" applyFont="1" applyBorder="1" applyAlignment="1">
      <alignment horizontal="center"/>
      <protection/>
    </xf>
    <xf numFmtId="0" fontId="3" fillId="0" borderId="68" xfId="45" applyFont="1" applyBorder="1" applyAlignment="1">
      <alignment horizontal="center" shrinkToFit="1"/>
      <protection/>
    </xf>
    <xf numFmtId="0" fontId="3" fillId="0" borderId="52" xfId="45" applyFont="1" applyBorder="1" applyAlignment="1">
      <alignment horizontal="center" shrinkToFit="1"/>
      <protection/>
    </xf>
    <xf numFmtId="0" fontId="3" fillId="0" borderId="69" xfId="45" applyFont="1" applyBorder="1" applyAlignment="1">
      <alignment horizontal="center" shrinkToFi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20190036</v>
      </c>
      <c r="D2" s="5">
        <f>Rekapitulace!G2</f>
        <v>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2"/>
      <c r="D8" s="212"/>
      <c r="E8" s="213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2">
        <f>Projektant</f>
        <v>0</v>
      </c>
      <c r="D9" s="212"/>
      <c r="E9" s="213"/>
      <c r="F9" s="13"/>
      <c r="G9" s="34"/>
      <c r="H9" s="35"/>
    </row>
    <row r="10" spans="1:8" ht="12.75">
      <c r="A10" s="29" t="s">
        <v>14</v>
      </c>
      <c r="B10" s="13"/>
      <c r="C10" s="212" t="s">
        <v>219</v>
      </c>
      <c r="D10" s="212"/>
      <c r="E10" s="212"/>
      <c r="F10" s="36"/>
      <c r="G10" s="37"/>
      <c r="H10" s="38"/>
    </row>
    <row r="11" spans="1:57" ht="13.5" customHeight="1">
      <c r="A11" s="29" t="s">
        <v>15</v>
      </c>
      <c r="B11" s="13"/>
      <c r="C11" s="212"/>
      <c r="D11" s="212"/>
      <c r="E11" s="212"/>
      <c r="F11" s="39" t="s">
        <v>16</v>
      </c>
      <c r="G11" s="40">
        <v>20190036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4"/>
      <c r="D12" s="214"/>
      <c r="E12" s="214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Rekapitulace!A22</f>
        <v>Ztížené výrobní podmínky</v>
      </c>
      <c r="E15" s="58"/>
      <c r="F15" s="59"/>
      <c r="G15" s="56">
        <f>Rekapitulace!I22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Rekapitulace!A23</f>
        <v>Oborová přirážka</v>
      </c>
      <c r="E16" s="60"/>
      <c r="F16" s="61"/>
      <c r="G16" s="56">
        <f>Rekapitulace!I23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Rekapitulace!A24</f>
        <v>Přesun stavebních kapacit</v>
      </c>
      <c r="E17" s="60"/>
      <c r="F17" s="61"/>
      <c r="G17" s="56">
        <f>Rekapitulace!I24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Rekapitulace!A25</f>
        <v>Mimostaveništní doprava</v>
      </c>
      <c r="E18" s="60"/>
      <c r="F18" s="61"/>
      <c r="G18" s="56">
        <f>Rekapitulace!I25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Rekapitulace!A26</f>
        <v>Zařízení staveniště</v>
      </c>
      <c r="E19" s="60"/>
      <c r="F19" s="61"/>
      <c r="G19" s="56">
        <f>Rekapitulace!I26</f>
        <v>0</v>
      </c>
    </row>
    <row r="20" spans="1:7" ht="15.75" customHeight="1">
      <c r="A20" s="64"/>
      <c r="B20" s="55"/>
      <c r="C20" s="56"/>
      <c r="D20" s="9" t="str">
        <f>Rekapitulace!A27</f>
        <v>Provoz investora</v>
      </c>
      <c r="E20" s="60"/>
      <c r="F20" s="61"/>
      <c r="G20" s="56">
        <f>Rekapitulace!I27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Rekapitulace!A28</f>
        <v>Kompletační činnost (IČD)</v>
      </c>
      <c r="E21" s="60"/>
      <c r="F21" s="61"/>
      <c r="G21" s="56">
        <f>Rekapitulace!I28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15" t="s">
        <v>33</v>
      </c>
      <c r="B23" s="216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7">
        <f>C23-F32</f>
        <v>0</v>
      </c>
      <c r="G30" s="208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7">
        <f>ROUND(PRODUCT(F30,C31/100),0)</f>
        <v>0</v>
      </c>
      <c r="G31" s="208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7">
        <v>0</v>
      </c>
      <c r="G32" s="208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7">
        <f>ROUND(PRODUCT(F32,C33/100),0)</f>
        <v>0</v>
      </c>
      <c r="G33" s="208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9">
        <f>ROUND(SUM(F30:F33),0)</f>
        <v>0</v>
      </c>
      <c r="G34" s="210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11"/>
      <c r="C37" s="211"/>
      <c r="D37" s="211"/>
      <c r="E37" s="211"/>
      <c r="F37" s="211"/>
      <c r="G37" s="211"/>
      <c r="H37" t="s">
        <v>5</v>
      </c>
    </row>
    <row r="38" spans="1:8" ht="12.75" customHeight="1">
      <c r="A38" s="96"/>
      <c r="B38" s="211"/>
      <c r="C38" s="211"/>
      <c r="D38" s="211"/>
      <c r="E38" s="211"/>
      <c r="F38" s="211"/>
      <c r="G38" s="211"/>
      <c r="H38" t="s">
        <v>5</v>
      </c>
    </row>
    <row r="39" spans="1:8" ht="12.75">
      <c r="A39" s="96"/>
      <c r="B39" s="211"/>
      <c r="C39" s="211"/>
      <c r="D39" s="211"/>
      <c r="E39" s="211"/>
      <c r="F39" s="211"/>
      <c r="G39" s="211"/>
      <c r="H39" t="s">
        <v>5</v>
      </c>
    </row>
    <row r="40" spans="1:8" ht="12.75">
      <c r="A40" s="96"/>
      <c r="B40" s="211"/>
      <c r="C40" s="211"/>
      <c r="D40" s="211"/>
      <c r="E40" s="211"/>
      <c r="F40" s="211"/>
      <c r="G40" s="211"/>
      <c r="H40" t="s">
        <v>5</v>
      </c>
    </row>
    <row r="41" spans="1:8" ht="12.75">
      <c r="A41" s="96"/>
      <c r="B41" s="211"/>
      <c r="C41" s="211"/>
      <c r="D41" s="211"/>
      <c r="E41" s="211"/>
      <c r="F41" s="211"/>
      <c r="G41" s="211"/>
      <c r="H41" t="s">
        <v>5</v>
      </c>
    </row>
    <row r="42" spans="1:8" ht="12.75">
      <c r="A42" s="96"/>
      <c r="B42" s="211"/>
      <c r="C42" s="211"/>
      <c r="D42" s="211"/>
      <c r="E42" s="211"/>
      <c r="F42" s="211"/>
      <c r="G42" s="211"/>
      <c r="H42" t="s">
        <v>5</v>
      </c>
    </row>
    <row r="43" spans="1:8" ht="12.75">
      <c r="A43" s="96"/>
      <c r="B43" s="211"/>
      <c r="C43" s="211"/>
      <c r="D43" s="211"/>
      <c r="E43" s="211"/>
      <c r="F43" s="211"/>
      <c r="G43" s="211"/>
      <c r="H43" t="s">
        <v>5</v>
      </c>
    </row>
    <row r="44" spans="1:8" ht="12.75">
      <c r="A44" s="96"/>
      <c r="B44" s="211"/>
      <c r="C44" s="211"/>
      <c r="D44" s="211"/>
      <c r="E44" s="211"/>
      <c r="F44" s="211"/>
      <c r="G44" s="211"/>
      <c r="H44" t="s">
        <v>5</v>
      </c>
    </row>
    <row r="45" spans="1:8" ht="0.75" customHeight="1">
      <c r="A45" s="96"/>
      <c r="B45" s="211"/>
      <c r="C45" s="211"/>
      <c r="D45" s="211"/>
      <c r="E45" s="211"/>
      <c r="F45" s="211"/>
      <c r="G45" s="211"/>
      <c r="H45" t="s">
        <v>5</v>
      </c>
    </row>
    <row r="46" spans="2:7" ht="12.75">
      <c r="B46" s="206"/>
      <c r="C46" s="206"/>
      <c r="D46" s="206"/>
      <c r="E46" s="206"/>
      <c r="F46" s="206"/>
      <c r="G46" s="206"/>
    </row>
    <row r="47" spans="2:7" ht="12.75">
      <c r="B47" s="206"/>
      <c r="C47" s="206"/>
      <c r="D47" s="206"/>
      <c r="E47" s="206"/>
      <c r="F47" s="206"/>
      <c r="G47" s="206"/>
    </row>
    <row r="48" spans="2:7" ht="12.75">
      <c r="B48" s="206"/>
      <c r="C48" s="206"/>
      <c r="D48" s="206"/>
      <c r="E48" s="206"/>
      <c r="F48" s="206"/>
      <c r="G48" s="206"/>
    </row>
    <row r="49" spans="2:7" ht="12.75">
      <c r="B49" s="206"/>
      <c r="C49" s="206"/>
      <c r="D49" s="206"/>
      <c r="E49" s="206"/>
      <c r="F49" s="206"/>
      <c r="G49" s="206"/>
    </row>
    <row r="50" spans="2:7" ht="12.75">
      <c r="B50" s="206"/>
      <c r="C50" s="206"/>
      <c r="D50" s="206"/>
      <c r="E50" s="206"/>
      <c r="F50" s="206"/>
      <c r="G50" s="206"/>
    </row>
    <row r="51" spans="2:7" ht="12.75">
      <c r="B51" s="206"/>
      <c r="C51" s="206"/>
      <c r="D51" s="206"/>
      <c r="E51" s="206"/>
      <c r="F51" s="206"/>
      <c r="G51" s="206"/>
    </row>
    <row r="52" spans="2:7" ht="12.75">
      <c r="B52" s="206"/>
      <c r="C52" s="206"/>
      <c r="D52" s="206"/>
      <c r="E52" s="206"/>
      <c r="F52" s="206"/>
      <c r="G52" s="206"/>
    </row>
    <row r="53" spans="2:7" ht="12.75">
      <c r="B53" s="206"/>
      <c r="C53" s="206"/>
      <c r="D53" s="206"/>
      <c r="E53" s="206"/>
      <c r="F53" s="206"/>
      <c r="G53" s="206"/>
    </row>
    <row r="54" spans="2:7" ht="12.75">
      <c r="B54" s="206"/>
      <c r="C54" s="206"/>
      <c r="D54" s="206"/>
      <c r="E54" s="206"/>
      <c r="F54" s="206"/>
      <c r="G54" s="206"/>
    </row>
    <row r="55" spans="2:7" ht="12.75">
      <c r="B55" s="206"/>
      <c r="C55" s="206"/>
      <c r="D55" s="206"/>
      <c r="E55" s="206"/>
      <c r="F55" s="206"/>
      <c r="G55" s="206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1"/>
  <sheetViews>
    <sheetView zoomScalePageLayoutView="0" workbookViewId="0" topLeftCell="A1">
      <selection activeCell="H30" sqref="H30:I3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7" t="s">
        <v>48</v>
      </c>
      <c r="B1" s="218"/>
      <c r="C1" s="97" t="str">
        <f>CONCATENATE(cislostavby," ",nazevstavby)</f>
        <v>20190036 Zámek Nalžovice</v>
      </c>
      <c r="D1" s="98"/>
      <c r="E1" s="99"/>
      <c r="F1" s="98"/>
      <c r="G1" s="100" t="s">
        <v>49</v>
      </c>
      <c r="H1" s="101" t="s">
        <v>76</v>
      </c>
      <c r="I1" s="102"/>
    </row>
    <row r="2" spans="1:9" ht="13.5" thickBot="1">
      <c r="A2" s="219" t="s">
        <v>50</v>
      </c>
      <c r="B2" s="220"/>
      <c r="C2" s="103" t="str">
        <f>CONCATENATE(cisloobjektu," ",nazevobjektu)</f>
        <v>01 Oprava střechy</v>
      </c>
      <c r="D2" s="104"/>
      <c r="E2" s="105"/>
      <c r="F2" s="104"/>
      <c r="G2" s="221"/>
      <c r="H2" s="222"/>
      <c r="I2" s="223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0" t="str">
        <f>Položky!B7</f>
        <v>61</v>
      </c>
      <c r="B7" s="115" t="str">
        <f>Položky!C7</f>
        <v>Upravy povrchů vnitřní</v>
      </c>
      <c r="C7" s="66"/>
      <c r="D7" s="116"/>
      <c r="E7" s="201">
        <f>Položky!BA11</f>
        <v>0</v>
      </c>
      <c r="F7" s="202">
        <f>Položky!BB11</f>
        <v>0</v>
      </c>
      <c r="G7" s="202">
        <f>Položky!BC11</f>
        <v>0</v>
      </c>
      <c r="H7" s="202">
        <f>Položky!BD11</f>
        <v>0</v>
      </c>
      <c r="I7" s="203">
        <f>Položky!BE11</f>
        <v>0</v>
      </c>
    </row>
    <row r="8" spans="1:9" s="35" customFormat="1" ht="12.75">
      <c r="A8" s="200" t="str">
        <f>Položky!B12</f>
        <v>9</v>
      </c>
      <c r="B8" s="115" t="str">
        <f>Položky!C12</f>
        <v>Ostatní konstrukce</v>
      </c>
      <c r="C8" s="66"/>
      <c r="D8" s="116"/>
      <c r="E8" s="201">
        <f>Položky!BA20</f>
        <v>0</v>
      </c>
      <c r="F8" s="202">
        <f>Položky!BB20</f>
        <v>0</v>
      </c>
      <c r="G8" s="202">
        <f>Položky!BC20</f>
        <v>0</v>
      </c>
      <c r="H8" s="202">
        <f>Položky!BD20</f>
        <v>0</v>
      </c>
      <c r="I8" s="203">
        <f>Položky!BE20</f>
        <v>0</v>
      </c>
    </row>
    <row r="9" spans="1:9" s="35" customFormat="1" ht="12.75">
      <c r="A9" s="200" t="str">
        <f>Položky!B21</f>
        <v>94</v>
      </c>
      <c r="B9" s="115" t="str">
        <f>Položky!C21</f>
        <v>Lešení a stavební výtahy</v>
      </c>
      <c r="C9" s="66"/>
      <c r="D9" s="116"/>
      <c r="E9" s="201">
        <f>Položky!BA24</f>
        <v>0</v>
      </c>
      <c r="F9" s="202">
        <f>Položky!BB24</f>
        <v>0</v>
      </c>
      <c r="G9" s="202">
        <f>Položky!BC24</f>
        <v>0</v>
      </c>
      <c r="H9" s="202">
        <f>Položky!BD24</f>
        <v>0</v>
      </c>
      <c r="I9" s="203">
        <f>Položky!BE24</f>
        <v>0</v>
      </c>
    </row>
    <row r="10" spans="1:9" s="35" customFormat="1" ht="12.75">
      <c r="A10" s="200" t="str">
        <f>Položky!B25</f>
        <v>963</v>
      </c>
      <c r="B10" s="115" t="str">
        <f>Položky!C25</f>
        <v>Odstranění poškozených konstrukcí</v>
      </c>
      <c r="C10" s="66"/>
      <c r="D10" s="116"/>
      <c r="E10" s="201">
        <f>Položky!BA57</f>
        <v>0</v>
      </c>
      <c r="F10" s="202">
        <f>Položky!BB57</f>
        <v>0</v>
      </c>
      <c r="G10" s="202">
        <f>Položky!BC57</f>
        <v>0</v>
      </c>
      <c r="H10" s="202">
        <f>Položky!BD57</f>
        <v>0</v>
      </c>
      <c r="I10" s="203">
        <f>Položky!BE57</f>
        <v>0</v>
      </c>
    </row>
    <row r="11" spans="1:9" s="35" customFormat="1" ht="12.75">
      <c r="A11" s="200" t="str">
        <f>Položky!B58</f>
        <v>99</v>
      </c>
      <c r="B11" s="115" t="str">
        <f>Položky!C58</f>
        <v>Staveništní přesun hmot</v>
      </c>
      <c r="C11" s="66"/>
      <c r="D11" s="116"/>
      <c r="E11" s="201">
        <f>Položky!BA60</f>
        <v>0</v>
      </c>
      <c r="F11" s="202">
        <f>Položky!BB60</f>
        <v>0</v>
      </c>
      <c r="G11" s="202">
        <f>Položky!BC60</f>
        <v>0</v>
      </c>
      <c r="H11" s="202">
        <f>Položky!BD60</f>
        <v>0</v>
      </c>
      <c r="I11" s="203">
        <f>Položky!BE60</f>
        <v>0</v>
      </c>
    </row>
    <row r="12" spans="1:9" s="35" customFormat="1" ht="12.75">
      <c r="A12" s="200" t="str">
        <f>Položky!B61</f>
        <v>762</v>
      </c>
      <c r="B12" s="115" t="str">
        <f>Položky!C61</f>
        <v>Konstrukce tesařské</v>
      </c>
      <c r="C12" s="66"/>
      <c r="D12" s="116"/>
      <c r="E12" s="201">
        <f>Položky!BA63</f>
        <v>0</v>
      </c>
      <c r="F12" s="202">
        <f>Položky!BB63</f>
        <v>0</v>
      </c>
      <c r="G12" s="202">
        <f>Položky!BC63</f>
        <v>0</v>
      </c>
      <c r="H12" s="202">
        <f>Položky!BD63</f>
        <v>0</v>
      </c>
      <c r="I12" s="203">
        <f>Položky!BE63</f>
        <v>0</v>
      </c>
    </row>
    <row r="13" spans="1:9" s="35" customFormat="1" ht="12.75">
      <c r="A13" s="200" t="str">
        <f>Položky!B64</f>
        <v>764</v>
      </c>
      <c r="B13" s="115" t="str">
        <f>Položky!C64</f>
        <v>Konstrukce klempířské</v>
      </c>
      <c r="C13" s="66"/>
      <c r="D13" s="116"/>
      <c r="E13" s="201">
        <f>Položky!BA98</f>
        <v>0</v>
      </c>
      <c r="F13" s="202">
        <f>Položky!BB98</f>
        <v>0</v>
      </c>
      <c r="G13" s="202">
        <f>Položky!BC98</f>
        <v>0</v>
      </c>
      <c r="H13" s="202">
        <f>Položky!BD98</f>
        <v>0</v>
      </c>
      <c r="I13" s="203">
        <f>Položky!BE98</f>
        <v>0</v>
      </c>
    </row>
    <row r="14" spans="1:9" s="35" customFormat="1" ht="12.75">
      <c r="A14" s="200" t="str">
        <f>Položky!B99</f>
        <v>765</v>
      </c>
      <c r="B14" s="115" t="str">
        <f>Položky!C99</f>
        <v>Krytiny tvrdé</v>
      </c>
      <c r="C14" s="66"/>
      <c r="D14" s="116"/>
      <c r="E14" s="201">
        <f>Položky!BA108</f>
        <v>0</v>
      </c>
      <c r="F14" s="202">
        <f>Položky!BB108</f>
        <v>0</v>
      </c>
      <c r="G14" s="202">
        <f>Položky!BC108</f>
        <v>0</v>
      </c>
      <c r="H14" s="202">
        <f>Položky!BD108</f>
        <v>0</v>
      </c>
      <c r="I14" s="203">
        <f>Položky!BE108</f>
        <v>0</v>
      </c>
    </row>
    <row r="15" spans="1:9" s="35" customFormat="1" ht="12.75">
      <c r="A15" s="200" t="str">
        <f>Položky!B109</f>
        <v>784</v>
      </c>
      <c r="B15" s="115" t="str">
        <f>Položky!C109</f>
        <v>Malby</v>
      </c>
      <c r="C15" s="66"/>
      <c r="D15" s="116"/>
      <c r="E15" s="201">
        <f>Položky!BA120</f>
        <v>0</v>
      </c>
      <c r="F15" s="202">
        <f>Položky!BB120</f>
        <v>0</v>
      </c>
      <c r="G15" s="202">
        <f>Položky!BC120</f>
        <v>0</v>
      </c>
      <c r="H15" s="202">
        <f>Položky!BD120</f>
        <v>0</v>
      </c>
      <c r="I15" s="203">
        <f>Položky!BE120</f>
        <v>0</v>
      </c>
    </row>
    <row r="16" spans="1:9" s="35" customFormat="1" ht="13.5" thickBot="1">
      <c r="A16" s="200" t="str">
        <f>Položky!B121</f>
        <v>M211</v>
      </c>
      <c r="B16" s="115" t="str">
        <f>Položky!C121</f>
        <v>Hromosvod</v>
      </c>
      <c r="C16" s="66"/>
      <c r="D16" s="116"/>
      <c r="E16" s="201">
        <f>Položky!BA123</f>
        <v>0</v>
      </c>
      <c r="F16" s="202">
        <f>Položky!BB123</f>
        <v>0</v>
      </c>
      <c r="G16" s="202">
        <f>Položky!BC123</f>
        <v>0</v>
      </c>
      <c r="H16" s="202">
        <f>Položky!BD123</f>
        <v>0</v>
      </c>
      <c r="I16" s="203">
        <f>Položky!BE123</f>
        <v>0</v>
      </c>
    </row>
    <row r="17" spans="1:9" s="123" customFormat="1" ht="13.5" thickBot="1">
      <c r="A17" s="117"/>
      <c r="B17" s="118" t="s">
        <v>57</v>
      </c>
      <c r="C17" s="118"/>
      <c r="D17" s="119"/>
      <c r="E17" s="120">
        <f>SUM(E7:E16)</f>
        <v>0</v>
      </c>
      <c r="F17" s="121">
        <f>SUM(F7:F16)</f>
        <v>0</v>
      </c>
      <c r="G17" s="121">
        <f>SUM(G7:G16)</f>
        <v>0</v>
      </c>
      <c r="H17" s="121">
        <f>SUM(H7:H16)</f>
        <v>0</v>
      </c>
      <c r="I17" s="122">
        <f>SUM(I7:I16)</f>
        <v>0</v>
      </c>
    </row>
    <row r="18" spans="1:9" ht="12.75">
      <c r="A18" s="66"/>
      <c r="B18" s="66"/>
      <c r="C18" s="66"/>
      <c r="D18" s="66"/>
      <c r="E18" s="66"/>
      <c r="F18" s="66"/>
      <c r="G18" s="66"/>
      <c r="H18" s="66"/>
      <c r="I18" s="66"/>
    </row>
    <row r="19" spans="1:57" ht="19.5" customHeight="1">
      <c r="A19" s="107" t="s">
        <v>58</v>
      </c>
      <c r="B19" s="107"/>
      <c r="C19" s="107"/>
      <c r="D19" s="107"/>
      <c r="E19" s="107"/>
      <c r="F19" s="107"/>
      <c r="G19" s="124"/>
      <c r="H19" s="107"/>
      <c r="I19" s="107"/>
      <c r="BA19" s="41"/>
      <c r="BB19" s="41"/>
      <c r="BC19" s="41"/>
      <c r="BD19" s="41"/>
      <c r="BE19" s="41"/>
    </row>
    <row r="20" spans="1:9" ht="13.5" thickBot="1">
      <c r="A20" s="77"/>
      <c r="B20" s="77"/>
      <c r="C20" s="77"/>
      <c r="D20" s="77"/>
      <c r="E20" s="77"/>
      <c r="F20" s="77"/>
      <c r="G20" s="77"/>
      <c r="H20" s="77"/>
      <c r="I20" s="77"/>
    </row>
    <row r="21" spans="1:9" ht="12.75">
      <c r="A21" s="71" t="s">
        <v>59</v>
      </c>
      <c r="B21" s="72"/>
      <c r="C21" s="72"/>
      <c r="D21" s="125"/>
      <c r="E21" s="126" t="s">
        <v>60</v>
      </c>
      <c r="F21" s="127" t="s">
        <v>61</v>
      </c>
      <c r="G21" s="128" t="s">
        <v>62</v>
      </c>
      <c r="H21" s="129"/>
      <c r="I21" s="130" t="s">
        <v>60</v>
      </c>
    </row>
    <row r="22" spans="1:53" ht="12.75">
      <c r="A22" s="64" t="s">
        <v>211</v>
      </c>
      <c r="B22" s="55"/>
      <c r="C22" s="55"/>
      <c r="D22" s="131"/>
      <c r="E22" s="132"/>
      <c r="F22" s="133"/>
      <c r="G22" s="134">
        <f aca="true" t="shared" si="0" ref="G22:G29">CHOOSE(BA22+1,HSV+PSV,HSV+PSV+Mont,HSV+PSV+Dodavka+Mont,HSV,PSV,Mont,Dodavka,Mont+Dodavka,0)</f>
        <v>0</v>
      </c>
      <c r="H22" s="135"/>
      <c r="I22" s="136">
        <f aca="true" t="shared" si="1" ref="I22:I29">E22+F22*G22/100</f>
        <v>0</v>
      </c>
      <c r="BA22">
        <v>0</v>
      </c>
    </row>
    <row r="23" spans="1:53" ht="12.75">
      <c r="A23" s="64" t="s">
        <v>212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0</v>
      </c>
    </row>
    <row r="24" spans="1:53" ht="12.75">
      <c r="A24" s="64" t="s">
        <v>213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0</v>
      </c>
    </row>
    <row r="25" spans="1:53" ht="12.75">
      <c r="A25" s="64" t="s">
        <v>214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0</v>
      </c>
    </row>
    <row r="26" spans="1:53" ht="12.75">
      <c r="A26" s="64" t="s">
        <v>215</v>
      </c>
      <c r="B26" s="55"/>
      <c r="C26" s="55"/>
      <c r="D26" s="131"/>
      <c r="E26" s="132"/>
      <c r="F26" s="133"/>
      <c r="G26" s="134">
        <f t="shared" si="0"/>
        <v>0</v>
      </c>
      <c r="H26" s="135"/>
      <c r="I26" s="136">
        <f t="shared" si="1"/>
        <v>0</v>
      </c>
      <c r="BA26">
        <v>1</v>
      </c>
    </row>
    <row r="27" spans="1:53" ht="12.75">
      <c r="A27" s="64" t="s">
        <v>216</v>
      </c>
      <c r="B27" s="55"/>
      <c r="C27" s="55"/>
      <c r="D27" s="131"/>
      <c r="E27" s="132"/>
      <c r="F27" s="133"/>
      <c r="G27" s="134">
        <f t="shared" si="0"/>
        <v>0</v>
      </c>
      <c r="H27" s="135"/>
      <c r="I27" s="136">
        <f t="shared" si="1"/>
        <v>0</v>
      </c>
      <c r="BA27">
        <v>1</v>
      </c>
    </row>
    <row r="28" spans="1:53" ht="12.75">
      <c r="A28" s="64" t="s">
        <v>217</v>
      </c>
      <c r="B28" s="55"/>
      <c r="C28" s="55"/>
      <c r="D28" s="131"/>
      <c r="E28" s="132"/>
      <c r="F28" s="133"/>
      <c r="G28" s="134">
        <f t="shared" si="0"/>
        <v>0</v>
      </c>
      <c r="H28" s="135"/>
      <c r="I28" s="136">
        <f t="shared" si="1"/>
        <v>0</v>
      </c>
      <c r="BA28">
        <v>2</v>
      </c>
    </row>
    <row r="29" spans="1:53" ht="12.75">
      <c r="A29" s="64" t="s">
        <v>218</v>
      </c>
      <c r="B29" s="55"/>
      <c r="C29" s="55"/>
      <c r="D29" s="131"/>
      <c r="E29" s="132"/>
      <c r="F29" s="133"/>
      <c r="G29" s="134">
        <f t="shared" si="0"/>
        <v>0</v>
      </c>
      <c r="H29" s="135"/>
      <c r="I29" s="136">
        <f t="shared" si="1"/>
        <v>0</v>
      </c>
      <c r="BA29">
        <v>2</v>
      </c>
    </row>
    <row r="30" spans="1:9" ht="13.5" thickBot="1">
      <c r="A30" s="137"/>
      <c r="B30" s="138" t="s">
        <v>63</v>
      </c>
      <c r="C30" s="139"/>
      <c r="D30" s="140"/>
      <c r="E30" s="141"/>
      <c r="F30" s="142"/>
      <c r="G30" s="142"/>
      <c r="H30" s="224">
        <f>SUM(I22:I29)</f>
        <v>0</v>
      </c>
      <c r="I30" s="225"/>
    </row>
    <row r="32" spans="2:9" ht="12.75">
      <c r="B32" s="123"/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</sheetData>
  <sheetProtection/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96"/>
  <sheetViews>
    <sheetView showGridLines="0" showZeros="0" zoomScalePageLayoutView="0" workbookViewId="0" topLeftCell="A1">
      <selection activeCell="A123" sqref="A123:IV125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30" t="s">
        <v>75</v>
      </c>
      <c r="B1" s="230"/>
      <c r="C1" s="230"/>
      <c r="D1" s="230"/>
      <c r="E1" s="230"/>
      <c r="F1" s="230"/>
      <c r="G1" s="230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7" t="s">
        <v>48</v>
      </c>
      <c r="B3" s="218"/>
      <c r="C3" s="97" t="str">
        <f>CONCATENATE(cislostavby," ",nazevstavby)</f>
        <v>20190036 Zámek Nalžovice</v>
      </c>
      <c r="D3" s="151"/>
      <c r="E3" s="152" t="s">
        <v>64</v>
      </c>
      <c r="F3" s="153" t="str">
        <f>Rekapitulace!H1</f>
        <v>20190036</v>
      </c>
      <c r="G3" s="154"/>
    </row>
    <row r="4" spans="1:7" ht="13.5" thickBot="1">
      <c r="A4" s="231" t="s">
        <v>50</v>
      </c>
      <c r="B4" s="220"/>
      <c r="C4" s="103" t="str">
        <f>CONCATENATE(cisloobjektu," ",nazevobjektu)</f>
        <v>01 Oprava střechy</v>
      </c>
      <c r="D4" s="155"/>
      <c r="E4" s="232">
        <f>Rekapitulace!G2</f>
        <v>0</v>
      </c>
      <c r="F4" s="233"/>
      <c r="G4" s="234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80</v>
      </c>
      <c r="C7" s="165" t="s">
        <v>81</v>
      </c>
      <c r="D7" s="166"/>
      <c r="E7" s="167"/>
      <c r="F7" s="167"/>
      <c r="G7" s="168"/>
      <c r="H7" s="169"/>
      <c r="I7" s="169"/>
      <c r="O7" s="170">
        <v>1</v>
      </c>
    </row>
    <row r="8" spans="1:104" ht="22.5">
      <c r="A8" s="171">
        <v>1</v>
      </c>
      <c r="B8" s="172" t="s">
        <v>82</v>
      </c>
      <c r="C8" s="173" t="s">
        <v>83</v>
      </c>
      <c r="D8" s="174" t="s">
        <v>84</v>
      </c>
      <c r="E8" s="175">
        <v>70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0.02914</v>
      </c>
    </row>
    <row r="9" spans="1:15" ht="12.75">
      <c r="A9" s="178"/>
      <c r="B9" s="180"/>
      <c r="C9" s="228" t="s">
        <v>85</v>
      </c>
      <c r="D9" s="227"/>
      <c r="E9" s="181">
        <v>70</v>
      </c>
      <c r="F9" s="182"/>
      <c r="G9" s="183"/>
      <c r="M9" s="179" t="s">
        <v>85</v>
      </c>
      <c r="O9" s="170"/>
    </row>
    <row r="10" spans="1:104" ht="12.75">
      <c r="A10" s="171">
        <v>2</v>
      </c>
      <c r="B10" s="172" t="s">
        <v>86</v>
      </c>
      <c r="C10" s="173" t="s">
        <v>87</v>
      </c>
      <c r="D10" s="174" t="s">
        <v>84</v>
      </c>
      <c r="E10" s="175">
        <v>60</v>
      </c>
      <c r="F10" s="175">
        <v>0</v>
      </c>
      <c r="G10" s="176">
        <f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0.02606</v>
      </c>
    </row>
    <row r="11" spans="1:57" ht="12.75">
      <c r="A11" s="184"/>
      <c r="B11" s="185" t="s">
        <v>73</v>
      </c>
      <c r="C11" s="186" t="str">
        <f>CONCATENATE(B7," ",C7)</f>
        <v>61 Upravy povrchů vnitřní</v>
      </c>
      <c r="D11" s="187"/>
      <c r="E11" s="188"/>
      <c r="F11" s="189"/>
      <c r="G11" s="190">
        <f>SUM(G7:G10)</f>
        <v>0</v>
      </c>
      <c r="O11" s="170">
        <v>4</v>
      </c>
      <c r="BA11" s="191">
        <f>SUM(BA7:BA10)</f>
        <v>0</v>
      </c>
      <c r="BB11" s="191">
        <f>SUM(BB7:BB10)</f>
        <v>0</v>
      </c>
      <c r="BC11" s="191">
        <f>SUM(BC7:BC10)</f>
        <v>0</v>
      </c>
      <c r="BD11" s="191">
        <f>SUM(BD7:BD10)</f>
        <v>0</v>
      </c>
      <c r="BE11" s="191">
        <f>SUM(BE7:BE10)</f>
        <v>0</v>
      </c>
    </row>
    <row r="12" spans="1:15" ht="12.75">
      <c r="A12" s="163" t="s">
        <v>72</v>
      </c>
      <c r="B12" s="164" t="s">
        <v>88</v>
      </c>
      <c r="C12" s="165" t="s">
        <v>89</v>
      </c>
      <c r="D12" s="166"/>
      <c r="E12" s="167"/>
      <c r="F12" s="167"/>
      <c r="G12" s="168"/>
      <c r="H12" s="169"/>
      <c r="I12" s="169"/>
      <c r="O12" s="170">
        <v>1</v>
      </c>
    </row>
    <row r="13" spans="1:104" ht="12.75">
      <c r="A13" s="171">
        <v>3</v>
      </c>
      <c r="B13" s="172" t="s">
        <v>90</v>
      </c>
      <c r="C13" s="173" t="s">
        <v>91</v>
      </c>
      <c r="D13" s="174" t="s">
        <v>92</v>
      </c>
      <c r="E13" s="175">
        <v>16</v>
      </c>
      <c r="F13" s="175">
        <v>0</v>
      </c>
      <c r="G13" s="176">
        <f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7">
        <v>1</v>
      </c>
      <c r="CB13" s="177">
        <v>1</v>
      </c>
      <c r="CZ13" s="146">
        <v>0</v>
      </c>
    </row>
    <row r="14" spans="1:15" ht="12.75">
      <c r="A14" s="178"/>
      <c r="B14" s="180"/>
      <c r="C14" s="228" t="s">
        <v>93</v>
      </c>
      <c r="D14" s="227"/>
      <c r="E14" s="181">
        <v>10</v>
      </c>
      <c r="F14" s="182"/>
      <c r="G14" s="183"/>
      <c r="M14" s="179" t="s">
        <v>93</v>
      </c>
      <c r="O14" s="170"/>
    </row>
    <row r="15" spans="1:15" ht="12.75">
      <c r="A15" s="178"/>
      <c r="B15" s="180"/>
      <c r="C15" s="228" t="s">
        <v>94</v>
      </c>
      <c r="D15" s="227"/>
      <c r="E15" s="181">
        <v>6</v>
      </c>
      <c r="F15" s="182"/>
      <c r="G15" s="183"/>
      <c r="M15" s="179" t="s">
        <v>94</v>
      </c>
      <c r="O15" s="170"/>
    </row>
    <row r="16" spans="1:15" ht="12.75">
      <c r="A16" s="178"/>
      <c r="B16" s="180"/>
      <c r="C16" s="226" t="s">
        <v>95</v>
      </c>
      <c r="D16" s="227"/>
      <c r="E16" s="204">
        <v>0</v>
      </c>
      <c r="F16" s="182"/>
      <c r="G16" s="183"/>
      <c r="M16" s="179" t="s">
        <v>95</v>
      </c>
      <c r="O16" s="170"/>
    </row>
    <row r="17" spans="1:15" ht="12.75">
      <c r="A17" s="178"/>
      <c r="B17" s="180"/>
      <c r="C17" s="226" t="s">
        <v>96</v>
      </c>
      <c r="D17" s="227"/>
      <c r="E17" s="204">
        <v>0</v>
      </c>
      <c r="F17" s="182"/>
      <c r="G17" s="183"/>
      <c r="M17" s="179">
        <v>0</v>
      </c>
      <c r="O17" s="170"/>
    </row>
    <row r="18" spans="1:15" ht="12.75">
      <c r="A18" s="178"/>
      <c r="B18" s="180"/>
      <c r="C18" s="226" t="s">
        <v>97</v>
      </c>
      <c r="D18" s="227"/>
      <c r="E18" s="204">
        <v>0</v>
      </c>
      <c r="F18" s="182"/>
      <c r="G18" s="183"/>
      <c r="M18" s="179" t="s">
        <v>97</v>
      </c>
      <c r="O18" s="170"/>
    </row>
    <row r="19" spans="1:104" ht="22.5">
      <c r="A19" s="171">
        <v>4</v>
      </c>
      <c r="B19" s="172" t="s">
        <v>98</v>
      </c>
      <c r="C19" s="173" t="s">
        <v>99</v>
      </c>
      <c r="D19" s="174" t="s">
        <v>92</v>
      </c>
      <c r="E19" s="175">
        <v>1</v>
      </c>
      <c r="F19" s="175">
        <v>0</v>
      </c>
      <c r="G19" s="176">
        <f>E19*F19</f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7">
        <v>1</v>
      </c>
      <c r="CB19" s="177">
        <v>1</v>
      </c>
      <c r="CZ19" s="146">
        <v>0.05</v>
      </c>
    </row>
    <row r="20" spans="1:57" ht="12.75">
      <c r="A20" s="184"/>
      <c r="B20" s="185" t="s">
        <v>73</v>
      </c>
      <c r="C20" s="186" t="str">
        <f>CONCATENATE(B12," ",C12)</f>
        <v>9 Ostatní konstrukce</v>
      </c>
      <c r="D20" s="187"/>
      <c r="E20" s="188"/>
      <c r="F20" s="189"/>
      <c r="G20" s="190">
        <f>SUM(G12:G19)</f>
        <v>0</v>
      </c>
      <c r="O20" s="170">
        <v>4</v>
      </c>
      <c r="BA20" s="191">
        <f>SUM(BA12:BA19)</f>
        <v>0</v>
      </c>
      <c r="BB20" s="191">
        <f>SUM(BB12:BB19)</f>
        <v>0</v>
      </c>
      <c r="BC20" s="191">
        <f>SUM(BC12:BC19)</f>
        <v>0</v>
      </c>
      <c r="BD20" s="191">
        <f>SUM(BD12:BD19)</f>
        <v>0</v>
      </c>
      <c r="BE20" s="191">
        <f>SUM(BE12:BE19)</f>
        <v>0</v>
      </c>
    </row>
    <row r="21" spans="1:15" ht="12.75">
      <c r="A21" s="163" t="s">
        <v>72</v>
      </c>
      <c r="B21" s="164" t="s">
        <v>100</v>
      </c>
      <c r="C21" s="165" t="s">
        <v>101</v>
      </c>
      <c r="D21" s="166"/>
      <c r="E21" s="167"/>
      <c r="F21" s="167"/>
      <c r="G21" s="168"/>
      <c r="H21" s="169"/>
      <c r="I21" s="169"/>
      <c r="O21" s="170">
        <v>1</v>
      </c>
    </row>
    <row r="22" spans="1:104" ht="12.75">
      <c r="A22" s="171">
        <v>5</v>
      </c>
      <c r="B22" s="172" t="s">
        <v>102</v>
      </c>
      <c r="C22" s="173" t="s">
        <v>103</v>
      </c>
      <c r="D22" s="174" t="s">
        <v>104</v>
      </c>
      <c r="E22" s="175">
        <v>40</v>
      </c>
      <c r="F22" s="175">
        <v>0</v>
      </c>
      <c r="G22" s="176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7">
        <v>1</v>
      </c>
      <c r="CB22" s="177">
        <v>1</v>
      </c>
      <c r="CZ22" s="146">
        <v>0.006</v>
      </c>
    </row>
    <row r="23" spans="1:80" ht="12.75">
      <c r="A23" s="171">
        <v>6</v>
      </c>
      <c r="B23" s="172" t="s">
        <v>105</v>
      </c>
      <c r="C23" s="173" t="s">
        <v>106</v>
      </c>
      <c r="D23" s="174" t="s">
        <v>107</v>
      </c>
      <c r="E23" s="175">
        <v>192</v>
      </c>
      <c r="F23" s="175">
        <v>0</v>
      </c>
      <c r="G23" s="176">
        <f>E23*F23</f>
        <v>0</v>
      </c>
      <c r="O23" s="170">
        <v>2</v>
      </c>
      <c r="AA23" s="146">
        <v>6</v>
      </c>
      <c r="AB23" s="146">
        <v>1</v>
      </c>
      <c r="AC23" s="146">
        <v>180456181100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6</v>
      </c>
      <c r="CB23" s="177">
        <v>1</v>
      </c>
    </row>
    <row r="24" spans="1:57" ht="12.75">
      <c r="A24" s="184"/>
      <c r="B24" s="185" t="s">
        <v>73</v>
      </c>
      <c r="C24" s="186" t="str">
        <f>CONCATENATE(B21," ",C21)</f>
        <v>94 Lešení a stavební výtahy</v>
      </c>
      <c r="D24" s="187"/>
      <c r="E24" s="188"/>
      <c r="F24" s="189"/>
      <c r="G24" s="190">
        <f>SUM(G21:G23)</f>
        <v>0</v>
      </c>
      <c r="O24" s="170">
        <v>4</v>
      </c>
      <c r="BA24" s="191">
        <f>SUM(BA21:BA23)</f>
        <v>0</v>
      </c>
      <c r="BB24" s="191">
        <f>SUM(BB21:BB23)</f>
        <v>0</v>
      </c>
      <c r="BC24" s="191">
        <f>SUM(BC21:BC23)</f>
        <v>0</v>
      </c>
      <c r="BD24" s="191">
        <f>SUM(BD21:BD23)</f>
        <v>0</v>
      </c>
      <c r="BE24" s="191">
        <f>SUM(BE21:BE23)</f>
        <v>0</v>
      </c>
    </row>
    <row r="25" spans="1:15" ht="12.75">
      <c r="A25" s="163" t="s">
        <v>72</v>
      </c>
      <c r="B25" s="164" t="s">
        <v>108</v>
      </c>
      <c r="C25" s="165" t="s">
        <v>109</v>
      </c>
      <c r="D25" s="166"/>
      <c r="E25" s="167"/>
      <c r="F25" s="167"/>
      <c r="G25" s="168"/>
      <c r="H25" s="169"/>
      <c r="I25" s="169"/>
      <c r="O25" s="170">
        <v>1</v>
      </c>
    </row>
    <row r="26" spans="1:104" ht="12.75">
      <c r="A26" s="171">
        <v>7</v>
      </c>
      <c r="B26" s="172" t="s">
        <v>110</v>
      </c>
      <c r="C26" s="173" t="s">
        <v>111</v>
      </c>
      <c r="D26" s="174" t="s">
        <v>84</v>
      </c>
      <c r="E26" s="175">
        <v>30</v>
      </c>
      <c r="F26" s="175">
        <v>0</v>
      </c>
      <c r="G26" s="176">
        <f>E26*F26</f>
        <v>0</v>
      </c>
      <c r="O26" s="170">
        <v>2</v>
      </c>
      <c r="AA26" s="146">
        <v>1</v>
      </c>
      <c r="AB26" s="146">
        <v>7</v>
      </c>
      <c r="AC26" s="146">
        <v>7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</v>
      </c>
      <c r="CB26" s="177">
        <v>7</v>
      </c>
      <c r="CZ26" s="146">
        <v>0</v>
      </c>
    </row>
    <row r="27" spans="1:15" ht="12.75">
      <c r="A27" s="178"/>
      <c r="B27" s="180"/>
      <c r="C27" s="228" t="s">
        <v>112</v>
      </c>
      <c r="D27" s="227"/>
      <c r="E27" s="181">
        <v>15</v>
      </c>
      <c r="F27" s="182"/>
      <c r="G27" s="183"/>
      <c r="M27" s="179" t="s">
        <v>112</v>
      </c>
      <c r="O27" s="170"/>
    </row>
    <row r="28" spans="1:15" ht="12.75">
      <c r="A28" s="178"/>
      <c r="B28" s="180"/>
      <c r="C28" s="228" t="s">
        <v>113</v>
      </c>
      <c r="D28" s="227"/>
      <c r="E28" s="181">
        <v>15</v>
      </c>
      <c r="F28" s="182"/>
      <c r="G28" s="183"/>
      <c r="M28" s="179" t="s">
        <v>113</v>
      </c>
      <c r="O28" s="170"/>
    </row>
    <row r="29" spans="1:104" ht="12.75">
      <c r="A29" s="171">
        <v>8</v>
      </c>
      <c r="B29" s="172" t="s">
        <v>114</v>
      </c>
      <c r="C29" s="173" t="s">
        <v>115</v>
      </c>
      <c r="D29" s="174" t="s">
        <v>116</v>
      </c>
      <c r="E29" s="175">
        <v>181</v>
      </c>
      <c r="F29" s="175">
        <v>0</v>
      </c>
      <c r="G29" s="176">
        <f>E29*F29</f>
        <v>0</v>
      </c>
      <c r="O29" s="170">
        <v>2</v>
      </c>
      <c r="AA29" s="146">
        <v>1</v>
      </c>
      <c r="AB29" s="146">
        <v>0</v>
      </c>
      <c r="AC29" s="146">
        <v>0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7">
        <v>1</v>
      </c>
      <c r="CB29" s="177">
        <v>0</v>
      </c>
      <c r="CZ29" s="146">
        <v>0</v>
      </c>
    </row>
    <row r="30" spans="1:15" ht="12.75">
      <c r="A30" s="178"/>
      <c r="B30" s="180"/>
      <c r="C30" s="226" t="s">
        <v>95</v>
      </c>
      <c r="D30" s="227"/>
      <c r="E30" s="204">
        <v>0</v>
      </c>
      <c r="F30" s="182"/>
      <c r="G30" s="183"/>
      <c r="M30" s="179" t="s">
        <v>95</v>
      </c>
      <c r="O30" s="170"/>
    </row>
    <row r="31" spans="1:15" ht="12.75">
      <c r="A31" s="178"/>
      <c r="B31" s="180"/>
      <c r="C31" s="226" t="s">
        <v>117</v>
      </c>
      <c r="D31" s="227"/>
      <c r="E31" s="204">
        <v>32</v>
      </c>
      <c r="F31" s="182"/>
      <c r="G31" s="183"/>
      <c r="M31" s="179" t="s">
        <v>117</v>
      </c>
      <c r="O31" s="170"/>
    </row>
    <row r="32" spans="1:15" ht="12.75">
      <c r="A32" s="178"/>
      <c r="B32" s="180"/>
      <c r="C32" s="226" t="s">
        <v>118</v>
      </c>
      <c r="D32" s="227"/>
      <c r="E32" s="204">
        <v>20</v>
      </c>
      <c r="F32" s="182"/>
      <c r="G32" s="183"/>
      <c r="M32" s="179" t="s">
        <v>118</v>
      </c>
      <c r="O32" s="170"/>
    </row>
    <row r="33" spans="1:15" ht="12.75">
      <c r="A33" s="178"/>
      <c r="B33" s="180"/>
      <c r="C33" s="226" t="s">
        <v>119</v>
      </c>
      <c r="D33" s="227"/>
      <c r="E33" s="204">
        <v>15</v>
      </c>
      <c r="F33" s="182"/>
      <c r="G33" s="183"/>
      <c r="M33" s="179" t="s">
        <v>119</v>
      </c>
      <c r="O33" s="170"/>
    </row>
    <row r="34" spans="1:15" ht="12.75">
      <c r="A34" s="178"/>
      <c r="B34" s="180"/>
      <c r="C34" s="229" t="s">
        <v>120</v>
      </c>
      <c r="D34" s="227"/>
      <c r="E34" s="205">
        <v>0</v>
      </c>
      <c r="F34" s="182"/>
      <c r="G34" s="183"/>
      <c r="M34" s="179" t="s">
        <v>120</v>
      </c>
      <c r="O34" s="170"/>
    </row>
    <row r="35" spans="1:15" ht="12.75">
      <c r="A35" s="178"/>
      <c r="B35" s="180"/>
      <c r="C35" s="226" t="s">
        <v>121</v>
      </c>
      <c r="D35" s="227"/>
      <c r="E35" s="204">
        <v>10</v>
      </c>
      <c r="F35" s="182"/>
      <c r="G35" s="183"/>
      <c r="M35" s="179" t="s">
        <v>121</v>
      </c>
      <c r="O35" s="170"/>
    </row>
    <row r="36" spans="1:15" ht="12.75">
      <c r="A36" s="178"/>
      <c r="B36" s="180"/>
      <c r="C36" s="226" t="s">
        <v>122</v>
      </c>
      <c r="D36" s="227"/>
      <c r="E36" s="204">
        <v>9</v>
      </c>
      <c r="F36" s="182"/>
      <c r="G36" s="183"/>
      <c r="M36" s="179" t="s">
        <v>122</v>
      </c>
      <c r="O36" s="170"/>
    </row>
    <row r="37" spans="1:15" ht="12.75">
      <c r="A37" s="178"/>
      <c r="B37" s="180"/>
      <c r="C37" s="226" t="s">
        <v>123</v>
      </c>
      <c r="D37" s="227"/>
      <c r="E37" s="204">
        <v>39</v>
      </c>
      <c r="F37" s="182"/>
      <c r="G37" s="183"/>
      <c r="M37" s="179" t="s">
        <v>123</v>
      </c>
      <c r="O37" s="170"/>
    </row>
    <row r="38" spans="1:15" ht="12.75">
      <c r="A38" s="178"/>
      <c r="B38" s="180"/>
      <c r="C38" s="226" t="s">
        <v>124</v>
      </c>
      <c r="D38" s="227"/>
      <c r="E38" s="204">
        <v>16</v>
      </c>
      <c r="F38" s="182"/>
      <c r="G38" s="183"/>
      <c r="M38" s="179" t="s">
        <v>124</v>
      </c>
      <c r="O38" s="170"/>
    </row>
    <row r="39" spans="1:15" ht="12.75">
      <c r="A39" s="178"/>
      <c r="B39" s="180"/>
      <c r="C39" s="229" t="s">
        <v>120</v>
      </c>
      <c r="D39" s="227"/>
      <c r="E39" s="205">
        <v>0</v>
      </c>
      <c r="F39" s="182"/>
      <c r="G39" s="183"/>
      <c r="M39" s="179" t="s">
        <v>120</v>
      </c>
      <c r="O39" s="170"/>
    </row>
    <row r="40" spans="1:15" ht="12.75">
      <c r="A40" s="178"/>
      <c r="B40" s="180"/>
      <c r="C40" s="226" t="s">
        <v>125</v>
      </c>
      <c r="D40" s="227"/>
      <c r="E40" s="204">
        <v>40</v>
      </c>
      <c r="F40" s="182"/>
      <c r="G40" s="183"/>
      <c r="M40" s="179" t="s">
        <v>125</v>
      </c>
      <c r="O40" s="170"/>
    </row>
    <row r="41" spans="1:15" ht="12.75">
      <c r="A41" s="178"/>
      <c r="B41" s="180"/>
      <c r="C41" s="229" t="s">
        <v>120</v>
      </c>
      <c r="D41" s="227"/>
      <c r="E41" s="205">
        <v>0</v>
      </c>
      <c r="F41" s="182"/>
      <c r="G41" s="183"/>
      <c r="M41" s="179" t="s">
        <v>120</v>
      </c>
      <c r="O41" s="170"/>
    </row>
    <row r="42" spans="1:15" ht="12.75">
      <c r="A42" s="178"/>
      <c r="B42" s="180"/>
      <c r="C42" s="226" t="s">
        <v>96</v>
      </c>
      <c r="D42" s="227"/>
      <c r="E42" s="204">
        <v>0</v>
      </c>
      <c r="F42" s="182"/>
      <c r="G42" s="183"/>
      <c r="M42" s="179">
        <v>0</v>
      </c>
      <c r="O42" s="170"/>
    </row>
    <row r="43" spans="1:15" ht="12.75">
      <c r="A43" s="178"/>
      <c r="B43" s="180"/>
      <c r="C43" s="226" t="s">
        <v>97</v>
      </c>
      <c r="D43" s="227"/>
      <c r="E43" s="204">
        <v>181</v>
      </c>
      <c r="F43" s="182"/>
      <c r="G43" s="183"/>
      <c r="M43" s="179" t="s">
        <v>97</v>
      </c>
      <c r="O43" s="170"/>
    </row>
    <row r="44" spans="1:15" ht="12.75">
      <c r="A44" s="178"/>
      <c r="B44" s="180"/>
      <c r="C44" s="228" t="s">
        <v>126</v>
      </c>
      <c r="D44" s="227"/>
      <c r="E44" s="181">
        <v>181</v>
      </c>
      <c r="F44" s="182"/>
      <c r="G44" s="183"/>
      <c r="M44" s="179" t="s">
        <v>126</v>
      </c>
      <c r="O44" s="170"/>
    </row>
    <row r="45" spans="1:104" ht="12.75">
      <c r="A45" s="171">
        <v>9</v>
      </c>
      <c r="B45" s="172" t="s">
        <v>127</v>
      </c>
      <c r="C45" s="173" t="s">
        <v>128</v>
      </c>
      <c r="D45" s="174" t="s">
        <v>84</v>
      </c>
      <c r="E45" s="175">
        <v>16</v>
      </c>
      <c r="F45" s="175">
        <v>0</v>
      </c>
      <c r="G45" s="176">
        <f>E45*F45</f>
        <v>0</v>
      </c>
      <c r="O45" s="170">
        <v>2</v>
      </c>
      <c r="AA45" s="146">
        <v>1</v>
      </c>
      <c r="AB45" s="146">
        <v>0</v>
      </c>
      <c r="AC45" s="146">
        <v>0</v>
      </c>
      <c r="AZ45" s="146">
        <v>1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1</v>
      </c>
      <c r="CB45" s="177">
        <v>0</v>
      </c>
      <c r="CZ45" s="146">
        <v>0</v>
      </c>
    </row>
    <row r="46" spans="1:15" ht="12.75">
      <c r="A46" s="178"/>
      <c r="B46" s="180"/>
      <c r="C46" s="228" t="s">
        <v>93</v>
      </c>
      <c r="D46" s="227"/>
      <c r="E46" s="181">
        <v>10</v>
      </c>
      <c r="F46" s="182"/>
      <c r="G46" s="183"/>
      <c r="M46" s="179" t="s">
        <v>93</v>
      </c>
      <c r="O46" s="170"/>
    </row>
    <row r="47" spans="1:15" ht="12.75">
      <c r="A47" s="178"/>
      <c r="B47" s="180"/>
      <c r="C47" s="228" t="s">
        <v>94</v>
      </c>
      <c r="D47" s="227"/>
      <c r="E47" s="181">
        <v>6</v>
      </c>
      <c r="F47" s="182"/>
      <c r="G47" s="183"/>
      <c r="M47" s="179" t="s">
        <v>94</v>
      </c>
      <c r="O47" s="170"/>
    </row>
    <row r="48" spans="1:15" ht="12.75">
      <c r="A48" s="178"/>
      <c r="B48" s="180"/>
      <c r="C48" s="226" t="s">
        <v>95</v>
      </c>
      <c r="D48" s="227"/>
      <c r="E48" s="204">
        <v>0</v>
      </c>
      <c r="F48" s="182"/>
      <c r="G48" s="183"/>
      <c r="M48" s="179" t="s">
        <v>95</v>
      </c>
      <c r="O48" s="170"/>
    </row>
    <row r="49" spans="1:15" ht="12.75">
      <c r="A49" s="178"/>
      <c r="B49" s="180"/>
      <c r="C49" s="226" t="s">
        <v>96</v>
      </c>
      <c r="D49" s="227"/>
      <c r="E49" s="204">
        <v>0</v>
      </c>
      <c r="F49" s="182"/>
      <c r="G49" s="183"/>
      <c r="M49" s="179">
        <v>0</v>
      </c>
      <c r="O49" s="170"/>
    </row>
    <row r="50" spans="1:15" ht="12.75">
      <c r="A50" s="178"/>
      <c r="B50" s="180"/>
      <c r="C50" s="226" t="s">
        <v>97</v>
      </c>
      <c r="D50" s="227"/>
      <c r="E50" s="204">
        <v>0</v>
      </c>
      <c r="F50" s="182"/>
      <c r="G50" s="183"/>
      <c r="M50" s="179" t="s">
        <v>97</v>
      </c>
      <c r="O50" s="170"/>
    </row>
    <row r="51" spans="1:104" ht="12.75">
      <c r="A51" s="171">
        <v>10</v>
      </c>
      <c r="B51" s="172" t="s">
        <v>129</v>
      </c>
      <c r="C51" s="173" t="s">
        <v>130</v>
      </c>
      <c r="D51" s="174" t="s">
        <v>131</v>
      </c>
      <c r="E51" s="175">
        <v>1.16218</v>
      </c>
      <c r="F51" s="175">
        <v>0</v>
      </c>
      <c r="G51" s="176">
        <f aca="true" t="shared" si="0" ref="G51:G56">E51*F51</f>
        <v>0</v>
      </c>
      <c r="O51" s="170">
        <v>2</v>
      </c>
      <c r="AA51" s="146">
        <v>8</v>
      </c>
      <c r="AB51" s="146">
        <v>0</v>
      </c>
      <c r="AC51" s="146">
        <v>3</v>
      </c>
      <c r="AZ51" s="146">
        <v>1</v>
      </c>
      <c r="BA51" s="146">
        <f aca="true" t="shared" si="1" ref="BA51:BA56">IF(AZ51=1,G51,0)</f>
        <v>0</v>
      </c>
      <c r="BB51" s="146">
        <f aca="true" t="shared" si="2" ref="BB51:BB56">IF(AZ51=2,G51,0)</f>
        <v>0</v>
      </c>
      <c r="BC51" s="146">
        <f aca="true" t="shared" si="3" ref="BC51:BC56">IF(AZ51=3,G51,0)</f>
        <v>0</v>
      </c>
      <c r="BD51" s="146">
        <f aca="true" t="shared" si="4" ref="BD51:BD56">IF(AZ51=4,G51,0)</f>
        <v>0</v>
      </c>
      <c r="BE51" s="146">
        <f aca="true" t="shared" si="5" ref="BE51:BE56">IF(AZ51=5,G51,0)</f>
        <v>0</v>
      </c>
      <c r="CA51" s="177">
        <v>8</v>
      </c>
      <c r="CB51" s="177">
        <v>0</v>
      </c>
      <c r="CZ51" s="146">
        <v>0</v>
      </c>
    </row>
    <row r="52" spans="1:104" ht="12.75">
      <c r="A52" s="171">
        <v>11</v>
      </c>
      <c r="B52" s="172" t="s">
        <v>132</v>
      </c>
      <c r="C52" s="173" t="s">
        <v>133</v>
      </c>
      <c r="D52" s="174" t="s">
        <v>131</v>
      </c>
      <c r="E52" s="175">
        <v>2.32436</v>
      </c>
      <c r="F52" s="175">
        <v>0</v>
      </c>
      <c r="G52" s="176">
        <f t="shared" si="0"/>
        <v>0</v>
      </c>
      <c r="O52" s="170">
        <v>2</v>
      </c>
      <c r="AA52" s="146">
        <v>8</v>
      </c>
      <c r="AB52" s="146">
        <v>1</v>
      </c>
      <c r="AC52" s="146">
        <v>3</v>
      </c>
      <c r="AZ52" s="146">
        <v>1</v>
      </c>
      <c r="BA52" s="146">
        <f t="shared" si="1"/>
        <v>0</v>
      </c>
      <c r="BB52" s="146">
        <f t="shared" si="2"/>
        <v>0</v>
      </c>
      <c r="BC52" s="146">
        <f t="shared" si="3"/>
        <v>0</v>
      </c>
      <c r="BD52" s="146">
        <f t="shared" si="4"/>
        <v>0</v>
      </c>
      <c r="BE52" s="146">
        <f t="shared" si="5"/>
        <v>0</v>
      </c>
      <c r="CA52" s="177">
        <v>8</v>
      </c>
      <c r="CB52" s="177">
        <v>1</v>
      </c>
      <c r="CZ52" s="146">
        <v>0</v>
      </c>
    </row>
    <row r="53" spans="1:104" ht="12.75">
      <c r="A53" s="171">
        <v>12</v>
      </c>
      <c r="B53" s="172" t="s">
        <v>134</v>
      </c>
      <c r="C53" s="173" t="s">
        <v>135</v>
      </c>
      <c r="D53" s="174" t="s">
        <v>131</v>
      </c>
      <c r="E53" s="175">
        <v>44.16284</v>
      </c>
      <c r="F53" s="175">
        <v>0</v>
      </c>
      <c r="G53" s="176">
        <f t="shared" si="0"/>
        <v>0</v>
      </c>
      <c r="O53" s="170">
        <v>2</v>
      </c>
      <c r="AA53" s="146">
        <v>8</v>
      </c>
      <c r="AB53" s="146">
        <v>0</v>
      </c>
      <c r="AC53" s="146">
        <v>3</v>
      </c>
      <c r="AZ53" s="146">
        <v>1</v>
      </c>
      <c r="BA53" s="146">
        <f t="shared" si="1"/>
        <v>0</v>
      </c>
      <c r="BB53" s="146">
        <f t="shared" si="2"/>
        <v>0</v>
      </c>
      <c r="BC53" s="146">
        <f t="shared" si="3"/>
        <v>0</v>
      </c>
      <c r="BD53" s="146">
        <f t="shared" si="4"/>
        <v>0</v>
      </c>
      <c r="BE53" s="146">
        <f t="shared" si="5"/>
        <v>0</v>
      </c>
      <c r="CA53" s="177">
        <v>8</v>
      </c>
      <c r="CB53" s="177">
        <v>0</v>
      </c>
      <c r="CZ53" s="146">
        <v>0</v>
      </c>
    </row>
    <row r="54" spans="1:104" ht="12.75">
      <c r="A54" s="171">
        <v>13</v>
      </c>
      <c r="B54" s="172" t="s">
        <v>136</v>
      </c>
      <c r="C54" s="173" t="s">
        <v>137</v>
      </c>
      <c r="D54" s="174" t="s">
        <v>131</v>
      </c>
      <c r="E54" s="175">
        <v>2.32436</v>
      </c>
      <c r="F54" s="175">
        <v>0</v>
      </c>
      <c r="G54" s="176">
        <f t="shared" si="0"/>
        <v>0</v>
      </c>
      <c r="O54" s="170">
        <v>2</v>
      </c>
      <c r="AA54" s="146">
        <v>8</v>
      </c>
      <c r="AB54" s="146">
        <v>1</v>
      </c>
      <c r="AC54" s="146">
        <v>3</v>
      </c>
      <c r="AZ54" s="146">
        <v>1</v>
      </c>
      <c r="BA54" s="146">
        <f t="shared" si="1"/>
        <v>0</v>
      </c>
      <c r="BB54" s="146">
        <f t="shared" si="2"/>
        <v>0</v>
      </c>
      <c r="BC54" s="146">
        <f t="shared" si="3"/>
        <v>0</v>
      </c>
      <c r="BD54" s="146">
        <f t="shared" si="4"/>
        <v>0</v>
      </c>
      <c r="BE54" s="146">
        <f t="shared" si="5"/>
        <v>0</v>
      </c>
      <c r="CA54" s="177">
        <v>8</v>
      </c>
      <c r="CB54" s="177">
        <v>1</v>
      </c>
      <c r="CZ54" s="146">
        <v>0</v>
      </c>
    </row>
    <row r="55" spans="1:104" ht="12.75">
      <c r="A55" s="171">
        <v>14</v>
      </c>
      <c r="B55" s="172" t="s">
        <v>138</v>
      </c>
      <c r="C55" s="173" t="s">
        <v>139</v>
      </c>
      <c r="D55" s="174" t="s">
        <v>131</v>
      </c>
      <c r="E55" s="175">
        <v>2.32436</v>
      </c>
      <c r="F55" s="175">
        <v>0</v>
      </c>
      <c r="G55" s="176">
        <f t="shared" si="0"/>
        <v>0</v>
      </c>
      <c r="O55" s="170">
        <v>2</v>
      </c>
      <c r="AA55" s="146">
        <v>8</v>
      </c>
      <c r="AB55" s="146">
        <v>0</v>
      </c>
      <c r="AC55" s="146">
        <v>3</v>
      </c>
      <c r="AZ55" s="146">
        <v>1</v>
      </c>
      <c r="BA55" s="146">
        <f t="shared" si="1"/>
        <v>0</v>
      </c>
      <c r="BB55" s="146">
        <f t="shared" si="2"/>
        <v>0</v>
      </c>
      <c r="BC55" s="146">
        <f t="shared" si="3"/>
        <v>0</v>
      </c>
      <c r="BD55" s="146">
        <f t="shared" si="4"/>
        <v>0</v>
      </c>
      <c r="BE55" s="146">
        <f t="shared" si="5"/>
        <v>0</v>
      </c>
      <c r="CA55" s="177">
        <v>8</v>
      </c>
      <c r="CB55" s="177">
        <v>0</v>
      </c>
      <c r="CZ55" s="146">
        <v>0</v>
      </c>
    </row>
    <row r="56" spans="1:104" ht="12.75">
      <c r="A56" s="171">
        <v>15</v>
      </c>
      <c r="B56" s="172" t="s">
        <v>140</v>
      </c>
      <c r="C56" s="173" t="s">
        <v>141</v>
      </c>
      <c r="D56" s="174" t="s">
        <v>131</v>
      </c>
      <c r="E56" s="175">
        <v>2.32436</v>
      </c>
      <c r="F56" s="175">
        <v>0</v>
      </c>
      <c r="G56" s="176">
        <f t="shared" si="0"/>
        <v>0</v>
      </c>
      <c r="O56" s="170">
        <v>2</v>
      </c>
      <c r="AA56" s="146">
        <v>8</v>
      </c>
      <c r="AB56" s="146">
        <v>1</v>
      </c>
      <c r="AC56" s="146">
        <v>3</v>
      </c>
      <c r="AZ56" s="146">
        <v>1</v>
      </c>
      <c r="BA56" s="146">
        <f t="shared" si="1"/>
        <v>0</v>
      </c>
      <c r="BB56" s="146">
        <f t="shared" si="2"/>
        <v>0</v>
      </c>
      <c r="BC56" s="146">
        <f t="shared" si="3"/>
        <v>0</v>
      </c>
      <c r="BD56" s="146">
        <f t="shared" si="4"/>
        <v>0</v>
      </c>
      <c r="BE56" s="146">
        <f t="shared" si="5"/>
        <v>0</v>
      </c>
      <c r="CA56" s="177">
        <v>8</v>
      </c>
      <c r="CB56" s="177">
        <v>1</v>
      </c>
      <c r="CZ56" s="146">
        <v>0</v>
      </c>
    </row>
    <row r="57" spans="1:57" ht="12.75">
      <c r="A57" s="184"/>
      <c r="B57" s="185" t="s">
        <v>73</v>
      </c>
      <c r="C57" s="186" t="str">
        <f>CONCATENATE(B25," ",C25)</f>
        <v>963 Odstranění poškozených konstrukcí</v>
      </c>
      <c r="D57" s="187"/>
      <c r="E57" s="188"/>
      <c r="F57" s="189"/>
      <c r="G57" s="190">
        <f>SUM(G25:G56)</f>
        <v>0</v>
      </c>
      <c r="O57" s="170">
        <v>4</v>
      </c>
      <c r="BA57" s="191">
        <f>SUM(BA25:BA56)</f>
        <v>0</v>
      </c>
      <c r="BB57" s="191">
        <f>SUM(BB25:BB56)</f>
        <v>0</v>
      </c>
      <c r="BC57" s="191">
        <f>SUM(BC25:BC56)</f>
        <v>0</v>
      </c>
      <c r="BD57" s="191">
        <f>SUM(BD25:BD56)</f>
        <v>0</v>
      </c>
      <c r="BE57" s="191">
        <f>SUM(BE25:BE56)</f>
        <v>0</v>
      </c>
    </row>
    <row r="58" spans="1:15" ht="12.75">
      <c r="A58" s="163" t="s">
        <v>72</v>
      </c>
      <c r="B58" s="164" t="s">
        <v>142</v>
      </c>
      <c r="C58" s="165" t="s">
        <v>143</v>
      </c>
      <c r="D58" s="166"/>
      <c r="E58" s="167"/>
      <c r="F58" s="167"/>
      <c r="G58" s="168"/>
      <c r="H58" s="169"/>
      <c r="I58" s="169"/>
      <c r="O58" s="170">
        <v>1</v>
      </c>
    </row>
    <row r="59" spans="1:104" ht="12.75">
      <c r="A59" s="171">
        <v>16</v>
      </c>
      <c r="B59" s="172" t="s">
        <v>144</v>
      </c>
      <c r="C59" s="173" t="s">
        <v>145</v>
      </c>
      <c r="D59" s="174" t="s">
        <v>131</v>
      </c>
      <c r="E59" s="175">
        <v>3.8934</v>
      </c>
      <c r="F59" s="175">
        <v>0</v>
      </c>
      <c r="G59" s="176">
        <f>E59*F59</f>
        <v>0</v>
      </c>
      <c r="O59" s="170">
        <v>2</v>
      </c>
      <c r="AA59" s="146">
        <v>7</v>
      </c>
      <c r="AB59" s="146">
        <v>1</v>
      </c>
      <c r="AC59" s="146">
        <v>2</v>
      </c>
      <c r="AZ59" s="146">
        <v>1</v>
      </c>
      <c r="BA59" s="146">
        <f>IF(AZ59=1,G59,0)</f>
        <v>0</v>
      </c>
      <c r="BB59" s="146">
        <f>IF(AZ59=2,G59,0)</f>
        <v>0</v>
      </c>
      <c r="BC59" s="146">
        <f>IF(AZ59=3,G59,0)</f>
        <v>0</v>
      </c>
      <c r="BD59" s="146">
        <f>IF(AZ59=4,G59,0)</f>
        <v>0</v>
      </c>
      <c r="BE59" s="146">
        <f>IF(AZ59=5,G59,0)</f>
        <v>0</v>
      </c>
      <c r="CA59" s="177">
        <v>7</v>
      </c>
      <c r="CB59" s="177">
        <v>1</v>
      </c>
      <c r="CZ59" s="146">
        <v>0</v>
      </c>
    </row>
    <row r="60" spans="1:57" ht="12.75">
      <c r="A60" s="184"/>
      <c r="B60" s="185" t="s">
        <v>73</v>
      </c>
      <c r="C60" s="186" t="str">
        <f>CONCATENATE(B58," ",C58)</f>
        <v>99 Staveništní přesun hmot</v>
      </c>
      <c r="D60" s="187"/>
      <c r="E60" s="188"/>
      <c r="F60" s="189"/>
      <c r="G60" s="190">
        <f>SUM(G58:G59)</f>
        <v>0</v>
      </c>
      <c r="O60" s="170">
        <v>4</v>
      </c>
      <c r="BA60" s="191">
        <f>SUM(BA58:BA59)</f>
        <v>0</v>
      </c>
      <c r="BB60" s="191">
        <f>SUM(BB58:BB59)</f>
        <v>0</v>
      </c>
      <c r="BC60" s="191">
        <f>SUM(BC58:BC59)</f>
        <v>0</v>
      </c>
      <c r="BD60" s="191">
        <f>SUM(BD58:BD59)</f>
        <v>0</v>
      </c>
      <c r="BE60" s="191">
        <f>SUM(BE58:BE59)</f>
        <v>0</v>
      </c>
    </row>
    <row r="61" spans="1:15" ht="12.75">
      <c r="A61" s="163" t="s">
        <v>72</v>
      </c>
      <c r="B61" s="164" t="s">
        <v>146</v>
      </c>
      <c r="C61" s="165" t="s">
        <v>147</v>
      </c>
      <c r="D61" s="166"/>
      <c r="E61" s="167"/>
      <c r="F61" s="167"/>
      <c r="G61" s="168"/>
      <c r="H61" s="169"/>
      <c r="I61" s="169"/>
      <c r="O61" s="170">
        <v>1</v>
      </c>
    </row>
    <row r="62" spans="1:104" ht="22.5">
      <c r="A62" s="171">
        <v>17</v>
      </c>
      <c r="B62" s="172" t="s">
        <v>148</v>
      </c>
      <c r="C62" s="173" t="s">
        <v>149</v>
      </c>
      <c r="D62" s="174" t="s">
        <v>104</v>
      </c>
      <c r="E62" s="175">
        <v>2</v>
      </c>
      <c r="F62" s="175">
        <v>0</v>
      </c>
      <c r="G62" s="176">
        <f>E62*F62</f>
        <v>0</v>
      </c>
      <c r="O62" s="170">
        <v>2</v>
      </c>
      <c r="AA62" s="146">
        <v>2</v>
      </c>
      <c r="AB62" s="146">
        <v>0</v>
      </c>
      <c r="AC62" s="146">
        <v>0</v>
      </c>
      <c r="AZ62" s="146">
        <v>2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7">
        <v>2</v>
      </c>
      <c r="CB62" s="177">
        <v>0</v>
      </c>
      <c r="CZ62" s="146">
        <v>0.02657</v>
      </c>
    </row>
    <row r="63" spans="1:57" ht="12.75">
      <c r="A63" s="184"/>
      <c r="B63" s="185" t="s">
        <v>73</v>
      </c>
      <c r="C63" s="186" t="str">
        <f>CONCATENATE(B61," ",C61)</f>
        <v>762 Konstrukce tesařské</v>
      </c>
      <c r="D63" s="187"/>
      <c r="E63" s="188"/>
      <c r="F63" s="189"/>
      <c r="G63" s="190">
        <f>SUM(G61:G62)</f>
        <v>0</v>
      </c>
      <c r="O63" s="170">
        <v>4</v>
      </c>
      <c r="BA63" s="191">
        <f>SUM(BA61:BA62)</f>
        <v>0</v>
      </c>
      <c r="BB63" s="191">
        <f>SUM(BB61:BB62)</f>
        <v>0</v>
      </c>
      <c r="BC63" s="191">
        <f>SUM(BC61:BC62)</f>
        <v>0</v>
      </c>
      <c r="BD63" s="191">
        <f>SUM(BD61:BD62)</f>
        <v>0</v>
      </c>
      <c r="BE63" s="191">
        <f>SUM(BE61:BE62)</f>
        <v>0</v>
      </c>
    </row>
    <row r="64" spans="1:15" ht="12.75">
      <c r="A64" s="163" t="s">
        <v>72</v>
      </c>
      <c r="B64" s="164" t="s">
        <v>150</v>
      </c>
      <c r="C64" s="165" t="s">
        <v>151</v>
      </c>
      <c r="D64" s="166"/>
      <c r="E64" s="167"/>
      <c r="F64" s="167"/>
      <c r="G64" s="168"/>
      <c r="H64" s="169"/>
      <c r="I64" s="169"/>
      <c r="O64" s="170">
        <v>1</v>
      </c>
    </row>
    <row r="65" spans="1:104" ht="12.75">
      <c r="A65" s="171">
        <v>18</v>
      </c>
      <c r="B65" s="172" t="s">
        <v>152</v>
      </c>
      <c r="C65" s="173" t="s">
        <v>153</v>
      </c>
      <c r="D65" s="174" t="s">
        <v>104</v>
      </c>
      <c r="E65" s="175">
        <v>8</v>
      </c>
      <c r="F65" s="175">
        <v>0</v>
      </c>
      <c r="G65" s="176">
        <f>E65*F65</f>
        <v>0</v>
      </c>
      <c r="O65" s="170">
        <v>2</v>
      </c>
      <c r="AA65" s="146">
        <v>1</v>
      </c>
      <c r="AB65" s="146">
        <v>0</v>
      </c>
      <c r="AC65" s="146">
        <v>0</v>
      </c>
      <c r="AZ65" s="146">
        <v>2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7">
        <v>1</v>
      </c>
      <c r="CB65" s="177">
        <v>0</v>
      </c>
      <c r="CZ65" s="146">
        <v>0.00047</v>
      </c>
    </row>
    <row r="66" spans="1:104" ht="12.75">
      <c r="A66" s="171">
        <v>19</v>
      </c>
      <c r="B66" s="172" t="s">
        <v>154</v>
      </c>
      <c r="C66" s="173" t="s">
        <v>155</v>
      </c>
      <c r="D66" s="174" t="s">
        <v>104</v>
      </c>
      <c r="E66" s="175">
        <v>4</v>
      </c>
      <c r="F66" s="175">
        <v>0</v>
      </c>
      <c r="G66" s="176">
        <f>E66*F66</f>
        <v>0</v>
      </c>
      <c r="O66" s="170">
        <v>2</v>
      </c>
      <c r="AA66" s="146">
        <v>1</v>
      </c>
      <c r="AB66" s="146">
        <v>0</v>
      </c>
      <c r="AC66" s="146">
        <v>0</v>
      </c>
      <c r="AZ66" s="146">
        <v>2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7">
        <v>1</v>
      </c>
      <c r="CB66" s="177">
        <v>0</v>
      </c>
      <c r="CZ66" s="146">
        <v>6E-05</v>
      </c>
    </row>
    <row r="67" spans="1:104" ht="22.5">
      <c r="A67" s="171">
        <v>20</v>
      </c>
      <c r="B67" s="172" t="s">
        <v>156</v>
      </c>
      <c r="C67" s="173" t="s">
        <v>157</v>
      </c>
      <c r="D67" s="174" t="s">
        <v>92</v>
      </c>
      <c r="E67" s="175">
        <v>1</v>
      </c>
      <c r="F67" s="175">
        <v>0</v>
      </c>
      <c r="G67" s="176">
        <f>E67*F67</f>
        <v>0</v>
      </c>
      <c r="O67" s="170">
        <v>2</v>
      </c>
      <c r="AA67" s="146">
        <v>1</v>
      </c>
      <c r="AB67" s="146">
        <v>0</v>
      </c>
      <c r="AC67" s="146">
        <v>0</v>
      </c>
      <c r="AZ67" s="146">
        <v>2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1</v>
      </c>
      <c r="CB67" s="177">
        <v>0</v>
      </c>
      <c r="CZ67" s="146">
        <v>0.05</v>
      </c>
    </row>
    <row r="68" spans="1:104" ht="12.75">
      <c r="A68" s="171">
        <v>21</v>
      </c>
      <c r="B68" s="172" t="s">
        <v>158</v>
      </c>
      <c r="C68" s="173" t="s">
        <v>159</v>
      </c>
      <c r="D68" s="174" t="s">
        <v>84</v>
      </c>
      <c r="E68" s="175">
        <v>30</v>
      </c>
      <c r="F68" s="175">
        <v>0</v>
      </c>
      <c r="G68" s="176">
        <f>E68*F68</f>
        <v>0</v>
      </c>
      <c r="O68" s="170">
        <v>2</v>
      </c>
      <c r="AA68" s="146">
        <v>1</v>
      </c>
      <c r="AB68" s="146">
        <v>7</v>
      </c>
      <c r="AC68" s="146">
        <v>7</v>
      </c>
      <c r="AZ68" s="146">
        <v>2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7">
        <v>1</v>
      </c>
      <c r="CB68" s="177">
        <v>7</v>
      </c>
      <c r="CZ68" s="146">
        <v>0.00443</v>
      </c>
    </row>
    <row r="69" spans="1:15" ht="12.75">
      <c r="A69" s="178"/>
      <c r="B69" s="180"/>
      <c r="C69" s="228" t="s">
        <v>112</v>
      </c>
      <c r="D69" s="227"/>
      <c r="E69" s="181">
        <v>15</v>
      </c>
      <c r="F69" s="182"/>
      <c r="G69" s="183"/>
      <c r="M69" s="179" t="s">
        <v>112</v>
      </c>
      <c r="O69" s="170"/>
    </row>
    <row r="70" spans="1:15" ht="12.75">
      <c r="A70" s="178"/>
      <c r="B70" s="180"/>
      <c r="C70" s="228" t="s">
        <v>113</v>
      </c>
      <c r="D70" s="227"/>
      <c r="E70" s="181">
        <v>15</v>
      </c>
      <c r="F70" s="182"/>
      <c r="G70" s="183"/>
      <c r="M70" s="179" t="s">
        <v>113</v>
      </c>
      <c r="O70" s="170"/>
    </row>
    <row r="71" spans="1:104" ht="12.75">
      <c r="A71" s="171">
        <v>22</v>
      </c>
      <c r="B71" s="172" t="s">
        <v>160</v>
      </c>
      <c r="C71" s="173" t="s">
        <v>161</v>
      </c>
      <c r="D71" s="174" t="s">
        <v>104</v>
      </c>
      <c r="E71" s="175">
        <v>40</v>
      </c>
      <c r="F71" s="175">
        <v>0</v>
      </c>
      <c r="G71" s="176">
        <f>E71*F71</f>
        <v>0</v>
      </c>
      <c r="O71" s="170">
        <v>2</v>
      </c>
      <c r="AA71" s="146">
        <v>1</v>
      </c>
      <c r="AB71" s="146">
        <v>7</v>
      </c>
      <c r="AC71" s="146">
        <v>7</v>
      </c>
      <c r="AZ71" s="146">
        <v>2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7">
        <v>1</v>
      </c>
      <c r="CB71" s="177">
        <v>7</v>
      </c>
      <c r="CZ71" s="146">
        <v>0.00167</v>
      </c>
    </row>
    <row r="72" spans="1:15" ht="12.75">
      <c r="A72" s="178"/>
      <c r="B72" s="180"/>
      <c r="C72" s="228" t="s">
        <v>162</v>
      </c>
      <c r="D72" s="227"/>
      <c r="E72" s="181">
        <v>40</v>
      </c>
      <c r="F72" s="182"/>
      <c r="G72" s="183"/>
      <c r="M72" s="179" t="s">
        <v>162</v>
      </c>
      <c r="O72" s="170"/>
    </row>
    <row r="73" spans="1:104" ht="12.75">
      <c r="A73" s="171">
        <v>23</v>
      </c>
      <c r="B73" s="172" t="s">
        <v>163</v>
      </c>
      <c r="C73" s="173" t="s">
        <v>164</v>
      </c>
      <c r="D73" s="174" t="s">
        <v>116</v>
      </c>
      <c r="E73" s="175">
        <v>16</v>
      </c>
      <c r="F73" s="175">
        <v>0</v>
      </c>
      <c r="G73" s="176">
        <f>E73*F73</f>
        <v>0</v>
      </c>
      <c r="O73" s="170">
        <v>2</v>
      </c>
      <c r="AA73" s="146">
        <v>1</v>
      </c>
      <c r="AB73" s="146">
        <v>7</v>
      </c>
      <c r="AC73" s="146">
        <v>7</v>
      </c>
      <c r="AZ73" s="146">
        <v>2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7">
        <v>1</v>
      </c>
      <c r="CB73" s="177">
        <v>7</v>
      </c>
      <c r="CZ73" s="146">
        <v>0.00088</v>
      </c>
    </row>
    <row r="74" spans="1:15" ht="12.75">
      <c r="A74" s="178"/>
      <c r="B74" s="180"/>
      <c r="C74" s="228" t="s">
        <v>165</v>
      </c>
      <c r="D74" s="227"/>
      <c r="E74" s="181">
        <v>16</v>
      </c>
      <c r="F74" s="182"/>
      <c r="G74" s="183"/>
      <c r="M74" s="179" t="s">
        <v>165</v>
      </c>
      <c r="O74" s="170"/>
    </row>
    <row r="75" spans="1:104" ht="22.5">
      <c r="A75" s="171">
        <v>24</v>
      </c>
      <c r="B75" s="172" t="s">
        <v>166</v>
      </c>
      <c r="C75" s="173" t="s">
        <v>167</v>
      </c>
      <c r="D75" s="174" t="s">
        <v>116</v>
      </c>
      <c r="E75" s="175">
        <v>30</v>
      </c>
      <c r="F75" s="175">
        <v>0</v>
      </c>
      <c r="G75" s="176">
        <f>E75*F75</f>
        <v>0</v>
      </c>
      <c r="O75" s="170">
        <v>2</v>
      </c>
      <c r="AA75" s="146">
        <v>1</v>
      </c>
      <c r="AB75" s="146">
        <v>0</v>
      </c>
      <c r="AC75" s="146">
        <v>0</v>
      </c>
      <c r="AZ75" s="146">
        <v>2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A75" s="177">
        <v>1</v>
      </c>
      <c r="CB75" s="177">
        <v>0</v>
      </c>
      <c r="CZ75" s="146">
        <v>7E-05</v>
      </c>
    </row>
    <row r="76" spans="1:104" ht="12.75">
      <c r="A76" s="171">
        <v>25</v>
      </c>
      <c r="B76" s="172" t="s">
        <v>168</v>
      </c>
      <c r="C76" s="173" t="s">
        <v>169</v>
      </c>
      <c r="D76" s="174" t="s">
        <v>104</v>
      </c>
      <c r="E76" s="175">
        <v>7</v>
      </c>
      <c r="F76" s="175">
        <v>0</v>
      </c>
      <c r="G76" s="176">
        <f>E76*F76</f>
        <v>0</v>
      </c>
      <c r="O76" s="170">
        <v>2</v>
      </c>
      <c r="AA76" s="146">
        <v>1</v>
      </c>
      <c r="AB76" s="146">
        <v>0</v>
      </c>
      <c r="AC76" s="146">
        <v>0</v>
      </c>
      <c r="AZ76" s="146">
        <v>2</v>
      </c>
      <c r="BA76" s="146">
        <f>IF(AZ76=1,G76,0)</f>
        <v>0</v>
      </c>
      <c r="BB76" s="146">
        <f>IF(AZ76=2,G76,0)</f>
        <v>0</v>
      </c>
      <c r="BC76" s="146">
        <f>IF(AZ76=3,G76,0)</f>
        <v>0</v>
      </c>
      <c r="BD76" s="146">
        <f>IF(AZ76=4,G76,0)</f>
        <v>0</v>
      </c>
      <c r="BE76" s="146">
        <f>IF(AZ76=5,G76,0)</f>
        <v>0</v>
      </c>
      <c r="CA76" s="177">
        <v>1</v>
      </c>
      <c r="CB76" s="177">
        <v>0</v>
      </c>
      <c r="CZ76" s="146">
        <v>0.01163</v>
      </c>
    </row>
    <row r="77" spans="1:104" ht="12.75">
      <c r="A77" s="171">
        <v>26</v>
      </c>
      <c r="B77" s="172" t="s">
        <v>170</v>
      </c>
      <c r="C77" s="173" t="s">
        <v>171</v>
      </c>
      <c r="D77" s="174" t="s">
        <v>116</v>
      </c>
      <c r="E77" s="175">
        <v>42</v>
      </c>
      <c r="F77" s="175">
        <v>0</v>
      </c>
      <c r="G77" s="176">
        <f>E77*F77</f>
        <v>0</v>
      </c>
      <c r="O77" s="170">
        <v>2</v>
      </c>
      <c r="AA77" s="146">
        <v>1</v>
      </c>
      <c r="AB77" s="146">
        <v>7</v>
      </c>
      <c r="AC77" s="146">
        <v>7</v>
      </c>
      <c r="AZ77" s="146">
        <v>2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7">
        <v>1</v>
      </c>
      <c r="CB77" s="177">
        <v>7</v>
      </c>
      <c r="CZ77" s="146">
        <v>0.00156</v>
      </c>
    </row>
    <row r="78" spans="1:15" ht="12.75">
      <c r="A78" s="178"/>
      <c r="B78" s="180"/>
      <c r="C78" s="228" t="s">
        <v>117</v>
      </c>
      <c r="D78" s="227"/>
      <c r="E78" s="181">
        <v>32</v>
      </c>
      <c r="F78" s="182"/>
      <c r="G78" s="183"/>
      <c r="M78" s="179" t="s">
        <v>117</v>
      </c>
      <c r="O78" s="170"/>
    </row>
    <row r="79" spans="1:15" ht="12.75">
      <c r="A79" s="178"/>
      <c r="B79" s="180"/>
      <c r="C79" s="228" t="s">
        <v>121</v>
      </c>
      <c r="D79" s="227"/>
      <c r="E79" s="181">
        <v>10</v>
      </c>
      <c r="F79" s="182"/>
      <c r="G79" s="183"/>
      <c r="M79" s="179" t="s">
        <v>121</v>
      </c>
      <c r="O79" s="170"/>
    </row>
    <row r="80" spans="1:15" ht="12.75">
      <c r="A80" s="178"/>
      <c r="B80" s="180"/>
      <c r="C80" s="226" t="s">
        <v>95</v>
      </c>
      <c r="D80" s="227"/>
      <c r="E80" s="204">
        <v>0</v>
      </c>
      <c r="F80" s="182"/>
      <c r="G80" s="183"/>
      <c r="M80" s="179" t="s">
        <v>95</v>
      </c>
      <c r="O80" s="170"/>
    </row>
    <row r="81" spans="1:15" ht="12.75">
      <c r="A81" s="178"/>
      <c r="B81" s="180"/>
      <c r="C81" s="226" t="s">
        <v>96</v>
      </c>
      <c r="D81" s="227"/>
      <c r="E81" s="204">
        <v>0</v>
      </c>
      <c r="F81" s="182"/>
      <c r="G81" s="183"/>
      <c r="M81" s="179">
        <v>0</v>
      </c>
      <c r="O81" s="170"/>
    </row>
    <row r="82" spans="1:15" ht="12.75">
      <c r="A82" s="178"/>
      <c r="B82" s="180"/>
      <c r="C82" s="226" t="s">
        <v>97</v>
      </c>
      <c r="D82" s="227"/>
      <c r="E82" s="204">
        <v>0</v>
      </c>
      <c r="F82" s="182"/>
      <c r="G82" s="183"/>
      <c r="M82" s="179" t="s">
        <v>97</v>
      </c>
      <c r="O82" s="170"/>
    </row>
    <row r="83" spans="1:104" ht="12.75">
      <c r="A83" s="171">
        <v>27</v>
      </c>
      <c r="B83" s="172" t="s">
        <v>172</v>
      </c>
      <c r="C83" s="173" t="s">
        <v>173</v>
      </c>
      <c r="D83" s="174" t="s">
        <v>116</v>
      </c>
      <c r="E83" s="175">
        <v>29</v>
      </c>
      <c r="F83" s="175">
        <v>0</v>
      </c>
      <c r="G83" s="176">
        <f>E83*F83</f>
        <v>0</v>
      </c>
      <c r="O83" s="170">
        <v>2</v>
      </c>
      <c r="AA83" s="146">
        <v>1</v>
      </c>
      <c r="AB83" s="146">
        <v>7</v>
      </c>
      <c r="AC83" s="146">
        <v>7</v>
      </c>
      <c r="AZ83" s="146">
        <v>2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7">
        <v>1</v>
      </c>
      <c r="CB83" s="177">
        <v>7</v>
      </c>
      <c r="CZ83" s="146">
        <v>0.00117</v>
      </c>
    </row>
    <row r="84" spans="1:15" ht="12.75">
      <c r="A84" s="178"/>
      <c r="B84" s="180"/>
      <c r="C84" s="228" t="s">
        <v>174</v>
      </c>
      <c r="D84" s="227"/>
      <c r="E84" s="181">
        <v>20</v>
      </c>
      <c r="F84" s="182"/>
      <c r="G84" s="183"/>
      <c r="M84" s="179" t="s">
        <v>174</v>
      </c>
      <c r="O84" s="170"/>
    </row>
    <row r="85" spans="1:15" ht="12.75">
      <c r="A85" s="178"/>
      <c r="B85" s="180"/>
      <c r="C85" s="228" t="s">
        <v>175</v>
      </c>
      <c r="D85" s="227"/>
      <c r="E85" s="181">
        <v>9</v>
      </c>
      <c r="F85" s="182"/>
      <c r="G85" s="183"/>
      <c r="M85" s="179" t="s">
        <v>175</v>
      </c>
      <c r="O85" s="170"/>
    </row>
    <row r="86" spans="1:104" ht="12.75">
      <c r="A86" s="171">
        <v>28</v>
      </c>
      <c r="B86" s="172" t="s">
        <v>176</v>
      </c>
      <c r="C86" s="173" t="s">
        <v>177</v>
      </c>
      <c r="D86" s="174" t="s">
        <v>116</v>
      </c>
      <c r="E86" s="175">
        <v>54</v>
      </c>
      <c r="F86" s="175">
        <v>0</v>
      </c>
      <c r="G86" s="176">
        <f>E86*F86</f>
        <v>0</v>
      </c>
      <c r="O86" s="170">
        <v>2</v>
      </c>
      <c r="AA86" s="146">
        <v>1</v>
      </c>
      <c r="AB86" s="146">
        <v>7</v>
      </c>
      <c r="AC86" s="146">
        <v>7</v>
      </c>
      <c r="AZ86" s="146">
        <v>2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7">
        <v>1</v>
      </c>
      <c r="CB86" s="177">
        <v>7</v>
      </c>
      <c r="CZ86" s="146">
        <v>0.00176</v>
      </c>
    </row>
    <row r="87" spans="1:15" ht="12.75">
      <c r="A87" s="178"/>
      <c r="B87" s="180"/>
      <c r="C87" s="228" t="s">
        <v>178</v>
      </c>
      <c r="D87" s="227"/>
      <c r="E87" s="181">
        <v>15</v>
      </c>
      <c r="F87" s="182"/>
      <c r="G87" s="183"/>
      <c r="M87" s="179" t="s">
        <v>178</v>
      </c>
      <c r="O87" s="170"/>
    </row>
    <row r="88" spans="1:15" ht="12.75">
      <c r="A88" s="178"/>
      <c r="B88" s="180"/>
      <c r="C88" s="228" t="s">
        <v>179</v>
      </c>
      <c r="D88" s="227"/>
      <c r="E88" s="181">
        <v>39</v>
      </c>
      <c r="F88" s="182"/>
      <c r="G88" s="183"/>
      <c r="M88" s="179" t="s">
        <v>179</v>
      </c>
      <c r="O88" s="170"/>
    </row>
    <row r="89" spans="1:104" ht="22.5">
      <c r="A89" s="171">
        <v>29</v>
      </c>
      <c r="B89" s="172" t="s">
        <v>180</v>
      </c>
      <c r="C89" s="173" t="s">
        <v>181</v>
      </c>
      <c r="D89" s="174" t="s">
        <v>116</v>
      </c>
      <c r="E89" s="175">
        <v>40</v>
      </c>
      <c r="F89" s="175">
        <v>0</v>
      </c>
      <c r="G89" s="176">
        <f>E89*F89</f>
        <v>0</v>
      </c>
      <c r="O89" s="170">
        <v>2</v>
      </c>
      <c r="AA89" s="146">
        <v>1</v>
      </c>
      <c r="AB89" s="146">
        <v>7</v>
      </c>
      <c r="AC89" s="146">
        <v>7</v>
      </c>
      <c r="AZ89" s="146">
        <v>2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7">
        <v>1</v>
      </c>
      <c r="CB89" s="177">
        <v>7</v>
      </c>
      <c r="CZ89" s="146">
        <v>0.00273</v>
      </c>
    </row>
    <row r="90" spans="1:15" ht="12.75">
      <c r="A90" s="178"/>
      <c r="B90" s="180"/>
      <c r="C90" s="228" t="s">
        <v>125</v>
      </c>
      <c r="D90" s="227"/>
      <c r="E90" s="181">
        <v>40</v>
      </c>
      <c r="F90" s="182"/>
      <c r="G90" s="183"/>
      <c r="M90" s="179" t="s">
        <v>125</v>
      </c>
      <c r="O90" s="170"/>
    </row>
    <row r="91" spans="1:104" ht="22.5">
      <c r="A91" s="171">
        <v>30</v>
      </c>
      <c r="B91" s="172" t="s">
        <v>182</v>
      </c>
      <c r="C91" s="173" t="s">
        <v>183</v>
      </c>
      <c r="D91" s="174" t="s">
        <v>116</v>
      </c>
      <c r="E91" s="175">
        <v>34</v>
      </c>
      <c r="F91" s="175">
        <v>0</v>
      </c>
      <c r="G91" s="176">
        <f>E91*F91</f>
        <v>0</v>
      </c>
      <c r="O91" s="170">
        <v>2</v>
      </c>
      <c r="AA91" s="146">
        <v>2</v>
      </c>
      <c r="AB91" s="146">
        <v>0</v>
      </c>
      <c r="AC91" s="146">
        <v>0</v>
      </c>
      <c r="AZ91" s="146">
        <v>2</v>
      </c>
      <c r="BA91" s="146">
        <f>IF(AZ91=1,G91,0)</f>
        <v>0</v>
      </c>
      <c r="BB91" s="146">
        <f>IF(AZ91=2,G91,0)</f>
        <v>0</v>
      </c>
      <c r="BC91" s="146">
        <f>IF(AZ91=3,G91,0)</f>
        <v>0</v>
      </c>
      <c r="BD91" s="146">
        <f>IF(AZ91=4,G91,0)</f>
        <v>0</v>
      </c>
      <c r="BE91" s="146">
        <f>IF(AZ91=5,G91,0)</f>
        <v>0</v>
      </c>
      <c r="CA91" s="177">
        <v>2</v>
      </c>
      <c r="CB91" s="177">
        <v>0</v>
      </c>
      <c r="CZ91" s="146">
        <v>0.00443</v>
      </c>
    </row>
    <row r="92" spans="1:15" ht="12.75">
      <c r="A92" s="178"/>
      <c r="B92" s="180"/>
      <c r="C92" s="228" t="s">
        <v>184</v>
      </c>
      <c r="D92" s="227"/>
      <c r="E92" s="181">
        <v>18</v>
      </c>
      <c r="F92" s="182"/>
      <c r="G92" s="183"/>
      <c r="M92" s="179" t="s">
        <v>184</v>
      </c>
      <c r="O92" s="170"/>
    </row>
    <row r="93" spans="1:15" ht="12.75">
      <c r="A93" s="178"/>
      <c r="B93" s="180"/>
      <c r="C93" s="228" t="s">
        <v>165</v>
      </c>
      <c r="D93" s="227"/>
      <c r="E93" s="181">
        <v>16</v>
      </c>
      <c r="F93" s="182"/>
      <c r="G93" s="183"/>
      <c r="M93" s="179" t="s">
        <v>165</v>
      </c>
      <c r="O93" s="170"/>
    </row>
    <row r="94" spans="1:15" ht="12.75">
      <c r="A94" s="178"/>
      <c r="B94" s="180"/>
      <c r="C94" s="226" t="s">
        <v>95</v>
      </c>
      <c r="D94" s="227"/>
      <c r="E94" s="204">
        <v>0</v>
      </c>
      <c r="F94" s="182"/>
      <c r="G94" s="183"/>
      <c r="M94" s="179" t="s">
        <v>95</v>
      </c>
      <c r="O94" s="170"/>
    </row>
    <row r="95" spans="1:15" ht="12.75">
      <c r="A95" s="178"/>
      <c r="B95" s="180"/>
      <c r="C95" s="226" t="s">
        <v>96</v>
      </c>
      <c r="D95" s="227"/>
      <c r="E95" s="204">
        <v>0</v>
      </c>
      <c r="F95" s="182"/>
      <c r="G95" s="183"/>
      <c r="M95" s="179">
        <v>0</v>
      </c>
      <c r="O95" s="170"/>
    </row>
    <row r="96" spans="1:15" ht="12.75">
      <c r="A96" s="178"/>
      <c r="B96" s="180"/>
      <c r="C96" s="226" t="s">
        <v>97</v>
      </c>
      <c r="D96" s="227"/>
      <c r="E96" s="204">
        <v>0</v>
      </c>
      <c r="F96" s="182"/>
      <c r="G96" s="183"/>
      <c r="M96" s="179" t="s">
        <v>97</v>
      </c>
      <c r="O96" s="170"/>
    </row>
    <row r="97" spans="1:104" ht="12.75">
      <c r="A97" s="171">
        <v>31</v>
      </c>
      <c r="B97" s="172" t="s">
        <v>185</v>
      </c>
      <c r="C97" s="173" t="s">
        <v>186</v>
      </c>
      <c r="D97" s="174" t="s">
        <v>61</v>
      </c>
      <c r="E97" s="175"/>
      <c r="F97" s="175">
        <v>0</v>
      </c>
      <c r="G97" s="176">
        <f>E97*F97</f>
        <v>0</v>
      </c>
      <c r="O97" s="170">
        <v>2</v>
      </c>
      <c r="AA97" s="146">
        <v>7</v>
      </c>
      <c r="AB97" s="146">
        <v>1002</v>
      </c>
      <c r="AC97" s="146">
        <v>5</v>
      </c>
      <c r="AZ97" s="146">
        <v>2</v>
      </c>
      <c r="BA97" s="146">
        <f>IF(AZ97=1,G97,0)</f>
        <v>0</v>
      </c>
      <c r="BB97" s="146">
        <f>IF(AZ97=2,G97,0)</f>
        <v>0</v>
      </c>
      <c r="BC97" s="146">
        <f>IF(AZ97=3,G97,0)</f>
        <v>0</v>
      </c>
      <c r="BD97" s="146">
        <f>IF(AZ97=4,G97,0)</f>
        <v>0</v>
      </c>
      <c r="BE97" s="146">
        <f>IF(AZ97=5,G97,0)</f>
        <v>0</v>
      </c>
      <c r="CA97" s="177">
        <v>7</v>
      </c>
      <c r="CB97" s="177">
        <v>1002</v>
      </c>
      <c r="CZ97" s="146">
        <v>0</v>
      </c>
    </row>
    <row r="98" spans="1:57" ht="12.75">
      <c r="A98" s="184"/>
      <c r="B98" s="185" t="s">
        <v>73</v>
      </c>
      <c r="C98" s="186" t="str">
        <f>CONCATENATE(B64," ",C64)</f>
        <v>764 Konstrukce klempířské</v>
      </c>
      <c r="D98" s="187"/>
      <c r="E98" s="188"/>
      <c r="F98" s="189"/>
      <c r="G98" s="190">
        <f>SUM(G64:G97)</f>
        <v>0</v>
      </c>
      <c r="O98" s="170">
        <v>4</v>
      </c>
      <c r="BA98" s="191">
        <f>SUM(BA64:BA97)</f>
        <v>0</v>
      </c>
      <c r="BB98" s="191">
        <f>SUM(BB64:BB97)</f>
        <v>0</v>
      </c>
      <c r="BC98" s="191">
        <f>SUM(BC64:BC97)</f>
        <v>0</v>
      </c>
      <c r="BD98" s="191">
        <f>SUM(BD64:BD97)</f>
        <v>0</v>
      </c>
      <c r="BE98" s="191">
        <f>SUM(BE64:BE97)</f>
        <v>0</v>
      </c>
    </row>
    <row r="99" spans="1:15" ht="12.75">
      <c r="A99" s="163" t="s">
        <v>72</v>
      </c>
      <c r="B99" s="164" t="s">
        <v>187</v>
      </c>
      <c r="C99" s="165" t="s">
        <v>188</v>
      </c>
      <c r="D99" s="166"/>
      <c r="E99" s="167"/>
      <c r="F99" s="167"/>
      <c r="G99" s="168"/>
      <c r="H99" s="169"/>
      <c r="I99" s="169"/>
      <c r="O99" s="170">
        <v>1</v>
      </c>
    </row>
    <row r="100" spans="1:104" ht="12.75">
      <c r="A100" s="171">
        <v>32</v>
      </c>
      <c r="B100" s="172" t="s">
        <v>189</v>
      </c>
      <c r="C100" s="173" t="s">
        <v>190</v>
      </c>
      <c r="D100" s="174" t="s">
        <v>84</v>
      </c>
      <c r="E100" s="175">
        <v>16</v>
      </c>
      <c r="F100" s="175">
        <v>0</v>
      </c>
      <c r="G100" s="176">
        <f>E100*F100</f>
        <v>0</v>
      </c>
      <c r="O100" s="170">
        <v>2</v>
      </c>
      <c r="AA100" s="146">
        <v>1</v>
      </c>
      <c r="AB100" s="146">
        <v>7</v>
      </c>
      <c r="AC100" s="146">
        <v>7</v>
      </c>
      <c r="AZ100" s="146">
        <v>2</v>
      </c>
      <c r="BA100" s="146">
        <f>IF(AZ100=1,G100,0)</f>
        <v>0</v>
      </c>
      <c r="BB100" s="146">
        <f>IF(AZ100=2,G100,0)</f>
        <v>0</v>
      </c>
      <c r="BC100" s="146">
        <f>IF(AZ100=3,G100,0)</f>
        <v>0</v>
      </c>
      <c r="BD100" s="146">
        <f>IF(AZ100=4,G100,0)</f>
        <v>0</v>
      </c>
      <c r="BE100" s="146">
        <f>IF(AZ100=5,G100,0)</f>
        <v>0</v>
      </c>
      <c r="CA100" s="177">
        <v>1</v>
      </c>
      <c r="CB100" s="177">
        <v>7</v>
      </c>
      <c r="CZ100" s="146">
        <v>0.11365</v>
      </c>
    </row>
    <row r="101" spans="1:15" ht="12.75">
      <c r="A101" s="178"/>
      <c r="B101" s="180"/>
      <c r="C101" s="228" t="s">
        <v>93</v>
      </c>
      <c r="D101" s="227"/>
      <c r="E101" s="181">
        <v>10</v>
      </c>
      <c r="F101" s="182"/>
      <c r="G101" s="183"/>
      <c r="M101" s="179" t="s">
        <v>93</v>
      </c>
      <c r="O101" s="170"/>
    </row>
    <row r="102" spans="1:15" ht="12.75">
      <c r="A102" s="178"/>
      <c r="B102" s="180"/>
      <c r="C102" s="228" t="s">
        <v>94</v>
      </c>
      <c r="D102" s="227"/>
      <c r="E102" s="181">
        <v>6</v>
      </c>
      <c r="F102" s="182"/>
      <c r="G102" s="183"/>
      <c r="M102" s="179" t="s">
        <v>94</v>
      </c>
      <c r="O102" s="170"/>
    </row>
    <row r="103" spans="1:15" ht="12.75">
      <c r="A103" s="178"/>
      <c r="B103" s="180"/>
      <c r="C103" s="226" t="s">
        <v>95</v>
      </c>
      <c r="D103" s="227"/>
      <c r="E103" s="204">
        <v>0</v>
      </c>
      <c r="F103" s="182"/>
      <c r="G103" s="183"/>
      <c r="M103" s="179" t="s">
        <v>95</v>
      </c>
      <c r="O103" s="170"/>
    </row>
    <row r="104" spans="1:15" ht="12.75">
      <c r="A104" s="178"/>
      <c r="B104" s="180"/>
      <c r="C104" s="226" t="s">
        <v>96</v>
      </c>
      <c r="D104" s="227"/>
      <c r="E104" s="204">
        <v>0</v>
      </c>
      <c r="F104" s="182"/>
      <c r="G104" s="183"/>
      <c r="M104" s="179">
        <v>0</v>
      </c>
      <c r="O104" s="170"/>
    </row>
    <row r="105" spans="1:15" ht="12.75">
      <c r="A105" s="178"/>
      <c r="B105" s="180"/>
      <c r="C105" s="226" t="s">
        <v>97</v>
      </c>
      <c r="D105" s="227"/>
      <c r="E105" s="204">
        <v>0</v>
      </c>
      <c r="F105" s="182"/>
      <c r="G105" s="183"/>
      <c r="M105" s="179" t="s">
        <v>97</v>
      </c>
      <c r="O105" s="170"/>
    </row>
    <row r="106" spans="1:104" ht="12.75">
      <c r="A106" s="171">
        <v>33</v>
      </c>
      <c r="B106" s="172" t="s">
        <v>191</v>
      </c>
      <c r="C106" s="173" t="s">
        <v>192</v>
      </c>
      <c r="D106" s="174" t="s">
        <v>84</v>
      </c>
      <c r="E106" s="175">
        <v>90</v>
      </c>
      <c r="F106" s="175">
        <v>0</v>
      </c>
      <c r="G106" s="176">
        <f>E106*F106</f>
        <v>0</v>
      </c>
      <c r="O106" s="170">
        <v>2</v>
      </c>
      <c r="AA106" s="146">
        <v>1</v>
      </c>
      <c r="AB106" s="146">
        <v>7</v>
      </c>
      <c r="AC106" s="146">
        <v>7</v>
      </c>
      <c r="AZ106" s="146">
        <v>2</v>
      </c>
      <c r="BA106" s="146">
        <f>IF(AZ106=1,G106,0)</f>
        <v>0</v>
      </c>
      <c r="BB106" s="146">
        <f>IF(AZ106=2,G106,0)</f>
        <v>0</v>
      </c>
      <c r="BC106" s="146">
        <f>IF(AZ106=3,G106,0)</f>
        <v>0</v>
      </c>
      <c r="BD106" s="146">
        <f>IF(AZ106=4,G106,0)</f>
        <v>0</v>
      </c>
      <c r="BE106" s="146">
        <f>IF(AZ106=5,G106,0)</f>
        <v>0</v>
      </c>
      <c r="CA106" s="177">
        <v>1</v>
      </c>
      <c r="CB106" s="177">
        <v>7</v>
      </c>
      <c r="CZ106" s="146">
        <v>0.00047</v>
      </c>
    </row>
    <row r="107" spans="1:104" ht="12.75">
      <c r="A107" s="171">
        <v>34</v>
      </c>
      <c r="B107" s="172" t="s">
        <v>193</v>
      </c>
      <c r="C107" s="173" t="s">
        <v>194</v>
      </c>
      <c r="D107" s="174" t="s">
        <v>131</v>
      </c>
      <c r="E107" s="175">
        <v>1.8607</v>
      </c>
      <c r="F107" s="175">
        <v>0</v>
      </c>
      <c r="G107" s="176">
        <f>E107*F107</f>
        <v>0</v>
      </c>
      <c r="O107" s="170">
        <v>2</v>
      </c>
      <c r="AA107" s="146">
        <v>7</v>
      </c>
      <c r="AB107" s="146">
        <v>1001</v>
      </c>
      <c r="AC107" s="146">
        <v>5</v>
      </c>
      <c r="AZ107" s="146">
        <v>2</v>
      </c>
      <c r="BA107" s="146">
        <f>IF(AZ107=1,G107,0)</f>
        <v>0</v>
      </c>
      <c r="BB107" s="146">
        <f>IF(AZ107=2,G107,0)</f>
        <v>0</v>
      </c>
      <c r="BC107" s="146">
        <f>IF(AZ107=3,G107,0)</f>
        <v>0</v>
      </c>
      <c r="BD107" s="146">
        <f>IF(AZ107=4,G107,0)</f>
        <v>0</v>
      </c>
      <c r="BE107" s="146">
        <f>IF(AZ107=5,G107,0)</f>
        <v>0</v>
      </c>
      <c r="CA107" s="177">
        <v>7</v>
      </c>
      <c r="CB107" s="177">
        <v>1001</v>
      </c>
      <c r="CZ107" s="146">
        <v>0</v>
      </c>
    </row>
    <row r="108" spans="1:57" ht="12.75">
      <c r="A108" s="184"/>
      <c r="B108" s="185" t="s">
        <v>73</v>
      </c>
      <c r="C108" s="186" t="str">
        <f>CONCATENATE(B99," ",C99)</f>
        <v>765 Krytiny tvrdé</v>
      </c>
      <c r="D108" s="187"/>
      <c r="E108" s="188"/>
      <c r="F108" s="189"/>
      <c r="G108" s="190">
        <f>SUM(G99:G107)</f>
        <v>0</v>
      </c>
      <c r="O108" s="170">
        <v>4</v>
      </c>
      <c r="BA108" s="191">
        <f>SUM(BA99:BA107)</f>
        <v>0</v>
      </c>
      <c r="BB108" s="191">
        <f>SUM(BB99:BB107)</f>
        <v>0</v>
      </c>
      <c r="BC108" s="191">
        <f>SUM(BC99:BC107)</f>
        <v>0</v>
      </c>
      <c r="BD108" s="191">
        <f>SUM(BD99:BD107)</f>
        <v>0</v>
      </c>
      <c r="BE108" s="191">
        <f>SUM(BE99:BE107)</f>
        <v>0</v>
      </c>
    </row>
    <row r="109" spans="1:15" ht="12.75">
      <c r="A109" s="163" t="s">
        <v>72</v>
      </c>
      <c r="B109" s="164" t="s">
        <v>195</v>
      </c>
      <c r="C109" s="165" t="s">
        <v>196</v>
      </c>
      <c r="D109" s="166"/>
      <c r="E109" s="167"/>
      <c r="F109" s="167"/>
      <c r="G109" s="168"/>
      <c r="H109" s="169"/>
      <c r="I109" s="169"/>
      <c r="O109" s="170">
        <v>1</v>
      </c>
    </row>
    <row r="110" spans="1:104" ht="12.75">
      <c r="A110" s="171">
        <v>35</v>
      </c>
      <c r="B110" s="172" t="s">
        <v>197</v>
      </c>
      <c r="C110" s="173" t="s">
        <v>198</v>
      </c>
      <c r="D110" s="174" t="s">
        <v>84</v>
      </c>
      <c r="E110" s="175">
        <v>96</v>
      </c>
      <c r="F110" s="175">
        <v>0</v>
      </c>
      <c r="G110" s="176">
        <f>E110*F110</f>
        <v>0</v>
      </c>
      <c r="O110" s="170">
        <v>2</v>
      </c>
      <c r="AA110" s="146">
        <v>1</v>
      </c>
      <c r="AB110" s="146">
        <v>7</v>
      </c>
      <c r="AC110" s="146">
        <v>7</v>
      </c>
      <c r="AZ110" s="146">
        <v>2</v>
      </c>
      <c r="BA110" s="146">
        <f>IF(AZ110=1,G110,0)</f>
        <v>0</v>
      </c>
      <c r="BB110" s="146">
        <f>IF(AZ110=2,G110,0)</f>
        <v>0</v>
      </c>
      <c r="BC110" s="146">
        <f>IF(AZ110=3,G110,0)</f>
        <v>0</v>
      </c>
      <c r="BD110" s="146">
        <f>IF(AZ110=4,G110,0)</f>
        <v>0</v>
      </c>
      <c r="BE110" s="146">
        <f>IF(AZ110=5,G110,0)</f>
        <v>0</v>
      </c>
      <c r="CA110" s="177">
        <v>1</v>
      </c>
      <c r="CB110" s="177">
        <v>7</v>
      </c>
      <c r="CZ110" s="146">
        <v>0.00042</v>
      </c>
    </row>
    <row r="111" spans="1:15" ht="12.75">
      <c r="A111" s="178"/>
      <c r="B111" s="180"/>
      <c r="C111" s="226" t="s">
        <v>95</v>
      </c>
      <c r="D111" s="227"/>
      <c r="E111" s="204">
        <v>0</v>
      </c>
      <c r="F111" s="182"/>
      <c r="G111" s="183"/>
      <c r="M111" s="179" t="s">
        <v>95</v>
      </c>
      <c r="O111" s="170"/>
    </row>
    <row r="112" spans="1:15" ht="12.75">
      <c r="A112" s="178"/>
      <c r="B112" s="180"/>
      <c r="C112" s="226" t="s">
        <v>199</v>
      </c>
      <c r="D112" s="227"/>
      <c r="E112" s="204">
        <v>47.7778</v>
      </c>
      <c r="F112" s="182"/>
      <c r="G112" s="183"/>
      <c r="M112" s="179" t="s">
        <v>199</v>
      </c>
      <c r="O112" s="170"/>
    </row>
    <row r="113" spans="1:15" ht="12.75">
      <c r="A113" s="178"/>
      <c r="B113" s="180"/>
      <c r="C113" s="226" t="s">
        <v>200</v>
      </c>
      <c r="D113" s="227"/>
      <c r="E113" s="204">
        <v>48</v>
      </c>
      <c r="F113" s="182"/>
      <c r="G113" s="183"/>
      <c r="M113" s="179" t="s">
        <v>200</v>
      </c>
      <c r="O113" s="170"/>
    </row>
    <row r="114" spans="1:15" ht="12.75">
      <c r="A114" s="178"/>
      <c r="B114" s="180"/>
      <c r="C114" s="226" t="s">
        <v>97</v>
      </c>
      <c r="D114" s="227"/>
      <c r="E114" s="204">
        <v>95.7778</v>
      </c>
      <c r="F114" s="182"/>
      <c r="G114" s="183"/>
      <c r="M114" s="179" t="s">
        <v>97</v>
      </c>
      <c r="O114" s="170"/>
    </row>
    <row r="115" spans="1:15" ht="12.75">
      <c r="A115" s="178"/>
      <c r="B115" s="180"/>
      <c r="C115" s="228" t="s">
        <v>201</v>
      </c>
      <c r="D115" s="227"/>
      <c r="E115" s="181">
        <v>96</v>
      </c>
      <c r="F115" s="182"/>
      <c r="G115" s="183"/>
      <c r="M115" s="179" t="s">
        <v>201</v>
      </c>
      <c r="O115" s="170"/>
    </row>
    <row r="116" spans="1:104" ht="12.75">
      <c r="A116" s="171">
        <v>36</v>
      </c>
      <c r="B116" s="172" t="s">
        <v>202</v>
      </c>
      <c r="C116" s="173" t="s">
        <v>203</v>
      </c>
      <c r="D116" s="174" t="s">
        <v>84</v>
      </c>
      <c r="E116" s="175">
        <v>130</v>
      </c>
      <c r="F116" s="175">
        <v>0</v>
      </c>
      <c r="G116" s="176">
        <f>E116*F116</f>
        <v>0</v>
      </c>
      <c r="O116" s="170">
        <v>2</v>
      </c>
      <c r="AA116" s="146">
        <v>1</v>
      </c>
      <c r="AB116" s="146">
        <v>7</v>
      </c>
      <c r="AC116" s="146">
        <v>7</v>
      </c>
      <c r="AZ116" s="146">
        <v>2</v>
      </c>
      <c r="BA116" s="146">
        <f>IF(AZ116=1,G116,0)</f>
        <v>0</v>
      </c>
      <c r="BB116" s="146">
        <f>IF(AZ116=2,G116,0)</f>
        <v>0</v>
      </c>
      <c r="BC116" s="146">
        <f>IF(AZ116=3,G116,0)</f>
        <v>0</v>
      </c>
      <c r="BD116" s="146">
        <f>IF(AZ116=4,G116,0)</f>
        <v>0</v>
      </c>
      <c r="BE116" s="146">
        <f>IF(AZ116=5,G116,0)</f>
        <v>0</v>
      </c>
      <c r="CA116" s="177">
        <v>1</v>
      </c>
      <c r="CB116" s="177">
        <v>7</v>
      </c>
      <c r="CZ116" s="146">
        <v>7E-05</v>
      </c>
    </row>
    <row r="117" spans="1:104" ht="12.75">
      <c r="A117" s="171">
        <v>37</v>
      </c>
      <c r="B117" s="172" t="s">
        <v>204</v>
      </c>
      <c r="C117" s="173" t="s">
        <v>205</v>
      </c>
      <c r="D117" s="174" t="s">
        <v>84</v>
      </c>
      <c r="E117" s="175">
        <v>130</v>
      </c>
      <c r="F117" s="175">
        <v>0</v>
      </c>
      <c r="G117" s="176">
        <f>E117*F117</f>
        <v>0</v>
      </c>
      <c r="O117" s="170">
        <v>2</v>
      </c>
      <c r="AA117" s="146">
        <v>1</v>
      </c>
      <c r="AB117" s="146">
        <v>7</v>
      </c>
      <c r="AC117" s="146">
        <v>7</v>
      </c>
      <c r="AZ117" s="146">
        <v>2</v>
      </c>
      <c r="BA117" s="146">
        <f>IF(AZ117=1,G117,0)</f>
        <v>0</v>
      </c>
      <c r="BB117" s="146">
        <f>IF(AZ117=2,G117,0)</f>
        <v>0</v>
      </c>
      <c r="BC117" s="146">
        <f>IF(AZ117=3,G117,0)</f>
        <v>0</v>
      </c>
      <c r="BD117" s="146">
        <f>IF(AZ117=4,G117,0)</f>
        <v>0</v>
      </c>
      <c r="BE117" s="146">
        <f>IF(AZ117=5,G117,0)</f>
        <v>0</v>
      </c>
      <c r="CA117" s="177">
        <v>1</v>
      </c>
      <c r="CB117" s="177">
        <v>7</v>
      </c>
      <c r="CZ117" s="146">
        <v>0.00014</v>
      </c>
    </row>
    <row r="118" spans="1:15" ht="12.75">
      <c r="A118" s="178"/>
      <c r="B118" s="180"/>
      <c r="C118" s="228" t="s">
        <v>85</v>
      </c>
      <c r="D118" s="227"/>
      <c r="E118" s="181">
        <v>70</v>
      </c>
      <c r="F118" s="182"/>
      <c r="G118" s="183"/>
      <c r="M118" s="179" t="s">
        <v>85</v>
      </c>
      <c r="O118" s="170"/>
    </row>
    <row r="119" spans="1:15" ht="12.75">
      <c r="A119" s="178"/>
      <c r="B119" s="180"/>
      <c r="C119" s="228" t="s">
        <v>206</v>
      </c>
      <c r="D119" s="227"/>
      <c r="E119" s="181">
        <v>60</v>
      </c>
      <c r="F119" s="182"/>
      <c r="G119" s="183"/>
      <c r="M119" s="179">
        <v>60</v>
      </c>
      <c r="O119" s="170"/>
    </row>
    <row r="120" spans="1:57" ht="12.75">
      <c r="A120" s="184"/>
      <c r="B120" s="185" t="s">
        <v>73</v>
      </c>
      <c r="C120" s="186" t="str">
        <f>CONCATENATE(B109," ",C109)</f>
        <v>784 Malby</v>
      </c>
      <c r="D120" s="187"/>
      <c r="E120" s="188"/>
      <c r="F120" s="189"/>
      <c r="G120" s="190">
        <f>SUM(G109:G119)</f>
        <v>0</v>
      </c>
      <c r="O120" s="170">
        <v>4</v>
      </c>
      <c r="BA120" s="191">
        <f>SUM(BA109:BA119)</f>
        <v>0</v>
      </c>
      <c r="BB120" s="191">
        <f>SUM(BB109:BB119)</f>
        <v>0</v>
      </c>
      <c r="BC120" s="191">
        <f>SUM(BC109:BC119)</f>
        <v>0</v>
      </c>
      <c r="BD120" s="191">
        <f>SUM(BD109:BD119)</f>
        <v>0</v>
      </c>
      <c r="BE120" s="191">
        <f>SUM(BE109:BE119)</f>
        <v>0</v>
      </c>
    </row>
    <row r="121" spans="1:15" ht="12.75">
      <c r="A121" s="163" t="s">
        <v>72</v>
      </c>
      <c r="B121" s="164" t="s">
        <v>207</v>
      </c>
      <c r="C121" s="165" t="s">
        <v>208</v>
      </c>
      <c r="D121" s="166"/>
      <c r="E121" s="167"/>
      <c r="F121" s="167"/>
      <c r="G121" s="168"/>
      <c r="H121" s="169"/>
      <c r="I121" s="169"/>
      <c r="O121" s="170">
        <v>1</v>
      </c>
    </row>
    <row r="122" spans="1:104" ht="22.5">
      <c r="A122" s="171">
        <v>38</v>
      </c>
      <c r="B122" s="172" t="s">
        <v>209</v>
      </c>
      <c r="C122" s="173" t="s">
        <v>210</v>
      </c>
      <c r="D122" s="174" t="s">
        <v>92</v>
      </c>
      <c r="E122" s="175">
        <v>1</v>
      </c>
      <c r="F122" s="175">
        <v>0</v>
      </c>
      <c r="G122" s="176">
        <f>E122*F122</f>
        <v>0</v>
      </c>
      <c r="O122" s="170">
        <v>2</v>
      </c>
      <c r="AA122" s="146">
        <v>2</v>
      </c>
      <c r="AB122" s="146">
        <v>0</v>
      </c>
      <c r="AC122" s="146">
        <v>0</v>
      </c>
      <c r="AZ122" s="146">
        <v>4</v>
      </c>
      <c r="BA122" s="146">
        <f>IF(AZ122=1,G122,0)</f>
        <v>0</v>
      </c>
      <c r="BB122" s="146">
        <f>IF(AZ122=2,G122,0)</f>
        <v>0</v>
      </c>
      <c r="BC122" s="146">
        <f>IF(AZ122=3,G122,0)</f>
        <v>0</v>
      </c>
      <c r="BD122" s="146">
        <f>IF(AZ122=4,G122,0)</f>
        <v>0</v>
      </c>
      <c r="BE122" s="146">
        <f>IF(AZ122=5,G122,0)</f>
        <v>0</v>
      </c>
      <c r="CA122" s="177">
        <v>2</v>
      </c>
      <c r="CB122" s="177">
        <v>0</v>
      </c>
      <c r="CZ122" s="146">
        <v>0.0725</v>
      </c>
    </row>
    <row r="123" spans="1:57" ht="12.75">
      <c r="A123" s="184"/>
      <c r="B123" s="185" t="s">
        <v>73</v>
      </c>
      <c r="C123" s="186" t="str">
        <f>CONCATENATE(B121," ",C121)</f>
        <v>M211 Hromosvod</v>
      </c>
      <c r="D123" s="187"/>
      <c r="E123" s="188"/>
      <c r="F123" s="189"/>
      <c r="G123" s="190">
        <f>SUM(G121:G122)</f>
        <v>0</v>
      </c>
      <c r="O123" s="170">
        <v>4</v>
      </c>
      <c r="BA123" s="191">
        <f>SUM(BA121:BA122)</f>
        <v>0</v>
      </c>
      <c r="BB123" s="191">
        <f>SUM(BB121:BB122)</f>
        <v>0</v>
      </c>
      <c r="BC123" s="191">
        <f>SUM(BC121:BC122)</f>
        <v>0</v>
      </c>
      <c r="BD123" s="191">
        <f>SUM(BD121:BD122)</f>
        <v>0</v>
      </c>
      <c r="BE123" s="191">
        <f>SUM(BE121:BE122)</f>
        <v>0</v>
      </c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ht="12.75">
      <c r="E130" s="146"/>
    </row>
    <row r="131" ht="12.75">
      <c r="E131" s="146"/>
    </row>
    <row r="132" ht="12.75">
      <c r="E132" s="146"/>
    </row>
    <row r="133" ht="12.75">
      <c r="E133" s="146"/>
    </row>
    <row r="134" ht="12.75">
      <c r="E134" s="146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spans="1:7" ht="12.75">
      <c r="A147" s="192"/>
      <c r="B147" s="192"/>
      <c r="C147" s="192"/>
      <c r="D147" s="192"/>
      <c r="E147" s="192"/>
      <c r="F147" s="192"/>
      <c r="G147" s="192"/>
    </row>
    <row r="148" spans="1:7" ht="12.75">
      <c r="A148" s="192"/>
      <c r="B148" s="192"/>
      <c r="C148" s="192"/>
      <c r="D148" s="192"/>
      <c r="E148" s="192"/>
      <c r="F148" s="192"/>
      <c r="G148" s="192"/>
    </row>
    <row r="149" spans="1:7" ht="12.75">
      <c r="A149" s="192"/>
      <c r="B149" s="192"/>
      <c r="C149" s="192"/>
      <c r="D149" s="192"/>
      <c r="E149" s="192"/>
      <c r="F149" s="192"/>
      <c r="G149" s="192"/>
    </row>
    <row r="150" spans="1:7" ht="12.75">
      <c r="A150" s="192"/>
      <c r="B150" s="192"/>
      <c r="C150" s="192"/>
      <c r="D150" s="192"/>
      <c r="E150" s="192"/>
      <c r="F150" s="192"/>
      <c r="G150" s="192"/>
    </row>
    <row r="151" ht="12.75">
      <c r="E151" s="146"/>
    </row>
    <row r="152" ht="12.75">
      <c r="E152" s="146"/>
    </row>
    <row r="153" ht="12.75">
      <c r="E153" s="146"/>
    </row>
    <row r="154" ht="12.75">
      <c r="E154" s="146"/>
    </row>
    <row r="155" ht="12.75">
      <c r="E155" s="146"/>
    </row>
    <row r="156" ht="12.75">
      <c r="E156" s="146"/>
    </row>
    <row r="157" ht="12.75">
      <c r="E157" s="146"/>
    </row>
    <row r="158" ht="12.75">
      <c r="E158" s="146"/>
    </row>
    <row r="159" ht="12.75">
      <c r="E159" s="146"/>
    </row>
    <row r="160" ht="12.75">
      <c r="E160" s="146"/>
    </row>
    <row r="161" ht="12.75">
      <c r="E161" s="146"/>
    </row>
    <row r="162" ht="12.75">
      <c r="E162" s="146"/>
    </row>
    <row r="163" ht="12.75">
      <c r="E163" s="146"/>
    </row>
    <row r="164" ht="12.75">
      <c r="E164" s="146"/>
    </row>
    <row r="165" ht="12.75">
      <c r="E165" s="146"/>
    </row>
    <row r="166" ht="12.75">
      <c r="E166" s="146"/>
    </row>
    <row r="167" ht="12.75">
      <c r="E167" s="146"/>
    </row>
    <row r="168" ht="12.75">
      <c r="E168" s="146"/>
    </row>
    <row r="169" ht="12.75">
      <c r="E169" s="146"/>
    </row>
    <row r="170" ht="12.75">
      <c r="E170" s="146"/>
    </row>
    <row r="171" ht="12.75">
      <c r="E171" s="146"/>
    </row>
    <row r="172" ht="12.75">
      <c r="E172" s="146"/>
    </row>
    <row r="173" ht="12.75">
      <c r="E173" s="146"/>
    </row>
    <row r="174" ht="12.75">
      <c r="E174" s="146"/>
    </row>
    <row r="175" ht="12.75">
      <c r="E175" s="146"/>
    </row>
    <row r="176" ht="12.75">
      <c r="E176" s="146"/>
    </row>
    <row r="177" ht="12.75">
      <c r="E177" s="146"/>
    </row>
    <row r="178" ht="12.75">
      <c r="E178" s="146"/>
    </row>
    <row r="179" ht="12.75">
      <c r="E179" s="146"/>
    </row>
    <row r="180" ht="12.75">
      <c r="E180" s="146"/>
    </row>
    <row r="181" ht="12.75">
      <c r="E181" s="146"/>
    </row>
    <row r="182" spans="1:2" ht="12.75">
      <c r="A182" s="193"/>
      <c r="B182" s="193"/>
    </row>
    <row r="183" spans="1:7" ht="12.75">
      <c r="A183" s="192"/>
      <c r="B183" s="192"/>
      <c r="C183" s="195"/>
      <c r="D183" s="195"/>
      <c r="E183" s="196"/>
      <c r="F183" s="195"/>
      <c r="G183" s="197"/>
    </row>
    <row r="184" spans="1:7" ht="12.75">
      <c r="A184" s="198"/>
      <c r="B184" s="198"/>
      <c r="C184" s="192"/>
      <c r="D184" s="192"/>
      <c r="E184" s="199"/>
      <c r="F184" s="192"/>
      <c r="G184" s="192"/>
    </row>
    <row r="185" spans="1:7" ht="12.75">
      <c r="A185" s="192"/>
      <c r="B185" s="192"/>
      <c r="C185" s="192"/>
      <c r="D185" s="192"/>
      <c r="E185" s="199"/>
      <c r="F185" s="192"/>
      <c r="G185" s="192"/>
    </row>
    <row r="186" spans="1:7" ht="12.75">
      <c r="A186" s="192"/>
      <c r="B186" s="192"/>
      <c r="C186" s="192"/>
      <c r="D186" s="192"/>
      <c r="E186" s="199"/>
      <c r="F186" s="192"/>
      <c r="G186" s="192"/>
    </row>
    <row r="187" spans="1:7" ht="12.75">
      <c r="A187" s="192"/>
      <c r="B187" s="192"/>
      <c r="C187" s="192"/>
      <c r="D187" s="192"/>
      <c r="E187" s="199"/>
      <c r="F187" s="192"/>
      <c r="G187" s="192"/>
    </row>
    <row r="188" spans="1:7" ht="12.75">
      <c r="A188" s="192"/>
      <c r="B188" s="192"/>
      <c r="C188" s="192"/>
      <c r="D188" s="192"/>
      <c r="E188" s="199"/>
      <c r="F188" s="192"/>
      <c r="G188" s="192"/>
    </row>
    <row r="189" spans="1:7" ht="12.75">
      <c r="A189" s="192"/>
      <c r="B189" s="192"/>
      <c r="C189" s="192"/>
      <c r="D189" s="192"/>
      <c r="E189" s="199"/>
      <c r="F189" s="192"/>
      <c r="G189" s="192"/>
    </row>
    <row r="190" spans="1:7" ht="12.75">
      <c r="A190" s="192"/>
      <c r="B190" s="192"/>
      <c r="C190" s="192"/>
      <c r="D190" s="192"/>
      <c r="E190" s="199"/>
      <c r="F190" s="192"/>
      <c r="G190" s="192"/>
    </row>
    <row r="191" spans="1:7" ht="12.75">
      <c r="A191" s="192"/>
      <c r="B191" s="192"/>
      <c r="C191" s="192"/>
      <c r="D191" s="192"/>
      <c r="E191" s="199"/>
      <c r="F191" s="192"/>
      <c r="G191" s="192"/>
    </row>
    <row r="192" spans="1:7" ht="12.75">
      <c r="A192" s="192"/>
      <c r="B192" s="192"/>
      <c r="C192" s="192"/>
      <c r="D192" s="192"/>
      <c r="E192" s="199"/>
      <c r="F192" s="192"/>
      <c r="G192" s="192"/>
    </row>
    <row r="193" spans="1:7" ht="12.75">
      <c r="A193" s="192"/>
      <c r="B193" s="192"/>
      <c r="C193" s="192"/>
      <c r="D193" s="192"/>
      <c r="E193" s="199"/>
      <c r="F193" s="192"/>
      <c r="G193" s="192"/>
    </row>
    <row r="194" spans="1:7" ht="12.75">
      <c r="A194" s="192"/>
      <c r="B194" s="192"/>
      <c r="C194" s="192"/>
      <c r="D194" s="192"/>
      <c r="E194" s="199"/>
      <c r="F194" s="192"/>
      <c r="G194" s="192"/>
    </row>
    <row r="195" spans="1:7" ht="12.75">
      <c r="A195" s="192"/>
      <c r="B195" s="192"/>
      <c r="C195" s="192"/>
      <c r="D195" s="192"/>
      <c r="E195" s="199"/>
      <c r="F195" s="192"/>
      <c r="G195" s="192"/>
    </row>
    <row r="196" spans="1:7" ht="12.75">
      <c r="A196" s="192"/>
      <c r="B196" s="192"/>
      <c r="C196" s="192"/>
      <c r="D196" s="192"/>
      <c r="E196" s="199"/>
      <c r="F196" s="192"/>
      <c r="G196" s="192"/>
    </row>
  </sheetData>
  <sheetProtection/>
  <mergeCells count="63">
    <mergeCell ref="C14:D14"/>
    <mergeCell ref="C15:D15"/>
    <mergeCell ref="C16:D16"/>
    <mergeCell ref="C17:D17"/>
    <mergeCell ref="C18:D18"/>
    <mergeCell ref="A1:G1"/>
    <mergeCell ref="A3:B3"/>
    <mergeCell ref="A4:B4"/>
    <mergeCell ref="E4:G4"/>
    <mergeCell ref="C9:D9"/>
    <mergeCell ref="C27:D27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7:D47"/>
    <mergeCell ref="C48:D48"/>
    <mergeCell ref="C49:D49"/>
    <mergeCell ref="C50:D50"/>
    <mergeCell ref="C40:D40"/>
    <mergeCell ref="C41:D41"/>
    <mergeCell ref="C42:D42"/>
    <mergeCell ref="C43:D43"/>
    <mergeCell ref="C44:D44"/>
    <mergeCell ref="C46:D46"/>
    <mergeCell ref="C69:D69"/>
    <mergeCell ref="C70:D70"/>
    <mergeCell ref="C72:D72"/>
    <mergeCell ref="C74:D74"/>
    <mergeCell ref="C78:D78"/>
    <mergeCell ref="C79:D79"/>
    <mergeCell ref="C80:D80"/>
    <mergeCell ref="C81:D81"/>
    <mergeCell ref="C82:D82"/>
    <mergeCell ref="C84:D84"/>
    <mergeCell ref="C85:D85"/>
    <mergeCell ref="C87:D87"/>
    <mergeCell ref="C88:D88"/>
    <mergeCell ref="C90:D90"/>
    <mergeCell ref="C92:D92"/>
    <mergeCell ref="C93:D93"/>
    <mergeCell ref="C94:D94"/>
    <mergeCell ref="C95:D95"/>
    <mergeCell ref="C119:D119"/>
    <mergeCell ref="C96:D96"/>
    <mergeCell ref="C101:D101"/>
    <mergeCell ref="C102:D102"/>
    <mergeCell ref="C103:D103"/>
    <mergeCell ref="C104:D104"/>
    <mergeCell ref="C105:D105"/>
    <mergeCell ref="C111:D111"/>
    <mergeCell ref="C112:D112"/>
    <mergeCell ref="C113:D113"/>
    <mergeCell ref="C114:D114"/>
    <mergeCell ref="C115:D115"/>
    <mergeCell ref="C118:D11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Zdeněk Hrstka</cp:lastModifiedBy>
  <dcterms:created xsi:type="dcterms:W3CDTF">2019-11-25T22:21:16Z</dcterms:created>
  <dcterms:modified xsi:type="dcterms:W3CDTF">2019-11-26T07:47:26Z</dcterms:modified>
  <cp:category/>
  <cp:version/>
  <cp:contentType/>
  <cp:contentStatus/>
</cp:coreProperties>
</file>