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'Rekapitulace'!$G$32</definedName>
    <definedName name="Dodavka0">'Položky'!#REF!</definedName>
    <definedName name="HSV">'Rekapitulace'!$E$32</definedName>
    <definedName name="HSV0">'Položky'!#REF!</definedName>
    <definedName name="HZS">'Rekapitulace'!$I$32</definedName>
    <definedName name="HZS0">'Položky'!#REF!</definedName>
    <definedName name="JKSO">'Krycí list'!$G$2</definedName>
    <definedName name="MJ">'Krycí list'!$G$5</definedName>
    <definedName name="Mont">'Rekapitulace'!$H$32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'Položky'!$A$1:$G$195</definedName>
    <definedName name="_xlnm.Print_Area" localSheetId="1">'Rekapitulace'!$A$1:$I$46</definedName>
    <definedName name="PocetMJ">'Krycí list'!$G$6</definedName>
    <definedName name="Poznamka">'Krycí list'!$B$37</definedName>
    <definedName name="Projektant">'Krycí list'!$C$8</definedName>
    <definedName name="PSV">'Rekapitulace'!$F$32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<sst xmlns="http://schemas.openxmlformats.org/spreadsheetml/2006/main" count="544" uniqueCount="380">
  <si>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</si>
  <si>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</si>
  <si>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</si>
  <si>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</si>
  <si>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</si>
  <si>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</si>
  <si>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</si>
  <si>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</si>
  <si>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</si>
  <si>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</si>
  <si>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</si>
  <si>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</si>
  <si>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</si>
  <si>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</si>
  <si>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</si>
  <si>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</si>
  <si>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</si>
  <si>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</si>
  <si>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</si>
  <si>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</si>
  <si>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</si>
  <si>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</si>
  <si>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</si>
  <si>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</si>
  <si>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</si>
  <si>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</si>
  <si>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</si>
  <si>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</si>
  <si>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</si>
  <si>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</si>
  <si>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</si>
  <si>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</si>
  <si>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</si>
  <si>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</si>
  <si>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</si>
  <si>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</si>
  <si>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</si>
  <si>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</si>
  <si>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</si>
  <si>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</si>
  <si>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</si>
  <si>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</si>
  <si>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</si>
  <si>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</si>
  <si>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</si>
  <si>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</si>
  <si>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</si>
  <si>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</si>
  <si>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</si>
  <si>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</si>
  <si>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</si>
  <si>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</si>
  <si>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</si>
  <si>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</si>
  <si>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</si>
  <si>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</si>
  <si>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</si>
  <si>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</si>
  <si>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</si>
  <si>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</si>
  <si>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</si>
  <si>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</si>
  <si>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</si>
  <si>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</si>
  <si>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</si>
  <si>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</si>
  <si>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</si>
  <si>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</si>
  <si>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</si>
  <si>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</si>
  <si>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</si>
  <si>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</si>
  <si>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</si>
  <si>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</si>
  <si>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</si>
  <si>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</si>
  <si>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</si>
  <si>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Novák1902</t>
  </si>
  <si>
    <t>01</t>
  </si>
  <si>
    <t>139711101RT3</t>
  </si>
  <si>
    <t xml:space="preserve">Vykopávka v uzavřených prostorách v hor.1-4 </t>
  </si>
  <si>
    <t>m3</t>
  </si>
  <si>
    <t>161101102R00</t>
  </si>
  <si>
    <t xml:space="preserve">Svislé přemístění výkopku z hor.1-4 do 4,0 m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</si>
  <si>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</si>
  <si>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</si>
  <si>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</si>
  <si>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</si>
  <si>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</si>
  <si>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</si>
  <si>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</si>
  <si>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</si>
  <si>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171201201R00</t>
  </si>
  <si>
    <t xml:space="preserve">Uložení sypaniny na skl.-sypanina na výšku přes 2m </t>
  </si>
  <si>
    <t>199000002R00</t>
  </si>
  <si>
    <t xml:space="preserve">Poplatek za skládku horniny 1- 4 </t>
  </si>
  <si>
    <t>2</t>
  </si>
  <si>
    <t>Základy a zvláštní zakládání</t>
  </si>
  <si>
    <t>274320030RA0</t>
  </si>
  <si>
    <t>3</t>
  </si>
  <si>
    <t>Svislé a kompletní konstrukce</t>
  </si>
  <si>
    <t>311231114R00</t>
  </si>
  <si>
    <t xml:space="preserve">Zdivo nosné cihelné z CP 29 P15 na MVC 2,5 </t>
  </si>
  <si>
    <t>t</t>
  </si>
  <si>
    <t>4*1,25*0,0106</t>
  </si>
  <si>
    <t>m2</t>
  </si>
  <si>
    <t>346244381R00</t>
  </si>
  <si>
    <t xml:space="preserve">Plentování ocelových nosníků výšky do 20 cm </t>
  </si>
  <si>
    <t>4*1,25*2*0,12</t>
  </si>
  <si>
    <t>349231811R00</t>
  </si>
  <si>
    <t xml:space="preserve">Přizdívka ostění s ozubem z cihel, kapsy do 15 cm </t>
  </si>
  <si>
    <t>300 00</t>
  </si>
  <si>
    <t>4</t>
  </si>
  <si>
    <t>Vodorovné konstrukce</t>
  </si>
  <si>
    <t>411321315R00</t>
  </si>
  <si>
    <t xml:space="preserve">Stropy deskové ze železobetonu C 20/25 </t>
  </si>
  <si>
    <t>411354175R00</t>
  </si>
  <si>
    <t xml:space="preserve">Podpěrná konstr. stropů do 20 kPa - zřízení </t>
  </si>
  <si>
    <t>411354176R00</t>
  </si>
  <si>
    <t xml:space="preserve">Podpěrná konstr. stropů do 20 kPa - odstranění </t>
  </si>
  <si>
    <t>411354236R00</t>
  </si>
  <si>
    <t xml:space="preserve">Bednění stropů plech lesklý, vlna 50 mm tl. 1,0 mm </t>
  </si>
  <si>
    <t>411362021R00</t>
  </si>
  <si>
    <t xml:space="preserve">Výztuž stropů svařovanou sítí z sítí Kari </t>
  </si>
  <si>
    <t>1,45*1,5*0,005*2*1,2</t>
  </si>
  <si>
    <t>413232221R00</t>
  </si>
  <si>
    <t xml:space="preserve">Zazdívka zhlaví válcovaných nosníků výšky do 30cm </t>
  </si>
  <si>
    <t>kus</t>
  </si>
  <si>
    <t>61</t>
  </si>
  <si>
    <t>Upravy povrchů vnitřní</t>
  </si>
  <si>
    <t>612421637R00</t>
  </si>
  <si>
    <t xml:space="preserve">Omítka vnitřní zdiva, MVC, štuková </t>
  </si>
  <si>
    <t>63</t>
  </si>
  <si>
    <t>Podlahy a podlahové konstrukce</t>
  </si>
  <si>
    <t>631312121R00</t>
  </si>
  <si>
    <t xml:space="preserve">Doplnění mazanin betonem do 4 m2, do tl. 8 cm </t>
  </si>
  <si>
    <t>64</t>
  </si>
  <si>
    <t>Výplně otvorů</t>
  </si>
  <si>
    <t>642944121RU4</t>
  </si>
  <si>
    <t>Osazení ocelových zárubní dodatečně do 2,5 m2 včetně dodávky zárubně  80x197x16 cm</t>
  </si>
  <si>
    <t>94</t>
  </si>
  <si>
    <t>Lešení a stavební výtahy</t>
  </si>
  <si>
    <t>940 01</t>
  </si>
  <si>
    <t>95</t>
  </si>
  <si>
    <t>Dokončovací konstrukce na pozemních stavbách</t>
  </si>
  <si>
    <t>950 00</t>
  </si>
  <si>
    <t xml:space="preserve">Průběžnbý hrubý úklid </t>
  </si>
  <si>
    <t>kpl</t>
  </si>
  <si>
    <t>96</t>
  </si>
  <si>
    <t>Bourání konstrukcí</t>
  </si>
  <si>
    <t>963051113R00</t>
  </si>
  <si>
    <t xml:space="preserve">Bourání ŽB stropů deskových tl. nad 8 cm </t>
  </si>
  <si>
    <t>965042131R00</t>
  </si>
  <si>
    <t xml:space="preserve">Bourání mazanin betonových  tl. 10 cm, pl. 4 m2 </t>
  </si>
  <si>
    <t>965081713R00</t>
  </si>
  <si>
    <t xml:space="preserve">Bourání dlažeb keramických tl.10 mm, nad 1 m2 </t>
  </si>
  <si>
    <t>97</t>
  </si>
  <si>
    <t>Prorážení otvorů</t>
  </si>
  <si>
    <t>971033651R00</t>
  </si>
  <si>
    <t xml:space="preserve">Vybourání otv. zeď cihel. pl.4 m2, tl.60 cm, MVC </t>
  </si>
  <si>
    <t>972033491R00</t>
  </si>
  <si>
    <t>973031325R00</t>
  </si>
  <si>
    <t xml:space="preserve">Vysekání kapes zeď cihel. MVC, pl. 0,1m2, hl. 30cm </t>
  </si>
  <si>
    <t>974031664R00</t>
  </si>
  <si>
    <t>m</t>
  </si>
  <si>
    <t>99</t>
  </si>
  <si>
    <t>Staveništní přesun hmot</t>
  </si>
  <si>
    <t>999281151R00</t>
  </si>
  <si>
    <t xml:space="preserve">Přesun hmot pro opravy a údržbu do v. 25 m,nošením </t>
  </si>
  <si>
    <t>711</t>
  </si>
  <si>
    <t>Izolace proti vodě</t>
  </si>
  <si>
    <t>711140016RAA</t>
  </si>
  <si>
    <t>Izolace proti vodě vodorovná přitavená, 1x 1x ALP, 1x modifikovaný pás Elastodek 50 SP</t>
  </si>
  <si>
    <t>713</t>
  </si>
  <si>
    <t>Izolace tepelné</t>
  </si>
  <si>
    <t>713 00</t>
  </si>
  <si>
    <t>762</t>
  </si>
  <si>
    <t>Konstrukce tesařské</t>
  </si>
  <si>
    <t>762341220R00</t>
  </si>
  <si>
    <t xml:space="preserve">M. bedn.střech rovn. z aglomer.desek šroubováním </t>
  </si>
  <si>
    <t>762395000R00</t>
  </si>
  <si>
    <t xml:space="preserve">Spojovací a ochranné prostředky pro střechy </t>
  </si>
  <si>
    <t>762 00</t>
  </si>
  <si>
    <t>762 01</t>
  </si>
  <si>
    <t>59590737</t>
  </si>
  <si>
    <t>Deska cementotřísková Cetris BASIC tl. 12 mm</t>
  </si>
  <si>
    <t>764</t>
  </si>
  <si>
    <t>Konstrukce klempířské</t>
  </si>
  <si>
    <t>764311302R00</t>
  </si>
  <si>
    <t xml:space="preserve">Krytina hladká z Al, tabule 2 x 1 m, do 45° </t>
  </si>
  <si>
    <t>766</t>
  </si>
  <si>
    <t>Konstrukce truhlářské</t>
  </si>
  <si>
    <t>766661112R00</t>
  </si>
  <si>
    <t xml:space="preserve">Montáž dveří do zárubně,otevíravých 1kř.do 0,8 m </t>
  </si>
  <si>
    <t>766669921R00</t>
  </si>
  <si>
    <t xml:space="preserve">Montáž zámku </t>
  </si>
  <si>
    <t>766670021R00</t>
  </si>
  <si>
    <t xml:space="preserve">Montáž kliky a štítku </t>
  </si>
  <si>
    <t>54914620</t>
  </si>
  <si>
    <t>Dveřní kování</t>
  </si>
  <si>
    <t>54926043</t>
  </si>
  <si>
    <t>611601213</t>
  </si>
  <si>
    <t>Dveře vnitřní RAL plné 1kř. 80x197 cm</t>
  </si>
  <si>
    <t>767</t>
  </si>
  <si>
    <t>Konstrukce zámečnické</t>
  </si>
  <si>
    <t>767 00</t>
  </si>
  <si>
    <t xml:space="preserve">Dodávka a montáž OK šachty </t>
  </si>
  <si>
    <t>kg</t>
  </si>
  <si>
    <t>767 01</t>
  </si>
  <si>
    <t>767 02</t>
  </si>
  <si>
    <t>767 03</t>
  </si>
  <si>
    <t xml:space="preserve">Dodávka a montáž opláštění - bezpečnostní sklo </t>
  </si>
  <si>
    <t>767 04</t>
  </si>
  <si>
    <t xml:space="preserve">Dodavatelská dokumentace šachty </t>
  </si>
  <si>
    <t>771</t>
  </si>
  <si>
    <t>Podlahy z dlaždic a obklady</t>
  </si>
  <si>
    <t>771101210R00</t>
  </si>
  <si>
    <t xml:space="preserve">Penetrace podkladu pod dlažby </t>
  </si>
  <si>
    <t>771575109R00</t>
  </si>
  <si>
    <t>Montáž podlah keram.,hladké, tmel vč.úpravy podkladu a spárování</t>
  </si>
  <si>
    <t>597642030</t>
  </si>
  <si>
    <t xml:space="preserve">Dlažba dodávka </t>
  </si>
  <si>
    <t>783</t>
  </si>
  <si>
    <t>Nátěry</t>
  </si>
  <si>
    <t>783824120R00</t>
  </si>
  <si>
    <t xml:space="preserve">Nátěr syntetický betonových povrchů 1x + 2x email </t>
  </si>
  <si>
    <t>784</t>
  </si>
  <si>
    <t>Malby</t>
  </si>
  <si>
    <t>784191101R00</t>
  </si>
  <si>
    <t xml:space="preserve">Penetrace podkladu univerzální 1x </t>
  </si>
  <si>
    <t>784195412R00</t>
  </si>
  <si>
    <t xml:space="preserve">Malba tekutá, 2 x na omítky </t>
  </si>
  <si>
    <t>M21</t>
  </si>
  <si>
    <t>Elektromontáže</t>
  </si>
  <si>
    <t>210 00</t>
  </si>
  <si>
    <t>210 01</t>
  </si>
  <si>
    <t>D+M zásuvky v prohlubni a osvětlení šachty-lištový přívod, zásuvka, zářivky, přepínače</t>
  </si>
  <si>
    <t>210 02</t>
  </si>
  <si>
    <t xml:space="preserve">Výchozí revize nové instalace </t>
  </si>
  <si>
    <t>M33</t>
  </si>
  <si>
    <t>Montáže dopravních zařízení a vah-výtahy</t>
  </si>
  <si>
    <t>330 01</t>
  </si>
  <si>
    <t>Dodávka nové technologie výtahu (vnitřek kabiny standart, RAL dveří dle volby stavebníka)</t>
  </si>
  <si>
    <t>330 02</t>
  </si>
  <si>
    <t xml:space="preserve">Montáž výtahu </t>
  </si>
  <si>
    <t xml:space="preserve">Montážní a úřední zkouška </t>
  </si>
  <si>
    <t>330 04</t>
  </si>
  <si>
    <t>Dokumentace nového výtahu (výkresy, technická zpráva, atesty, certifikáty, návody atd.)</t>
  </si>
  <si>
    <t>D96</t>
  </si>
  <si>
    <t>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</si>
  <si>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</si>
  <si>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</si>
  <si>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</si>
  <si>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</si>
  <si>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</si>
  <si>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</si>
  <si>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</si>
  <si>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</si>
  <si>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</si>
  <si>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</si>
  <si>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</si>
  <si>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</si>
  <si>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</si>
  <si>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</si>
  <si>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</si>
  <si>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</si>
  <si>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</si>
  <si>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</si>
  <si>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</si>
  <si>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</si>
  <si>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</si>
  <si>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</si>
  <si>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</si>
  <si>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</si>
  <si>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</si>
  <si>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bude určen výběrovým řízením</t>
  </si>
  <si>
    <t>Ing. Jindřich Novák</t>
  </si>
  <si>
    <t>210 03</t>
  </si>
  <si>
    <t>Osvětlení nové nástupiště, ovládání pohyb.čidlo</t>
  </si>
  <si>
    <t>330 05</t>
  </si>
  <si>
    <t>Úzké fošnové lešení na schod.ramenech kolem zrcadla + zasíťování (montáž, nájem, demontáž)</t>
  </si>
  <si>
    <t xml:space="preserve">330 03 </t>
  </si>
  <si>
    <t>330 06</t>
  </si>
  <si>
    <t>Pracovní podlahy pro montáž výtahu</t>
  </si>
  <si>
    <t>ks</t>
  </si>
  <si>
    <t>Základní a vrchní nátěr OK</t>
  </si>
  <si>
    <t>(0,8*0,6+2,0*0,4)*0,2</t>
  </si>
  <si>
    <t>0,3*4</t>
  </si>
  <si>
    <t>0,3*10</t>
  </si>
  <si>
    <t>Základový pas ŽB z betonu C 16/20, vč. výztuže</t>
  </si>
  <si>
    <t>(0,8*0,6+2,0*0,4)*0,35</t>
  </si>
  <si>
    <t>311361821R00</t>
  </si>
  <si>
    <t xml:space="preserve">Výztuž nadzáklad. zdí z betonářské oceli 10505 (R) </t>
  </si>
  <si>
    <t>311112315RT2</t>
  </si>
  <si>
    <t>Zdivo základové z bednicích tvárnic, tl. 20 cm výplň tvárnic betonem C 16/20</t>
  </si>
  <si>
    <t>2,0*3,5</t>
  </si>
  <si>
    <t>(3,5*2,0/0,25+2,05*3,05/0,2)*0,89</t>
  </si>
  <si>
    <t>0,6*0,8*2,0</t>
  </si>
  <si>
    <t>2*1,25*0,0123</t>
  </si>
  <si>
    <t>0,6*2,0</t>
  </si>
  <si>
    <t xml:space="preserve">D+M stěn vikýře - Cetris, EPS 8 cm, Cetris, Al plech </t>
  </si>
  <si>
    <t>(1,75+1,7)*2*2,0</t>
  </si>
  <si>
    <t>1,6*1,6*0,25</t>
  </si>
  <si>
    <t>1,6*1,6</t>
  </si>
  <si>
    <t>2,5*4*15,2</t>
  </si>
  <si>
    <t>Výztuhy stěn šachty jako podchycení stropu schodiště</t>
  </si>
  <si>
    <t>0,08*4*199</t>
  </si>
  <si>
    <t>(1,75+1,7)*2*13,7</t>
  </si>
  <si>
    <t>((1,55*4*16+18,5*4+2,0*4)+10%)=199 bm *9,22 kg</t>
  </si>
  <si>
    <t>1,5*0,3</t>
  </si>
  <si>
    <t>1,8*1,8+4*1,8*0,15</t>
  </si>
  <si>
    <t>Nový přívod od jističe v přízemí k RV v podkroví</t>
  </si>
  <si>
    <t>764 00</t>
  </si>
  <si>
    <t xml:space="preserve">Vybourání otvorů cihel. klenba pl. 4 m2, nad 30 cm </t>
  </si>
  <si>
    <t>0,8*0,6*2,2</t>
  </si>
  <si>
    <t>1,4*1,4*0,65</t>
  </si>
  <si>
    <t>2,0*2,0*0,1</t>
  </si>
  <si>
    <t>2,4*2,4</t>
  </si>
  <si>
    <t>1,2*0,3*2,5</t>
  </si>
  <si>
    <t>2,0*1,9*0,15</t>
  </si>
  <si>
    <t xml:space="preserve">Vysekání rýh zeď cihelná </t>
  </si>
  <si>
    <t>(1,45+1,45)*0,3*1,35</t>
  </si>
  <si>
    <t>0,5*3,0+0,9*0,7</t>
  </si>
  <si>
    <t>764 01</t>
  </si>
  <si>
    <t>Lemování prostupu šachty, napojení na původní krytinu</t>
  </si>
  <si>
    <t>(1,75+2,0)*2</t>
  </si>
  <si>
    <t>2,0*2,0</t>
  </si>
  <si>
    <t xml:space="preserve">D+M zateplení střechy šachty - spádový EPS </t>
  </si>
  <si>
    <t>713 01</t>
  </si>
  <si>
    <t>D+M zateplení stěn šachty EPS 80 mm</t>
  </si>
  <si>
    <t>(2,25+1,25)*0,5*1,75*4</t>
  </si>
  <si>
    <t>2,0*2,0*2</t>
  </si>
  <si>
    <t>2,0*2,0*2*0,018</t>
  </si>
  <si>
    <t>2,0*2,0*2*1,1</t>
  </si>
  <si>
    <t>Vestavba výtahu, Soudní 20, Nymburk</t>
  </si>
  <si>
    <t>SZŠ a VOŠ zdravotnická Nymburk</t>
  </si>
  <si>
    <t>Vestavba výtahu Nymburk</t>
  </si>
  <si>
    <t>766661413R00</t>
  </si>
  <si>
    <t>766669117R00</t>
  </si>
  <si>
    <t xml:space="preserve">Dokování samozavírače na ocelovou zárubeň </t>
  </si>
  <si>
    <t>Zavírač dveří hydraulický</t>
  </si>
  <si>
    <t>Dveře požární EI30 80x197 cm</t>
  </si>
  <si>
    <t>Montáž dveří protipožár.1kř.do 80 cm</t>
  </si>
  <si>
    <t>Zámek FAB</t>
  </si>
  <si>
    <t>Účast a předvedení závěrečná kontrolní prohlídka</t>
  </si>
  <si>
    <t>622323041R00</t>
  </si>
  <si>
    <t>Penetrace podkladu HC-4</t>
  </si>
  <si>
    <t>62</t>
  </si>
  <si>
    <t>Upravy povrchů vnější</t>
  </si>
  <si>
    <t>Omítka stěn tenkovrstvá silikovová barevná zatíraná</t>
  </si>
  <si>
    <t>62201188R00</t>
  </si>
  <si>
    <t>767 05</t>
  </si>
  <si>
    <t>767 06</t>
  </si>
  <si>
    <t>Vyříznutí zábradlí pro nástupiště</t>
  </si>
  <si>
    <t>Atypické navázání zábradlí na šachtu</t>
  </si>
  <si>
    <t>(0,8+2*0,6)*2,0+0,8*0,6+2,0*3,0</t>
  </si>
  <si>
    <t>0,3*(1,3+2*2,2)</t>
  </si>
  <si>
    <t>771 00</t>
  </si>
  <si>
    <t>Oprava dlažby po stojkách zábradlí</t>
  </si>
  <si>
    <t>(0,8*0,6+2,0*0,4)*0,15</t>
  </si>
  <si>
    <t>3,4*0,15*0,08</t>
  </si>
  <si>
    <t>762 02</t>
  </si>
  <si>
    <t>(0,8+0,6+2,3)*3,0</t>
  </si>
  <si>
    <t>2,0*0,5*2+(2,2*2+1,7)*0,25</t>
  </si>
  <si>
    <t>Smluvní poznámka :</t>
  </si>
  <si>
    <r>
      <t xml:space="preserve">Materiály, které jsou stanovenými výrobky ve smyslu Nařízení vlády č. 163/2002 Sb., musí mít doloženy doklad o tom, že k nim bylo vydáno prohlášení o shodě výrobcem či dodavatelem.                                                                                                                                          Součástí ceny je zajištění BOZP pro zhotovitele i uživatele stavby.                                                                                                 </t>
    </r>
    <r>
      <rPr>
        <b/>
        <u val="single"/>
        <sz val="8"/>
        <rFont val="Arial CE"/>
        <family val="2"/>
      </rPr>
      <t>Uchazečem nabídnutá smluvní cena obsahuje veškeré práce a náklady spojené s realizací díla</t>
    </r>
    <r>
      <rPr>
        <b/>
        <sz val="8"/>
        <rFont val="Arial CE"/>
        <family val="2"/>
      </rPr>
      <t xml:space="preserve"> dokumentované projektem a zjištěné uchazečem při prověrce dokumentace i prohlídce pro zpracování nabídky a nutné k bezzávadové úřední zkoušce. Případné rozdíly položek či výměr uchazeč do nabídky zohlednil.</t>
    </r>
  </si>
  <si>
    <t>listopad 2019</t>
  </si>
  <si>
    <t>Pozn.: Doplnění pro VŘ</t>
  </si>
  <si>
    <t>300 01</t>
  </si>
  <si>
    <t>300 02</t>
  </si>
  <si>
    <t xml:space="preserve">Dodávka + Osazení ocel. válcovaných nosníků do č.16 </t>
  </si>
  <si>
    <t xml:space="preserve">Dodávka + Osazení ocel. válcovaných nosníků do č.12 </t>
  </si>
  <si>
    <t>2,0*3*0,1</t>
  </si>
  <si>
    <t>940 02</t>
  </si>
  <si>
    <t>Lešeňová prac. podlaha pro bourání stropu schodiště</t>
  </si>
  <si>
    <t>Úpravy krovu pro šachtu - přerušení mezilehlé vaznice 18/16 v délce 5m a trámová výměna dtto, přerušení 2ks krokví a trámová výměna jejich volného konce 18/16-5m, spojovací přířezy, spojovací a kotevní materiál</t>
  </si>
  <si>
    <t>Vyříznutí střechy pro prostup šachty 2,0*1,8m</t>
  </si>
  <si>
    <t>Šikmé zakrytí mezery stěna/šachta v přízemí - pruh cetris 16mm šířky 285, resp.100mm uložený na obvodový L 40/40/3 mezi stěnu a šikmý paždík v délce 7,2m</t>
  </si>
  <si>
    <t>Demontáž krytiny pro prostup šachty 2,0*1,8m se zohledněním návazného klempířského napojení vikýře</t>
  </si>
  <si>
    <t>Rezerva rozpočtu (zakryté konstrukce)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</si>
</sst>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right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0" fontId="16" fillId="3" borderId="33" xfId="20" applyFont="1" applyFill="1" applyBorder="1" applyAlignment="1">
      <alignment horizontal="left" wrapText="1"/>
      <protection/>
    </xf>
    <xf numFmtId="0" fontId="16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8" fillId="2" borderId="10" xfId="20" applyNumberFormat="1" applyFont="1" applyFill="1" applyBorder="1" applyAlignment="1">
      <alignment horizontal="left"/>
      <protection/>
    </xf>
    <xf numFmtId="0" fontId="18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9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9" fontId="1" fillId="0" borderId="13" xfId="0" applyNumberFormat="1" applyFont="1" applyBorder="1"/>
    <xf numFmtId="49" fontId="16" fillId="3" borderId="54" xfId="20" applyNumberFormat="1" applyFont="1" applyFill="1" applyBorder="1" applyAlignment="1">
      <alignment horizontal="left" wrapText="1"/>
      <protection/>
    </xf>
    <xf numFmtId="49" fontId="17" fillId="0" borderId="55" xfId="0" applyNumberFormat="1" applyFont="1" applyBorder="1" applyAlignment="1">
      <alignment horizontal="left" wrapText="1"/>
    </xf>
    <xf numFmtId="49" fontId="16" fillId="3" borderId="33" xfId="20" applyNumberFormat="1" applyFont="1" applyFill="1" applyBorder="1" applyAlignment="1">
      <alignment horizontal="left" wrapText="1"/>
      <protection/>
    </xf>
    <xf numFmtId="49" fontId="17" fillId="0" borderId="13" xfId="0" applyNumberFormat="1" applyFont="1" applyBorder="1" applyAlignment="1">
      <alignment horizontal="left" wrapText="1"/>
    </xf>
    <xf numFmtId="4" fontId="16" fillId="3" borderId="49" xfId="20" applyNumberFormat="1" applyFont="1" applyFill="1" applyBorder="1" applyAlignment="1">
      <alignment horizontal="right" wrapText="1"/>
      <protection/>
    </xf>
    <xf numFmtId="0" fontId="4" fillId="0" borderId="51" xfId="20" applyFont="1" applyBorder="1" applyAlignment="1">
      <alignment horizontal="center"/>
      <protection/>
    </xf>
    <xf numFmtId="49" fontId="15" fillId="0" borderId="51" xfId="20" applyNumberFormat="1" applyFont="1" applyBorder="1" applyAlignment="1">
      <alignment horizontal="right"/>
      <protection/>
    </xf>
    <xf numFmtId="49" fontId="15" fillId="3" borderId="56" xfId="20" applyNumberFormat="1" applyFont="1" applyFill="1" applyBorder="1" applyAlignment="1">
      <alignment horizontal="left" wrapText="1"/>
      <protection/>
    </xf>
    <xf numFmtId="49" fontId="1" fillId="0" borderId="39" xfId="0" applyNumberFormat="1" applyFont="1" applyBorder="1" applyAlignment="1">
      <alignment horizontal="left" wrapText="1"/>
    </xf>
    <xf numFmtId="4" fontId="15" fillId="3" borderId="51" xfId="20" applyNumberFormat="1" applyFont="1" applyFill="1" applyBorder="1" applyAlignment="1">
      <alignment horizontal="right" wrapText="1"/>
      <protection/>
    </xf>
    <xf numFmtId="4" fontId="0" fillId="0" borderId="0" xfId="20" applyNumberFormat="1">
      <alignment/>
      <protection/>
    </xf>
    <xf numFmtId="0" fontId="15" fillId="0" borderId="0" xfId="20" applyFont="1">
      <alignment/>
      <protection/>
    </xf>
    <xf numFmtId="49" fontId="15" fillId="0" borderId="10" xfId="20" applyNumberFormat="1" applyFont="1" applyBorder="1" applyAlignment="1">
      <alignment horizontal="left" vertical="top"/>
      <protection/>
    </xf>
    <xf numFmtId="0" fontId="15" fillId="0" borderId="10" xfId="20" applyFont="1" applyBorder="1" applyAlignment="1">
      <alignment vertical="top" wrapText="1"/>
      <protection/>
    </xf>
    <xf numFmtId="49" fontId="15" fillId="0" borderId="10" xfId="20" applyNumberFormat="1" applyFont="1" applyBorder="1" applyAlignment="1">
      <alignment horizontal="center" shrinkToFit="1"/>
      <protection/>
    </xf>
    <xf numFmtId="4" fontId="15" fillId="0" borderId="10" xfId="20" applyNumberFormat="1" applyFont="1" applyBorder="1" applyAlignment="1">
      <alignment horizontal="right"/>
      <protection/>
    </xf>
    <xf numFmtId="0" fontId="15" fillId="0" borderId="10" xfId="20" applyFont="1" applyBorder="1">
      <alignment/>
      <protection/>
    </xf>
    <xf numFmtId="0" fontId="15" fillId="0" borderId="10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1" fillId="2" borderId="49" xfId="20" applyFont="1" applyFill="1" applyBorder="1" applyAlignment="1">
      <alignment horizontal="center"/>
      <protection/>
    </xf>
    <xf numFmtId="49" fontId="18" fillId="2" borderId="49" xfId="20" applyNumberFormat="1" applyFont="1" applyFill="1" applyBorder="1" applyAlignment="1">
      <alignment horizontal="left"/>
      <protection/>
    </xf>
    <xf numFmtId="4" fontId="3" fillId="2" borderId="8" xfId="20" applyNumberFormat="1" applyFont="1" applyFill="1" applyBorder="1">
      <alignment/>
      <protection/>
    </xf>
    <xf numFmtId="0" fontId="16" fillId="3" borderId="0" xfId="20" applyFont="1" applyFill="1" applyBorder="1" applyAlignment="1">
      <alignment horizontal="left" wrapText="1"/>
      <protection/>
    </xf>
    <xf numFmtId="49" fontId="16" fillId="3" borderId="54" xfId="20" applyNumberFormat="1" applyFont="1" applyFill="1" applyBorder="1" applyAlignment="1">
      <alignment horizontal="left" wrapText="1"/>
      <protection/>
    </xf>
    <xf numFmtId="49" fontId="17" fillId="0" borderId="55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7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6" fillId="3" borderId="54" xfId="20" applyNumberFormat="1" applyFont="1" applyFill="1" applyBorder="1" applyAlignment="1">
      <alignment horizontal="left" wrapText="1"/>
      <protection/>
    </xf>
    <xf numFmtId="49" fontId="17" fillId="0" borderId="55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2">
      <selection activeCell="B29" sqref="B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Vestavba výtahu Nymburk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78</v>
      </c>
      <c r="B5" s="18"/>
      <c r="C5" s="19" t="s">
        <v>334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77</v>
      </c>
      <c r="B7" s="25"/>
      <c r="C7" s="26" t="s">
        <v>334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29" t="s">
        <v>276</v>
      </c>
      <c r="D8" s="229"/>
      <c r="E8" s="230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29" t="str">
        <f>Projektant</f>
        <v>Ing. Jindřich Novák</v>
      </c>
      <c r="D9" s="229"/>
      <c r="E9" s="230"/>
      <c r="F9" s="13"/>
      <c r="G9" s="34"/>
      <c r="H9" s="35"/>
    </row>
    <row r="10" spans="1:8" ht="12.75">
      <c r="A10" s="29" t="s">
        <v>15</v>
      </c>
      <c r="B10" s="13"/>
      <c r="C10" s="229" t="s">
        <v>335</v>
      </c>
      <c r="D10" s="229"/>
      <c r="E10" s="229"/>
      <c r="F10" s="36"/>
      <c r="G10" s="37"/>
      <c r="H10" s="38"/>
    </row>
    <row r="11" spans="1:57" ht="13.5" customHeight="1">
      <c r="A11" s="29" t="s">
        <v>16</v>
      </c>
      <c r="B11" s="13"/>
      <c r="C11" s="229" t="s">
        <v>275</v>
      </c>
      <c r="D11" s="229"/>
      <c r="E11" s="229"/>
      <c r="F11" s="39" t="s">
        <v>17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31" t="s">
        <v>276</v>
      </c>
      <c r="D12" s="231"/>
      <c r="E12" s="231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Rekapitulace!A37</f>
        <v>Ztížené výrobní podmínky</v>
      </c>
      <c r="E15" s="58"/>
      <c r="F15" s="59"/>
      <c r="G15" s="56">
        <f>Rekapitulace!I37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Rekapitulace!A38</f>
        <v>Oborová přirážka</v>
      </c>
      <c r="E16" s="60"/>
      <c r="F16" s="61"/>
      <c r="G16" s="56">
        <f>Rekapitulace!I38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Rekapitulace!A39</f>
        <v>Přesun stavebních kapacit</v>
      </c>
      <c r="E17" s="60"/>
      <c r="F17" s="61"/>
      <c r="G17" s="56">
        <f>Rekapitulace!I39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Rekapitulace!A40</f>
        <v>Mimostaveništní doprava</v>
      </c>
      <c r="E18" s="60"/>
      <c r="F18" s="61"/>
      <c r="G18" s="56">
        <f>Rekapitulace!I40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Rekapitulace!A41</f>
        <v>Zařízení staveniště</v>
      </c>
      <c r="E19" s="60"/>
      <c r="F19" s="61"/>
      <c r="G19" s="56">
        <f>Rekapitulace!I41</f>
        <v>0</v>
      </c>
    </row>
    <row r="20" spans="1:7" ht="15.95" customHeight="1">
      <c r="A20" s="64"/>
      <c r="B20" s="55"/>
      <c r="C20" s="56"/>
      <c r="D20" s="9" t="str">
        <f>Rekapitulace!A42</f>
        <v>Provoz investora</v>
      </c>
      <c r="E20" s="60"/>
      <c r="F20" s="61"/>
      <c r="G20" s="56">
        <f>Rekapitulace!I42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Rekapitulace!A43</f>
        <v>Kompletační činnost (IČD)</v>
      </c>
      <c r="E21" s="60"/>
      <c r="F21" s="61"/>
      <c r="G21" s="56">
        <f>Rekapitulace!I43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32" t="s">
        <v>34</v>
      </c>
      <c r="B23" s="233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 t="s">
        <v>276</v>
      </c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202" t="s">
        <v>366</v>
      </c>
      <c r="D26" s="66" t="s">
        <v>41</v>
      </c>
      <c r="E26" s="77"/>
      <c r="F26" s="78" t="s">
        <v>41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367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34">
        <f>C23-F32</f>
        <v>0</v>
      </c>
      <c r="G30" s="235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34">
        <f>ROUND(PRODUCT(F30,C31/100),0)</f>
        <v>0</v>
      </c>
      <c r="G31" s="235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34">
        <v>0</v>
      </c>
      <c r="G32" s="235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34">
        <f>ROUND(PRODUCT(F32,C33/100),0)</f>
        <v>0</v>
      </c>
      <c r="G33" s="235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36">
        <f>ROUND(SUM(F30:F33),0)</f>
        <v>0</v>
      </c>
      <c r="G34" s="237"/>
    </row>
    <row r="36" spans="1:8" ht="12.75">
      <c r="A36" s="95" t="s">
        <v>364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28" t="s">
        <v>365</v>
      </c>
      <c r="C37" s="228"/>
      <c r="D37" s="228"/>
      <c r="E37" s="228"/>
      <c r="F37" s="228"/>
      <c r="G37" s="228"/>
      <c r="H37" t="s">
        <v>6</v>
      </c>
    </row>
    <row r="38" spans="1:8" ht="12.75" customHeight="1">
      <c r="A38" s="96"/>
      <c r="B38" s="228"/>
      <c r="C38" s="228"/>
      <c r="D38" s="228"/>
      <c r="E38" s="228"/>
      <c r="F38" s="228"/>
      <c r="G38" s="228"/>
      <c r="H38" t="s">
        <v>6</v>
      </c>
    </row>
    <row r="39" spans="1:8" ht="12.75">
      <c r="A39" s="96"/>
      <c r="B39" s="228"/>
      <c r="C39" s="228"/>
      <c r="D39" s="228"/>
      <c r="E39" s="228"/>
      <c r="F39" s="228"/>
      <c r="G39" s="228"/>
      <c r="H39" t="s">
        <v>6</v>
      </c>
    </row>
    <row r="40" spans="1:8" ht="12.75">
      <c r="A40" s="96"/>
      <c r="B40" s="228"/>
      <c r="C40" s="228"/>
      <c r="D40" s="228"/>
      <c r="E40" s="228"/>
      <c r="F40" s="228"/>
      <c r="G40" s="228"/>
      <c r="H40" t="s">
        <v>6</v>
      </c>
    </row>
    <row r="41" spans="1:8" ht="12.75">
      <c r="A41" s="96"/>
      <c r="B41" s="228"/>
      <c r="C41" s="228"/>
      <c r="D41" s="228"/>
      <c r="E41" s="228"/>
      <c r="F41" s="228"/>
      <c r="G41" s="228"/>
      <c r="H41" t="s">
        <v>6</v>
      </c>
    </row>
    <row r="42" spans="1:8" ht="12.75">
      <c r="A42" s="96"/>
      <c r="B42" s="228"/>
      <c r="C42" s="228"/>
      <c r="D42" s="228"/>
      <c r="E42" s="228"/>
      <c r="F42" s="228"/>
      <c r="G42" s="228"/>
      <c r="H42" t="s">
        <v>6</v>
      </c>
    </row>
    <row r="43" spans="1:8" ht="12.75">
      <c r="A43" s="96"/>
      <c r="B43" s="228"/>
      <c r="C43" s="228"/>
      <c r="D43" s="228"/>
      <c r="E43" s="228"/>
      <c r="F43" s="228"/>
      <c r="G43" s="228"/>
      <c r="H43" t="s">
        <v>6</v>
      </c>
    </row>
    <row r="44" spans="1:8" ht="12.75">
      <c r="A44" s="96"/>
      <c r="B44" s="228"/>
      <c r="C44" s="228"/>
      <c r="D44" s="228"/>
      <c r="E44" s="228"/>
      <c r="F44" s="228"/>
      <c r="G44" s="228"/>
      <c r="H44" t="s">
        <v>6</v>
      </c>
    </row>
    <row r="45" spans="1:8" ht="0.75" customHeight="1">
      <c r="A45" s="96"/>
      <c r="B45" s="228"/>
      <c r="C45" s="228"/>
      <c r="D45" s="228"/>
      <c r="E45" s="228"/>
      <c r="F45" s="228"/>
      <c r="G45" s="228"/>
      <c r="H45" t="s">
        <v>6</v>
      </c>
    </row>
    <row r="46" spans="2:7" ht="12.75">
      <c r="B46" s="238"/>
      <c r="C46" s="238"/>
      <c r="D46" s="238"/>
      <c r="E46" s="238"/>
      <c r="F46" s="238"/>
      <c r="G46" s="238"/>
    </row>
    <row r="47" spans="2:7" ht="12.75">
      <c r="B47" s="238"/>
      <c r="C47" s="238"/>
      <c r="D47" s="238"/>
      <c r="E47" s="238"/>
      <c r="F47" s="238"/>
      <c r="G47" s="238"/>
    </row>
    <row r="48" spans="2:7" ht="12.75">
      <c r="B48" s="238"/>
      <c r="C48" s="238"/>
      <c r="D48" s="238"/>
      <c r="E48" s="238"/>
      <c r="F48" s="238"/>
      <c r="G48" s="238"/>
    </row>
    <row r="49" spans="2:7" ht="12.75">
      <c r="B49" s="238"/>
      <c r="C49" s="238"/>
      <c r="D49" s="238"/>
      <c r="E49" s="238"/>
      <c r="F49" s="238"/>
      <c r="G49" s="238"/>
    </row>
    <row r="50" spans="2:7" ht="12.75">
      <c r="B50" s="238"/>
      <c r="C50" s="238"/>
      <c r="D50" s="238"/>
      <c r="E50" s="238"/>
      <c r="F50" s="238"/>
      <c r="G50" s="238"/>
    </row>
    <row r="51" spans="2:7" ht="12.75">
      <c r="B51" s="238"/>
      <c r="C51" s="238"/>
      <c r="D51" s="238"/>
      <c r="E51" s="238"/>
      <c r="F51" s="238"/>
      <c r="G51" s="238"/>
    </row>
    <row r="52" spans="2:7" ht="12.75">
      <c r="B52" s="238"/>
      <c r="C52" s="238"/>
      <c r="D52" s="238"/>
      <c r="E52" s="238"/>
      <c r="F52" s="238"/>
      <c r="G52" s="238"/>
    </row>
    <row r="53" spans="2:7" ht="12.75">
      <c r="B53" s="238"/>
      <c r="C53" s="238"/>
      <c r="D53" s="238"/>
      <c r="E53" s="238"/>
      <c r="F53" s="238"/>
      <c r="G53" s="238"/>
    </row>
    <row r="54" spans="2:7" ht="12.75">
      <c r="B54" s="238"/>
      <c r="C54" s="238"/>
      <c r="D54" s="238"/>
      <c r="E54" s="238"/>
      <c r="F54" s="238"/>
      <c r="G54" s="238"/>
    </row>
    <row r="55" spans="2:7" ht="12.75">
      <c r="B55" s="238"/>
      <c r="C55" s="238"/>
      <c r="D55" s="238"/>
      <c r="E55" s="238"/>
      <c r="F55" s="238"/>
      <c r="G55" s="23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96"/>
  <sheetViews>
    <sheetView workbookViewId="0" topLeftCell="A1">
      <selection activeCell="H50" sqref="H5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75390625" style="0" customWidth="1"/>
  </cols>
  <sheetData>
    <row r="1" spans="1:9" ht="13.5" thickTop="1">
      <c r="A1" s="239" t="s">
        <v>48</v>
      </c>
      <c r="B1" s="240"/>
      <c r="C1" s="97" t="str">
        <f>CONCATENATE(cislostavby," ",nazevstavby)</f>
        <v>Novák1902 Vestavba výtahu, Soudní 20, Nymburk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41" t="s">
        <v>50</v>
      </c>
      <c r="B2" s="242"/>
      <c r="C2" s="103" t="str">
        <f>CONCATENATE(cisloobjektu," ",nazevobjektu)</f>
        <v>01 Vestavba výtahu, Soudní 20, Nymburk</v>
      </c>
      <c r="D2" s="104"/>
      <c r="E2" s="105"/>
      <c r="F2" s="104"/>
      <c r="G2" s="243" t="s">
        <v>336</v>
      </c>
      <c r="H2" s="244"/>
      <c r="I2" s="24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31</v>
      </c>
    </row>
    <row r="7" spans="1:9" s="35" customFormat="1" ht="12.75">
      <c r="A7" s="198" t="str">
        <f>Položky!B7</f>
        <v>1</v>
      </c>
      <c r="B7" s="115" t="str">
        <f>Položky!C7</f>
        <v>Zemní práce</v>
      </c>
      <c r="C7" s="66"/>
      <c r="D7" s="116"/>
      <c r="E7" s="199">
        <f>Položky!G19</f>
        <v>0</v>
      </c>
      <c r="F7" s="200">
        <f>Položky!BC19</f>
        <v>0</v>
      </c>
      <c r="G7" s="200">
        <f>Položky!BD19</f>
        <v>0</v>
      </c>
      <c r="H7" s="200">
        <f>Položky!BE19</f>
        <v>0</v>
      </c>
      <c r="I7" s="201">
        <f>Položky!BF19</f>
        <v>0</v>
      </c>
    </row>
    <row r="8" spans="1:9" s="35" customFormat="1" ht="12.75">
      <c r="A8" s="198" t="str">
        <f>Položky!B20</f>
        <v>2</v>
      </c>
      <c r="B8" s="115" t="str">
        <f>Položky!C20</f>
        <v>Základy a zvláštní zakládání</v>
      </c>
      <c r="C8" s="66"/>
      <c r="D8" s="116"/>
      <c r="E8" s="199">
        <f>Položky!G23</f>
        <v>0</v>
      </c>
      <c r="F8" s="200">
        <f>Položky!BC23</f>
        <v>0</v>
      </c>
      <c r="G8" s="200">
        <f>Položky!BD23</f>
        <v>0</v>
      </c>
      <c r="H8" s="200">
        <f>Položky!BE23</f>
        <v>0</v>
      </c>
      <c r="I8" s="201">
        <f>Položky!BF23</f>
        <v>0</v>
      </c>
    </row>
    <row r="9" spans="1:9" s="35" customFormat="1" ht="12.75">
      <c r="A9" s="198" t="str">
        <f>Položky!B24</f>
        <v>3</v>
      </c>
      <c r="B9" s="115" t="str">
        <f>Položky!C24</f>
        <v>Svislé a kompletní konstrukce</v>
      </c>
      <c r="C9" s="66"/>
      <c r="D9" s="116"/>
      <c r="E9" s="199">
        <f>Položky!G41</f>
        <v>0</v>
      </c>
      <c r="F9" s="200">
        <f>Položky!BC41</f>
        <v>0</v>
      </c>
      <c r="G9" s="200">
        <f>Položky!BD41</f>
        <v>0</v>
      </c>
      <c r="H9" s="200">
        <f>Položky!BE41</f>
        <v>0</v>
      </c>
      <c r="I9" s="201">
        <f>Položky!BF41</f>
        <v>0</v>
      </c>
    </row>
    <row r="10" spans="1:9" s="35" customFormat="1" ht="12.75">
      <c r="A10" s="198" t="str">
        <f>Položky!B42</f>
        <v>4</v>
      </c>
      <c r="B10" s="115" t="str">
        <f>Položky!C42</f>
        <v>Vodorovné konstrukce</v>
      </c>
      <c r="C10" s="66"/>
      <c r="D10" s="116"/>
      <c r="E10" s="199">
        <f>Položky!G52</f>
        <v>0</v>
      </c>
      <c r="F10" s="200">
        <f>Položky!BC52</f>
        <v>0</v>
      </c>
      <c r="G10" s="200">
        <f>Položky!BD52</f>
        <v>0</v>
      </c>
      <c r="H10" s="200">
        <f>Položky!BE52</f>
        <v>0</v>
      </c>
      <c r="I10" s="201">
        <f>Položky!BF52</f>
        <v>0</v>
      </c>
    </row>
    <row r="11" spans="1:9" s="35" customFormat="1" ht="12.75">
      <c r="A11" s="198" t="s">
        <v>128</v>
      </c>
      <c r="B11" s="115" t="str">
        <f>Položky!C53</f>
        <v>Upravy povrchů vnitřní</v>
      </c>
      <c r="C11" s="66"/>
      <c r="D11" s="116"/>
      <c r="E11" s="199">
        <f>Položky!G58</f>
        <v>0</v>
      </c>
      <c r="F11" s="200">
        <f>Položky!BC58</f>
        <v>0</v>
      </c>
      <c r="G11" s="200">
        <f>Položky!BD58</f>
        <v>0</v>
      </c>
      <c r="H11" s="200">
        <f>Položky!BE58</f>
        <v>0</v>
      </c>
      <c r="I11" s="201">
        <f>Položky!BF58</f>
        <v>0</v>
      </c>
    </row>
    <row r="12" spans="1:9" s="35" customFormat="1" ht="12.75">
      <c r="A12" s="198" t="s">
        <v>347</v>
      </c>
      <c r="B12" s="115" t="str">
        <f>Položky!C59</f>
        <v>Upravy povrchů vnější</v>
      </c>
      <c r="C12" s="66"/>
      <c r="D12" s="116"/>
      <c r="E12" s="199">
        <f>Položky!G63</f>
        <v>0</v>
      </c>
      <c r="F12" s="200">
        <v>0</v>
      </c>
      <c r="G12" s="200">
        <v>0</v>
      </c>
      <c r="H12" s="200">
        <v>0</v>
      </c>
      <c r="I12" s="201">
        <v>0</v>
      </c>
    </row>
    <row r="13" spans="1:9" s="35" customFormat="1" ht="12.75">
      <c r="A13" s="198" t="str">
        <f>Položky!B64</f>
        <v>63</v>
      </c>
      <c r="B13" s="115" t="str">
        <f>Položky!C64</f>
        <v>Podlahy a podlahové konstrukce</v>
      </c>
      <c r="C13" s="66"/>
      <c r="D13" s="116"/>
      <c r="E13" s="199">
        <f>Položky!G67</f>
        <v>0</v>
      </c>
      <c r="F13" s="200">
        <f>Položky!BC67</f>
        <v>0</v>
      </c>
      <c r="G13" s="200">
        <f>Položky!BD67</f>
        <v>0</v>
      </c>
      <c r="H13" s="200">
        <f>Položky!BE67</f>
        <v>0</v>
      </c>
      <c r="I13" s="201">
        <f>Položky!BF67</f>
        <v>0</v>
      </c>
    </row>
    <row r="14" spans="1:9" s="35" customFormat="1" ht="12.75">
      <c r="A14" s="198" t="str">
        <f>Položky!B68</f>
        <v>64</v>
      </c>
      <c r="B14" s="115" t="str">
        <f>Položky!C68</f>
        <v>Výplně otvorů</v>
      </c>
      <c r="C14" s="66"/>
      <c r="D14" s="116"/>
      <c r="E14" s="199">
        <f>Položky!G70</f>
        <v>0</v>
      </c>
      <c r="F14" s="200">
        <f>Položky!BC70</f>
        <v>0</v>
      </c>
      <c r="G14" s="200">
        <f>Položky!BD70</f>
        <v>0</v>
      </c>
      <c r="H14" s="200">
        <f>Položky!BE70</f>
        <v>0</v>
      </c>
      <c r="I14" s="201">
        <f>Položky!BF70</f>
        <v>0</v>
      </c>
    </row>
    <row r="15" spans="1:9" s="35" customFormat="1" ht="12.75">
      <c r="A15" s="198" t="str">
        <f>Položky!B71</f>
        <v>94</v>
      </c>
      <c r="B15" s="115" t="str">
        <f>Položky!C71</f>
        <v>Lešení a stavební výtahy</v>
      </c>
      <c r="C15" s="66"/>
      <c r="D15" s="116"/>
      <c r="E15" s="199">
        <f>Položky!G75</f>
        <v>0</v>
      </c>
      <c r="F15" s="200">
        <f>Položky!BC75</f>
        <v>0</v>
      </c>
      <c r="G15" s="200">
        <f>Položky!BD75</f>
        <v>0</v>
      </c>
      <c r="H15" s="200">
        <f>Položky!BE75</f>
        <v>0</v>
      </c>
      <c r="I15" s="201">
        <f>Položky!BF75</f>
        <v>0</v>
      </c>
    </row>
    <row r="16" spans="1:9" s="35" customFormat="1" ht="12.75">
      <c r="A16" s="198" t="str">
        <f>Položky!B76</f>
        <v>95</v>
      </c>
      <c r="B16" s="115" t="str">
        <f>Položky!C76</f>
        <v>Dokončovací konstrukce na pozemních stavbách</v>
      </c>
      <c r="C16" s="66"/>
      <c r="D16" s="116"/>
      <c r="E16" s="199">
        <f>Položky!G78</f>
        <v>0</v>
      </c>
      <c r="F16" s="200">
        <f>Položky!BC78</f>
        <v>0</v>
      </c>
      <c r="G16" s="200">
        <f>Položky!BD78</f>
        <v>0</v>
      </c>
      <c r="H16" s="200">
        <f>Položky!BE78</f>
        <v>0</v>
      </c>
      <c r="I16" s="201">
        <f>Položky!BF78</f>
        <v>0</v>
      </c>
    </row>
    <row r="17" spans="1:9" s="35" customFormat="1" ht="12.75">
      <c r="A17" s="198" t="str">
        <f>Položky!B79</f>
        <v>96</v>
      </c>
      <c r="B17" s="115" t="str">
        <f>Položky!C79</f>
        <v>Bourání konstrukcí</v>
      </c>
      <c r="C17" s="66"/>
      <c r="D17" s="116"/>
      <c r="E17" s="199">
        <f>Položky!G86</f>
        <v>0</v>
      </c>
      <c r="F17" s="200">
        <f>Položky!BC86</f>
        <v>0</v>
      </c>
      <c r="G17" s="200">
        <f>Položky!BD86</f>
        <v>0</v>
      </c>
      <c r="H17" s="200">
        <f>Položky!BE86</f>
        <v>0</v>
      </c>
      <c r="I17" s="201">
        <f>Položky!BF86</f>
        <v>0</v>
      </c>
    </row>
    <row r="18" spans="1:9" s="35" customFormat="1" ht="12.75">
      <c r="A18" s="198" t="str">
        <f>Položky!B87</f>
        <v>97</v>
      </c>
      <c r="B18" s="115" t="str">
        <f>Položky!C87</f>
        <v>Prorážení otvorů</v>
      </c>
      <c r="C18" s="66"/>
      <c r="D18" s="116"/>
      <c r="E18" s="199">
        <f>Položky!G97</f>
        <v>0</v>
      </c>
      <c r="F18" s="200">
        <f>Položky!BC97</f>
        <v>0</v>
      </c>
      <c r="G18" s="200">
        <f>Položky!BD97</f>
        <v>0</v>
      </c>
      <c r="H18" s="200">
        <f>Položky!BE97</f>
        <v>0</v>
      </c>
      <c r="I18" s="201">
        <f>Položky!BF97</f>
        <v>0</v>
      </c>
    </row>
    <row r="19" spans="1:9" s="35" customFormat="1" ht="12.75">
      <c r="A19" s="198" t="str">
        <f>Položky!B98</f>
        <v>99</v>
      </c>
      <c r="B19" s="115" t="str">
        <f>Položky!C98</f>
        <v>Staveništní přesun hmot</v>
      </c>
      <c r="C19" s="66"/>
      <c r="D19" s="116"/>
      <c r="E19" s="199">
        <f>Položky!G100</f>
        <v>0</v>
      </c>
      <c r="F19" s="200">
        <f>Položky!BC100</f>
        <v>0</v>
      </c>
      <c r="G19" s="200">
        <f>Položky!BD100</f>
        <v>0</v>
      </c>
      <c r="H19" s="200">
        <f>Položky!BE100</f>
        <v>0</v>
      </c>
      <c r="I19" s="201">
        <f>Položky!BF100</f>
        <v>0</v>
      </c>
    </row>
    <row r="20" spans="1:9" s="35" customFormat="1" ht="12.75">
      <c r="A20" s="198" t="str">
        <f>Položky!B101</f>
        <v>711</v>
      </c>
      <c r="B20" s="115" t="str">
        <f>Položky!C101</f>
        <v>Izolace proti vodě</v>
      </c>
      <c r="C20" s="66"/>
      <c r="D20" s="116"/>
      <c r="E20" s="199">
        <f>Položky!BB104</f>
        <v>0</v>
      </c>
      <c r="F20" s="200">
        <f>Položky!G104</f>
        <v>0</v>
      </c>
      <c r="G20" s="200">
        <f>Položky!BD104</f>
        <v>0</v>
      </c>
      <c r="H20" s="200">
        <f>Položky!BE104</f>
        <v>0</v>
      </c>
      <c r="I20" s="201">
        <f>Položky!BF104</f>
        <v>0</v>
      </c>
    </row>
    <row r="21" spans="1:9" s="35" customFormat="1" ht="12.75">
      <c r="A21" s="198" t="str">
        <f>Položky!B105</f>
        <v>713</v>
      </c>
      <c r="B21" s="115" t="str">
        <f>Položky!C105</f>
        <v>Izolace tepelné</v>
      </c>
      <c r="C21" s="66"/>
      <c r="D21" s="116"/>
      <c r="E21" s="199">
        <f>Položky!BB110</f>
        <v>0</v>
      </c>
      <c r="F21" s="200">
        <f>Položky!G110</f>
        <v>0</v>
      </c>
      <c r="G21" s="200">
        <f>Položky!BD110</f>
        <v>0</v>
      </c>
      <c r="H21" s="200">
        <f>Položky!BE110</f>
        <v>0</v>
      </c>
      <c r="I21" s="201">
        <f>Položky!BF110</f>
        <v>0</v>
      </c>
    </row>
    <row r="22" spans="1:9" s="35" customFormat="1" ht="12.75">
      <c r="A22" s="198" t="str">
        <f>Položky!B111</f>
        <v>762</v>
      </c>
      <c r="B22" s="115" t="str">
        <f>Položky!C111</f>
        <v>Konstrukce tesařské</v>
      </c>
      <c r="C22" s="66"/>
      <c r="D22" s="116"/>
      <c r="E22" s="199">
        <f>Položky!BB121</f>
        <v>0</v>
      </c>
      <c r="F22" s="200">
        <f>Položky!G121</f>
        <v>0</v>
      </c>
      <c r="G22" s="200">
        <f>Položky!BD121</f>
        <v>0</v>
      </c>
      <c r="H22" s="200">
        <f>Položky!BE121</f>
        <v>0</v>
      </c>
      <c r="I22" s="201">
        <f>Položky!BF121</f>
        <v>0</v>
      </c>
    </row>
    <row r="23" spans="1:9" s="35" customFormat="1" ht="12.75">
      <c r="A23" s="198" t="str">
        <f>Položky!B122</f>
        <v>764</v>
      </c>
      <c r="B23" s="115" t="str">
        <f>Položky!C122</f>
        <v>Konstrukce klempířské</v>
      </c>
      <c r="C23" s="66"/>
      <c r="D23" s="116"/>
      <c r="E23" s="199">
        <f>Položky!BB128</f>
        <v>0</v>
      </c>
      <c r="F23" s="200">
        <f>Položky!G128</f>
        <v>0</v>
      </c>
      <c r="G23" s="200">
        <f>Položky!BD128</f>
        <v>0</v>
      </c>
      <c r="H23" s="200">
        <f>Položky!BE128</f>
        <v>0</v>
      </c>
      <c r="I23" s="201">
        <f>Položky!BF128</f>
        <v>0</v>
      </c>
    </row>
    <row r="24" spans="1:9" s="35" customFormat="1" ht="12.75">
      <c r="A24" s="198" t="str">
        <f>Položky!B129</f>
        <v>766</v>
      </c>
      <c r="B24" s="115" t="str">
        <f>Položky!C129</f>
        <v>Konstrukce truhlářské</v>
      </c>
      <c r="C24" s="66"/>
      <c r="D24" s="116"/>
      <c r="E24" s="199">
        <f>Položky!BB140</f>
        <v>0</v>
      </c>
      <c r="F24" s="200">
        <f>Položky!G140</f>
        <v>0</v>
      </c>
      <c r="G24" s="200">
        <f>Položky!BD140</f>
        <v>0</v>
      </c>
      <c r="H24" s="200">
        <f>Položky!BE140</f>
        <v>0</v>
      </c>
      <c r="I24" s="201">
        <f>Položky!BF140</f>
        <v>0</v>
      </c>
    </row>
    <row r="25" spans="1:9" s="35" customFormat="1" ht="12.75">
      <c r="A25" s="198" t="str">
        <f>Položky!B141</f>
        <v>767</v>
      </c>
      <c r="B25" s="115" t="str">
        <f>Položky!C141</f>
        <v>Konstrukce zámečnické</v>
      </c>
      <c r="C25" s="66"/>
      <c r="D25" s="116"/>
      <c r="E25" s="199">
        <f>Položky!BB152</f>
        <v>0</v>
      </c>
      <c r="F25" s="200">
        <f>Položky!G152</f>
        <v>0</v>
      </c>
      <c r="G25" s="200">
        <f>Položky!BD152</f>
        <v>0</v>
      </c>
      <c r="H25" s="200">
        <f>Položky!BE152</f>
        <v>0</v>
      </c>
      <c r="I25" s="201">
        <f>Položky!BF152</f>
        <v>0</v>
      </c>
    </row>
    <row r="26" spans="1:9" s="35" customFormat="1" ht="12.75">
      <c r="A26" s="198" t="str">
        <f>Položky!B154</f>
        <v>771</v>
      </c>
      <c r="B26" s="115" t="str">
        <f>Položky!C154</f>
        <v>Podlahy z dlaždic a obklady</v>
      </c>
      <c r="C26" s="66"/>
      <c r="D26" s="116"/>
      <c r="E26" s="199">
        <f>Položky!BB160</f>
        <v>0</v>
      </c>
      <c r="F26" s="200">
        <f>Položky!G160</f>
        <v>0</v>
      </c>
      <c r="G26" s="200">
        <f>Položky!BD160</f>
        <v>0</v>
      </c>
      <c r="H26" s="200">
        <f>Položky!BE160</f>
        <v>0</v>
      </c>
      <c r="I26" s="201">
        <f>Položky!BF160</f>
        <v>0</v>
      </c>
    </row>
    <row r="27" spans="1:9" s="35" customFormat="1" ht="12.75">
      <c r="A27" s="198" t="str">
        <f>Položky!B161</f>
        <v>783</v>
      </c>
      <c r="B27" s="115" t="str">
        <f>Položky!C161</f>
        <v>Nátěry</v>
      </c>
      <c r="C27" s="66"/>
      <c r="D27" s="116"/>
      <c r="E27" s="199">
        <f>Položky!BB164</f>
        <v>0</v>
      </c>
      <c r="F27" s="200">
        <f>Položky!G164</f>
        <v>0</v>
      </c>
      <c r="G27" s="200">
        <f>Položky!BD164</f>
        <v>0</v>
      </c>
      <c r="H27" s="200">
        <f>Položky!BE164</f>
        <v>0</v>
      </c>
      <c r="I27" s="201">
        <f>Položky!BF164</f>
        <v>0</v>
      </c>
    </row>
    <row r="28" spans="1:9" s="35" customFormat="1" ht="12.75">
      <c r="A28" s="198" t="str">
        <f>Položky!B165</f>
        <v>784</v>
      </c>
      <c r="B28" s="115" t="str">
        <f>Položky!C165</f>
        <v>Malby</v>
      </c>
      <c r="C28" s="66"/>
      <c r="D28" s="116"/>
      <c r="E28" s="199">
        <f>Položky!BB170</f>
        <v>0</v>
      </c>
      <c r="F28" s="200">
        <f>Položky!G170</f>
        <v>0</v>
      </c>
      <c r="G28" s="200">
        <f>Položky!BD170</f>
        <v>0</v>
      </c>
      <c r="H28" s="200">
        <f>Položky!BE170</f>
        <v>0</v>
      </c>
      <c r="I28" s="201">
        <f>Položky!BF170</f>
        <v>0</v>
      </c>
    </row>
    <row r="29" spans="1:9" s="35" customFormat="1" ht="12.75">
      <c r="A29" s="198" t="str">
        <f>Položky!B171</f>
        <v>M21</v>
      </c>
      <c r="B29" s="115" t="str">
        <f>Položky!C171</f>
        <v>Elektromontáže</v>
      </c>
      <c r="C29" s="66"/>
      <c r="D29" s="116"/>
      <c r="E29" s="199">
        <f>Položky!BB176</f>
        <v>0</v>
      </c>
      <c r="F29" s="200">
        <f>Položky!BC176</f>
        <v>0</v>
      </c>
      <c r="G29" s="200">
        <f>Položky!BD176</f>
        <v>0</v>
      </c>
      <c r="H29" s="200">
        <f>Položky!G176</f>
        <v>0</v>
      </c>
      <c r="I29" s="201">
        <f>Položky!BF176</f>
        <v>0</v>
      </c>
    </row>
    <row r="30" spans="1:9" s="35" customFormat="1" ht="12.75">
      <c r="A30" s="198" t="str">
        <f>Položky!B177</f>
        <v>M33</v>
      </c>
      <c r="B30" s="115" t="str">
        <f>Položky!C177</f>
        <v>Montáže dopravních zařízení a vah-výtahy</v>
      </c>
      <c r="C30" s="66"/>
      <c r="D30" s="116"/>
      <c r="E30" s="199">
        <f>Položky!BB184</f>
        <v>0</v>
      </c>
      <c r="F30" s="200">
        <f>Položky!BC184</f>
        <v>0</v>
      </c>
      <c r="G30" s="200">
        <f>Položky!BD184</f>
        <v>0</v>
      </c>
      <c r="H30" s="200">
        <f>Položky!G184</f>
        <v>0</v>
      </c>
      <c r="I30" s="201">
        <f>Položky!BF184</f>
        <v>0</v>
      </c>
    </row>
    <row r="31" spans="1:9" s="35" customFormat="1" ht="13.5" thickBot="1">
      <c r="A31" s="198" t="str">
        <f>Položky!B185</f>
        <v>D96</v>
      </c>
      <c r="B31" s="115" t="str">
        <f>Položky!C185</f>
        <v>Přesuny suti a vybouraných hmot</v>
      </c>
      <c r="C31" s="66"/>
      <c r="D31" s="116"/>
      <c r="E31" s="199">
        <f>Položky!G195</f>
        <v>0</v>
      </c>
      <c r="F31" s="200">
        <f>Položky!BC195</f>
        <v>0</v>
      </c>
      <c r="G31" s="200">
        <f>Položky!BD195</f>
        <v>0</v>
      </c>
      <c r="H31" s="200">
        <f>Položky!BE195</f>
        <v>0</v>
      </c>
      <c r="I31" s="201">
        <f>Položky!BF195</f>
        <v>0</v>
      </c>
    </row>
    <row r="32" spans="1:9" s="123" customFormat="1" ht="13.5" thickBot="1">
      <c r="A32" s="117"/>
      <c r="B32" s="118" t="s">
        <v>57</v>
      </c>
      <c r="C32" s="118"/>
      <c r="D32" s="119"/>
      <c r="E32" s="120">
        <f>SUM(E7:E31)</f>
        <v>0</v>
      </c>
      <c r="F32" s="121">
        <f>SUM(F7:F31)</f>
        <v>0</v>
      </c>
      <c r="G32" s="121">
        <f>SUM(G7:G31)</f>
        <v>0</v>
      </c>
      <c r="H32" s="121">
        <f>SUM(H7:H31)</f>
        <v>0</v>
      </c>
      <c r="I32" s="122">
        <f>SUM(I7:I31)</f>
        <v>0</v>
      </c>
    </row>
    <row r="33" spans="1:9" ht="12.75">
      <c r="A33" s="66"/>
      <c r="B33" s="66"/>
      <c r="C33" s="66"/>
      <c r="D33" s="66"/>
      <c r="E33" s="66"/>
      <c r="F33" s="66"/>
      <c r="G33" s="66"/>
      <c r="H33" s="66"/>
      <c r="I33" s="66"/>
    </row>
    <row r="34" spans="1:57" ht="19.5" customHeight="1">
      <c r="A34" s="107" t="s">
        <v>58</v>
      </c>
      <c r="B34" s="107"/>
      <c r="C34" s="107"/>
      <c r="D34" s="107"/>
      <c r="E34" s="107"/>
      <c r="F34" s="107"/>
      <c r="G34" s="124"/>
      <c r="H34" s="107"/>
      <c r="I34" s="107"/>
      <c r="BA34" s="41"/>
      <c r="BB34" s="41"/>
      <c r="BC34" s="41"/>
      <c r="BD34" s="41"/>
      <c r="BE34" s="41"/>
    </row>
    <row r="35" spans="1:9" ht="13.5" thickBot="1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2.75">
      <c r="A36" s="71" t="s">
        <v>59</v>
      </c>
      <c r="B36" s="72"/>
      <c r="C36" s="72"/>
      <c r="D36" s="125"/>
      <c r="E36" s="126" t="s">
        <v>60</v>
      </c>
      <c r="F36" s="127" t="s">
        <v>61</v>
      </c>
      <c r="G36" s="128" t="s">
        <v>62</v>
      </c>
      <c r="H36" s="129"/>
      <c r="I36" s="130" t="s">
        <v>60</v>
      </c>
    </row>
    <row r="37" spans="1:53" ht="12.75">
      <c r="A37" s="64" t="s">
        <v>268</v>
      </c>
      <c r="B37" s="55"/>
      <c r="C37" s="55"/>
      <c r="D37" s="131"/>
      <c r="E37" s="132">
        <v>0</v>
      </c>
      <c r="F37" s="133">
        <v>0</v>
      </c>
      <c r="G37" s="134">
        <f aca="true" t="shared" si="0" ref="G37:G44">CHOOSE(BA37+1,HSV+PSV,HSV+PSV+Mont,HSV+PSV+Dodavka+Mont,HSV,PSV,Mont,Dodavka,Mont+Dodavka,0)</f>
        <v>0</v>
      </c>
      <c r="H37" s="135"/>
      <c r="I37" s="136">
        <f aca="true" t="shared" si="1" ref="I37:I44">E37+F37*G37/100</f>
        <v>0</v>
      </c>
      <c r="BA37">
        <v>2</v>
      </c>
    </row>
    <row r="38" spans="1:53" ht="12.75">
      <c r="A38" s="64" t="s">
        <v>269</v>
      </c>
      <c r="B38" s="55"/>
      <c r="C38" s="55"/>
      <c r="D38" s="131"/>
      <c r="E38" s="132">
        <v>0</v>
      </c>
      <c r="F38" s="133">
        <v>0</v>
      </c>
      <c r="G38" s="134">
        <f t="shared" si="0"/>
        <v>0</v>
      </c>
      <c r="H38" s="135"/>
      <c r="I38" s="136">
        <f t="shared" si="1"/>
        <v>0</v>
      </c>
      <c r="BA38">
        <v>2</v>
      </c>
    </row>
    <row r="39" spans="1:53" ht="12.75">
      <c r="A39" s="64" t="s">
        <v>270</v>
      </c>
      <c r="B39" s="55"/>
      <c r="C39" s="55"/>
      <c r="D39" s="131"/>
      <c r="E39" s="132">
        <v>0</v>
      </c>
      <c r="F39" s="133">
        <v>0</v>
      </c>
      <c r="G39" s="134">
        <f t="shared" si="0"/>
        <v>0</v>
      </c>
      <c r="H39" s="135"/>
      <c r="I39" s="136">
        <f t="shared" si="1"/>
        <v>0</v>
      </c>
      <c r="BA39">
        <v>2</v>
      </c>
    </row>
    <row r="40" spans="1:53" ht="12.75">
      <c r="A40" s="64" t="s">
        <v>271</v>
      </c>
      <c r="B40" s="55"/>
      <c r="C40" s="55"/>
      <c r="D40" s="131"/>
      <c r="E40" s="132">
        <v>0</v>
      </c>
      <c r="F40" s="133"/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53" ht="12.75">
      <c r="A41" s="64" t="s">
        <v>272</v>
      </c>
      <c r="B41" s="55"/>
      <c r="C41" s="55"/>
      <c r="D41" s="131"/>
      <c r="E41" s="132">
        <v>0</v>
      </c>
      <c r="F41" s="133"/>
      <c r="G41" s="134">
        <f t="shared" si="0"/>
        <v>0</v>
      </c>
      <c r="H41" s="135"/>
      <c r="I41" s="136">
        <f t="shared" si="1"/>
        <v>0</v>
      </c>
      <c r="BA41">
        <v>2</v>
      </c>
    </row>
    <row r="42" spans="1:53" ht="12.75">
      <c r="A42" s="64" t="s">
        <v>273</v>
      </c>
      <c r="B42" s="55"/>
      <c r="C42" s="55"/>
      <c r="D42" s="131"/>
      <c r="E42" s="132">
        <v>0</v>
      </c>
      <c r="F42" s="133"/>
      <c r="G42" s="134">
        <f t="shared" si="0"/>
        <v>0</v>
      </c>
      <c r="H42" s="135"/>
      <c r="I42" s="136">
        <f t="shared" si="1"/>
        <v>0</v>
      </c>
      <c r="BA42">
        <v>2</v>
      </c>
    </row>
    <row r="43" spans="1:53" ht="12.75">
      <c r="A43" s="64" t="s">
        <v>274</v>
      </c>
      <c r="B43" s="55"/>
      <c r="C43" s="55"/>
      <c r="D43" s="131"/>
      <c r="E43" s="132">
        <v>0</v>
      </c>
      <c r="F43" s="133"/>
      <c r="G43" s="134">
        <f t="shared" si="0"/>
        <v>0</v>
      </c>
      <c r="H43" s="135"/>
      <c r="I43" s="136">
        <f t="shared" si="1"/>
        <v>0</v>
      </c>
      <c r="BA43">
        <v>2</v>
      </c>
    </row>
    <row r="44" spans="1:53" ht="12.75">
      <c r="A44" s="64" t="s">
        <v>379</v>
      </c>
      <c r="B44" s="55"/>
      <c r="C44" s="55"/>
      <c r="D44" s="131"/>
      <c r="E44" s="132">
        <v>0</v>
      </c>
      <c r="F44" s="133">
        <v>2</v>
      </c>
      <c r="G44" s="134">
        <f t="shared" si="0"/>
        <v>0</v>
      </c>
      <c r="H44" s="135"/>
      <c r="I44" s="136">
        <f t="shared" si="1"/>
        <v>0</v>
      </c>
      <c r="BA44">
        <v>2</v>
      </c>
    </row>
    <row r="45" spans="1:9" ht="13.5" thickBot="1">
      <c r="A45" s="137"/>
      <c r="B45" s="138" t="s">
        <v>63</v>
      </c>
      <c r="C45" s="139"/>
      <c r="D45" s="140"/>
      <c r="E45" s="141"/>
      <c r="F45" s="142"/>
      <c r="G45" s="142"/>
      <c r="H45" s="246">
        <f>SUM(I37:I44)</f>
        <v>0</v>
      </c>
      <c r="I45" s="247"/>
    </row>
    <row r="47" spans="2:9" ht="12.75">
      <c r="B47" s="123"/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  <row r="96" spans="6:9" ht="12.75">
      <c r="F96" s="143"/>
      <c r="G96" s="144"/>
      <c r="H96" s="144"/>
      <c r="I96" s="145"/>
    </row>
  </sheetData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48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2" customWidth="1"/>
    <col min="6" max="6" width="9.875" style="146" customWidth="1"/>
    <col min="7" max="7" width="13.875" style="146" customWidth="1"/>
    <col min="8" max="11" width="9.125" style="146" customWidth="1"/>
    <col min="12" max="12" width="12.00390625" style="146" customWidth="1"/>
    <col min="13" max="16384" width="9.125" style="146" customWidth="1"/>
  </cols>
  <sheetData>
    <row r="1" spans="1:7" ht="15.75">
      <c r="A1" s="250" t="s">
        <v>64</v>
      </c>
      <c r="B1" s="250"/>
      <c r="C1" s="250"/>
      <c r="D1" s="250"/>
      <c r="E1" s="250"/>
      <c r="F1" s="250"/>
      <c r="G1" s="250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39" t="s">
        <v>48</v>
      </c>
      <c r="B3" s="240"/>
      <c r="C3" s="97" t="str">
        <f>CONCATENATE(cislostavby," ",nazevstavby)</f>
        <v>Novák1902 Vestavba výtahu, Soudní 20, Nymburk</v>
      </c>
      <c r="D3" s="151"/>
      <c r="E3" s="152" t="s">
        <v>65</v>
      </c>
      <c r="F3" s="153" t="str">
        <f>Rekapitulace!H1</f>
        <v>01</v>
      </c>
      <c r="G3" s="154"/>
    </row>
    <row r="4" spans="1:7" ht="13.5" thickBot="1">
      <c r="A4" s="251" t="s">
        <v>50</v>
      </c>
      <c r="B4" s="242"/>
      <c r="C4" s="103" t="str">
        <f>CONCATENATE(cisloobjektu," ",nazevobjektu)</f>
        <v>01 Vestavba výtahu, Soudní 20, Nymburk</v>
      </c>
      <c r="D4" s="155"/>
      <c r="E4" s="252" t="str">
        <f>Rekapitulace!G2</f>
        <v>Vestavba výtahu Nymburk</v>
      </c>
      <c r="F4" s="253"/>
      <c r="G4" s="254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1" ht="12.75">
      <c r="A7" s="163" t="s">
        <v>73</v>
      </c>
      <c r="B7" s="164" t="s">
        <v>74</v>
      </c>
      <c r="C7" s="165" t="s">
        <v>75</v>
      </c>
      <c r="D7" s="166"/>
      <c r="E7" s="167"/>
      <c r="F7" s="167"/>
      <c r="G7" s="168"/>
      <c r="H7" s="169"/>
      <c r="I7" s="169"/>
      <c r="K7" s="170">
        <v>1</v>
      </c>
    </row>
    <row r="8" spans="1:105" ht="12.75">
      <c r="A8" s="171">
        <v>1</v>
      </c>
      <c r="B8" s="172" t="s">
        <v>79</v>
      </c>
      <c r="C8" s="173" t="s">
        <v>80</v>
      </c>
      <c r="D8" s="174" t="s">
        <v>81</v>
      </c>
      <c r="E8" s="175">
        <f>E9</f>
        <v>0.3</v>
      </c>
      <c r="F8" s="175"/>
      <c r="G8" s="176">
        <f>E8*F8</f>
        <v>0</v>
      </c>
      <c r="K8" s="170">
        <v>2</v>
      </c>
      <c r="AB8" s="146">
        <v>1</v>
      </c>
      <c r="AC8" s="146">
        <v>1</v>
      </c>
      <c r="AD8" s="146">
        <v>1</v>
      </c>
      <c r="BA8" s="146">
        <v>1</v>
      </c>
      <c r="BB8" s="146">
        <f>IF(BA8=1,G8,0)</f>
        <v>0</v>
      </c>
      <c r="BC8" s="146">
        <f>IF(BA8=2,G8,0)</f>
        <v>0</v>
      </c>
      <c r="BD8" s="146">
        <f>IF(BA8=3,G8,0)</f>
        <v>0</v>
      </c>
      <c r="BE8" s="146">
        <f>IF(BA8=4,G8,0)</f>
        <v>0</v>
      </c>
      <c r="BF8" s="146">
        <f>IF(BA8=5,G8,0)</f>
        <v>0</v>
      </c>
      <c r="CB8" s="170">
        <v>1</v>
      </c>
      <c r="CC8" s="170">
        <v>1</v>
      </c>
      <c r="DA8" s="146">
        <v>0</v>
      </c>
    </row>
    <row r="9" spans="1:11" ht="12.75">
      <c r="A9" s="177"/>
      <c r="B9" s="178"/>
      <c r="C9" s="248" t="s">
        <v>286</v>
      </c>
      <c r="D9" s="249"/>
      <c r="E9" s="179">
        <v>0.3</v>
      </c>
      <c r="F9" s="180"/>
      <c r="G9" s="181"/>
      <c r="K9" s="170"/>
    </row>
    <row r="10" spans="1:105" ht="12.75">
      <c r="A10" s="171">
        <v>2</v>
      </c>
      <c r="B10" s="172" t="s">
        <v>82</v>
      </c>
      <c r="C10" s="173" t="s">
        <v>83</v>
      </c>
      <c r="D10" s="174" t="s">
        <v>81</v>
      </c>
      <c r="E10" s="175">
        <f>E9</f>
        <v>0.3</v>
      </c>
      <c r="F10" s="175"/>
      <c r="G10" s="176">
        <f>E10*F10</f>
        <v>0</v>
      </c>
      <c r="K10" s="170">
        <v>2</v>
      </c>
      <c r="AB10" s="146">
        <v>1</v>
      </c>
      <c r="AC10" s="146">
        <v>1</v>
      </c>
      <c r="AD10" s="146">
        <v>1</v>
      </c>
      <c r="BA10" s="146">
        <v>1</v>
      </c>
      <c r="BB10" s="146">
        <f>IF(BA10=1,G10,0)</f>
        <v>0</v>
      </c>
      <c r="BC10" s="146">
        <f>IF(BA10=2,G10,0)</f>
        <v>0</v>
      </c>
      <c r="BD10" s="146">
        <f>IF(BA10=3,G10,0)</f>
        <v>0</v>
      </c>
      <c r="BE10" s="146">
        <f>IF(BA10=4,G10,0)</f>
        <v>0</v>
      </c>
      <c r="BF10" s="146">
        <f>IF(BA10=5,G10,0)</f>
        <v>0</v>
      </c>
      <c r="CB10" s="170">
        <v>1</v>
      </c>
      <c r="CC10" s="170">
        <v>1</v>
      </c>
      <c r="DA10" s="146">
        <v>0</v>
      </c>
    </row>
    <row r="11" spans="1:105" ht="12.75">
      <c r="A11" s="171">
        <v>3</v>
      </c>
      <c r="B11" s="172" t="s">
        <v>84</v>
      </c>
      <c r="C11" s="173" t="s">
        <v>85</v>
      </c>
      <c r="D11" s="174" t="s">
        <v>81</v>
      </c>
      <c r="E11" s="175">
        <f>E9</f>
        <v>0.3</v>
      </c>
      <c r="F11" s="175"/>
      <c r="G11" s="176">
        <f>E11*F11</f>
        <v>0</v>
      </c>
      <c r="K11" s="170">
        <v>2</v>
      </c>
      <c r="AB11" s="146">
        <v>1</v>
      </c>
      <c r="AC11" s="146">
        <v>1</v>
      </c>
      <c r="AD11" s="146">
        <v>1</v>
      </c>
      <c r="BA11" s="146">
        <v>1</v>
      </c>
      <c r="BB11" s="146">
        <f>IF(BA11=1,G11,0)</f>
        <v>0</v>
      </c>
      <c r="BC11" s="146">
        <f>IF(BA11=2,G11,0)</f>
        <v>0</v>
      </c>
      <c r="BD11" s="146">
        <f>IF(BA11=3,G11,0)</f>
        <v>0</v>
      </c>
      <c r="BE11" s="146">
        <f>IF(BA11=4,G11,0)</f>
        <v>0</v>
      </c>
      <c r="BF11" s="146">
        <f>IF(BA11=5,G11,0)</f>
        <v>0</v>
      </c>
      <c r="CB11" s="170">
        <v>1</v>
      </c>
      <c r="CC11" s="170">
        <v>1</v>
      </c>
      <c r="DA11" s="146">
        <v>0</v>
      </c>
    </row>
    <row r="12" spans="1:105" ht="12.75">
      <c r="A12" s="171">
        <v>4</v>
      </c>
      <c r="B12" s="172" t="s">
        <v>86</v>
      </c>
      <c r="C12" s="173" t="s">
        <v>87</v>
      </c>
      <c r="D12" s="174" t="s">
        <v>81</v>
      </c>
      <c r="E12" s="175">
        <f>E13</f>
        <v>1.2</v>
      </c>
      <c r="F12" s="175"/>
      <c r="G12" s="176">
        <f>E12*F12</f>
        <v>0</v>
      </c>
      <c r="K12" s="170">
        <v>2</v>
      </c>
      <c r="AB12" s="146">
        <v>1</v>
      </c>
      <c r="AC12" s="146">
        <v>1</v>
      </c>
      <c r="AD12" s="146">
        <v>1</v>
      </c>
      <c r="BA12" s="146">
        <v>1</v>
      </c>
      <c r="BB12" s="146">
        <f>IF(BA12=1,G12,0)</f>
        <v>0</v>
      </c>
      <c r="BC12" s="146">
        <f>IF(BA12=2,G12,0)</f>
        <v>0</v>
      </c>
      <c r="BD12" s="146">
        <f>IF(BA12=3,G12,0)</f>
        <v>0</v>
      </c>
      <c r="BE12" s="146">
        <f>IF(BA12=4,G12,0)</f>
        <v>0</v>
      </c>
      <c r="BF12" s="146">
        <f>IF(BA12=5,G12,0)</f>
        <v>0</v>
      </c>
      <c r="CB12" s="170">
        <v>1</v>
      </c>
      <c r="CC12" s="170">
        <v>1</v>
      </c>
      <c r="DA12" s="146">
        <v>0</v>
      </c>
    </row>
    <row r="13" spans="1:11" ht="12.75">
      <c r="A13" s="177"/>
      <c r="B13" s="178"/>
      <c r="C13" s="248" t="s">
        <v>287</v>
      </c>
      <c r="D13" s="249"/>
      <c r="E13" s="179">
        <v>1.2</v>
      </c>
      <c r="F13" s="180"/>
      <c r="G13" s="181"/>
      <c r="K13" s="170"/>
    </row>
    <row r="14" spans="1:105" ht="12.75">
      <c r="A14" s="171">
        <v>5</v>
      </c>
      <c r="B14" s="172" t="s">
        <v>88</v>
      </c>
      <c r="C14" s="173" t="s">
        <v>89</v>
      </c>
      <c r="D14" s="174" t="s">
        <v>81</v>
      </c>
      <c r="E14" s="175">
        <f>E9</f>
        <v>0.3</v>
      </c>
      <c r="F14" s="175"/>
      <c r="G14" s="176">
        <f>E14*F14</f>
        <v>0</v>
      </c>
      <c r="K14" s="170">
        <v>2</v>
      </c>
      <c r="AB14" s="146">
        <v>1</v>
      </c>
      <c r="AC14" s="146">
        <v>1</v>
      </c>
      <c r="AD14" s="146">
        <v>1</v>
      </c>
      <c r="BA14" s="146">
        <v>1</v>
      </c>
      <c r="BB14" s="146">
        <f>IF(BA14=1,G14,0)</f>
        <v>0</v>
      </c>
      <c r="BC14" s="146">
        <f>IF(BA14=2,G14,0)</f>
        <v>0</v>
      </c>
      <c r="BD14" s="146">
        <f>IF(BA14=3,G14,0)</f>
        <v>0</v>
      </c>
      <c r="BE14" s="146">
        <f>IF(BA14=4,G14,0)</f>
        <v>0</v>
      </c>
      <c r="BF14" s="146">
        <f>IF(BA14=5,G14,0)</f>
        <v>0</v>
      </c>
      <c r="CB14" s="170">
        <v>1</v>
      </c>
      <c r="CC14" s="170">
        <v>1</v>
      </c>
      <c r="DA14" s="146">
        <v>0</v>
      </c>
    </row>
    <row r="15" spans="1:105" ht="12.75">
      <c r="A15" s="171">
        <v>6</v>
      </c>
      <c r="B15" s="172" t="s">
        <v>90</v>
      </c>
      <c r="C15" s="173" t="s">
        <v>91</v>
      </c>
      <c r="D15" s="174" t="s">
        <v>81</v>
      </c>
      <c r="E15" s="175">
        <f>E16</f>
        <v>3</v>
      </c>
      <c r="F15" s="175"/>
      <c r="G15" s="176">
        <f>E15*F15</f>
        <v>0</v>
      </c>
      <c r="K15" s="170">
        <v>2</v>
      </c>
      <c r="AB15" s="146">
        <v>1</v>
      </c>
      <c r="AC15" s="146">
        <v>1</v>
      </c>
      <c r="AD15" s="146">
        <v>1</v>
      </c>
      <c r="BA15" s="146">
        <v>1</v>
      </c>
      <c r="BB15" s="146">
        <f>IF(BA15=1,G15,0)</f>
        <v>0</v>
      </c>
      <c r="BC15" s="146">
        <f>IF(BA15=2,G15,0)</f>
        <v>0</v>
      </c>
      <c r="BD15" s="146">
        <f>IF(BA15=3,G15,0)</f>
        <v>0</v>
      </c>
      <c r="BE15" s="146">
        <f>IF(BA15=4,G15,0)</f>
        <v>0</v>
      </c>
      <c r="BF15" s="146">
        <f>IF(BA15=5,G15,0)</f>
        <v>0</v>
      </c>
      <c r="CB15" s="170">
        <v>1</v>
      </c>
      <c r="CC15" s="170">
        <v>1</v>
      </c>
      <c r="DA15" s="146">
        <v>0</v>
      </c>
    </row>
    <row r="16" spans="1:11" ht="12.75">
      <c r="A16" s="177"/>
      <c r="B16" s="178"/>
      <c r="C16" s="248" t="s">
        <v>288</v>
      </c>
      <c r="D16" s="249"/>
      <c r="E16" s="179">
        <v>3</v>
      </c>
      <c r="F16" s="180"/>
      <c r="G16" s="181"/>
      <c r="K16" s="170"/>
    </row>
    <row r="17" spans="1:105" ht="12.75">
      <c r="A17" s="171">
        <v>7</v>
      </c>
      <c r="B17" s="172" t="s">
        <v>92</v>
      </c>
      <c r="C17" s="173" t="s">
        <v>93</v>
      </c>
      <c r="D17" s="174" t="s">
        <v>81</v>
      </c>
      <c r="E17" s="175">
        <f>E9</f>
        <v>0.3</v>
      </c>
      <c r="F17" s="175"/>
      <c r="G17" s="176">
        <f>E17*F17</f>
        <v>0</v>
      </c>
      <c r="K17" s="170"/>
      <c r="AB17" s="146">
        <v>1</v>
      </c>
      <c r="AC17" s="146">
        <v>1</v>
      </c>
      <c r="AD17" s="146">
        <v>1</v>
      </c>
      <c r="BA17" s="146">
        <v>1</v>
      </c>
      <c r="BB17" s="146">
        <f>IF(BA17=1,G17,0)</f>
        <v>0</v>
      </c>
      <c r="BC17" s="146">
        <f>IF(BA17=2,G17,0)</f>
        <v>0</v>
      </c>
      <c r="BD17" s="146">
        <f>IF(BA17=3,G17,0)</f>
        <v>0</v>
      </c>
      <c r="BE17" s="146">
        <f>IF(BA17=4,G17,0)</f>
        <v>0</v>
      </c>
      <c r="BF17" s="146">
        <f>IF(BA17=5,G17,0)</f>
        <v>0</v>
      </c>
      <c r="CB17" s="170">
        <v>1</v>
      </c>
      <c r="CC17" s="170">
        <v>1</v>
      </c>
      <c r="DA17" s="146">
        <v>0</v>
      </c>
    </row>
    <row r="18" spans="1:105" ht="12.75">
      <c r="A18" s="171">
        <v>8</v>
      </c>
      <c r="B18" s="172" t="s">
        <v>94</v>
      </c>
      <c r="C18" s="173" t="s">
        <v>95</v>
      </c>
      <c r="D18" s="174" t="s">
        <v>81</v>
      </c>
      <c r="E18" s="175">
        <f>E9</f>
        <v>0.3</v>
      </c>
      <c r="F18" s="175"/>
      <c r="G18" s="176">
        <f>E18*F18</f>
        <v>0</v>
      </c>
      <c r="K18" s="170"/>
      <c r="AB18" s="146">
        <v>1</v>
      </c>
      <c r="AC18" s="146">
        <v>1</v>
      </c>
      <c r="AD18" s="146">
        <v>1</v>
      </c>
      <c r="BA18" s="146">
        <v>1</v>
      </c>
      <c r="BB18" s="146">
        <f>IF(BA18=1,G18,0)</f>
        <v>0</v>
      </c>
      <c r="BC18" s="146">
        <f>IF(BA18=2,G18,0)</f>
        <v>0</v>
      </c>
      <c r="BD18" s="146">
        <f>IF(BA18=3,G18,0)</f>
        <v>0</v>
      </c>
      <c r="BE18" s="146">
        <f>IF(BA18=4,G18,0)</f>
        <v>0</v>
      </c>
      <c r="BF18" s="146">
        <f>IF(BA18=5,G18,0)</f>
        <v>0</v>
      </c>
      <c r="CB18" s="170">
        <v>1</v>
      </c>
      <c r="CC18" s="170">
        <v>1</v>
      </c>
      <c r="DA18" s="146">
        <v>0</v>
      </c>
    </row>
    <row r="19" spans="1:58" ht="12.75">
      <c r="A19" s="182"/>
      <c r="B19" s="183" t="s">
        <v>76</v>
      </c>
      <c r="C19" s="184" t="str">
        <f>CONCATENATE(B7," ",C7)</f>
        <v>1 Zemní práce</v>
      </c>
      <c r="D19" s="185"/>
      <c r="E19" s="186"/>
      <c r="F19" s="187"/>
      <c r="G19" s="188">
        <f>SUM(G7:G18)</f>
        <v>0</v>
      </c>
      <c r="K19" s="170"/>
      <c r="BB19" s="189">
        <f>SUM(BB7:BB18)</f>
        <v>0</v>
      </c>
      <c r="BC19" s="189">
        <f>SUM(BC7:BC18)</f>
        <v>0</v>
      </c>
      <c r="BD19" s="189">
        <f>SUM(BD7:BD18)</f>
        <v>0</v>
      </c>
      <c r="BE19" s="189">
        <f>SUM(BE7:BE18)</f>
        <v>0</v>
      </c>
      <c r="BF19" s="189">
        <f>SUM(BF7:BF18)</f>
        <v>0</v>
      </c>
    </row>
    <row r="20" spans="1:11" ht="12.75">
      <c r="A20" s="163" t="s">
        <v>73</v>
      </c>
      <c r="B20" s="164" t="s">
        <v>96</v>
      </c>
      <c r="C20" s="165" t="s">
        <v>97</v>
      </c>
      <c r="D20" s="166"/>
      <c r="E20" s="167"/>
      <c r="F20" s="167"/>
      <c r="G20" s="168"/>
      <c r="H20" s="169"/>
      <c r="I20" s="169"/>
      <c r="K20" s="170"/>
    </row>
    <row r="21" spans="1:105" ht="12.75">
      <c r="A21" s="171">
        <v>9</v>
      </c>
      <c r="B21" s="172" t="s">
        <v>98</v>
      </c>
      <c r="C21" s="173" t="s">
        <v>289</v>
      </c>
      <c r="D21" s="174" t="s">
        <v>81</v>
      </c>
      <c r="E21" s="175">
        <f>E22</f>
        <v>0.5</v>
      </c>
      <c r="F21" s="175"/>
      <c r="G21" s="176">
        <f>E21*F21</f>
        <v>0</v>
      </c>
      <c r="K21" s="170"/>
      <c r="AB21" s="146">
        <v>2</v>
      </c>
      <c r="AC21" s="146">
        <v>1</v>
      </c>
      <c r="AD21" s="146">
        <v>1</v>
      </c>
      <c r="BA21" s="146">
        <v>1</v>
      </c>
      <c r="BB21" s="146">
        <f>IF(BA21=1,G21,0)</f>
        <v>0</v>
      </c>
      <c r="BC21" s="146">
        <f>IF(BA21=2,G21,0)</f>
        <v>0</v>
      </c>
      <c r="BD21" s="146">
        <f>IF(BA21=3,G21,0)</f>
        <v>0</v>
      </c>
      <c r="BE21" s="146">
        <f>IF(BA21=4,G21,0)</f>
        <v>0</v>
      </c>
      <c r="BF21" s="146">
        <f>IF(BA21=5,G21,0)</f>
        <v>0</v>
      </c>
      <c r="CB21" s="170">
        <v>2</v>
      </c>
      <c r="CC21" s="170">
        <v>1</v>
      </c>
      <c r="DA21" s="146">
        <v>3.20472</v>
      </c>
    </row>
    <row r="22" spans="1:11" ht="12.75">
      <c r="A22" s="177"/>
      <c r="B22" s="178"/>
      <c r="C22" s="248" t="s">
        <v>290</v>
      </c>
      <c r="D22" s="249"/>
      <c r="E22" s="179">
        <v>0.5</v>
      </c>
      <c r="F22" s="180"/>
      <c r="G22" s="181"/>
      <c r="K22" s="170"/>
    </row>
    <row r="23" spans="1:58" ht="12.75">
      <c r="A23" s="182"/>
      <c r="B23" s="183" t="s">
        <v>76</v>
      </c>
      <c r="C23" s="184" t="str">
        <f>CONCATENATE(B20," ",C20)</f>
        <v>2 Základy a zvláštní zakládání</v>
      </c>
      <c r="D23" s="185"/>
      <c r="E23" s="186"/>
      <c r="F23" s="187"/>
      <c r="G23" s="188">
        <f>SUM(G20:G22)</f>
        <v>0</v>
      </c>
      <c r="K23" s="170"/>
      <c r="BB23" s="189">
        <f>SUM(BB20:BB22)</f>
        <v>0</v>
      </c>
      <c r="BC23" s="189">
        <f>SUM(BC20:BC22)</f>
        <v>0</v>
      </c>
      <c r="BD23" s="189">
        <f>SUM(BD20:BD22)</f>
        <v>0</v>
      </c>
      <c r="BE23" s="189">
        <f>SUM(BE20:BE22)</f>
        <v>0</v>
      </c>
      <c r="BF23" s="189">
        <f>SUM(BF20:BF22)</f>
        <v>0</v>
      </c>
    </row>
    <row r="24" spans="1:11" ht="12.75">
      <c r="A24" s="163" t="s">
        <v>73</v>
      </c>
      <c r="B24" s="164" t="s">
        <v>99</v>
      </c>
      <c r="C24" s="165" t="s">
        <v>100</v>
      </c>
      <c r="D24" s="166"/>
      <c r="E24" s="167"/>
      <c r="F24" s="167"/>
      <c r="G24" s="168"/>
      <c r="H24" s="169"/>
      <c r="I24" s="169"/>
      <c r="K24" s="170"/>
    </row>
    <row r="25" spans="1:105" ht="12.75">
      <c r="A25" s="171">
        <v>10</v>
      </c>
      <c r="B25" s="172" t="s">
        <v>101</v>
      </c>
      <c r="C25" s="173" t="s">
        <v>102</v>
      </c>
      <c r="D25" s="174" t="s">
        <v>81</v>
      </c>
      <c r="E25" s="175">
        <f>E26</f>
        <v>1</v>
      </c>
      <c r="F25" s="175"/>
      <c r="G25" s="176">
        <f>E25*F25</f>
        <v>0</v>
      </c>
      <c r="K25" s="170"/>
      <c r="AB25" s="146">
        <v>1</v>
      </c>
      <c r="AC25" s="146">
        <v>1</v>
      </c>
      <c r="AD25" s="146">
        <v>1</v>
      </c>
      <c r="BA25" s="146">
        <v>1</v>
      </c>
      <c r="BB25" s="146">
        <f>IF(BA25=1,G25,0)</f>
        <v>0</v>
      </c>
      <c r="BC25" s="146">
        <f>IF(BA25=2,G25,0)</f>
        <v>0</v>
      </c>
      <c r="BD25" s="146">
        <f>IF(BA25=3,G25,0)</f>
        <v>0</v>
      </c>
      <c r="BE25" s="146">
        <f>IF(BA25=4,G25,0)</f>
        <v>0</v>
      </c>
      <c r="BF25" s="146">
        <f>IF(BA25=5,G25,0)</f>
        <v>0</v>
      </c>
      <c r="CB25" s="170">
        <v>1</v>
      </c>
      <c r="CC25" s="170">
        <v>1</v>
      </c>
      <c r="DA25" s="146">
        <v>1.84272</v>
      </c>
    </row>
    <row r="26" spans="1:11" ht="12.75">
      <c r="A26" s="177"/>
      <c r="B26" s="178"/>
      <c r="C26" s="248" t="s">
        <v>297</v>
      </c>
      <c r="D26" s="249"/>
      <c r="E26" s="179">
        <v>1</v>
      </c>
      <c r="F26" s="180"/>
      <c r="G26" s="181"/>
      <c r="K26" s="170"/>
    </row>
    <row r="27" spans="1:11" ht="22.5">
      <c r="A27" s="171">
        <v>11</v>
      </c>
      <c r="B27" s="172" t="s">
        <v>293</v>
      </c>
      <c r="C27" s="173" t="s">
        <v>294</v>
      </c>
      <c r="D27" s="174" t="s">
        <v>105</v>
      </c>
      <c r="E27" s="175">
        <f>E28</f>
        <v>7</v>
      </c>
      <c r="F27" s="175"/>
      <c r="G27" s="176">
        <f>E27*F27</f>
        <v>0</v>
      </c>
      <c r="K27" s="170"/>
    </row>
    <row r="28" spans="1:11" ht="12.75">
      <c r="A28" s="177"/>
      <c r="B28" s="178"/>
      <c r="C28" s="203" t="s">
        <v>295</v>
      </c>
      <c r="D28" s="204"/>
      <c r="E28" s="179">
        <v>7</v>
      </c>
      <c r="F28" s="180"/>
      <c r="G28" s="181"/>
      <c r="K28" s="170"/>
    </row>
    <row r="29" spans="1:11" ht="12.75">
      <c r="A29" s="208">
        <v>12</v>
      </c>
      <c r="B29" s="209" t="s">
        <v>291</v>
      </c>
      <c r="C29" s="210" t="s">
        <v>292</v>
      </c>
      <c r="D29" s="211" t="s">
        <v>103</v>
      </c>
      <c r="E29" s="212">
        <f>E30</f>
        <v>0.05</v>
      </c>
      <c r="F29" s="212"/>
      <c r="G29" s="176">
        <f>E29*F29</f>
        <v>0</v>
      </c>
      <c r="K29" s="170"/>
    </row>
    <row r="30" spans="1:11" ht="12.75">
      <c r="A30" s="177"/>
      <c r="B30" s="178"/>
      <c r="C30" s="205" t="s">
        <v>296</v>
      </c>
      <c r="D30" s="206"/>
      <c r="E30" s="207">
        <v>0.05</v>
      </c>
      <c r="F30" s="180"/>
      <c r="G30" s="181"/>
      <c r="K30" s="170"/>
    </row>
    <row r="31" spans="1:11" ht="12.75">
      <c r="A31" s="171">
        <v>13</v>
      </c>
      <c r="B31" s="172" t="s">
        <v>111</v>
      </c>
      <c r="C31" s="173" t="s">
        <v>370</v>
      </c>
      <c r="D31" s="174" t="s">
        <v>103</v>
      </c>
      <c r="E31" s="175">
        <f>E32</f>
        <v>0.02</v>
      </c>
      <c r="F31" s="175"/>
      <c r="G31" s="176">
        <f>E31*F31</f>
        <v>0</v>
      </c>
      <c r="K31" s="170"/>
    </row>
    <row r="32" spans="1:11" ht="12.75">
      <c r="A32" s="177"/>
      <c r="B32" s="178"/>
      <c r="C32" s="248" t="s">
        <v>298</v>
      </c>
      <c r="D32" s="249"/>
      <c r="E32" s="179">
        <v>0.02</v>
      </c>
      <c r="F32" s="180"/>
      <c r="G32" s="181"/>
      <c r="K32" s="170"/>
    </row>
    <row r="33" spans="1:105" ht="12.75">
      <c r="A33" s="171">
        <v>14</v>
      </c>
      <c r="B33" s="172" t="s">
        <v>368</v>
      </c>
      <c r="C33" s="173" t="s">
        <v>371</v>
      </c>
      <c r="D33" s="174" t="s">
        <v>103</v>
      </c>
      <c r="E33" s="175">
        <v>0.053</v>
      </c>
      <c r="F33" s="175"/>
      <c r="G33" s="176">
        <f>E33*F33</f>
        <v>0</v>
      </c>
      <c r="K33" s="170"/>
      <c r="AB33" s="146">
        <v>1</v>
      </c>
      <c r="AC33" s="146">
        <v>1</v>
      </c>
      <c r="AD33" s="146">
        <v>1</v>
      </c>
      <c r="BA33" s="146">
        <v>1</v>
      </c>
      <c r="BB33" s="146">
        <f>IF(BA33=1,G33,0)</f>
        <v>0</v>
      </c>
      <c r="BC33" s="146">
        <f>IF(BA33=2,G33,0)</f>
        <v>0</v>
      </c>
      <c r="BD33" s="146">
        <f>IF(BA33=3,G33,0)</f>
        <v>0</v>
      </c>
      <c r="BE33" s="146">
        <f>IF(BA33=4,G33,0)</f>
        <v>0</v>
      </c>
      <c r="BF33" s="146">
        <f>IF(BA33=5,G33,0)</f>
        <v>0</v>
      </c>
      <c r="CB33" s="170">
        <v>1</v>
      </c>
      <c r="CC33" s="170">
        <v>1</v>
      </c>
      <c r="DA33" s="146">
        <v>0.01954</v>
      </c>
    </row>
    <row r="34" spans="1:11" ht="12.75">
      <c r="A34" s="177"/>
      <c r="B34" s="178"/>
      <c r="C34" s="248" t="s">
        <v>104</v>
      </c>
      <c r="D34" s="249"/>
      <c r="E34" s="179">
        <v>0.053</v>
      </c>
      <c r="F34" s="180"/>
      <c r="G34" s="181"/>
      <c r="K34" s="170"/>
    </row>
    <row r="35" spans="1:105" ht="12.75">
      <c r="A35" s="171">
        <v>15</v>
      </c>
      <c r="B35" s="172" t="s">
        <v>106</v>
      </c>
      <c r="C35" s="173" t="s">
        <v>107</v>
      </c>
      <c r="D35" s="174" t="s">
        <v>105</v>
      </c>
      <c r="E35" s="175">
        <v>1.2</v>
      </c>
      <c r="F35" s="175"/>
      <c r="G35" s="176">
        <f>E35*F35</f>
        <v>0</v>
      </c>
      <c r="K35" s="170"/>
      <c r="AB35" s="146">
        <v>1</v>
      </c>
      <c r="AC35" s="146">
        <v>1</v>
      </c>
      <c r="AD35" s="146">
        <v>1</v>
      </c>
      <c r="BA35" s="146">
        <v>1</v>
      </c>
      <c r="BB35" s="146">
        <f>IF(BA35=1,G35,0)</f>
        <v>0</v>
      </c>
      <c r="BC35" s="146">
        <f>IF(BA35=2,G35,0)</f>
        <v>0</v>
      </c>
      <c r="BD35" s="146">
        <f>IF(BA35=3,G35,0)</f>
        <v>0</v>
      </c>
      <c r="BE35" s="146">
        <f>IF(BA35=4,G35,0)</f>
        <v>0</v>
      </c>
      <c r="BF35" s="146">
        <f>IF(BA35=5,G35,0)</f>
        <v>0</v>
      </c>
      <c r="CB35" s="170">
        <v>1</v>
      </c>
      <c r="CC35" s="170">
        <v>1</v>
      </c>
      <c r="DA35" s="146">
        <v>0.17444</v>
      </c>
    </row>
    <row r="36" spans="1:11" ht="12.75">
      <c r="A36" s="177"/>
      <c r="B36" s="178"/>
      <c r="C36" s="248" t="s">
        <v>108</v>
      </c>
      <c r="D36" s="249"/>
      <c r="E36" s="179">
        <v>1.2</v>
      </c>
      <c r="F36" s="180"/>
      <c r="G36" s="181"/>
      <c r="K36" s="170"/>
    </row>
    <row r="37" spans="1:105" ht="12.75">
      <c r="A37" s="171">
        <v>16</v>
      </c>
      <c r="B37" s="172" t="s">
        <v>109</v>
      </c>
      <c r="C37" s="173" t="s">
        <v>110</v>
      </c>
      <c r="D37" s="174" t="s">
        <v>105</v>
      </c>
      <c r="E37" s="175">
        <f>E38</f>
        <v>1.2</v>
      </c>
      <c r="F37" s="175"/>
      <c r="G37" s="176">
        <f>E37*F37</f>
        <v>0</v>
      </c>
      <c r="K37" s="170"/>
      <c r="AB37" s="146">
        <v>1</v>
      </c>
      <c r="AC37" s="146">
        <v>1</v>
      </c>
      <c r="AD37" s="146">
        <v>1</v>
      </c>
      <c r="BA37" s="146">
        <v>1</v>
      </c>
      <c r="BB37" s="146">
        <f>IF(BA37=1,G37,0)</f>
        <v>0</v>
      </c>
      <c r="BC37" s="146">
        <f>IF(BA37=2,G37,0)</f>
        <v>0</v>
      </c>
      <c r="BD37" s="146">
        <f>IF(BA37=3,G37,0)</f>
        <v>0</v>
      </c>
      <c r="BE37" s="146">
        <f>IF(BA37=4,G37,0)</f>
        <v>0</v>
      </c>
      <c r="BF37" s="146">
        <f>IF(BA37=5,G37,0)</f>
        <v>0</v>
      </c>
      <c r="CB37" s="170">
        <v>1</v>
      </c>
      <c r="CC37" s="170">
        <v>1</v>
      </c>
      <c r="DA37" s="146">
        <v>0.28156</v>
      </c>
    </row>
    <row r="38" spans="1:11" ht="12.75">
      <c r="A38" s="177"/>
      <c r="B38" s="178"/>
      <c r="C38" s="248" t="s">
        <v>299</v>
      </c>
      <c r="D38" s="249"/>
      <c r="E38" s="179">
        <v>1.2</v>
      </c>
      <c r="F38" s="180"/>
      <c r="G38" s="181"/>
      <c r="K38" s="170"/>
    </row>
    <row r="39" spans="1:105" ht="12.75">
      <c r="A39" s="171">
        <v>17</v>
      </c>
      <c r="B39" s="172" t="s">
        <v>369</v>
      </c>
      <c r="C39" s="173" t="s">
        <v>300</v>
      </c>
      <c r="D39" s="174" t="s">
        <v>105</v>
      </c>
      <c r="E39" s="175">
        <f>E40</f>
        <v>14</v>
      </c>
      <c r="F39" s="175"/>
      <c r="G39" s="176">
        <f>E39*F39</f>
        <v>0</v>
      </c>
      <c r="J39" s="213"/>
      <c r="K39" s="170"/>
      <c r="AB39" s="146">
        <v>12</v>
      </c>
      <c r="AC39" s="146">
        <v>0</v>
      </c>
      <c r="AD39" s="146">
        <v>90</v>
      </c>
      <c r="BA39" s="146">
        <v>1</v>
      </c>
      <c r="BB39" s="146">
        <f>IF(BA39=1,G39,0)</f>
        <v>0</v>
      </c>
      <c r="BC39" s="146">
        <f>IF(BA39=2,G39,0)</f>
        <v>0</v>
      </c>
      <c r="BD39" s="146">
        <f>IF(BA39=3,G39,0)</f>
        <v>0</v>
      </c>
      <c r="BE39" s="146">
        <f>IF(BA39=4,G39,0)</f>
        <v>0</v>
      </c>
      <c r="BF39" s="146">
        <f>IF(BA39=5,G39,0)</f>
        <v>0</v>
      </c>
      <c r="CB39" s="170">
        <v>12</v>
      </c>
      <c r="CC39" s="170">
        <v>0</v>
      </c>
      <c r="DA39" s="146">
        <v>0</v>
      </c>
    </row>
    <row r="40" spans="1:11" ht="12.75">
      <c r="A40" s="177"/>
      <c r="B40" s="178"/>
      <c r="C40" s="248" t="s">
        <v>301</v>
      </c>
      <c r="D40" s="249"/>
      <c r="E40" s="179">
        <v>14</v>
      </c>
      <c r="F40" s="180"/>
      <c r="G40" s="181"/>
      <c r="K40" s="170"/>
    </row>
    <row r="41" spans="1:58" ht="12.75">
      <c r="A41" s="182"/>
      <c r="B41" s="183" t="s">
        <v>76</v>
      </c>
      <c r="C41" s="184" t="str">
        <f>CONCATENATE(B24," ",C24)</f>
        <v>3 Svislé a kompletní konstrukce</v>
      </c>
      <c r="D41" s="185"/>
      <c r="E41" s="186"/>
      <c r="F41" s="187"/>
      <c r="G41" s="188">
        <f>SUM(G24:G40)</f>
        <v>0</v>
      </c>
      <c r="K41" s="170"/>
      <c r="BB41" s="189">
        <f>SUM(BB24:BB40)</f>
        <v>0</v>
      </c>
      <c r="BC41" s="189">
        <f>SUM(BC24:BC40)</f>
        <v>0</v>
      </c>
      <c r="BD41" s="189">
        <f>SUM(BD24:BD40)</f>
        <v>0</v>
      </c>
      <c r="BE41" s="189">
        <f>SUM(BE24:BE40)</f>
        <v>0</v>
      </c>
      <c r="BF41" s="189">
        <f>SUM(BF24:BF40)</f>
        <v>0</v>
      </c>
    </row>
    <row r="42" spans="1:11" ht="12.75">
      <c r="A42" s="163" t="s">
        <v>73</v>
      </c>
      <c r="B42" s="164" t="s">
        <v>112</v>
      </c>
      <c r="C42" s="165" t="s">
        <v>113</v>
      </c>
      <c r="D42" s="166"/>
      <c r="E42" s="167"/>
      <c r="F42" s="167"/>
      <c r="G42" s="168"/>
      <c r="H42" s="169"/>
      <c r="I42" s="169"/>
      <c r="K42" s="170"/>
    </row>
    <row r="43" spans="1:105" ht="12.75">
      <c r="A43" s="171">
        <v>18</v>
      </c>
      <c r="B43" s="172" t="s">
        <v>114</v>
      </c>
      <c r="C43" s="173" t="s">
        <v>115</v>
      </c>
      <c r="D43" s="174" t="s">
        <v>81</v>
      </c>
      <c r="E43" s="175">
        <f>E44</f>
        <v>0.7</v>
      </c>
      <c r="F43" s="175"/>
      <c r="G43" s="176">
        <f>E43*F43</f>
        <v>0</v>
      </c>
      <c r="K43" s="170"/>
      <c r="AB43" s="146">
        <v>1</v>
      </c>
      <c r="AC43" s="146">
        <v>1</v>
      </c>
      <c r="AD43" s="146">
        <v>1</v>
      </c>
      <c r="BA43" s="146">
        <v>1</v>
      </c>
      <c r="BB43" s="146">
        <f>IF(BA43=1,G43,0)</f>
        <v>0</v>
      </c>
      <c r="BC43" s="146">
        <f>IF(BA43=2,G43,0)</f>
        <v>0</v>
      </c>
      <c r="BD43" s="146">
        <f>IF(BA43=3,G43,0)</f>
        <v>0</v>
      </c>
      <c r="BE43" s="146">
        <f>IF(BA43=4,G43,0)</f>
        <v>0</v>
      </c>
      <c r="BF43" s="146">
        <f>IF(BA43=5,G43,0)</f>
        <v>0</v>
      </c>
      <c r="CB43" s="170">
        <v>1</v>
      </c>
      <c r="CC43" s="170">
        <v>1</v>
      </c>
      <c r="DA43" s="146">
        <v>2.52514</v>
      </c>
    </row>
    <row r="44" spans="1:11" ht="12.75">
      <c r="A44" s="177"/>
      <c r="B44" s="178"/>
      <c r="C44" s="248" t="s">
        <v>302</v>
      </c>
      <c r="D44" s="249"/>
      <c r="E44" s="179">
        <v>0.7</v>
      </c>
      <c r="F44" s="180"/>
      <c r="G44" s="181"/>
      <c r="K44" s="170"/>
    </row>
    <row r="45" spans="1:105" ht="12.75">
      <c r="A45" s="171">
        <v>19</v>
      </c>
      <c r="B45" s="172" t="s">
        <v>116</v>
      </c>
      <c r="C45" s="173" t="s">
        <v>117</v>
      </c>
      <c r="D45" s="174" t="s">
        <v>105</v>
      </c>
      <c r="E45" s="175">
        <f>E46</f>
        <v>2.6</v>
      </c>
      <c r="F45" s="175"/>
      <c r="G45" s="176">
        <f>E45*F45</f>
        <v>0</v>
      </c>
      <c r="K45" s="170"/>
      <c r="AB45" s="146">
        <v>1</v>
      </c>
      <c r="AC45" s="146">
        <v>1</v>
      </c>
      <c r="AD45" s="146">
        <v>1</v>
      </c>
      <c r="BA45" s="146">
        <v>1</v>
      </c>
      <c r="BB45" s="146">
        <f>IF(BA45=1,G45,0)</f>
        <v>0</v>
      </c>
      <c r="BC45" s="146">
        <f>IF(BA45=2,G45,0)</f>
        <v>0</v>
      </c>
      <c r="BD45" s="146">
        <f>IF(BA45=3,G45,0)</f>
        <v>0</v>
      </c>
      <c r="BE45" s="146">
        <f>IF(BA45=4,G45,0)</f>
        <v>0</v>
      </c>
      <c r="BF45" s="146">
        <f>IF(BA45=5,G45,0)</f>
        <v>0</v>
      </c>
      <c r="CB45" s="170">
        <v>1</v>
      </c>
      <c r="CC45" s="170">
        <v>1</v>
      </c>
      <c r="DA45" s="146">
        <v>0.00552</v>
      </c>
    </row>
    <row r="46" spans="1:11" ht="12.75">
      <c r="A46" s="177"/>
      <c r="B46" s="178"/>
      <c r="C46" s="248" t="s">
        <v>303</v>
      </c>
      <c r="D46" s="249"/>
      <c r="E46" s="179">
        <v>2.6</v>
      </c>
      <c r="F46" s="180"/>
      <c r="G46" s="181"/>
      <c r="K46" s="170"/>
    </row>
    <row r="47" spans="1:105" ht="12.75">
      <c r="A47" s="171">
        <v>20</v>
      </c>
      <c r="B47" s="172" t="s">
        <v>118</v>
      </c>
      <c r="C47" s="173" t="s">
        <v>119</v>
      </c>
      <c r="D47" s="174" t="s">
        <v>105</v>
      </c>
      <c r="E47" s="175">
        <f>E46</f>
        <v>2.6</v>
      </c>
      <c r="F47" s="175"/>
      <c r="G47" s="176">
        <f>E47*F47</f>
        <v>0</v>
      </c>
      <c r="K47" s="170"/>
      <c r="AB47" s="146">
        <v>1</v>
      </c>
      <c r="AC47" s="146">
        <v>1</v>
      </c>
      <c r="AD47" s="146">
        <v>1</v>
      </c>
      <c r="BA47" s="146">
        <v>1</v>
      </c>
      <c r="BB47" s="146">
        <f>IF(BA47=1,G47,0)</f>
        <v>0</v>
      </c>
      <c r="BC47" s="146">
        <f>IF(BA47=2,G47,0)</f>
        <v>0</v>
      </c>
      <c r="BD47" s="146">
        <f>IF(BA47=3,G47,0)</f>
        <v>0</v>
      </c>
      <c r="BE47" s="146">
        <f>IF(BA47=4,G47,0)</f>
        <v>0</v>
      </c>
      <c r="BF47" s="146">
        <f>IF(BA47=5,G47,0)</f>
        <v>0</v>
      </c>
      <c r="CB47" s="170">
        <v>1</v>
      </c>
      <c r="CC47" s="170">
        <v>1</v>
      </c>
      <c r="DA47" s="146">
        <v>0</v>
      </c>
    </row>
    <row r="48" spans="1:105" ht="12.75">
      <c r="A48" s="171">
        <v>21</v>
      </c>
      <c r="B48" s="172" t="s">
        <v>120</v>
      </c>
      <c r="C48" s="173" t="s">
        <v>121</v>
      </c>
      <c r="D48" s="174" t="s">
        <v>105</v>
      </c>
      <c r="E48" s="175">
        <f>E46</f>
        <v>2.6</v>
      </c>
      <c r="F48" s="175"/>
      <c r="G48" s="176">
        <f>E48*F48</f>
        <v>0</v>
      </c>
      <c r="K48" s="170"/>
      <c r="AB48" s="146">
        <v>1</v>
      </c>
      <c r="AC48" s="146">
        <v>1</v>
      </c>
      <c r="AD48" s="146">
        <v>1</v>
      </c>
      <c r="BA48" s="146">
        <v>1</v>
      </c>
      <c r="BB48" s="146">
        <f>IF(BA48=1,G48,0)</f>
        <v>0</v>
      </c>
      <c r="BC48" s="146">
        <f>IF(BA48=2,G48,0)</f>
        <v>0</v>
      </c>
      <c r="BD48" s="146">
        <f>IF(BA48=3,G48,0)</f>
        <v>0</v>
      </c>
      <c r="BE48" s="146">
        <f>IF(BA48=4,G48,0)</f>
        <v>0</v>
      </c>
      <c r="BF48" s="146">
        <f>IF(BA48=5,G48,0)</f>
        <v>0</v>
      </c>
      <c r="CB48" s="170">
        <v>1</v>
      </c>
      <c r="CC48" s="170">
        <v>1</v>
      </c>
      <c r="DA48" s="146">
        <v>0.01317</v>
      </c>
    </row>
    <row r="49" spans="1:105" ht="12.75">
      <c r="A49" s="171">
        <v>22</v>
      </c>
      <c r="B49" s="172" t="s">
        <v>122</v>
      </c>
      <c r="C49" s="173" t="s">
        <v>123</v>
      </c>
      <c r="D49" s="174" t="s">
        <v>103</v>
      </c>
      <c r="E49" s="175">
        <v>0.0261</v>
      </c>
      <c r="F49" s="175"/>
      <c r="G49" s="176">
        <f>E49*F49</f>
        <v>0</v>
      </c>
      <c r="K49" s="170"/>
      <c r="AB49" s="146">
        <v>1</v>
      </c>
      <c r="AC49" s="146">
        <v>1</v>
      </c>
      <c r="AD49" s="146">
        <v>1</v>
      </c>
      <c r="BA49" s="146">
        <v>1</v>
      </c>
      <c r="BB49" s="146">
        <f>IF(BA49=1,G49,0)</f>
        <v>0</v>
      </c>
      <c r="BC49" s="146">
        <f>IF(BA49=2,G49,0)</f>
        <v>0</v>
      </c>
      <c r="BD49" s="146">
        <f>IF(BA49=3,G49,0)</f>
        <v>0</v>
      </c>
      <c r="BE49" s="146">
        <f>IF(BA49=4,G49,0)</f>
        <v>0</v>
      </c>
      <c r="BF49" s="146">
        <f>IF(BA49=5,G49,0)</f>
        <v>0</v>
      </c>
      <c r="CB49" s="170">
        <v>1</v>
      </c>
      <c r="CC49" s="170">
        <v>1</v>
      </c>
      <c r="DA49" s="146">
        <v>1.05544</v>
      </c>
    </row>
    <row r="50" spans="1:11" ht="12.75">
      <c r="A50" s="177"/>
      <c r="B50" s="178"/>
      <c r="C50" s="248" t="s">
        <v>124</v>
      </c>
      <c r="D50" s="249"/>
      <c r="E50" s="179">
        <v>0.0261</v>
      </c>
      <c r="F50" s="180"/>
      <c r="G50" s="181"/>
      <c r="K50" s="170"/>
    </row>
    <row r="51" spans="1:105" ht="12.75">
      <c r="A51" s="171">
        <v>23</v>
      </c>
      <c r="B51" s="172" t="s">
        <v>125</v>
      </c>
      <c r="C51" s="173" t="s">
        <v>126</v>
      </c>
      <c r="D51" s="174" t="s">
        <v>127</v>
      </c>
      <c r="E51" s="175">
        <v>6</v>
      </c>
      <c r="F51" s="175"/>
      <c r="G51" s="176">
        <f>E51*F51</f>
        <v>0</v>
      </c>
      <c r="K51" s="170"/>
      <c r="AB51" s="146">
        <v>1</v>
      </c>
      <c r="AC51" s="146">
        <v>1</v>
      </c>
      <c r="AD51" s="146">
        <v>1</v>
      </c>
      <c r="BA51" s="146">
        <v>1</v>
      </c>
      <c r="BB51" s="146">
        <f>IF(BA51=1,G51,0)</f>
        <v>0</v>
      </c>
      <c r="BC51" s="146">
        <f>IF(BA51=2,G51,0)</f>
        <v>0</v>
      </c>
      <c r="BD51" s="146">
        <f>IF(BA51=3,G51,0)</f>
        <v>0</v>
      </c>
      <c r="BE51" s="146">
        <f>IF(BA51=4,G51,0)</f>
        <v>0</v>
      </c>
      <c r="BF51" s="146">
        <f>IF(BA51=5,G51,0)</f>
        <v>0</v>
      </c>
      <c r="CB51" s="170">
        <v>1</v>
      </c>
      <c r="CC51" s="170">
        <v>1</v>
      </c>
      <c r="DA51" s="146">
        <v>0.06201</v>
      </c>
    </row>
    <row r="52" spans="1:58" ht="12.75">
      <c r="A52" s="182"/>
      <c r="B52" s="183" t="s">
        <v>76</v>
      </c>
      <c r="C52" s="184" t="str">
        <f>CONCATENATE(B42," ",C42)</f>
        <v>4 Vodorovné konstrukce</v>
      </c>
      <c r="D52" s="185"/>
      <c r="E52" s="186"/>
      <c r="F52" s="187"/>
      <c r="G52" s="188">
        <f>SUM(G42:G51)</f>
        <v>0</v>
      </c>
      <c r="K52" s="170"/>
      <c r="BB52" s="189">
        <f>SUM(BB42:BB51)</f>
        <v>0</v>
      </c>
      <c r="BC52" s="189">
        <f>SUM(BC42:BC51)</f>
        <v>0</v>
      </c>
      <c r="BD52" s="189">
        <f>SUM(BD42:BD51)</f>
        <v>0</v>
      </c>
      <c r="BE52" s="189">
        <f>SUM(BE42:BE51)</f>
        <v>0</v>
      </c>
      <c r="BF52" s="189">
        <f>SUM(BF42:BF51)</f>
        <v>0</v>
      </c>
    </row>
    <row r="53" spans="1:11" ht="12.75">
      <c r="A53" s="163" t="s">
        <v>73</v>
      </c>
      <c r="B53" s="164" t="s">
        <v>128</v>
      </c>
      <c r="C53" s="165" t="s">
        <v>129</v>
      </c>
      <c r="D53" s="166"/>
      <c r="E53" s="167"/>
      <c r="F53" s="167"/>
      <c r="G53" s="168"/>
      <c r="H53" s="169"/>
      <c r="I53" s="169"/>
      <c r="K53" s="170"/>
    </row>
    <row r="54" spans="1:105" ht="12.75">
      <c r="A54" s="171">
        <v>24</v>
      </c>
      <c r="B54" s="172" t="s">
        <v>130</v>
      </c>
      <c r="C54" s="173" t="s">
        <v>131</v>
      </c>
      <c r="D54" s="174" t="s">
        <v>105</v>
      </c>
      <c r="E54" s="175">
        <f>E55+E56+E57</f>
        <v>12.809999999999999</v>
      </c>
      <c r="F54" s="175"/>
      <c r="G54" s="176">
        <f>E54*F54</f>
        <v>0</v>
      </c>
      <c r="K54" s="170"/>
      <c r="AB54" s="146">
        <v>1</v>
      </c>
      <c r="AC54" s="146">
        <v>1</v>
      </c>
      <c r="AD54" s="146">
        <v>1</v>
      </c>
      <c r="BA54" s="146">
        <v>1</v>
      </c>
      <c r="BB54" s="146">
        <f>IF(BA54=1,G54,0)</f>
        <v>0</v>
      </c>
      <c r="BC54" s="146">
        <f>IF(BA54=2,G54,0)</f>
        <v>0</v>
      </c>
      <c r="BD54" s="146">
        <f>IF(BA54=3,G54,0)</f>
        <v>0</v>
      </c>
      <c r="BE54" s="146">
        <f>IF(BA54=4,G54,0)</f>
        <v>0</v>
      </c>
      <c r="BF54" s="146">
        <f>IF(BA54=5,G54,0)</f>
        <v>0</v>
      </c>
      <c r="CB54" s="170">
        <v>1</v>
      </c>
      <c r="CC54" s="170">
        <v>1</v>
      </c>
      <c r="DA54" s="146">
        <v>0.04766</v>
      </c>
    </row>
    <row r="55" spans="1:11" ht="12.75">
      <c r="A55" s="177"/>
      <c r="B55" s="178"/>
      <c r="C55" s="248" t="s">
        <v>355</v>
      </c>
      <c r="D55" s="249"/>
      <c r="E55" s="179">
        <v>10.5</v>
      </c>
      <c r="F55" s="180"/>
      <c r="G55" s="181"/>
      <c r="K55" s="170"/>
    </row>
    <row r="56" spans="1:11" ht="12.75">
      <c r="A56" s="177"/>
      <c r="B56" s="178"/>
      <c r="C56" s="226" t="s">
        <v>372</v>
      </c>
      <c r="D56" s="227"/>
      <c r="E56" s="179">
        <v>0.6</v>
      </c>
      <c r="F56" s="180"/>
      <c r="G56" s="181"/>
      <c r="K56" s="170"/>
    </row>
    <row r="57" spans="1:11" ht="12.75">
      <c r="A57" s="177"/>
      <c r="B57" s="178"/>
      <c r="C57" s="248" t="s">
        <v>356</v>
      </c>
      <c r="D57" s="249"/>
      <c r="E57" s="179">
        <v>1.71</v>
      </c>
      <c r="F57" s="180"/>
      <c r="G57" s="181"/>
      <c r="K57" s="170"/>
    </row>
    <row r="58" spans="1:58" ht="12.75">
      <c r="A58" s="182"/>
      <c r="B58" s="183" t="s">
        <v>76</v>
      </c>
      <c r="C58" s="184" t="str">
        <f>CONCATENATE(B53," ",C53)</f>
        <v>61 Upravy povrchů vnitřní</v>
      </c>
      <c r="D58" s="185"/>
      <c r="E58" s="186"/>
      <c r="F58" s="187"/>
      <c r="G58" s="188">
        <f>SUM(G53:G57)</f>
        <v>0</v>
      </c>
      <c r="K58" s="170"/>
      <c r="BB58" s="189">
        <f>SUM(BB53:BB57)</f>
        <v>0</v>
      </c>
      <c r="BC58" s="189">
        <f>SUM(BC53:BC57)</f>
        <v>0</v>
      </c>
      <c r="BD58" s="189">
        <f>SUM(BD53:BD57)</f>
        <v>0</v>
      </c>
      <c r="BE58" s="189">
        <f>SUM(BE53:BE57)</f>
        <v>0</v>
      </c>
      <c r="BF58" s="189">
        <f>SUM(BF53:BF57)</f>
        <v>0</v>
      </c>
    </row>
    <row r="59" spans="1:58" ht="12.75">
      <c r="A59" s="163" t="s">
        <v>73</v>
      </c>
      <c r="B59" s="164" t="s">
        <v>347</v>
      </c>
      <c r="C59" s="165" t="s">
        <v>348</v>
      </c>
      <c r="D59" s="166"/>
      <c r="E59" s="167"/>
      <c r="F59" s="167"/>
      <c r="G59" s="168"/>
      <c r="K59" s="170"/>
      <c r="BB59" s="189"/>
      <c r="BC59" s="189"/>
      <c r="BD59" s="189"/>
      <c r="BE59" s="189"/>
      <c r="BF59" s="189"/>
    </row>
    <row r="60" spans="1:58" ht="12.75">
      <c r="A60" s="171">
        <v>25</v>
      </c>
      <c r="B60" s="172" t="s">
        <v>345</v>
      </c>
      <c r="C60" s="173" t="s">
        <v>346</v>
      </c>
      <c r="D60" s="174" t="s">
        <v>105</v>
      </c>
      <c r="E60" s="175">
        <f>E61</f>
        <v>12.25</v>
      </c>
      <c r="F60" s="175"/>
      <c r="G60" s="176">
        <f>E60*F60</f>
        <v>0</v>
      </c>
      <c r="K60" s="170"/>
      <c r="BB60" s="189"/>
      <c r="BC60" s="189"/>
      <c r="BD60" s="189"/>
      <c r="BE60" s="189"/>
      <c r="BF60" s="189"/>
    </row>
    <row r="61" spans="1:58" ht="12.75">
      <c r="A61" s="177"/>
      <c r="B61" s="178"/>
      <c r="C61" s="248" t="s">
        <v>330</v>
      </c>
      <c r="D61" s="249"/>
      <c r="E61" s="179">
        <v>12.25</v>
      </c>
      <c r="F61" s="180"/>
      <c r="G61" s="181"/>
      <c r="K61" s="170"/>
      <c r="BB61" s="189"/>
      <c r="BC61" s="189"/>
      <c r="BD61" s="189"/>
      <c r="BE61" s="189"/>
      <c r="BF61" s="189"/>
    </row>
    <row r="62" spans="1:58" ht="12.75">
      <c r="A62" s="171">
        <v>26</v>
      </c>
      <c r="B62" s="172" t="s">
        <v>350</v>
      </c>
      <c r="C62" s="173" t="s">
        <v>349</v>
      </c>
      <c r="D62" s="174" t="s">
        <v>105</v>
      </c>
      <c r="E62" s="175">
        <f>E60</f>
        <v>12.25</v>
      </c>
      <c r="F62" s="175"/>
      <c r="G62" s="176">
        <f>E62*F62</f>
        <v>0</v>
      </c>
      <c r="K62" s="170"/>
      <c r="BB62" s="189"/>
      <c r="BC62" s="189"/>
      <c r="BD62" s="189"/>
      <c r="BE62" s="189"/>
      <c r="BF62" s="189"/>
    </row>
    <row r="63" spans="1:58" ht="12.75">
      <c r="A63" s="182"/>
      <c r="B63" s="183" t="s">
        <v>76</v>
      </c>
      <c r="C63" s="184" t="str">
        <f>CONCATENATE(B59," ",C59)</f>
        <v>62 Upravy povrchů vnější</v>
      </c>
      <c r="D63" s="185"/>
      <c r="E63" s="186"/>
      <c r="F63" s="187"/>
      <c r="G63" s="188">
        <f>SUM(G59:G62)</f>
        <v>0</v>
      </c>
      <c r="J63" s="213"/>
      <c r="K63" s="170"/>
      <c r="BB63" s="189"/>
      <c r="BC63" s="189"/>
      <c r="BD63" s="189"/>
      <c r="BE63" s="189"/>
      <c r="BF63" s="189"/>
    </row>
    <row r="64" spans="1:11" ht="12.75">
      <c r="A64" s="163" t="s">
        <v>73</v>
      </c>
      <c r="B64" s="164" t="s">
        <v>132</v>
      </c>
      <c r="C64" s="165" t="s">
        <v>133</v>
      </c>
      <c r="D64" s="166"/>
      <c r="E64" s="167"/>
      <c r="F64" s="167"/>
      <c r="G64" s="168"/>
      <c r="H64" s="169"/>
      <c r="I64" s="169"/>
      <c r="K64" s="170"/>
    </row>
    <row r="65" spans="1:105" ht="12.75">
      <c r="A65" s="171">
        <v>27</v>
      </c>
      <c r="B65" s="172" t="s">
        <v>134</v>
      </c>
      <c r="C65" s="173" t="s">
        <v>135</v>
      </c>
      <c r="D65" s="174" t="s">
        <v>81</v>
      </c>
      <c r="E65" s="175">
        <f>E66</f>
        <v>0.05</v>
      </c>
      <c r="F65" s="175"/>
      <c r="G65" s="176">
        <f>E65*F65</f>
        <v>0</v>
      </c>
      <c r="K65" s="170"/>
      <c r="AB65" s="146">
        <v>1</v>
      </c>
      <c r="AC65" s="146">
        <v>1</v>
      </c>
      <c r="AD65" s="146">
        <v>1</v>
      </c>
      <c r="BA65" s="146">
        <v>1</v>
      </c>
      <c r="BB65" s="146">
        <f>IF(BA65=1,G65,0)</f>
        <v>0</v>
      </c>
      <c r="BC65" s="146">
        <f>IF(BA65=2,G65,0)</f>
        <v>0</v>
      </c>
      <c r="BD65" s="146">
        <f>IF(BA65=3,G65,0)</f>
        <v>0</v>
      </c>
      <c r="BE65" s="146">
        <f>IF(BA65=4,G65,0)</f>
        <v>0</v>
      </c>
      <c r="BF65" s="146">
        <f>IF(BA65=5,G65,0)</f>
        <v>0</v>
      </c>
      <c r="CB65" s="170">
        <v>1</v>
      </c>
      <c r="CC65" s="170">
        <v>1</v>
      </c>
      <c r="DA65" s="146">
        <v>2.5</v>
      </c>
    </row>
    <row r="66" spans="1:11" ht="12.75">
      <c r="A66" s="177"/>
      <c r="B66" s="178"/>
      <c r="C66" s="248" t="s">
        <v>360</v>
      </c>
      <c r="D66" s="249"/>
      <c r="E66" s="179">
        <v>0.05</v>
      </c>
      <c r="F66" s="180"/>
      <c r="G66" s="181"/>
      <c r="K66" s="170"/>
    </row>
    <row r="67" spans="1:58" ht="12.75">
      <c r="A67" s="182"/>
      <c r="B67" s="183" t="s">
        <v>76</v>
      </c>
      <c r="C67" s="184" t="str">
        <f>CONCATENATE(B64," ",C64)</f>
        <v>63 Podlahy a podlahové konstrukce</v>
      </c>
      <c r="D67" s="185"/>
      <c r="E67" s="186"/>
      <c r="F67" s="187"/>
      <c r="G67" s="188">
        <f>SUM(G64:G66)</f>
        <v>0</v>
      </c>
      <c r="K67" s="170"/>
      <c r="BB67" s="189">
        <f>SUM(BB64:BB66)</f>
        <v>0</v>
      </c>
      <c r="BC67" s="189">
        <f>SUM(BC64:BC66)</f>
        <v>0</v>
      </c>
      <c r="BD67" s="189">
        <f>SUM(BD64:BD66)</f>
        <v>0</v>
      </c>
      <c r="BE67" s="189">
        <f>SUM(BE64:BE66)</f>
        <v>0</v>
      </c>
      <c r="BF67" s="189">
        <f>SUM(BF64:BF66)</f>
        <v>0</v>
      </c>
    </row>
    <row r="68" spans="1:11" ht="12.75">
      <c r="A68" s="163" t="s">
        <v>73</v>
      </c>
      <c r="B68" s="164" t="s">
        <v>136</v>
      </c>
      <c r="C68" s="165" t="s">
        <v>137</v>
      </c>
      <c r="D68" s="166"/>
      <c r="E68" s="167"/>
      <c r="F68" s="167"/>
      <c r="G68" s="168"/>
      <c r="H68" s="169"/>
      <c r="I68" s="169"/>
      <c r="K68" s="170"/>
    </row>
    <row r="69" spans="1:105" ht="22.5">
      <c r="A69" s="171">
        <v>28</v>
      </c>
      <c r="B69" s="172" t="s">
        <v>138</v>
      </c>
      <c r="C69" s="173" t="s">
        <v>139</v>
      </c>
      <c r="D69" s="174" t="s">
        <v>127</v>
      </c>
      <c r="E69" s="175">
        <v>1</v>
      </c>
      <c r="F69" s="175"/>
      <c r="G69" s="176">
        <f>E69*F69</f>
        <v>0</v>
      </c>
      <c r="K69" s="170"/>
      <c r="AB69" s="146">
        <v>1</v>
      </c>
      <c r="AC69" s="146">
        <v>1</v>
      </c>
      <c r="AD69" s="146">
        <v>1</v>
      </c>
      <c r="BA69" s="146">
        <v>1</v>
      </c>
      <c r="BB69" s="146">
        <f>IF(BA69=1,G69,0)</f>
        <v>0</v>
      </c>
      <c r="BC69" s="146">
        <f>IF(BA69=2,G69,0)</f>
        <v>0</v>
      </c>
      <c r="BD69" s="146">
        <f>IF(BA69=3,G69,0)</f>
        <v>0</v>
      </c>
      <c r="BE69" s="146">
        <f>IF(BA69=4,G69,0)</f>
        <v>0</v>
      </c>
      <c r="BF69" s="146">
        <f>IF(BA69=5,G69,0)</f>
        <v>0</v>
      </c>
      <c r="CB69" s="170">
        <v>1</v>
      </c>
      <c r="CC69" s="170">
        <v>1</v>
      </c>
      <c r="DA69" s="146">
        <v>0.06411</v>
      </c>
    </row>
    <row r="70" spans="1:58" ht="12.75">
      <c r="A70" s="182"/>
      <c r="B70" s="183" t="s">
        <v>76</v>
      </c>
      <c r="C70" s="184" t="str">
        <f>CONCATENATE(B68," ",C68)</f>
        <v>64 Výplně otvorů</v>
      </c>
      <c r="D70" s="185"/>
      <c r="E70" s="186"/>
      <c r="F70" s="187"/>
      <c r="G70" s="188">
        <f>SUM(G68:G69)</f>
        <v>0</v>
      </c>
      <c r="K70" s="170"/>
      <c r="BB70" s="189">
        <f>SUM(BB68:BB69)</f>
        <v>0</v>
      </c>
      <c r="BC70" s="189">
        <f>SUM(BC68:BC69)</f>
        <v>0</v>
      </c>
      <c r="BD70" s="189">
        <f>SUM(BD68:BD69)</f>
        <v>0</v>
      </c>
      <c r="BE70" s="189">
        <f>SUM(BE68:BE69)</f>
        <v>0</v>
      </c>
      <c r="BF70" s="189">
        <f>SUM(BF68:BF69)</f>
        <v>0</v>
      </c>
    </row>
    <row r="71" spans="1:11" ht="12.75">
      <c r="A71" s="163" t="s">
        <v>73</v>
      </c>
      <c r="B71" s="164" t="s">
        <v>140</v>
      </c>
      <c r="C71" s="165" t="s">
        <v>141</v>
      </c>
      <c r="D71" s="166"/>
      <c r="E71" s="167"/>
      <c r="F71" s="167"/>
      <c r="G71" s="168"/>
      <c r="H71" s="169"/>
      <c r="I71" s="169"/>
      <c r="K71" s="170"/>
    </row>
    <row r="72" spans="1:105" ht="22.5">
      <c r="A72" s="171">
        <v>29</v>
      </c>
      <c r="B72" s="172" t="s">
        <v>142</v>
      </c>
      <c r="C72" s="173" t="s">
        <v>280</v>
      </c>
      <c r="D72" s="174" t="s">
        <v>105</v>
      </c>
      <c r="E72" s="175">
        <f>E73</f>
        <v>150</v>
      </c>
      <c r="F72" s="175"/>
      <c r="G72" s="176">
        <f>E72*F72</f>
        <v>0</v>
      </c>
      <c r="K72" s="170"/>
      <c r="AB72" s="146">
        <v>12</v>
      </c>
      <c r="AC72" s="146">
        <v>0</v>
      </c>
      <c r="AD72" s="146">
        <v>91</v>
      </c>
      <c r="BA72" s="146">
        <v>1</v>
      </c>
      <c r="BB72" s="146">
        <f>IF(BA72=1,G72,0)</f>
        <v>0</v>
      </c>
      <c r="BC72" s="146">
        <f>IF(BA72=2,G72,0)</f>
        <v>0</v>
      </c>
      <c r="BD72" s="146">
        <f>IF(BA72=3,G72,0)</f>
        <v>0</v>
      </c>
      <c r="BE72" s="146">
        <f>IF(BA72=4,G72,0)</f>
        <v>0</v>
      </c>
      <c r="BF72" s="146">
        <f>IF(BA72=5,G72,0)</f>
        <v>0</v>
      </c>
      <c r="CB72" s="170">
        <v>12</v>
      </c>
      <c r="CC72" s="170">
        <v>0</v>
      </c>
      <c r="DA72" s="146">
        <v>0</v>
      </c>
    </row>
    <row r="73" spans="1:11" ht="12.75">
      <c r="A73" s="177"/>
      <c r="B73" s="178"/>
      <c r="C73" s="248" t="s">
        <v>304</v>
      </c>
      <c r="D73" s="249"/>
      <c r="E73" s="179">
        <v>150</v>
      </c>
      <c r="F73" s="180"/>
      <c r="G73" s="181"/>
      <c r="K73" s="170"/>
    </row>
    <row r="74" spans="1:11" ht="12.75">
      <c r="A74" s="171">
        <v>30</v>
      </c>
      <c r="B74" s="172" t="s">
        <v>373</v>
      </c>
      <c r="C74" s="173" t="s">
        <v>374</v>
      </c>
      <c r="D74" s="174" t="s">
        <v>105</v>
      </c>
      <c r="E74" s="175">
        <v>4</v>
      </c>
      <c r="F74" s="175"/>
      <c r="G74" s="176">
        <f>E74*F74</f>
        <v>0</v>
      </c>
      <c r="K74" s="170"/>
    </row>
    <row r="75" spans="1:58" ht="12.75">
      <c r="A75" s="182"/>
      <c r="B75" s="183" t="s">
        <v>76</v>
      </c>
      <c r="C75" s="184" t="str">
        <f>CONCATENATE(B71," ",C71)</f>
        <v>94 Lešení a stavební výtahy</v>
      </c>
      <c r="D75" s="185"/>
      <c r="E75" s="186"/>
      <c r="F75" s="187"/>
      <c r="G75" s="188">
        <f>SUM(G71:G74)</f>
        <v>0</v>
      </c>
      <c r="K75" s="170"/>
      <c r="BB75" s="189">
        <f>SUM(BB71:BB73)</f>
        <v>0</v>
      </c>
      <c r="BC75" s="189">
        <f>SUM(BC71:BC73)</f>
        <v>0</v>
      </c>
      <c r="BD75" s="189">
        <f>SUM(BD71:BD73)</f>
        <v>0</v>
      </c>
      <c r="BE75" s="189">
        <f>SUM(BE71:BE73)</f>
        <v>0</v>
      </c>
      <c r="BF75" s="189">
        <f>SUM(BF71:BF73)</f>
        <v>0</v>
      </c>
    </row>
    <row r="76" spans="1:11" ht="12.75">
      <c r="A76" s="163" t="s">
        <v>73</v>
      </c>
      <c r="B76" s="164" t="s">
        <v>143</v>
      </c>
      <c r="C76" s="165" t="s">
        <v>144</v>
      </c>
      <c r="D76" s="166"/>
      <c r="E76" s="167"/>
      <c r="F76" s="167"/>
      <c r="G76" s="168"/>
      <c r="H76" s="169"/>
      <c r="I76" s="169"/>
      <c r="K76" s="170"/>
    </row>
    <row r="77" spans="1:105" ht="12.75">
      <c r="A77" s="171">
        <v>31</v>
      </c>
      <c r="B77" s="172" t="s">
        <v>145</v>
      </c>
      <c r="C77" s="173" t="s">
        <v>146</v>
      </c>
      <c r="D77" s="174" t="s">
        <v>147</v>
      </c>
      <c r="E77" s="175">
        <v>1</v>
      </c>
      <c r="F77" s="175"/>
      <c r="G77" s="176">
        <f>E77*F77</f>
        <v>0</v>
      </c>
      <c r="K77" s="170"/>
      <c r="AB77" s="146">
        <v>12</v>
      </c>
      <c r="AC77" s="146">
        <v>0</v>
      </c>
      <c r="AD77" s="146">
        <v>78</v>
      </c>
      <c r="BA77" s="146">
        <v>1</v>
      </c>
      <c r="BB77" s="146">
        <f>IF(BA77=1,G77,0)</f>
        <v>0</v>
      </c>
      <c r="BC77" s="146">
        <f>IF(BA77=2,G77,0)</f>
        <v>0</v>
      </c>
      <c r="BD77" s="146">
        <f>IF(BA77=3,G77,0)</f>
        <v>0</v>
      </c>
      <c r="BE77" s="146">
        <f>IF(BA77=4,G77,0)</f>
        <v>0</v>
      </c>
      <c r="BF77" s="146">
        <f>IF(BA77=5,G77,0)</f>
        <v>0</v>
      </c>
      <c r="CB77" s="170">
        <v>12</v>
      </c>
      <c r="CC77" s="170">
        <v>0</v>
      </c>
      <c r="DA77" s="146">
        <v>0</v>
      </c>
    </row>
    <row r="78" spans="1:58" ht="12.75">
      <c r="A78" s="182"/>
      <c r="B78" s="183" t="s">
        <v>76</v>
      </c>
      <c r="C78" s="184" t="str">
        <f>CONCATENATE(B76," ",C76)</f>
        <v>95 Dokončovací konstrukce na pozemních stavbách</v>
      </c>
      <c r="D78" s="185"/>
      <c r="E78" s="186"/>
      <c r="F78" s="187"/>
      <c r="G78" s="188">
        <f>SUM(G76:G77)</f>
        <v>0</v>
      </c>
      <c r="K78" s="170"/>
      <c r="BB78" s="189">
        <f>SUM(BB76:BB77)</f>
        <v>0</v>
      </c>
      <c r="BC78" s="189">
        <f>SUM(BC76:BC77)</f>
        <v>0</v>
      </c>
      <c r="BD78" s="189">
        <f>SUM(BD76:BD77)</f>
        <v>0</v>
      </c>
      <c r="BE78" s="189">
        <f>SUM(BE76:BE77)</f>
        <v>0</v>
      </c>
      <c r="BF78" s="189">
        <f>SUM(BF76:BF77)</f>
        <v>0</v>
      </c>
    </row>
    <row r="79" spans="1:11" ht="12.75">
      <c r="A79" s="163" t="s">
        <v>73</v>
      </c>
      <c r="B79" s="164" t="s">
        <v>148</v>
      </c>
      <c r="C79" s="165" t="s">
        <v>149</v>
      </c>
      <c r="D79" s="166"/>
      <c r="E79" s="167"/>
      <c r="F79" s="167"/>
      <c r="G79" s="168"/>
      <c r="H79" s="169"/>
      <c r="I79" s="169"/>
      <c r="K79" s="170"/>
    </row>
    <row r="80" spans="1:105" ht="12.75">
      <c r="A80" s="171">
        <v>32</v>
      </c>
      <c r="B80" s="172" t="s">
        <v>150</v>
      </c>
      <c r="C80" s="173" t="s">
        <v>151</v>
      </c>
      <c r="D80" s="174" t="s">
        <v>81</v>
      </c>
      <c r="E80" s="175">
        <f>E81</f>
        <v>0.6</v>
      </c>
      <c r="F80" s="175"/>
      <c r="G80" s="176">
        <f>E80*F80</f>
        <v>0</v>
      </c>
      <c r="K80" s="170"/>
      <c r="AB80" s="146">
        <v>1</v>
      </c>
      <c r="AC80" s="146">
        <v>1</v>
      </c>
      <c r="AD80" s="146">
        <v>1</v>
      </c>
      <c r="BA80" s="146">
        <v>1</v>
      </c>
      <c r="BB80" s="146">
        <f>IF(BA80=1,G80,0)</f>
        <v>0</v>
      </c>
      <c r="BC80" s="146">
        <f>IF(BA80=2,G80,0)</f>
        <v>0</v>
      </c>
      <c r="BD80" s="146">
        <f>IF(BA80=3,G80,0)</f>
        <v>0</v>
      </c>
      <c r="BE80" s="146">
        <f>IF(BA80=4,G80,0)</f>
        <v>0</v>
      </c>
      <c r="BF80" s="146">
        <f>IF(BA80=5,G80,0)</f>
        <v>0</v>
      </c>
      <c r="CB80" s="170">
        <v>1</v>
      </c>
      <c r="CC80" s="170">
        <v>1</v>
      </c>
      <c r="DA80" s="146">
        <v>0.00666</v>
      </c>
    </row>
    <row r="81" spans="1:11" ht="12.75">
      <c r="A81" s="177"/>
      <c r="B81" s="178"/>
      <c r="C81" s="248" t="s">
        <v>319</v>
      </c>
      <c r="D81" s="249"/>
      <c r="E81" s="179">
        <v>0.6</v>
      </c>
      <c r="F81" s="180"/>
      <c r="G81" s="181"/>
      <c r="K81" s="170"/>
    </row>
    <row r="82" spans="1:105" ht="12.75">
      <c r="A82" s="171">
        <v>33</v>
      </c>
      <c r="B82" s="172" t="s">
        <v>152</v>
      </c>
      <c r="C82" s="173" t="s">
        <v>153</v>
      </c>
      <c r="D82" s="174" t="s">
        <v>81</v>
      </c>
      <c r="E82" s="175">
        <f>E83</f>
        <v>0.4</v>
      </c>
      <c r="F82" s="175"/>
      <c r="G82" s="176">
        <f>E82*F82</f>
        <v>0</v>
      </c>
      <c r="K82" s="170"/>
      <c r="AB82" s="146">
        <v>1</v>
      </c>
      <c r="AC82" s="146">
        <v>1</v>
      </c>
      <c r="AD82" s="146">
        <v>1</v>
      </c>
      <c r="BA82" s="146">
        <v>1</v>
      </c>
      <c r="BB82" s="146">
        <f>IF(BA82=1,G82,0)</f>
        <v>0</v>
      </c>
      <c r="BC82" s="146">
        <f>IF(BA82=2,G82,0)</f>
        <v>0</v>
      </c>
      <c r="BD82" s="146">
        <f>IF(BA82=3,G82,0)</f>
        <v>0</v>
      </c>
      <c r="BE82" s="146">
        <f>IF(BA82=4,G82,0)</f>
        <v>0</v>
      </c>
      <c r="BF82" s="146">
        <f>IF(BA82=5,G82,0)</f>
        <v>0</v>
      </c>
      <c r="CB82" s="170">
        <v>1</v>
      </c>
      <c r="CC82" s="170">
        <v>1</v>
      </c>
      <c r="DA82" s="146">
        <v>0</v>
      </c>
    </row>
    <row r="83" spans="1:11" ht="12.75">
      <c r="A83" s="177"/>
      <c r="B83" s="178"/>
      <c r="C83" s="248" t="s">
        <v>316</v>
      </c>
      <c r="D83" s="249"/>
      <c r="E83" s="179">
        <v>0.4</v>
      </c>
      <c r="F83" s="180"/>
      <c r="G83" s="181"/>
      <c r="K83" s="170"/>
    </row>
    <row r="84" spans="1:105" ht="12.75">
      <c r="A84" s="171">
        <v>34</v>
      </c>
      <c r="B84" s="172" t="s">
        <v>154</v>
      </c>
      <c r="C84" s="173" t="s">
        <v>155</v>
      </c>
      <c r="D84" s="174" t="s">
        <v>105</v>
      </c>
      <c r="E84" s="175">
        <f>E85</f>
        <v>5.76</v>
      </c>
      <c r="F84" s="175"/>
      <c r="G84" s="176">
        <f>E84*F84</f>
        <v>0</v>
      </c>
      <c r="K84" s="170"/>
      <c r="AB84" s="146">
        <v>1</v>
      </c>
      <c r="AC84" s="146">
        <v>1</v>
      </c>
      <c r="AD84" s="146">
        <v>1</v>
      </c>
      <c r="BA84" s="146">
        <v>1</v>
      </c>
      <c r="BB84" s="146">
        <f>IF(BA84=1,G84,0)</f>
        <v>0</v>
      </c>
      <c r="BC84" s="146">
        <f>IF(BA84=2,G84,0)</f>
        <v>0</v>
      </c>
      <c r="BD84" s="146">
        <f>IF(BA84=3,G84,0)</f>
        <v>0</v>
      </c>
      <c r="BE84" s="146">
        <f>IF(BA84=4,G84,0)</f>
        <v>0</v>
      </c>
      <c r="BF84" s="146">
        <f>IF(BA84=5,G84,0)</f>
        <v>0</v>
      </c>
      <c r="CB84" s="170">
        <v>1</v>
      </c>
      <c r="CC84" s="170">
        <v>1</v>
      </c>
      <c r="DA84" s="146">
        <v>0</v>
      </c>
    </row>
    <row r="85" spans="1:11" ht="12.75">
      <c r="A85" s="177"/>
      <c r="B85" s="178"/>
      <c r="C85" s="248" t="s">
        <v>317</v>
      </c>
      <c r="D85" s="249"/>
      <c r="E85" s="179">
        <v>5.76</v>
      </c>
      <c r="F85" s="180"/>
      <c r="G85" s="181"/>
      <c r="K85" s="170"/>
    </row>
    <row r="86" spans="1:58" ht="12.75">
      <c r="A86" s="182"/>
      <c r="B86" s="183" t="s">
        <v>76</v>
      </c>
      <c r="C86" s="184" t="str">
        <f>CONCATENATE(B79," ",C79)</f>
        <v>96 Bourání konstrukcí</v>
      </c>
      <c r="D86" s="185"/>
      <c r="E86" s="186"/>
      <c r="F86" s="187"/>
      <c r="G86" s="188">
        <f>SUM(G79:G85)</f>
        <v>0</v>
      </c>
      <c r="K86" s="170"/>
      <c r="BB86" s="189">
        <f>SUM(BB79:BB85)</f>
        <v>0</v>
      </c>
      <c r="BC86" s="189">
        <f>SUM(BC79:BC85)</f>
        <v>0</v>
      </c>
      <c r="BD86" s="189">
        <f>SUM(BD79:BD85)</f>
        <v>0</v>
      </c>
      <c r="BE86" s="189">
        <f>SUM(BE79:BE85)</f>
        <v>0</v>
      </c>
      <c r="BF86" s="189">
        <f>SUM(BF79:BF85)</f>
        <v>0</v>
      </c>
    </row>
    <row r="87" spans="1:11" ht="12.75">
      <c r="A87" s="163" t="s">
        <v>73</v>
      </c>
      <c r="B87" s="164" t="s">
        <v>156</v>
      </c>
      <c r="C87" s="165" t="s">
        <v>157</v>
      </c>
      <c r="D87" s="166"/>
      <c r="E87" s="167"/>
      <c r="F87" s="167"/>
      <c r="G87" s="168"/>
      <c r="H87" s="169"/>
      <c r="I87" s="169"/>
      <c r="K87" s="170"/>
    </row>
    <row r="88" spans="1:105" ht="12.75">
      <c r="A88" s="171">
        <v>35</v>
      </c>
      <c r="B88" s="172" t="s">
        <v>158</v>
      </c>
      <c r="C88" s="173" t="s">
        <v>159</v>
      </c>
      <c r="D88" s="174" t="s">
        <v>81</v>
      </c>
      <c r="E88" s="175">
        <f>E89+E90</f>
        <v>2</v>
      </c>
      <c r="F88" s="175"/>
      <c r="G88" s="176">
        <f>E88*F88</f>
        <v>0</v>
      </c>
      <c r="K88" s="170"/>
      <c r="AB88" s="146">
        <v>1</v>
      </c>
      <c r="AC88" s="146">
        <v>1</v>
      </c>
      <c r="AD88" s="146">
        <v>1</v>
      </c>
      <c r="BA88" s="146">
        <v>1</v>
      </c>
      <c r="BB88" s="146">
        <f>IF(BA88=1,G88,0)</f>
        <v>0</v>
      </c>
      <c r="BC88" s="146">
        <f>IF(BA88=2,G88,0)</f>
        <v>0</v>
      </c>
      <c r="BD88" s="146">
        <f>IF(BA88=3,G88,0)</f>
        <v>0</v>
      </c>
      <c r="BE88" s="146">
        <f>IF(BA88=4,G88,0)</f>
        <v>0</v>
      </c>
      <c r="BF88" s="146">
        <f>IF(BA88=5,G88,0)</f>
        <v>0</v>
      </c>
      <c r="CB88" s="170">
        <v>1</v>
      </c>
      <c r="CC88" s="170">
        <v>1</v>
      </c>
      <c r="DA88" s="146">
        <v>0.00182</v>
      </c>
    </row>
    <row r="89" spans="1:11" ht="12.75">
      <c r="A89" s="177"/>
      <c r="B89" s="178"/>
      <c r="C89" s="248" t="s">
        <v>314</v>
      </c>
      <c r="D89" s="249"/>
      <c r="E89" s="179">
        <v>1.1</v>
      </c>
      <c r="F89" s="180"/>
      <c r="G89" s="181"/>
      <c r="K89" s="170"/>
    </row>
    <row r="90" spans="1:11" ht="12.75">
      <c r="A90" s="177"/>
      <c r="B90" s="178"/>
      <c r="C90" s="205" t="s">
        <v>318</v>
      </c>
      <c r="D90" s="206"/>
      <c r="E90" s="207">
        <v>0.9</v>
      </c>
      <c r="F90" s="180"/>
      <c r="G90" s="181"/>
      <c r="K90" s="170"/>
    </row>
    <row r="91" spans="1:105" ht="12.75">
      <c r="A91" s="171">
        <v>36</v>
      </c>
      <c r="B91" s="172" t="s">
        <v>160</v>
      </c>
      <c r="C91" s="173" t="s">
        <v>313</v>
      </c>
      <c r="D91" s="174" t="s">
        <v>81</v>
      </c>
      <c r="E91" s="175">
        <f>E92</f>
        <v>1.3</v>
      </c>
      <c r="F91" s="175"/>
      <c r="G91" s="176">
        <f>E91*F91</f>
        <v>0</v>
      </c>
      <c r="K91" s="170"/>
      <c r="AB91" s="146">
        <v>1</v>
      </c>
      <c r="AC91" s="146">
        <v>1</v>
      </c>
      <c r="AD91" s="146">
        <v>1</v>
      </c>
      <c r="BA91" s="146">
        <v>1</v>
      </c>
      <c r="BB91" s="146">
        <f>IF(BA91=1,G91,0)</f>
        <v>0</v>
      </c>
      <c r="BC91" s="146">
        <f>IF(BA91=2,G91,0)</f>
        <v>0</v>
      </c>
      <c r="BD91" s="146">
        <f>IF(BA91=3,G91,0)</f>
        <v>0</v>
      </c>
      <c r="BE91" s="146">
        <f>IF(BA91=4,G91,0)</f>
        <v>0</v>
      </c>
      <c r="BF91" s="146">
        <f>IF(BA91=5,G91,0)</f>
        <v>0</v>
      </c>
      <c r="CB91" s="170">
        <v>1</v>
      </c>
      <c r="CC91" s="170">
        <v>1</v>
      </c>
      <c r="DA91" s="146">
        <v>0</v>
      </c>
    </row>
    <row r="92" spans="1:11" ht="12.75">
      <c r="A92" s="177"/>
      <c r="B92" s="178"/>
      <c r="C92" s="248" t="s">
        <v>315</v>
      </c>
      <c r="D92" s="249"/>
      <c r="E92" s="179">
        <v>1.3</v>
      </c>
      <c r="F92" s="180"/>
      <c r="G92" s="181"/>
      <c r="K92" s="170"/>
    </row>
    <row r="93" spans="1:105" ht="12.75">
      <c r="A93" s="171">
        <v>37</v>
      </c>
      <c r="B93" s="172" t="s">
        <v>161</v>
      </c>
      <c r="C93" s="173" t="s">
        <v>162</v>
      </c>
      <c r="D93" s="174" t="s">
        <v>127</v>
      </c>
      <c r="E93" s="175">
        <v>12</v>
      </c>
      <c r="F93" s="175"/>
      <c r="G93" s="176">
        <f>E93*F93</f>
        <v>0</v>
      </c>
      <c r="K93" s="170"/>
      <c r="AB93" s="146">
        <v>1</v>
      </c>
      <c r="AC93" s="146">
        <v>1</v>
      </c>
      <c r="AD93" s="146">
        <v>1</v>
      </c>
      <c r="BA93" s="146">
        <v>1</v>
      </c>
      <c r="BB93" s="146">
        <f>IF(BA93=1,G93,0)</f>
        <v>0</v>
      </c>
      <c r="BC93" s="146">
        <f>IF(BA93=2,G93,0)</f>
        <v>0</v>
      </c>
      <c r="BD93" s="146">
        <f>IF(BA93=3,G93,0)</f>
        <v>0</v>
      </c>
      <c r="BE93" s="146">
        <f>IF(BA93=4,G93,0)</f>
        <v>0</v>
      </c>
      <c r="BF93" s="146">
        <f>IF(BA93=5,G93,0)</f>
        <v>0</v>
      </c>
      <c r="CB93" s="170">
        <v>1</v>
      </c>
      <c r="CC93" s="170">
        <v>1</v>
      </c>
      <c r="DA93" s="146">
        <v>0.00049</v>
      </c>
    </row>
    <row r="94" spans="1:105" ht="12.75">
      <c r="A94" s="171">
        <v>38</v>
      </c>
      <c r="B94" s="172" t="s">
        <v>163</v>
      </c>
      <c r="C94" s="173" t="s">
        <v>320</v>
      </c>
      <c r="D94" s="174" t="s">
        <v>81</v>
      </c>
      <c r="E94" s="175">
        <f>E95+E96</f>
        <v>1.4</v>
      </c>
      <c r="F94" s="175"/>
      <c r="G94" s="176">
        <f>E94*F94</f>
        <v>0</v>
      </c>
      <c r="K94" s="170"/>
      <c r="AB94" s="146">
        <v>1</v>
      </c>
      <c r="AC94" s="146">
        <v>1</v>
      </c>
      <c r="AD94" s="146">
        <v>1</v>
      </c>
      <c r="BA94" s="146">
        <v>1</v>
      </c>
      <c r="BB94" s="146">
        <f>IF(BA94=1,G94,0)</f>
        <v>0</v>
      </c>
      <c r="BC94" s="146">
        <f>IF(BA94=2,G94,0)</f>
        <v>0</v>
      </c>
      <c r="BD94" s="146">
        <f>IF(BA94=3,G94,0)</f>
        <v>0</v>
      </c>
      <c r="BE94" s="146">
        <f>IF(BA94=4,G94,0)</f>
        <v>0</v>
      </c>
      <c r="BF94" s="146">
        <f>IF(BA94=5,G94,0)</f>
        <v>0</v>
      </c>
      <c r="CB94" s="170">
        <v>1</v>
      </c>
      <c r="CC94" s="170">
        <v>1</v>
      </c>
      <c r="DA94" s="146">
        <v>0</v>
      </c>
    </row>
    <row r="95" spans="1:11" ht="12.75">
      <c r="A95" s="177"/>
      <c r="B95" s="178"/>
      <c r="C95" s="248" t="s">
        <v>321</v>
      </c>
      <c r="D95" s="249"/>
      <c r="E95" s="179">
        <v>1.2</v>
      </c>
      <c r="F95" s="180"/>
      <c r="G95" s="181"/>
      <c r="K95" s="170"/>
    </row>
    <row r="96" spans="1:11" ht="12.75">
      <c r="A96" s="177"/>
      <c r="B96" s="178"/>
      <c r="C96" s="248" t="s">
        <v>359</v>
      </c>
      <c r="D96" s="249"/>
      <c r="E96" s="179">
        <v>0.2</v>
      </c>
      <c r="F96" s="225"/>
      <c r="G96" s="181"/>
      <c r="K96" s="170"/>
    </row>
    <row r="97" spans="1:58" ht="12.75">
      <c r="A97" s="182"/>
      <c r="B97" s="183" t="s">
        <v>76</v>
      </c>
      <c r="C97" s="184" t="str">
        <f>CONCATENATE(B87," ",C87)</f>
        <v>97 Prorážení otvorů</v>
      </c>
      <c r="D97" s="185"/>
      <c r="E97" s="186"/>
      <c r="F97" s="187"/>
      <c r="G97" s="188">
        <f>SUM(G87:G95)</f>
        <v>0</v>
      </c>
      <c r="K97" s="170"/>
      <c r="BB97" s="189">
        <f>SUM(BB87:BB95)</f>
        <v>0</v>
      </c>
      <c r="BC97" s="189">
        <f>SUM(BC87:BC95)</f>
        <v>0</v>
      </c>
      <c r="BD97" s="189">
        <f>SUM(BD87:BD95)</f>
        <v>0</v>
      </c>
      <c r="BE97" s="189">
        <f>SUM(BE87:BE95)</f>
        <v>0</v>
      </c>
      <c r="BF97" s="189">
        <f>SUM(BF87:BF95)</f>
        <v>0</v>
      </c>
    </row>
    <row r="98" spans="1:11" ht="12.75">
      <c r="A98" s="163" t="s">
        <v>73</v>
      </c>
      <c r="B98" s="164" t="s">
        <v>165</v>
      </c>
      <c r="C98" s="165" t="s">
        <v>166</v>
      </c>
      <c r="D98" s="166"/>
      <c r="E98" s="167"/>
      <c r="F98" s="167"/>
      <c r="G98" s="168"/>
      <c r="H98" s="169"/>
      <c r="I98" s="169"/>
      <c r="K98" s="170"/>
    </row>
    <row r="99" spans="1:105" ht="12.75">
      <c r="A99" s="171">
        <v>39</v>
      </c>
      <c r="B99" s="172" t="s">
        <v>167</v>
      </c>
      <c r="C99" s="173" t="s">
        <v>168</v>
      </c>
      <c r="D99" s="174" t="s">
        <v>103</v>
      </c>
      <c r="E99" s="175">
        <v>5.92</v>
      </c>
      <c r="F99" s="175"/>
      <c r="G99" s="176">
        <f>E99*F99</f>
        <v>0</v>
      </c>
      <c r="K99" s="170"/>
      <c r="AB99" s="146">
        <v>7</v>
      </c>
      <c r="AC99" s="146">
        <v>1</v>
      </c>
      <c r="AD99" s="146">
        <v>2</v>
      </c>
      <c r="BA99" s="146">
        <v>1</v>
      </c>
      <c r="BB99" s="146">
        <f>IF(BA99=1,G99,0)</f>
        <v>0</v>
      </c>
      <c r="BC99" s="146">
        <f>IF(BA99=2,G99,0)</f>
        <v>0</v>
      </c>
      <c r="BD99" s="146">
        <f>IF(BA99=3,G99,0)</f>
        <v>0</v>
      </c>
      <c r="BE99" s="146">
        <f>IF(BA99=4,G99,0)</f>
        <v>0</v>
      </c>
      <c r="BF99" s="146">
        <f>IF(BA99=5,G99,0)</f>
        <v>0</v>
      </c>
      <c r="CB99" s="170">
        <v>7</v>
      </c>
      <c r="CC99" s="170">
        <v>1</v>
      </c>
      <c r="DA99" s="146">
        <v>0</v>
      </c>
    </row>
    <row r="100" spans="1:58" ht="12.75">
      <c r="A100" s="182"/>
      <c r="B100" s="183" t="s">
        <v>76</v>
      </c>
      <c r="C100" s="184" t="str">
        <f>CONCATENATE(B98," ",C98)</f>
        <v>99 Staveništní přesun hmot</v>
      </c>
      <c r="D100" s="185"/>
      <c r="E100" s="186"/>
      <c r="F100" s="187"/>
      <c r="G100" s="188">
        <f>SUM(G98:G99)</f>
        <v>0</v>
      </c>
      <c r="K100" s="170"/>
      <c r="BB100" s="189">
        <f>SUM(BB98:BB99)</f>
        <v>0</v>
      </c>
      <c r="BC100" s="189">
        <f>SUM(BC98:BC99)</f>
        <v>0</v>
      </c>
      <c r="BD100" s="189">
        <f>SUM(BD98:BD99)</f>
        <v>0</v>
      </c>
      <c r="BE100" s="189">
        <f>SUM(BE98:BE99)</f>
        <v>0</v>
      </c>
      <c r="BF100" s="189">
        <f>SUM(BF98:BF99)</f>
        <v>0</v>
      </c>
    </row>
    <row r="101" spans="1:11" ht="12.75">
      <c r="A101" s="163" t="s">
        <v>73</v>
      </c>
      <c r="B101" s="164" t="s">
        <v>169</v>
      </c>
      <c r="C101" s="165" t="s">
        <v>170</v>
      </c>
      <c r="D101" s="166"/>
      <c r="E101" s="167"/>
      <c r="F101" s="167"/>
      <c r="G101" s="168"/>
      <c r="H101" s="169"/>
      <c r="I101" s="169"/>
      <c r="K101" s="170"/>
    </row>
    <row r="102" spans="1:105" ht="22.5">
      <c r="A102" s="171">
        <v>40</v>
      </c>
      <c r="B102" s="172" t="s">
        <v>171</v>
      </c>
      <c r="C102" s="173" t="s">
        <v>172</v>
      </c>
      <c r="D102" s="174" t="s">
        <v>105</v>
      </c>
      <c r="E102" s="175">
        <f>E103</f>
        <v>2.15</v>
      </c>
      <c r="F102" s="175"/>
      <c r="G102" s="176">
        <f>E102*F102</f>
        <v>0</v>
      </c>
      <c r="K102" s="170"/>
      <c r="AB102" s="146">
        <v>2</v>
      </c>
      <c r="AC102" s="146">
        <v>7</v>
      </c>
      <c r="AD102" s="146">
        <v>7</v>
      </c>
      <c r="BA102" s="146">
        <v>2</v>
      </c>
      <c r="BB102" s="146">
        <f>IF(BA102=1,G102,0)</f>
        <v>0</v>
      </c>
      <c r="BC102" s="146">
        <f>IF(BA102=2,G102,0)</f>
        <v>0</v>
      </c>
      <c r="BD102" s="146">
        <f>IF(BA102=3,G102,0)</f>
        <v>0</v>
      </c>
      <c r="BE102" s="146">
        <f>IF(BA102=4,G102,0)</f>
        <v>0</v>
      </c>
      <c r="BF102" s="146">
        <f>IF(BA102=5,G102,0)</f>
        <v>0</v>
      </c>
      <c r="CB102" s="170">
        <v>2</v>
      </c>
      <c r="CC102" s="170">
        <v>7</v>
      </c>
      <c r="DA102" s="146">
        <v>0.0073</v>
      </c>
    </row>
    <row r="103" spans="1:11" ht="12.75">
      <c r="A103" s="177"/>
      <c r="B103" s="178"/>
      <c r="C103" s="248" t="s">
        <v>322</v>
      </c>
      <c r="D103" s="249"/>
      <c r="E103" s="179">
        <v>2.15</v>
      </c>
      <c r="F103" s="180"/>
      <c r="G103" s="181"/>
      <c r="K103" s="170"/>
    </row>
    <row r="104" spans="1:58" ht="12.75">
      <c r="A104" s="182"/>
      <c r="B104" s="183" t="s">
        <v>76</v>
      </c>
      <c r="C104" s="184" t="str">
        <f>CONCATENATE(B101," ",C101)</f>
        <v>711 Izolace proti vodě</v>
      </c>
      <c r="D104" s="185"/>
      <c r="E104" s="186"/>
      <c r="F104" s="187"/>
      <c r="G104" s="188">
        <f>SUM(G101:G103)</f>
        <v>0</v>
      </c>
      <c r="K104" s="170"/>
      <c r="BB104" s="189">
        <f>SUM(BB101:BB103)</f>
        <v>0</v>
      </c>
      <c r="BC104" s="189">
        <f>SUM(BC101:BC103)</f>
        <v>0</v>
      </c>
      <c r="BD104" s="189">
        <f>SUM(BD101:BD103)</f>
        <v>0</v>
      </c>
      <c r="BE104" s="189">
        <f>SUM(BE101:BE103)</f>
        <v>0</v>
      </c>
      <c r="BF104" s="189">
        <f>SUM(BF101:BF103)</f>
        <v>0</v>
      </c>
    </row>
    <row r="105" spans="1:11" ht="12.75">
      <c r="A105" s="163" t="s">
        <v>73</v>
      </c>
      <c r="B105" s="164" t="s">
        <v>173</v>
      </c>
      <c r="C105" s="165" t="s">
        <v>174</v>
      </c>
      <c r="D105" s="166"/>
      <c r="E105" s="167"/>
      <c r="F105" s="167"/>
      <c r="G105" s="168"/>
      <c r="H105" s="169"/>
      <c r="I105" s="169"/>
      <c r="K105" s="170"/>
    </row>
    <row r="106" spans="1:105" ht="12.75">
      <c r="A106" s="171">
        <v>41</v>
      </c>
      <c r="B106" s="172" t="s">
        <v>175</v>
      </c>
      <c r="C106" s="173" t="s">
        <v>327</v>
      </c>
      <c r="D106" s="174" t="s">
        <v>105</v>
      </c>
      <c r="E106" s="175">
        <f>E107</f>
        <v>4</v>
      </c>
      <c r="F106" s="175"/>
      <c r="G106" s="176">
        <f>E106*F106</f>
        <v>0</v>
      </c>
      <c r="J106" s="213"/>
      <c r="K106" s="170"/>
      <c r="AB106" s="146">
        <v>12</v>
      </c>
      <c r="AC106" s="146">
        <v>0</v>
      </c>
      <c r="AD106" s="146">
        <v>87</v>
      </c>
      <c r="BA106" s="146">
        <v>2</v>
      </c>
      <c r="BB106" s="146">
        <f>IF(BA106=1,G106,0)</f>
        <v>0</v>
      </c>
      <c r="BC106" s="146">
        <f>IF(BA106=2,G106,0)</f>
        <v>0</v>
      </c>
      <c r="BD106" s="146">
        <f>IF(BA106=3,G106,0)</f>
        <v>0</v>
      </c>
      <c r="BE106" s="146">
        <f>IF(BA106=4,G106,0)</f>
        <v>0</v>
      </c>
      <c r="BF106" s="146">
        <f>IF(BA106=5,G106,0)</f>
        <v>0</v>
      </c>
      <c r="CB106" s="170">
        <v>12</v>
      </c>
      <c r="CC106" s="170">
        <v>0</v>
      </c>
      <c r="DA106" s="146">
        <v>0</v>
      </c>
    </row>
    <row r="107" spans="1:11" ht="12.75">
      <c r="A107" s="177"/>
      <c r="B107" s="178"/>
      <c r="C107" s="248" t="s">
        <v>326</v>
      </c>
      <c r="D107" s="249"/>
      <c r="E107" s="179">
        <v>4</v>
      </c>
      <c r="F107" s="180"/>
      <c r="G107" s="181"/>
      <c r="K107" s="170"/>
    </row>
    <row r="108" spans="1:105" ht="12.75">
      <c r="A108" s="171">
        <v>42</v>
      </c>
      <c r="B108" s="172" t="s">
        <v>328</v>
      </c>
      <c r="C108" s="173" t="s">
        <v>329</v>
      </c>
      <c r="D108" s="174" t="s">
        <v>105</v>
      </c>
      <c r="E108" s="175">
        <f>E109</f>
        <v>12.25</v>
      </c>
      <c r="F108" s="175"/>
      <c r="G108" s="176">
        <f>E108*F108</f>
        <v>0</v>
      </c>
      <c r="J108" s="213"/>
      <c r="K108" s="170"/>
      <c r="AB108" s="146">
        <v>3</v>
      </c>
      <c r="AC108" s="146">
        <v>7</v>
      </c>
      <c r="AD108" s="146">
        <v>63151412</v>
      </c>
      <c r="BA108" s="146">
        <v>2</v>
      </c>
      <c r="BB108" s="146">
        <f>IF(BA108=1,G108,0)</f>
        <v>0</v>
      </c>
      <c r="BC108" s="146">
        <f>IF(BA108=2,G108,0)</f>
        <v>0</v>
      </c>
      <c r="BD108" s="146">
        <f>IF(BA108=3,G108,0)</f>
        <v>0</v>
      </c>
      <c r="BE108" s="146">
        <f>IF(BA108=4,G108,0)</f>
        <v>0</v>
      </c>
      <c r="BF108" s="146">
        <f>IF(BA108=5,G108,0)</f>
        <v>0</v>
      </c>
      <c r="CB108" s="170">
        <v>3</v>
      </c>
      <c r="CC108" s="170">
        <v>7</v>
      </c>
      <c r="DA108" s="146">
        <v>0.0064</v>
      </c>
    </row>
    <row r="109" spans="1:11" ht="12.75">
      <c r="A109" s="177"/>
      <c r="B109" s="178"/>
      <c r="C109" s="248" t="s">
        <v>330</v>
      </c>
      <c r="D109" s="249"/>
      <c r="E109" s="179">
        <v>12.25</v>
      </c>
      <c r="F109" s="180"/>
      <c r="G109" s="181"/>
      <c r="K109" s="170"/>
    </row>
    <row r="110" spans="1:58" ht="12.75">
      <c r="A110" s="182"/>
      <c r="B110" s="183" t="s">
        <v>76</v>
      </c>
      <c r="C110" s="184" t="str">
        <f>CONCATENATE(B105," ",C105)</f>
        <v>713 Izolace tepelné</v>
      </c>
      <c r="D110" s="185"/>
      <c r="E110" s="186"/>
      <c r="F110" s="187"/>
      <c r="G110" s="188">
        <f>SUM(G105:G109)</f>
        <v>0</v>
      </c>
      <c r="K110" s="170"/>
      <c r="BB110" s="189">
        <f>SUM(BB105:BB109)</f>
        <v>0</v>
      </c>
      <c r="BC110" s="189">
        <f>SUM(BC105:BC109)</f>
        <v>0</v>
      </c>
      <c r="BD110" s="189">
        <f>SUM(BD105:BD109)</f>
        <v>0</v>
      </c>
      <c r="BE110" s="189">
        <f>SUM(BE105:BE109)</f>
        <v>0</v>
      </c>
      <c r="BF110" s="189">
        <f>SUM(BF105:BF109)</f>
        <v>0</v>
      </c>
    </row>
    <row r="111" spans="1:11" ht="12.75">
      <c r="A111" s="163" t="s">
        <v>73</v>
      </c>
      <c r="B111" s="164" t="s">
        <v>176</v>
      </c>
      <c r="C111" s="165" t="s">
        <v>177</v>
      </c>
      <c r="D111" s="166"/>
      <c r="E111" s="167"/>
      <c r="F111" s="167"/>
      <c r="G111" s="168"/>
      <c r="H111" s="169"/>
      <c r="I111" s="169"/>
      <c r="K111" s="170"/>
    </row>
    <row r="112" spans="1:105" ht="12.75">
      <c r="A112" s="171">
        <v>43</v>
      </c>
      <c r="B112" s="172" t="s">
        <v>178</v>
      </c>
      <c r="C112" s="173" t="s">
        <v>179</v>
      </c>
      <c r="D112" s="174" t="s">
        <v>105</v>
      </c>
      <c r="E112" s="175">
        <f>E113</f>
        <v>8</v>
      </c>
      <c r="F112" s="175"/>
      <c r="G112" s="176">
        <f>E112*F112</f>
        <v>0</v>
      </c>
      <c r="J112" s="213"/>
      <c r="K112" s="170"/>
      <c r="AB112" s="146">
        <v>1</v>
      </c>
      <c r="AC112" s="146">
        <v>7</v>
      </c>
      <c r="AD112" s="146">
        <v>7</v>
      </c>
      <c r="BA112" s="146">
        <v>2</v>
      </c>
      <c r="BB112" s="146">
        <f>IF(BA112=1,G112,0)</f>
        <v>0</v>
      </c>
      <c r="BC112" s="146">
        <f>IF(BA112=2,G112,0)</f>
        <v>0</v>
      </c>
      <c r="BD112" s="146">
        <f>IF(BA112=3,G112,0)</f>
        <v>0</v>
      </c>
      <c r="BE112" s="146">
        <f>IF(BA112=4,G112,0)</f>
        <v>0</v>
      </c>
      <c r="BF112" s="146">
        <f>IF(BA112=5,G112,0)</f>
        <v>0</v>
      </c>
      <c r="CB112" s="170">
        <v>1</v>
      </c>
      <c r="CC112" s="170">
        <v>7</v>
      </c>
      <c r="DA112" s="146">
        <v>0</v>
      </c>
    </row>
    <row r="113" spans="1:11" ht="12.75">
      <c r="A113" s="177"/>
      <c r="B113" s="178"/>
      <c r="C113" s="248" t="s">
        <v>331</v>
      </c>
      <c r="D113" s="249"/>
      <c r="E113" s="179">
        <v>8</v>
      </c>
      <c r="F113" s="180"/>
      <c r="G113" s="181"/>
      <c r="K113" s="170"/>
    </row>
    <row r="114" spans="1:105" ht="12.75">
      <c r="A114" s="171">
        <v>44</v>
      </c>
      <c r="B114" s="172" t="s">
        <v>180</v>
      </c>
      <c r="C114" s="173" t="s">
        <v>181</v>
      </c>
      <c r="D114" s="174" t="s">
        <v>81</v>
      </c>
      <c r="E114" s="175">
        <f>E115</f>
        <v>0.15</v>
      </c>
      <c r="F114" s="175"/>
      <c r="G114" s="176">
        <f>E114*F114</f>
        <v>0</v>
      </c>
      <c r="J114" s="213"/>
      <c r="K114" s="170"/>
      <c r="AB114" s="146">
        <v>1</v>
      </c>
      <c r="AC114" s="146">
        <v>7</v>
      </c>
      <c r="AD114" s="146">
        <v>7</v>
      </c>
      <c r="BA114" s="146">
        <v>2</v>
      </c>
      <c r="BB114" s="146">
        <f>IF(BA114=1,G114,0)</f>
        <v>0</v>
      </c>
      <c r="BC114" s="146">
        <f>IF(BA114=2,G114,0)</f>
        <v>0</v>
      </c>
      <c r="BD114" s="146">
        <f>IF(BA114=3,G114,0)</f>
        <v>0</v>
      </c>
      <c r="BE114" s="146">
        <f>IF(BA114=4,G114,0)</f>
        <v>0</v>
      </c>
      <c r="BF114" s="146">
        <f>IF(BA114=5,G114,0)</f>
        <v>0</v>
      </c>
      <c r="CB114" s="170">
        <v>1</v>
      </c>
      <c r="CC114" s="170">
        <v>7</v>
      </c>
      <c r="DA114" s="146">
        <v>0.02357</v>
      </c>
    </row>
    <row r="115" spans="1:11" ht="12.75">
      <c r="A115" s="177"/>
      <c r="B115" s="178"/>
      <c r="C115" s="248" t="s">
        <v>332</v>
      </c>
      <c r="D115" s="249"/>
      <c r="E115" s="179">
        <v>0.15</v>
      </c>
      <c r="F115" s="180"/>
      <c r="G115" s="181"/>
      <c r="K115" s="170"/>
    </row>
    <row r="116" spans="1:105" ht="45">
      <c r="A116" s="171">
        <v>45</v>
      </c>
      <c r="B116" s="172" t="s">
        <v>182</v>
      </c>
      <c r="C116" s="173" t="s">
        <v>375</v>
      </c>
      <c r="D116" s="174" t="s">
        <v>147</v>
      </c>
      <c r="E116" s="175">
        <v>1</v>
      </c>
      <c r="F116" s="175"/>
      <c r="G116" s="176">
        <f>E116*F116</f>
        <v>0</v>
      </c>
      <c r="K116" s="170"/>
      <c r="AB116" s="146">
        <v>12</v>
      </c>
      <c r="AC116" s="146">
        <v>0</v>
      </c>
      <c r="AD116" s="146">
        <v>47</v>
      </c>
      <c r="BA116" s="146">
        <v>2</v>
      </c>
      <c r="BB116" s="146">
        <f>IF(BA116=1,G116,0)</f>
        <v>0</v>
      </c>
      <c r="BC116" s="146">
        <f>IF(BA116=2,G116,0)</f>
        <v>0</v>
      </c>
      <c r="BD116" s="146">
        <f>IF(BA116=3,G116,0)</f>
        <v>0</v>
      </c>
      <c r="BE116" s="146">
        <f>IF(BA116=4,G116,0)</f>
        <v>0</v>
      </c>
      <c r="BF116" s="146">
        <f>IF(BA116=5,G116,0)</f>
        <v>0</v>
      </c>
      <c r="CB116" s="170">
        <v>12</v>
      </c>
      <c r="CC116" s="170">
        <v>0</v>
      </c>
      <c r="DA116" s="146">
        <v>0</v>
      </c>
    </row>
    <row r="117" spans="1:105" ht="12.75">
      <c r="A117" s="171">
        <v>46</v>
      </c>
      <c r="B117" s="172" t="s">
        <v>183</v>
      </c>
      <c r="C117" s="173" t="s">
        <v>376</v>
      </c>
      <c r="D117" s="174" t="s">
        <v>147</v>
      </c>
      <c r="E117" s="175">
        <v>1</v>
      </c>
      <c r="F117" s="175"/>
      <c r="G117" s="176">
        <f>E117*F117</f>
        <v>0</v>
      </c>
      <c r="K117" s="170"/>
      <c r="AB117" s="146">
        <v>12</v>
      </c>
      <c r="AC117" s="146">
        <v>0</v>
      </c>
      <c r="AD117" s="146">
        <v>50</v>
      </c>
      <c r="BA117" s="146">
        <v>2</v>
      </c>
      <c r="BB117" s="146">
        <f>IF(BA117=1,G117,0)</f>
        <v>0</v>
      </c>
      <c r="BC117" s="146">
        <f>IF(BA117=2,G117,0)</f>
        <v>0</v>
      </c>
      <c r="BD117" s="146">
        <f>IF(BA117=3,G117,0)</f>
        <v>0</v>
      </c>
      <c r="BE117" s="146">
        <f>IF(BA117=4,G117,0)</f>
        <v>0</v>
      </c>
      <c r="BF117" s="146">
        <f>IF(BA117=5,G117,0)</f>
        <v>0</v>
      </c>
      <c r="CB117" s="170">
        <v>12</v>
      </c>
      <c r="CC117" s="170">
        <v>0</v>
      </c>
      <c r="DA117" s="146">
        <v>0</v>
      </c>
    </row>
    <row r="118" spans="1:81" ht="45">
      <c r="A118" s="171">
        <v>47</v>
      </c>
      <c r="B118" s="172" t="s">
        <v>361</v>
      </c>
      <c r="C118" s="173" t="s">
        <v>377</v>
      </c>
      <c r="D118" s="174" t="s">
        <v>147</v>
      </c>
      <c r="E118" s="175">
        <v>1</v>
      </c>
      <c r="F118" s="175"/>
      <c r="G118" s="176">
        <f>E118*F118</f>
        <v>0</v>
      </c>
      <c r="K118" s="170"/>
      <c r="CB118" s="170"/>
      <c r="CC118" s="170"/>
    </row>
    <row r="119" spans="1:105" ht="12.75">
      <c r="A119" s="171">
        <v>48</v>
      </c>
      <c r="B119" s="172" t="s">
        <v>184</v>
      </c>
      <c r="C119" s="173" t="s">
        <v>185</v>
      </c>
      <c r="D119" s="174" t="s">
        <v>105</v>
      </c>
      <c r="E119" s="175">
        <f>E120</f>
        <v>8.8</v>
      </c>
      <c r="F119" s="175"/>
      <c r="G119" s="176">
        <f>E119*F119</f>
        <v>0</v>
      </c>
      <c r="J119" s="213"/>
      <c r="K119" s="170"/>
      <c r="AB119" s="146">
        <v>3</v>
      </c>
      <c r="AC119" s="146">
        <v>7</v>
      </c>
      <c r="AD119" s="146">
        <v>59590737</v>
      </c>
      <c r="BA119" s="146">
        <v>2</v>
      </c>
      <c r="BB119" s="146">
        <f>IF(BA119=1,G119,0)</f>
        <v>0</v>
      </c>
      <c r="BC119" s="146">
        <f>IF(BA119=2,G119,0)</f>
        <v>0</v>
      </c>
      <c r="BD119" s="146">
        <f>IF(BA119=3,G119,0)</f>
        <v>0</v>
      </c>
      <c r="BE119" s="146">
        <f>IF(BA119=4,G119,0)</f>
        <v>0</v>
      </c>
      <c r="BF119" s="146">
        <f>IF(BA119=5,G119,0)</f>
        <v>0</v>
      </c>
      <c r="CB119" s="170">
        <v>3</v>
      </c>
      <c r="CC119" s="170">
        <v>7</v>
      </c>
      <c r="DA119" s="146">
        <v>0.0162</v>
      </c>
    </row>
    <row r="120" spans="1:11" ht="12.75">
      <c r="A120" s="177"/>
      <c r="B120" s="178"/>
      <c r="C120" s="248" t="s">
        <v>333</v>
      </c>
      <c r="D120" s="249"/>
      <c r="E120" s="179">
        <v>8.8</v>
      </c>
      <c r="F120" s="180"/>
      <c r="G120" s="181"/>
      <c r="K120" s="170"/>
    </row>
    <row r="121" spans="1:58" ht="12.75">
      <c r="A121" s="182"/>
      <c r="B121" s="183" t="s">
        <v>76</v>
      </c>
      <c r="C121" s="184" t="str">
        <f>CONCATENATE(B111," ",C111)</f>
        <v>762 Konstrukce tesařské</v>
      </c>
      <c r="D121" s="185"/>
      <c r="E121" s="186"/>
      <c r="F121" s="187"/>
      <c r="G121" s="188">
        <f>SUM(G111:G120)</f>
        <v>0</v>
      </c>
      <c r="K121" s="170"/>
      <c r="BB121" s="189">
        <f>SUM(BB111:BB120)</f>
        <v>0</v>
      </c>
      <c r="BC121" s="189">
        <f>SUM(BC111:BC120)</f>
        <v>0</v>
      </c>
      <c r="BD121" s="189">
        <f>SUM(BD111:BD120)</f>
        <v>0</v>
      </c>
      <c r="BE121" s="189">
        <f>SUM(BE111:BE120)</f>
        <v>0</v>
      </c>
      <c r="BF121" s="189">
        <f>SUM(BF111:BF120)</f>
        <v>0</v>
      </c>
    </row>
    <row r="122" spans="1:11" ht="12.75">
      <c r="A122" s="163" t="s">
        <v>73</v>
      </c>
      <c r="B122" s="164" t="s">
        <v>186</v>
      </c>
      <c r="C122" s="165" t="s">
        <v>187</v>
      </c>
      <c r="D122" s="166"/>
      <c r="E122" s="167"/>
      <c r="F122" s="167"/>
      <c r="G122" s="168"/>
      <c r="H122" s="169"/>
      <c r="I122" s="169"/>
      <c r="K122" s="170"/>
    </row>
    <row r="123" spans="1:11" ht="22.5">
      <c r="A123" s="171">
        <v>49</v>
      </c>
      <c r="B123" s="172" t="s">
        <v>312</v>
      </c>
      <c r="C123" s="173" t="s">
        <v>378</v>
      </c>
      <c r="D123" s="174" t="s">
        <v>147</v>
      </c>
      <c r="E123" s="175">
        <v>1</v>
      </c>
      <c r="F123" s="175"/>
      <c r="G123" s="176">
        <f>E123*F123</f>
        <v>0</v>
      </c>
      <c r="H123" s="169"/>
      <c r="I123" s="169"/>
      <c r="K123" s="170"/>
    </row>
    <row r="124" spans="1:105" ht="12.75">
      <c r="A124" s="171">
        <v>50</v>
      </c>
      <c r="B124" s="172" t="s">
        <v>188</v>
      </c>
      <c r="C124" s="173" t="s">
        <v>189</v>
      </c>
      <c r="D124" s="174" t="s">
        <v>105</v>
      </c>
      <c r="E124" s="175">
        <f>E125</f>
        <v>4</v>
      </c>
      <c r="F124" s="175"/>
      <c r="G124" s="176">
        <f>E124*F124</f>
        <v>0</v>
      </c>
      <c r="K124" s="170"/>
      <c r="AB124" s="146">
        <v>1</v>
      </c>
      <c r="AC124" s="146">
        <v>7</v>
      </c>
      <c r="AD124" s="146">
        <v>7</v>
      </c>
      <c r="BA124" s="146">
        <v>2</v>
      </c>
      <c r="BB124" s="146">
        <f>IF(BA124=1,G124,0)</f>
        <v>0</v>
      </c>
      <c r="BC124" s="146">
        <f>IF(BA124=2,G124,0)</f>
        <v>0</v>
      </c>
      <c r="BD124" s="146">
        <f>IF(BA124=3,G124,0)</f>
        <v>0</v>
      </c>
      <c r="BE124" s="146">
        <f>IF(BA124=4,G124,0)</f>
        <v>0</v>
      </c>
      <c r="BF124" s="146">
        <f>IF(BA124=5,G124,0)</f>
        <v>0</v>
      </c>
      <c r="CB124" s="170">
        <v>1</v>
      </c>
      <c r="CC124" s="170">
        <v>7</v>
      </c>
      <c r="DA124" s="146">
        <v>0.01563</v>
      </c>
    </row>
    <row r="125" spans="1:11" ht="12.75">
      <c r="A125" s="177"/>
      <c r="B125" s="178"/>
      <c r="C125" s="248" t="s">
        <v>326</v>
      </c>
      <c r="D125" s="249"/>
      <c r="E125" s="179">
        <v>4</v>
      </c>
      <c r="F125" s="180"/>
      <c r="G125" s="181"/>
      <c r="K125" s="170"/>
    </row>
    <row r="126" spans="1:11" ht="12.75">
      <c r="A126" s="171">
        <v>51</v>
      </c>
      <c r="B126" s="172" t="s">
        <v>323</v>
      </c>
      <c r="C126" s="173" t="s">
        <v>324</v>
      </c>
      <c r="D126" s="174" t="s">
        <v>164</v>
      </c>
      <c r="E126" s="175">
        <f>E127</f>
        <v>7.5</v>
      </c>
      <c r="F126" s="175"/>
      <c r="G126" s="176">
        <f>E126*F126</f>
        <v>0</v>
      </c>
      <c r="K126" s="170"/>
    </row>
    <row r="127" spans="1:11" ht="12.75">
      <c r="A127" s="177"/>
      <c r="B127" s="178"/>
      <c r="C127" s="248" t="s">
        <v>325</v>
      </c>
      <c r="D127" s="249"/>
      <c r="E127" s="179">
        <v>7.5</v>
      </c>
      <c r="F127" s="180"/>
      <c r="G127" s="181"/>
      <c r="K127" s="170"/>
    </row>
    <row r="128" spans="1:58" ht="12.75">
      <c r="A128" s="182"/>
      <c r="B128" s="183" t="s">
        <v>76</v>
      </c>
      <c r="C128" s="184" t="str">
        <f>CONCATENATE(B122," ",C122)</f>
        <v>764 Konstrukce klempířské</v>
      </c>
      <c r="D128" s="185"/>
      <c r="E128" s="186"/>
      <c r="F128" s="187"/>
      <c r="G128" s="188">
        <f>SUM(G122:G127)</f>
        <v>0</v>
      </c>
      <c r="K128" s="170"/>
      <c r="BB128" s="189">
        <f>SUM(BB122:BB125)</f>
        <v>0</v>
      </c>
      <c r="BC128" s="189">
        <f>SUM(BC122:BC125)</f>
        <v>0</v>
      </c>
      <c r="BD128" s="189">
        <f>SUM(BD122:BD125)</f>
        <v>0</v>
      </c>
      <c r="BE128" s="189">
        <f>SUM(BE122:BE125)</f>
        <v>0</v>
      </c>
      <c r="BF128" s="189">
        <f>SUM(BF122:BF125)</f>
        <v>0</v>
      </c>
    </row>
    <row r="129" spans="1:11" ht="12.75">
      <c r="A129" s="163" t="s">
        <v>73</v>
      </c>
      <c r="B129" s="164" t="s">
        <v>190</v>
      </c>
      <c r="C129" s="165" t="s">
        <v>191</v>
      </c>
      <c r="D129" s="166"/>
      <c r="E129" s="167"/>
      <c r="F129" s="167"/>
      <c r="G129" s="168"/>
      <c r="H129" s="169"/>
      <c r="I129" s="214"/>
      <c r="K129" s="170"/>
    </row>
    <row r="130" spans="1:105" ht="12.75">
      <c r="A130" s="171">
        <v>52</v>
      </c>
      <c r="B130" s="215" t="s">
        <v>192</v>
      </c>
      <c r="C130" s="216" t="s">
        <v>193</v>
      </c>
      <c r="D130" s="217" t="s">
        <v>127</v>
      </c>
      <c r="E130" s="218">
        <v>1</v>
      </c>
      <c r="F130" s="218"/>
      <c r="G130" s="176">
        <f aca="true" t="shared" si="0" ref="G130:G139">E130*F130</f>
        <v>0</v>
      </c>
      <c r="I130" s="214"/>
      <c r="K130" s="170"/>
      <c r="AB130" s="146">
        <v>1</v>
      </c>
      <c r="AC130" s="146">
        <v>7</v>
      </c>
      <c r="AD130" s="146">
        <v>7</v>
      </c>
      <c r="BA130" s="146">
        <v>2</v>
      </c>
      <c r="BB130" s="146">
        <f>IF(BA130=1,G130,0)</f>
        <v>0</v>
      </c>
      <c r="BC130" s="146">
        <f>IF(BA130=2,G130,0)</f>
        <v>0</v>
      </c>
      <c r="BD130" s="146">
        <f>IF(BA130=3,G130,0)</f>
        <v>0</v>
      </c>
      <c r="BE130" s="146">
        <f>IF(BA130=4,G130,0)</f>
        <v>0</v>
      </c>
      <c r="BF130" s="146">
        <f>IF(BA130=5,G130,0)</f>
        <v>0</v>
      </c>
      <c r="CB130" s="170">
        <v>1</v>
      </c>
      <c r="CC130" s="170">
        <v>7</v>
      </c>
      <c r="DA130" s="146">
        <v>0</v>
      </c>
    </row>
    <row r="131" spans="1:81" ht="12.75">
      <c r="A131" s="171">
        <v>53</v>
      </c>
      <c r="B131" s="219" t="s">
        <v>337</v>
      </c>
      <c r="C131" s="219" t="s">
        <v>342</v>
      </c>
      <c r="D131" s="217" t="s">
        <v>127</v>
      </c>
      <c r="E131" s="218">
        <v>2</v>
      </c>
      <c r="F131" s="218"/>
      <c r="G131" s="176">
        <f t="shared" si="0"/>
        <v>0</v>
      </c>
      <c r="I131" s="214"/>
      <c r="K131" s="170"/>
      <c r="CB131" s="170"/>
      <c r="CC131" s="170"/>
    </row>
    <row r="132" spans="1:81" ht="12.75">
      <c r="A132" s="171">
        <v>54</v>
      </c>
      <c r="B132" s="219" t="s">
        <v>338</v>
      </c>
      <c r="C132" s="219" t="s">
        <v>339</v>
      </c>
      <c r="D132" s="217" t="s">
        <v>127</v>
      </c>
      <c r="E132" s="218">
        <v>2</v>
      </c>
      <c r="F132" s="218"/>
      <c r="G132" s="176">
        <f t="shared" si="0"/>
        <v>0</v>
      </c>
      <c r="I132" s="214"/>
      <c r="K132" s="170"/>
      <c r="CB132" s="170"/>
      <c r="CC132" s="170"/>
    </row>
    <row r="133" spans="1:105" ht="12.75">
      <c r="A133" s="171">
        <v>55</v>
      </c>
      <c r="B133" s="215" t="s">
        <v>194</v>
      </c>
      <c r="C133" s="216" t="s">
        <v>195</v>
      </c>
      <c r="D133" s="217" t="s">
        <v>127</v>
      </c>
      <c r="E133" s="218">
        <v>3</v>
      </c>
      <c r="F133" s="218"/>
      <c r="G133" s="176">
        <f t="shared" si="0"/>
        <v>0</v>
      </c>
      <c r="I133" s="214"/>
      <c r="K133" s="170"/>
      <c r="AB133" s="146">
        <v>1</v>
      </c>
      <c r="AC133" s="146">
        <v>7</v>
      </c>
      <c r="AD133" s="146">
        <v>7</v>
      </c>
      <c r="BA133" s="146">
        <v>2</v>
      </c>
      <c r="BB133" s="146">
        <f>IF(BA133=1,G133,0)</f>
        <v>0</v>
      </c>
      <c r="BC133" s="146">
        <f>IF(BA133=2,G133,0)</f>
        <v>0</v>
      </c>
      <c r="BD133" s="146">
        <f>IF(BA133=3,G133,0)</f>
        <v>0</v>
      </c>
      <c r="BE133" s="146">
        <f>IF(BA133=4,G133,0)</f>
        <v>0</v>
      </c>
      <c r="BF133" s="146">
        <f>IF(BA133=5,G133,0)</f>
        <v>0</v>
      </c>
      <c r="CB133" s="170">
        <v>1</v>
      </c>
      <c r="CC133" s="170">
        <v>7</v>
      </c>
      <c r="DA133" s="146">
        <v>0</v>
      </c>
    </row>
    <row r="134" spans="1:105" ht="12.75">
      <c r="A134" s="171">
        <v>56</v>
      </c>
      <c r="B134" s="215" t="s">
        <v>196</v>
      </c>
      <c r="C134" s="216" t="s">
        <v>197</v>
      </c>
      <c r="D134" s="217" t="s">
        <v>127</v>
      </c>
      <c r="E134" s="218">
        <v>3</v>
      </c>
      <c r="F134" s="218"/>
      <c r="G134" s="176">
        <f t="shared" si="0"/>
        <v>0</v>
      </c>
      <c r="I134" s="214"/>
      <c r="K134" s="170"/>
      <c r="AB134" s="146">
        <v>1</v>
      </c>
      <c r="AC134" s="146">
        <v>7</v>
      </c>
      <c r="AD134" s="146">
        <v>7</v>
      </c>
      <c r="BA134" s="146">
        <v>2</v>
      </c>
      <c r="BB134" s="146">
        <f>IF(BA134=1,G134,0)</f>
        <v>0</v>
      </c>
      <c r="BC134" s="146">
        <f>IF(BA134=2,G134,0)</f>
        <v>0</v>
      </c>
      <c r="BD134" s="146">
        <f>IF(BA134=3,G134,0)</f>
        <v>0</v>
      </c>
      <c r="BE134" s="146">
        <f>IF(BA134=4,G134,0)</f>
        <v>0</v>
      </c>
      <c r="BF134" s="146">
        <f>IF(BA134=5,G134,0)</f>
        <v>0</v>
      </c>
      <c r="CB134" s="170">
        <v>1</v>
      </c>
      <c r="CC134" s="170">
        <v>7</v>
      </c>
      <c r="DA134" s="146">
        <v>0</v>
      </c>
    </row>
    <row r="135" spans="1:105" ht="12.75">
      <c r="A135" s="171">
        <v>57</v>
      </c>
      <c r="B135" s="215" t="s">
        <v>198</v>
      </c>
      <c r="C135" s="216" t="s">
        <v>199</v>
      </c>
      <c r="D135" s="217" t="s">
        <v>127</v>
      </c>
      <c r="E135" s="218">
        <v>3</v>
      </c>
      <c r="F135" s="218"/>
      <c r="G135" s="176">
        <f t="shared" si="0"/>
        <v>0</v>
      </c>
      <c r="I135" s="214"/>
      <c r="K135" s="170"/>
      <c r="AB135" s="146">
        <v>3</v>
      </c>
      <c r="AC135" s="146">
        <v>0</v>
      </c>
      <c r="AD135" s="146">
        <v>54914620</v>
      </c>
      <c r="BA135" s="146">
        <v>2</v>
      </c>
      <c r="BB135" s="146">
        <f>IF(BA135=1,G135,0)</f>
        <v>0</v>
      </c>
      <c r="BC135" s="146">
        <f>IF(BA135=2,G135,0)</f>
        <v>0</v>
      </c>
      <c r="BD135" s="146">
        <f>IF(BA135=3,G135,0)</f>
        <v>0</v>
      </c>
      <c r="BE135" s="146">
        <f>IF(BA135=4,G135,0)</f>
        <v>0</v>
      </c>
      <c r="BF135" s="146">
        <f>IF(BA135=5,G135,0)</f>
        <v>0</v>
      </c>
      <c r="CB135" s="170">
        <v>3</v>
      </c>
      <c r="CC135" s="170">
        <v>0</v>
      </c>
      <c r="DA135" s="146">
        <v>0.0008</v>
      </c>
    </row>
    <row r="136" spans="1:81" ht="12.75">
      <c r="A136" s="171">
        <v>58</v>
      </c>
      <c r="B136" s="220">
        <v>54917015</v>
      </c>
      <c r="C136" s="219" t="s">
        <v>340</v>
      </c>
      <c r="D136" s="217" t="s">
        <v>127</v>
      </c>
      <c r="E136" s="218">
        <v>2</v>
      </c>
      <c r="F136" s="218"/>
      <c r="G136" s="176">
        <f t="shared" si="0"/>
        <v>0</v>
      </c>
      <c r="I136" s="214"/>
      <c r="K136" s="170"/>
      <c r="CB136" s="170"/>
      <c r="CC136" s="170"/>
    </row>
    <row r="137" spans="1:105" ht="12.75">
      <c r="A137" s="171">
        <v>59</v>
      </c>
      <c r="B137" s="215" t="s">
        <v>200</v>
      </c>
      <c r="C137" s="216" t="s">
        <v>343</v>
      </c>
      <c r="D137" s="217" t="s">
        <v>127</v>
      </c>
      <c r="E137" s="218">
        <v>3</v>
      </c>
      <c r="F137" s="218"/>
      <c r="G137" s="176">
        <f t="shared" si="0"/>
        <v>0</v>
      </c>
      <c r="I137" s="214"/>
      <c r="K137" s="170"/>
      <c r="AB137" s="146">
        <v>3</v>
      </c>
      <c r="AC137" s="146">
        <v>0</v>
      </c>
      <c r="AD137" s="146">
        <v>54926043</v>
      </c>
      <c r="BA137" s="146">
        <v>2</v>
      </c>
      <c r="BB137" s="146">
        <f>IF(BA137=1,G137,0)</f>
        <v>0</v>
      </c>
      <c r="BC137" s="146">
        <f>IF(BA137=2,G137,0)</f>
        <v>0</v>
      </c>
      <c r="BD137" s="146">
        <f>IF(BA137=3,G137,0)</f>
        <v>0</v>
      </c>
      <c r="BE137" s="146">
        <f>IF(BA137=4,G137,0)</f>
        <v>0</v>
      </c>
      <c r="BF137" s="146">
        <f>IF(BA137=5,G137,0)</f>
        <v>0</v>
      </c>
      <c r="CB137" s="170">
        <v>3</v>
      </c>
      <c r="CC137" s="170">
        <v>0</v>
      </c>
      <c r="DA137" s="146">
        <v>0.00045</v>
      </c>
    </row>
    <row r="138" spans="1:105" ht="12.75">
      <c r="A138" s="171">
        <v>60</v>
      </c>
      <c r="B138" s="215" t="s">
        <v>201</v>
      </c>
      <c r="C138" s="216" t="s">
        <v>202</v>
      </c>
      <c r="D138" s="217" t="s">
        <v>127</v>
      </c>
      <c r="E138" s="218">
        <v>1</v>
      </c>
      <c r="F138" s="218"/>
      <c r="G138" s="176">
        <f t="shared" si="0"/>
        <v>0</v>
      </c>
      <c r="I138" s="214"/>
      <c r="K138" s="170"/>
      <c r="AB138" s="146">
        <v>3</v>
      </c>
      <c r="AC138" s="146">
        <v>7</v>
      </c>
      <c r="AD138" s="146">
        <v>611601213</v>
      </c>
      <c r="BA138" s="146">
        <v>2</v>
      </c>
      <c r="BB138" s="146">
        <f>IF(BA138=1,G138,0)</f>
        <v>0</v>
      </c>
      <c r="BC138" s="146">
        <f>IF(BA138=2,G138,0)</f>
        <v>0</v>
      </c>
      <c r="BD138" s="146">
        <f>IF(BA138=3,G138,0)</f>
        <v>0</v>
      </c>
      <c r="BE138" s="146">
        <f>IF(BA138=4,G138,0)</f>
        <v>0</v>
      </c>
      <c r="BF138" s="146">
        <f>IF(BA138=5,G138,0)</f>
        <v>0</v>
      </c>
      <c r="CB138" s="170">
        <v>3</v>
      </c>
      <c r="CC138" s="170">
        <v>7</v>
      </c>
      <c r="DA138" s="146">
        <v>0.018</v>
      </c>
    </row>
    <row r="139" spans="1:81" ht="12.75">
      <c r="A139" s="171">
        <v>61</v>
      </c>
      <c r="B139" s="220">
        <v>61165632</v>
      </c>
      <c r="C139" s="219" t="s">
        <v>341</v>
      </c>
      <c r="D139" s="217" t="s">
        <v>127</v>
      </c>
      <c r="E139" s="218">
        <v>2</v>
      </c>
      <c r="F139" s="218"/>
      <c r="G139" s="176">
        <f t="shared" si="0"/>
        <v>0</v>
      </c>
      <c r="I139" s="214"/>
      <c r="K139" s="170"/>
      <c r="CB139" s="170"/>
      <c r="CC139" s="170"/>
    </row>
    <row r="140" spans="1:58" ht="12.75">
      <c r="A140" s="182"/>
      <c r="B140" s="183" t="s">
        <v>76</v>
      </c>
      <c r="C140" s="184" t="str">
        <f>CONCATENATE(B129," ",C129)</f>
        <v>766 Konstrukce truhlářské</v>
      </c>
      <c r="D140" s="185"/>
      <c r="E140" s="186"/>
      <c r="F140" s="187"/>
      <c r="G140" s="188">
        <f>SUM(G129:G139)</f>
        <v>0</v>
      </c>
      <c r="H140" s="221"/>
      <c r="I140" s="214"/>
      <c r="K140" s="170"/>
      <c r="BB140" s="189">
        <f>SUM(BB129:BB138)</f>
        <v>0</v>
      </c>
      <c r="BC140" s="189">
        <f>SUM(BC129:BC138)</f>
        <v>0</v>
      </c>
      <c r="BD140" s="189">
        <f>SUM(BD129:BD138)</f>
        <v>0</v>
      </c>
      <c r="BE140" s="189">
        <f>SUM(BE129:BE138)</f>
        <v>0</v>
      </c>
      <c r="BF140" s="189">
        <f>SUM(BF129:BF138)</f>
        <v>0</v>
      </c>
    </row>
    <row r="141" spans="1:11" ht="12.75">
      <c r="A141" s="163" t="s">
        <v>73</v>
      </c>
      <c r="B141" s="164" t="s">
        <v>203</v>
      </c>
      <c r="C141" s="165" t="s">
        <v>204</v>
      </c>
      <c r="D141" s="166"/>
      <c r="E141" s="167"/>
      <c r="F141" s="167"/>
      <c r="G141" s="168"/>
      <c r="H141" s="169"/>
      <c r="I141" s="169"/>
      <c r="K141" s="170"/>
    </row>
    <row r="142" spans="1:105" ht="12.75">
      <c r="A142" s="171">
        <v>62</v>
      </c>
      <c r="B142" s="172" t="s">
        <v>205</v>
      </c>
      <c r="C142" s="173" t="s">
        <v>206</v>
      </c>
      <c r="D142" s="174" t="s">
        <v>207</v>
      </c>
      <c r="E142" s="175">
        <f>E143</f>
        <v>1835</v>
      </c>
      <c r="F142" s="175"/>
      <c r="G142" s="176">
        <f>E142*F142</f>
        <v>0</v>
      </c>
      <c r="K142" s="170"/>
      <c r="AB142" s="146">
        <v>12</v>
      </c>
      <c r="AC142" s="146">
        <v>0</v>
      </c>
      <c r="AD142" s="146">
        <v>80</v>
      </c>
      <c r="BA142" s="146">
        <v>2</v>
      </c>
      <c r="BB142" s="146">
        <f>IF(BA142=1,G142,0)</f>
        <v>0</v>
      </c>
      <c r="BC142" s="146">
        <f>IF(BA142=2,G142,0)</f>
        <v>0</v>
      </c>
      <c r="BD142" s="146">
        <f>IF(BA142=3,G142,0)</f>
        <v>0</v>
      </c>
      <c r="BE142" s="146">
        <f>IF(BA142=4,G142,0)</f>
        <v>0</v>
      </c>
      <c r="BF142" s="146">
        <f>IF(BA142=5,G142,0)</f>
        <v>0</v>
      </c>
      <c r="CB142" s="170">
        <v>12</v>
      </c>
      <c r="CC142" s="170">
        <v>0</v>
      </c>
      <c r="DA142" s="146">
        <v>0</v>
      </c>
    </row>
    <row r="143" spans="1:81" ht="12.75">
      <c r="A143" s="177"/>
      <c r="B143" s="178"/>
      <c r="C143" s="248" t="s">
        <v>308</v>
      </c>
      <c r="D143" s="249"/>
      <c r="E143" s="179">
        <v>1835</v>
      </c>
      <c r="F143" s="180"/>
      <c r="G143" s="181"/>
      <c r="K143" s="170"/>
      <c r="CB143" s="170"/>
      <c r="CC143" s="170"/>
    </row>
    <row r="144" spans="1:105" ht="12.75">
      <c r="A144" s="171">
        <v>63</v>
      </c>
      <c r="B144" s="172" t="s">
        <v>208</v>
      </c>
      <c r="C144" s="173" t="s">
        <v>305</v>
      </c>
      <c r="D144" s="174" t="s">
        <v>207</v>
      </c>
      <c r="E144" s="175">
        <v>150</v>
      </c>
      <c r="F144" s="175"/>
      <c r="G144" s="176">
        <f>E144*F144</f>
        <v>0</v>
      </c>
      <c r="K144" s="170"/>
      <c r="AB144" s="146">
        <v>12</v>
      </c>
      <c r="AC144" s="146">
        <v>0</v>
      </c>
      <c r="AD144" s="146">
        <v>82</v>
      </c>
      <c r="BA144" s="146">
        <v>2</v>
      </c>
      <c r="BB144" s="146">
        <f>IF(BA144=1,G144,0)</f>
        <v>0</v>
      </c>
      <c r="BC144" s="146">
        <f>IF(BA144=2,G144,0)</f>
        <v>0</v>
      </c>
      <c r="BD144" s="146">
        <f>IF(BA144=3,G144,0)</f>
        <v>0</v>
      </c>
      <c r="BE144" s="146">
        <f>IF(BA144=4,G144,0)</f>
        <v>0</v>
      </c>
      <c r="BF144" s="146">
        <f>IF(BA144=5,G144,0)</f>
        <v>0</v>
      </c>
      <c r="CB144" s="170">
        <v>12</v>
      </c>
      <c r="CC144" s="170">
        <v>0</v>
      </c>
      <c r="DA144" s="146">
        <v>0</v>
      </c>
    </row>
    <row r="145" spans="1:81" ht="12.75">
      <c r="A145" s="171">
        <v>64</v>
      </c>
      <c r="B145" s="172" t="s">
        <v>209</v>
      </c>
      <c r="C145" s="173" t="s">
        <v>285</v>
      </c>
      <c r="D145" s="174" t="s">
        <v>105</v>
      </c>
      <c r="E145" s="175">
        <f>E146</f>
        <v>64</v>
      </c>
      <c r="F145" s="175"/>
      <c r="G145" s="176">
        <f>E145*F145</f>
        <v>0</v>
      </c>
      <c r="K145" s="170"/>
      <c r="CB145" s="170"/>
      <c r="CC145" s="170"/>
    </row>
    <row r="146" spans="1:81" ht="12.75">
      <c r="A146" s="177"/>
      <c r="B146" s="178"/>
      <c r="C146" s="248" t="s">
        <v>306</v>
      </c>
      <c r="D146" s="249"/>
      <c r="E146" s="179">
        <v>64</v>
      </c>
      <c r="F146" s="180"/>
      <c r="G146" s="181"/>
      <c r="K146" s="170"/>
      <c r="CB146" s="170"/>
      <c r="CC146" s="170"/>
    </row>
    <row r="147" spans="1:105" ht="12.75">
      <c r="A147" s="171">
        <v>65</v>
      </c>
      <c r="B147" s="172" t="s">
        <v>210</v>
      </c>
      <c r="C147" s="173" t="s">
        <v>211</v>
      </c>
      <c r="D147" s="174" t="s">
        <v>105</v>
      </c>
      <c r="E147" s="175">
        <f>E148</f>
        <v>95</v>
      </c>
      <c r="F147" s="175"/>
      <c r="G147" s="176">
        <f>E147*F147</f>
        <v>0</v>
      </c>
      <c r="K147" s="170"/>
      <c r="AB147" s="146">
        <v>12</v>
      </c>
      <c r="AC147" s="146">
        <v>0</v>
      </c>
      <c r="AD147" s="146">
        <v>83</v>
      </c>
      <c r="BA147" s="146">
        <v>2</v>
      </c>
      <c r="BB147" s="146">
        <f>IF(BA147=1,G147,0)</f>
        <v>0</v>
      </c>
      <c r="BC147" s="146">
        <f>IF(BA147=2,G147,0)</f>
        <v>0</v>
      </c>
      <c r="BD147" s="146">
        <f>IF(BA147=3,G147,0)</f>
        <v>0</v>
      </c>
      <c r="BE147" s="146">
        <f>IF(BA147=4,G147,0)</f>
        <v>0</v>
      </c>
      <c r="BF147" s="146">
        <f>IF(BA147=5,G147,0)</f>
        <v>0</v>
      </c>
      <c r="CB147" s="170">
        <v>12</v>
      </c>
      <c r="CC147" s="170">
        <v>0</v>
      </c>
      <c r="DA147" s="146">
        <v>0</v>
      </c>
    </row>
    <row r="148" spans="1:11" ht="12.75">
      <c r="A148" s="177"/>
      <c r="B148" s="178"/>
      <c r="C148" s="248" t="s">
        <v>307</v>
      </c>
      <c r="D148" s="249"/>
      <c r="E148" s="179">
        <v>95</v>
      </c>
      <c r="F148" s="180"/>
      <c r="G148" s="181"/>
      <c r="K148" s="170"/>
    </row>
    <row r="149" spans="1:11" ht="12.75">
      <c r="A149" s="171">
        <v>66</v>
      </c>
      <c r="B149" s="172" t="s">
        <v>212</v>
      </c>
      <c r="C149" s="173" t="s">
        <v>353</v>
      </c>
      <c r="D149" s="174" t="s">
        <v>284</v>
      </c>
      <c r="E149" s="175">
        <v>2</v>
      </c>
      <c r="F149" s="175"/>
      <c r="G149" s="176">
        <f>E149*F149</f>
        <v>0</v>
      </c>
      <c r="K149" s="170"/>
    </row>
    <row r="150" spans="1:11" ht="12.75">
      <c r="A150" s="171">
        <v>67</v>
      </c>
      <c r="B150" s="172" t="s">
        <v>351</v>
      </c>
      <c r="C150" s="173" t="s">
        <v>354</v>
      </c>
      <c r="D150" s="174" t="s">
        <v>284</v>
      </c>
      <c r="E150" s="175">
        <v>2</v>
      </c>
      <c r="F150" s="175"/>
      <c r="G150" s="176">
        <f>E150*F150</f>
        <v>0</v>
      </c>
      <c r="K150" s="170"/>
    </row>
    <row r="151" spans="1:11" ht="12.75">
      <c r="A151" s="171">
        <v>68</v>
      </c>
      <c r="B151" s="172" t="s">
        <v>352</v>
      </c>
      <c r="C151" s="173" t="s">
        <v>213</v>
      </c>
      <c r="D151" s="174" t="s">
        <v>147</v>
      </c>
      <c r="E151" s="175">
        <v>1</v>
      </c>
      <c r="F151" s="175"/>
      <c r="G151" s="176">
        <f>E151*F151</f>
        <v>0</v>
      </c>
      <c r="K151" s="170"/>
    </row>
    <row r="152" spans="1:58" ht="12.75">
      <c r="A152" s="182"/>
      <c r="B152" s="183" t="s">
        <v>76</v>
      </c>
      <c r="C152" s="184" t="str">
        <f>CONCATENATE(B141," ",C141)</f>
        <v>767 Konstrukce zámečnické</v>
      </c>
      <c r="D152" s="185"/>
      <c r="E152" s="186"/>
      <c r="F152" s="187"/>
      <c r="G152" s="188">
        <f>SUM(G141:G151)</f>
        <v>0</v>
      </c>
      <c r="K152" s="170"/>
      <c r="L152" s="213"/>
      <c r="BB152" s="189">
        <f>SUM(BB141:BB151)</f>
        <v>0</v>
      </c>
      <c r="BC152" s="189">
        <f>SUM(BC141:BC151)</f>
        <v>0</v>
      </c>
      <c r="BD152" s="189">
        <f>SUM(BD141:BD151)</f>
        <v>0</v>
      </c>
      <c r="BE152" s="189">
        <f>SUM(BE141:BE151)</f>
        <v>0</v>
      </c>
      <c r="BF152" s="189">
        <f>SUM(BF141:BF151)</f>
        <v>0</v>
      </c>
    </row>
    <row r="153" spans="1:58" ht="12.75">
      <c r="A153" s="222"/>
      <c r="B153" s="223"/>
      <c r="C153" s="184"/>
      <c r="D153" s="185"/>
      <c r="E153" s="186"/>
      <c r="F153" s="186"/>
      <c r="G153" s="224"/>
      <c r="K153" s="170"/>
      <c r="L153" s="213"/>
      <c r="BB153" s="189"/>
      <c r="BC153" s="189"/>
      <c r="BD153" s="189"/>
      <c r="BE153" s="189"/>
      <c r="BF153" s="189"/>
    </row>
    <row r="154" spans="1:11" ht="12.75">
      <c r="A154" s="163" t="s">
        <v>73</v>
      </c>
      <c r="B154" s="164" t="s">
        <v>214</v>
      </c>
      <c r="C154" s="165" t="s">
        <v>215</v>
      </c>
      <c r="D154" s="166"/>
      <c r="E154" s="167"/>
      <c r="F154" s="167"/>
      <c r="G154" s="168"/>
      <c r="H154" s="169"/>
      <c r="I154" s="169"/>
      <c r="K154" s="170"/>
    </row>
    <row r="155" spans="1:105" ht="12.75">
      <c r="A155" s="171">
        <v>69</v>
      </c>
      <c r="B155" s="172" t="s">
        <v>216</v>
      </c>
      <c r="C155" s="173" t="s">
        <v>217</v>
      </c>
      <c r="D155" s="174" t="s">
        <v>105</v>
      </c>
      <c r="E155" s="175">
        <f>E156</f>
        <v>0.45</v>
      </c>
      <c r="F155" s="175"/>
      <c r="G155" s="176">
        <f>E155*F155</f>
        <v>0</v>
      </c>
      <c r="K155" s="170"/>
      <c r="AB155" s="146">
        <v>1</v>
      </c>
      <c r="AC155" s="146">
        <v>7</v>
      </c>
      <c r="AD155" s="146">
        <v>7</v>
      </c>
      <c r="BA155" s="146">
        <v>2</v>
      </c>
      <c r="BB155" s="146">
        <f>IF(BA155=1,G155,0)</f>
        <v>0</v>
      </c>
      <c r="BC155" s="146">
        <f>IF(BA155=2,G155,0)</f>
        <v>0</v>
      </c>
      <c r="BD155" s="146">
        <f>IF(BA155=3,G155,0)</f>
        <v>0</v>
      </c>
      <c r="BE155" s="146">
        <f>IF(BA155=4,G155,0)</f>
        <v>0</v>
      </c>
      <c r="BF155" s="146">
        <f>IF(BA155=5,G155,0)</f>
        <v>0</v>
      </c>
      <c r="CB155" s="170">
        <v>1</v>
      </c>
      <c r="CC155" s="170">
        <v>7</v>
      </c>
      <c r="DA155" s="146">
        <v>0.00021</v>
      </c>
    </row>
    <row r="156" spans="1:11" ht="12.75">
      <c r="A156" s="177"/>
      <c r="B156" s="178"/>
      <c r="C156" s="248" t="s">
        <v>309</v>
      </c>
      <c r="D156" s="249"/>
      <c r="E156" s="179">
        <v>0.45</v>
      </c>
      <c r="F156" s="180"/>
      <c r="G156" s="181"/>
      <c r="K156" s="170"/>
    </row>
    <row r="157" spans="1:105" ht="22.5">
      <c r="A157" s="171">
        <v>70</v>
      </c>
      <c r="B157" s="172" t="s">
        <v>218</v>
      </c>
      <c r="C157" s="173" t="s">
        <v>219</v>
      </c>
      <c r="D157" s="174" t="s">
        <v>105</v>
      </c>
      <c r="E157" s="175">
        <v>0.45</v>
      </c>
      <c r="F157" s="175"/>
      <c r="G157" s="176">
        <f>E157*F157</f>
        <v>0</v>
      </c>
      <c r="K157" s="170"/>
      <c r="AB157" s="146">
        <v>1</v>
      </c>
      <c r="AC157" s="146">
        <v>7</v>
      </c>
      <c r="AD157" s="146">
        <v>7</v>
      </c>
      <c r="BA157" s="146">
        <v>2</v>
      </c>
      <c r="BB157" s="146">
        <f>IF(BA157=1,G157,0)</f>
        <v>0</v>
      </c>
      <c r="BC157" s="146">
        <f>IF(BA157=2,G157,0)</f>
        <v>0</v>
      </c>
      <c r="BD157" s="146">
        <f>IF(BA157=3,G157,0)</f>
        <v>0</v>
      </c>
      <c r="BE157" s="146">
        <f>IF(BA157=4,G157,0)</f>
        <v>0</v>
      </c>
      <c r="BF157" s="146">
        <f>IF(BA157=5,G157,0)</f>
        <v>0</v>
      </c>
      <c r="CB157" s="170">
        <v>1</v>
      </c>
      <c r="CC157" s="170">
        <v>7</v>
      </c>
      <c r="DA157" s="146">
        <v>0.00475</v>
      </c>
    </row>
    <row r="158" spans="1:105" ht="12.75">
      <c r="A158" s="171">
        <v>71</v>
      </c>
      <c r="B158" s="172" t="s">
        <v>220</v>
      </c>
      <c r="C158" s="173" t="s">
        <v>221</v>
      </c>
      <c r="D158" s="174" t="s">
        <v>105</v>
      </c>
      <c r="E158" s="175">
        <v>1</v>
      </c>
      <c r="F158" s="175"/>
      <c r="G158" s="176">
        <f>E158*F158</f>
        <v>0</v>
      </c>
      <c r="K158" s="170"/>
      <c r="AB158" s="146">
        <v>12</v>
      </c>
      <c r="AC158" s="146">
        <v>0</v>
      </c>
      <c r="AD158" s="146">
        <v>27</v>
      </c>
      <c r="BA158" s="146">
        <v>2</v>
      </c>
      <c r="BB158" s="146">
        <f>IF(BA158=1,G158,0)</f>
        <v>0</v>
      </c>
      <c r="BC158" s="146">
        <f>IF(BA158=2,G158,0)</f>
        <v>0</v>
      </c>
      <c r="BD158" s="146">
        <f>IF(BA158=3,G158,0)</f>
        <v>0</v>
      </c>
      <c r="BE158" s="146">
        <f>IF(BA158=4,G158,0)</f>
        <v>0</v>
      </c>
      <c r="BF158" s="146">
        <f>IF(BA158=5,G158,0)</f>
        <v>0</v>
      </c>
      <c r="CB158" s="170">
        <v>12</v>
      </c>
      <c r="CC158" s="170">
        <v>0</v>
      </c>
      <c r="DA158" s="146">
        <v>0.0192</v>
      </c>
    </row>
    <row r="159" spans="1:81" ht="12.75">
      <c r="A159" s="171">
        <v>72</v>
      </c>
      <c r="B159" s="172" t="s">
        <v>357</v>
      </c>
      <c r="C159" s="173" t="s">
        <v>358</v>
      </c>
      <c r="D159" s="174" t="s">
        <v>284</v>
      </c>
      <c r="E159" s="175">
        <v>4</v>
      </c>
      <c r="F159" s="175"/>
      <c r="G159" s="176">
        <f>E159*F159</f>
        <v>0</v>
      </c>
      <c r="K159" s="170"/>
      <c r="CB159" s="170"/>
      <c r="CC159" s="170"/>
    </row>
    <row r="160" spans="1:58" ht="12.75">
      <c r="A160" s="182"/>
      <c r="B160" s="183" t="s">
        <v>76</v>
      </c>
      <c r="C160" s="184" t="str">
        <f>CONCATENATE(B154," ",C154)</f>
        <v>771 Podlahy z dlaždic a obklady</v>
      </c>
      <c r="D160" s="185"/>
      <c r="E160" s="186"/>
      <c r="F160" s="187"/>
      <c r="G160" s="188">
        <f>SUM(G154:G159)</f>
        <v>0</v>
      </c>
      <c r="K160" s="170"/>
      <c r="BB160" s="189">
        <f>SUM(BB154:BB158)</f>
        <v>0</v>
      </c>
      <c r="BC160" s="189">
        <f>SUM(BC154:BC158)</f>
        <v>0</v>
      </c>
      <c r="BD160" s="189">
        <f>SUM(BD154:BD158)</f>
        <v>0</v>
      </c>
      <c r="BE160" s="189">
        <f>SUM(BE154:BE158)</f>
        <v>0</v>
      </c>
      <c r="BF160" s="189">
        <f>SUM(BF154:BF158)</f>
        <v>0</v>
      </c>
    </row>
    <row r="161" spans="1:11" ht="12.75">
      <c r="A161" s="163" t="s">
        <v>73</v>
      </c>
      <c r="B161" s="164" t="s">
        <v>222</v>
      </c>
      <c r="C161" s="165" t="s">
        <v>223</v>
      </c>
      <c r="D161" s="166"/>
      <c r="E161" s="167"/>
      <c r="F161" s="167"/>
      <c r="G161" s="168"/>
      <c r="H161" s="169"/>
      <c r="I161" s="169"/>
      <c r="K161" s="170"/>
    </row>
    <row r="162" spans="1:105" ht="12.75">
      <c r="A162" s="171">
        <v>73</v>
      </c>
      <c r="B162" s="172" t="s">
        <v>224</v>
      </c>
      <c r="C162" s="173" t="s">
        <v>225</v>
      </c>
      <c r="D162" s="174" t="s">
        <v>105</v>
      </c>
      <c r="E162" s="175">
        <f>E163</f>
        <v>4.29</v>
      </c>
      <c r="F162" s="175"/>
      <c r="G162" s="176">
        <f>E162*F162</f>
        <v>0</v>
      </c>
      <c r="K162" s="170"/>
      <c r="AB162" s="146">
        <v>1</v>
      </c>
      <c r="AC162" s="146">
        <v>7</v>
      </c>
      <c r="AD162" s="146">
        <v>7</v>
      </c>
      <c r="BA162" s="146">
        <v>2</v>
      </c>
      <c r="BB162" s="146">
        <f>IF(BA162=1,G162,0)</f>
        <v>0</v>
      </c>
      <c r="BC162" s="146">
        <f>IF(BA162=2,G162,0)</f>
        <v>0</v>
      </c>
      <c r="BD162" s="146">
        <f>IF(BA162=3,G162,0)</f>
        <v>0</v>
      </c>
      <c r="BE162" s="146">
        <f>IF(BA162=4,G162,0)</f>
        <v>0</v>
      </c>
      <c r="BF162" s="146">
        <f>IF(BA162=5,G162,0)</f>
        <v>0</v>
      </c>
      <c r="CB162" s="170">
        <v>1</v>
      </c>
      <c r="CC162" s="170">
        <v>7</v>
      </c>
      <c r="DA162" s="146">
        <v>0.00061</v>
      </c>
    </row>
    <row r="163" spans="1:11" ht="12.75">
      <c r="A163" s="177"/>
      <c r="B163" s="178"/>
      <c r="C163" s="248" t="s">
        <v>310</v>
      </c>
      <c r="D163" s="249"/>
      <c r="E163" s="179">
        <v>4.29</v>
      </c>
      <c r="F163" s="180"/>
      <c r="G163" s="181"/>
      <c r="K163" s="170"/>
    </row>
    <row r="164" spans="1:58" ht="12.75">
      <c r="A164" s="182"/>
      <c r="B164" s="183" t="s">
        <v>76</v>
      </c>
      <c r="C164" s="184" t="str">
        <f>CONCATENATE(B161," ",C161)</f>
        <v>783 Nátěry</v>
      </c>
      <c r="D164" s="185"/>
      <c r="E164" s="186"/>
      <c r="F164" s="187"/>
      <c r="G164" s="188">
        <f>SUM(G161:G163)</f>
        <v>0</v>
      </c>
      <c r="K164" s="170"/>
      <c r="BB164" s="189">
        <f>SUM(BB161:BB163)</f>
        <v>0</v>
      </c>
      <c r="BC164" s="189">
        <f>SUM(BC161:BC163)</f>
        <v>0</v>
      </c>
      <c r="BD164" s="189">
        <f>SUM(BD161:BD163)</f>
        <v>0</v>
      </c>
      <c r="BE164" s="189">
        <f>SUM(BE161:BE163)</f>
        <v>0</v>
      </c>
      <c r="BF164" s="189">
        <f>SUM(BF161:BF163)</f>
        <v>0</v>
      </c>
    </row>
    <row r="165" spans="1:11" ht="12.75">
      <c r="A165" s="163" t="s">
        <v>73</v>
      </c>
      <c r="B165" s="164" t="s">
        <v>226</v>
      </c>
      <c r="C165" s="165" t="s">
        <v>227</v>
      </c>
      <c r="D165" s="166"/>
      <c r="E165" s="167"/>
      <c r="F165" s="167"/>
      <c r="G165" s="168"/>
      <c r="H165" s="169"/>
      <c r="I165" s="169"/>
      <c r="K165" s="170"/>
    </row>
    <row r="166" spans="1:105" ht="12.75">
      <c r="A166" s="171">
        <v>74</v>
      </c>
      <c r="B166" s="172" t="s">
        <v>228</v>
      </c>
      <c r="C166" s="173" t="s">
        <v>229</v>
      </c>
      <c r="D166" s="174" t="s">
        <v>105</v>
      </c>
      <c r="E166" s="175">
        <f>E167+E168</f>
        <v>14.629999999999999</v>
      </c>
      <c r="F166" s="175"/>
      <c r="G166" s="176">
        <f>E166*F166</f>
        <v>0</v>
      </c>
      <c r="K166" s="170"/>
      <c r="AB166" s="146">
        <v>1</v>
      </c>
      <c r="AC166" s="146">
        <v>7</v>
      </c>
      <c r="AD166" s="146">
        <v>7</v>
      </c>
      <c r="BA166" s="146">
        <v>2</v>
      </c>
      <c r="BB166" s="146">
        <f>IF(BA166=1,G166,0)</f>
        <v>0</v>
      </c>
      <c r="BC166" s="146">
        <f>IF(BA166=2,G166,0)</f>
        <v>0</v>
      </c>
      <c r="BD166" s="146">
        <f>IF(BA166=3,G166,0)</f>
        <v>0</v>
      </c>
      <c r="BE166" s="146">
        <f>IF(BA166=4,G166,0)</f>
        <v>0</v>
      </c>
      <c r="BF166" s="146">
        <f>IF(BA166=5,G166,0)</f>
        <v>0</v>
      </c>
      <c r="CB166" s="170">
        <v>1</v>
      </c>
      <c r="CC166" s="170">
        <v>7</v>
      </c>
      <c r="DA166" s="146">
        <v>7E-05</v>
      </c>
    </row>
    <row r="167" spans="1:11" ht="12.75">
      <c r="A167" s="177"/>
      <c r="B167" s="178"/>
      <c r="C167" s="248" t="s">
        <v>362</v>
      </c>
      <c r="D167" s="249"/>
      <c r="E167" s="179">
        <v>11.1</v>
      </c>
      <c r="F167" s="180"/>
      <c r="G167" s="181"/>
      <c r="K167" s="170"/>
    </row>
    <row r="168" spans="1:11" ht="12.75">
      <c r="A168" s="177"/>
      <c r="B168" s="178"/>
      <c r="C168" s="248" t="s">
        <v>363</v>
      </c>
      <c r="D168" s="249"/>
      <c r="E168" s="179">
        <v>3.53</v>
      </c>
      <c r="F168" s="180"/>
      <c r="G168" s="181"/>
      <c r="K168" s="170"/>
    </row>
    <row r="169" spans="1:105" ht="12.75">
      <c r="A169" s="171">
        <v>75</v>
      </c>
      <c r="B169" s="172" t="s">
        <v>230</v>
      </c>
      <c r="C169" s="173" t="s">
        <v>231</v>
      </c>
      <c r="D169" s="174" t="s">
        <v>105</v>
      </c>
      <c r="E169" s="175">
        <f>E166</f>
        <v>14.629999999999999</v>
      </c>
      <c r="F169" s="175"/>
      <c r="G169" s="176">
        <f>E169*F169</f>
        <v>0</v>
      </c>
      <c r="K169" s="170"/>
      <c r="AB169" s="146">
        <v>1</v>
      </c>
      <c r="AC169" s="146">
        <v>7</v>
      </c>
      <c r="AD169" s="146">
        <v>7</v>
      </c>
      <c r="BA169" s="146">
        <v>2</v>
      </c>
      <c r="BB169" s="146">
        <f>IF(BA169=1,G169,0)</f>
        <v>0</v>
      </c>
      <c r="BC169" s="146">
        <f>IF(BA169=2,G169,0)</f>
        <v>0</v>
      </c>
      <c r="BD169" s="146">
        <f>IF(BA169=3,G169,0)</f>
        <v>0</v>
      </c>
      <c r="BE169" s="146">
        <f>IF(BA169=4,G169,0)</f>
        <v>0</v>
      </c>
      <c r="BF169" s="146">
        <f>IF(BA169=5,G169,0)</f>
        <v>0</v>
      </c>
      <c r="CB169" s="170">
        <v>1</v>
      </c>
      <c r="CC169" s="170">
        <v>7</v>
      </c>
      <c r="DA169" s="146">
        <v>0.00029</v>
      </c>
    </row>
    <row r="170" spans="1:58" ht="12.75">
      <c r="A170" s="182"/>
      <c r="B170" s="183" t="s">
        <v>76</v>
      </c>
      <c r="C170" s="184" t="str">
        <f>CONCATENATE(B165," ",C165)</f>
        <v>784 Malby</v>
      </c>
      <c r="D170" s="185"/>
      <c r="E170" s="186"/>
      <c r="F170" s="187"/>
      <c r="G170" s="188">
        <f>SUM(G165:G169)</f>
        <v>0</v>
      </c>
      <c r="K170" s="170"/>
      <c r="BB170" s="189">
        <f>SUM(BB165:BB169)</f>
        <v>0</v>
      </c>
      <c r="BC170" s="189">
        <f>SUM(BC165:BC169)</f>
        <v>0</v>
      </c>
      <c r="BD170" s="189">
        <f>SUM(BD165:BD169)</f>
        <v>0</v>
      </c>
      <c r="BE170" s="189">
        <f>SUM(BE165:BE169)</f>
        <v>0</v>
      </c>
      <c r="BF170" s="189">
        <f>SUM(BF165:BF169)</f>
        <v>0</v>
      </c>
    </row>
    <row r="171" spans="1:11" ht="12.75">
      <c r="A171" s="163" t="s">
        <v>73</v>
      </c>
      <c r="B171" s="164" t="s">
        <v>232</v>
      </c>
      <c r="C171" s="165" t="s">
        <v>233</v>
      </c>
      <c r="D171" s="166"/>
      <c r="E171" s="167"/>
      <c r="F171" s="167"/>
      <c r="G171" s="168"/>
      <c r="H171" s="169"/>
      <c r="I171" s="169"/>
      <c r="K171" s="170"/>
    </row>
    <row r="172" spans="1:105" ht="12.75">
      <c r="A172" s="171">
        <v>76</v>
      </c>
      <c r="B172" s="172" t="s">
        <v>234</v>
      </c>
      <c r="C172" s="173" t="s">
        <v>311</v>
      </c>
      <c r="D172" s="174" t="s">
        <v>164</v>
      </c>
      <c r="E172" s="175">
        <v>19</v>
      </c>
      <c r="F172" s="175"/>
      <c r="G172" s="176">
        <f>E172*F172</f>
        <v>0</v>
      </c>
      <c r="K172" s="170"/>
      <c r="AB172" s="146">
        <v>12</v>
      </c>
      <c r="AC172" s="146">
        <v>0</v>
      </c>
      <c r="AD172" s="146">
        <v>98</v>
      </c>
      <c r="BA172" s="146">
        <v>4</v>
      </c>
      <c r="BB172" s="146">
        <f>IF(BA172=1,G172,0)</f>
        <v>0</v>
      </c>
      <c r="BC172" s="146">
        <f>IF(BA172=2,G172,0)</f>
        <v>0</v>
      </c>
      <c r="BD172" s="146">
        <f>IF(BA172=3,G172,0)</f>
        <v>0</v>
      </c>
      <c r="BE172" s="146">
        <f>IF(BA172=4,G172,0)</f>
        <v>0</v>
      </c>
      <c r="BF172" s="146">
        <f>IF(BA172=5,G172,0)</f>
        <v>0</v>
      </c>
      <c r="CB172" s="170">
        <v>12</v>
      </c>
      <c r="CC172" s="170">
        <v>0</v>
      </c>
      <c r="DA172" s="146">
        <v>0</v>
      </c>
    </row>
    <row r="173" spans="1:105" ht="22.5">
      <c r="A173" s="171">
        <v>77</v>
      </c>
      <c r="B173" s="172" t="s">
        <v>235</v>
      </c>
      <c r="C173" s="173" t="s">
        <v>236</v>
      </c>
      <c r="D173" s="174" t="s">
        <v>147</v>
      </c>
      <c r="E173" s="175">
        <v>1</v>
      </c>
      <c r="F173" s="175"/>
      <c r="G173" s="176">
        <f>E173*F173</f>
        <v>0</v>
      </c>
      <c r="K173" s="170"/>
      <c r="AB173" s="146">
        <v>12</v>
      </c>
      <c r="AC173" s="146">
        <v>0</v>
      </c>
      <c r="AD173" s="146">
        <v>99</v>
      </c>
      <c r="BA173" s="146">
        <v>4</v>
      </c>
      <c r="BB173" s="146">
        <f>IF(BA173=1,G173,0)</f>
        <v>0</v>
      </c>
      <c r="BC173" s="146">
        <f>IF(BA173=2,G173,0)</f>
        <v>0</v>
      </c>
      <c r="BD173" s="146">
        <f>IF(BA173=3,G173,0)</f>
        <v>0</v>
      </c>
      <c r="BE173" s="146">
        <f>IF(BA173=4,G173,0)</f>
        <v>0</v>
      </c>
      <c r="BF173" s="146">
        <f>IF(BA173=5,G173,0)</f>
        <v>0</v>
      </c>
      <c r="CB173" s="170">
        <v>12</v>
      </c>
      <c r="CC173" s="170">
        <v>0</v>
      </c>
      <c r="DA173" s="146">
        <v>0</v>
      </c>
    </row>
    <row r="174" spans="1:81" ht="12.75">
      <c r="A174" s="171">
        <v>78</v>
      </c>
      <c r="B174" s="172" t="s">
        <v>237</v>
      </c>
      <c r="C174" s="173" t="s">
        <v>278</v>
      </c>
      <c r="D174" s="174" t="s">
        <v>147</v>
      </c>
      <c r="E174" s="175">
        <v>1</v>
      </c>
      <c r="F174" s="175"/>
      <c r="G174" s="176">
        <f>E174*F174</f>
        <v>0</v>
      </c>
      <c r="K174" s="170"/>
      <c r="CB174" s="170"/>
      <c r="CC174" s="170"/>
    </row>
    <row r="175" spans="1:105" ht="12.75">
      <c r="A175" s="171">
        <v>79</v>
      </c>
      <c r="B175" s="172" t="s">
        <v>277</v>
      </c>
      <c r="C175" s="173" t="s">
        <v>238</v>
      </c>
      <c r="D175" s="174" t="s">
        <v>147</v>
      </c>
      <c r="E175" s="175">
        <v>1</v>
      </c>
      <c r="F175" s="175"/>
      <c r="G175" s="176">
        <f>E175*F175</f>
        <v>0</v>
      </c>
      <c r="K175" s="170"/>
      <c r="AB175" s="146">
        <v>12</v>
      </c>
      <c r="AC175" s="146">
        <v>0</v>
      </c>
      <c r="AD175" s="146">
        <v>100</v>
      </c>
      <c r="BA175" s="146">
        <v>4</v>
      </c>
      <c r="BB175" s="146">
        <f>IF(BA175=1,G175,0)</f>
        <v>0</v>
      </c>
      <c r="BC175" s="146">
        <f>IF(BA175=2,G175,0)</f>
        <v>0</v>
      </c>
      <c r="BD175" s="146">
        <f>IF(BA175=3,G175,0)</f>
        <v>0</v>
      </c>
      <c r="BE175" s="146">
        <f>IF(BA175=4,G175,0)</f>
        <v>0</v>
      </c>
      <c r="BF175" s="146">
        <f>IF(BA175=5,G175,0)</f>
        <v>0</v>
      </c>
      <c r="CB175" s="170">
        <v>12</v>
      </c>
      <c r="CC175" s="170">
        <v>0</v>
      </c>
      <c r="DA175" s="146">
        <v>0</v>
      </c>
    </row>
    <row r="176" spans="1:58" ht="12.75">
      <c r="A176" s="182"/>
      <c r="B176" s="183" t="s">
        <v>76</v>
      </c>
      <c r="C176" s="184" t="str">
        <f>CONCATENATE(B171," ",C171)</f>
        <v>M21 Elektromontáže</v>
      </c>
      <c r="D176" s="185"/>
      <c r="E176" s="186"/>
      <c r="F176" s="187"/>
      <c r="G176" s="188">
        <f>SUM(G171:G175)</f>
        <v>0</v>
      </c>
      <c r="K176" s="170"/>
      <c r="BB176" s="189">
        <f>SUM(BB171:BB175)</f>
        <v>0</v>
      </c>
      <c r="BC176" s="189">
        <f>SUM(BC171:BC175)</f>
        <v>0</v>
      </c>
      <c r="BD176" s="189">
        <f>SUM(BD171:BD175)</f>
        <v>0</v>
      </c>
      <c r="BE176" s="189">
        <f>SUM(BE171:BE175)</f>
        <v>0</v>
      </c>
      <c r="BF176" s="189">
        <f>SUM(BF171:BF175)</f>
        <v>0</v>
      </c>
    </row>
    <row r="177" spans="1:11" ht="12.75">
      <c r="A177" s="163" t="s">
        <v>73</v>
      </c>
      <c r="B177" s="164" t="s">
        <v>239</v>
      </c>
      <c r="C177" s="165" t="s">
        <v>240</v>
      </c>
      <c r="D177" s="166"/>
      <c r="E177" s="167"/>
      <c r="F177" s="167"/>
      <c r="G177" s="168"/>
      <c r="H177" s="169"/>
      <c r="I177" s="169"/>
      <c r="K177" s="170"/>
    </row>
    <row r="178" spans="1:105" ht="22.5">
      <c r="A178" s="171">
        <v>80</v>
      </c>
      <c r="B178" s="172" t="s">
        <v>241</v>
      </c>
      <c r="C178" s="173" t="s">
        <v>242</v>
      </c>
      <c r="D178" s="174" t="s">
        <v>147</v>
      </c>
      <c r="E178" s="175">
        <v>1</v>
      </c>
      <c r="F178" s="175"/>
      <c r="G178" s="176">
        <f aca="true" t="shared" si="1" ref="G178:G183">E178*F178</f>
        <v>0</v>
      </c>
      <c r="K178" s="170"/>
      <c r="AB178" s="146">
        <v>12</v>
      </c>
      <c r="AC178" s="146">
        <v>0</v>
      </c>
      <c r="AD178" s="146">
        <v>102</v>
      </c>
      <c r="BA178" s="146">
        <v>4</v>
      </c>
      <c r="BB178" s="146">
        <f>IF(BA178=1,G178,0)</f>
        <v>0</v>
      </c>
      <c r="BC178" s="146">
        <f>IF(BA178=2,G178,0)</f>
        <v>0</v>
      </c>
      <c r="BD178" s="146">
        <f>IF(BA178=3,G178,0)</f>
        <v>0</v>
      </c>
      <c r="BE178" s="146">
        <f>IF(BA178=4,G178,0)</f>
        <v>0</v>
      </c>
      <c r="BF178" s="146">
        <f>IF(BA178=5,G178,0)</f>
        <v>0</v>
      </c>
      <c r="CB178" s="170">
        <v>12</v>
      </c>
      <c r="CC178" s="170">
        <v>0</v>
      </c>
      <c r="DA178" s="146">
        <v>0</v>
      </c>
    </row>
    <row r="179" spans="1:105" ht="12.75">
      <c r="A179" s="171">
        <v>81</v>
      </c>
      <c r="B179" s="172" t="s">
        <v>243</v>
      </c>
      <c r="C179" s="173" t="s">
        <v>244</v>
      </c>
      <c r="D179" s="174" t="s">
        <v>147</v>
      </c>
      <c r="E179" s="175">
        <v>1</v>
      </c>
      <c r="F179" s="175"/>
      <c r="G179" s="176">
        <f t="shared" si="1"/>
        <v>0</v>
      </c>
      <c r="K179" s="170"/>
      <c r="AB179" s="146">
        <v>12</v>
      </c>
      <c r="AC179" s="146">
        <v>0</v>
      </c>
      <c r="AD179" s="146">
        <v>103</v>
      </c>
      <c r="BA179" s="146">
        <v>4</v>
      </c>
      <c r="BB179" s="146">
        <f>IF(BA179=1,G179,0)</f>
        <v>0</v>
      </c>
      <c r="BC179" s="146">
        <f>IF(BA179=2,G179,0)</f>
        <v>0</v>
      </c>
      <c r="BD179" s="146">
        <f>IF(BA179=3,G179,0)</f>
        <v>0</v>
      </c>
      <c r="BE179" s="146">
        <f>IF(BA179=4,G179,0)</f>
        <v>0</v>
      </c>
      <c r="BF179" s="146">
        <f>IF(BA179=5,G179,0)</f>
        <v>0</v>
      </c>
      <c r="CB179" s="170">
        <v>12</v>
      </c>
      <c r="CC179" s="170">
        <v>0</v>
      </c>
      <c r="DA179" s="146">
        <v>0</v>
      </c>
    </row>
    <row r="180" spans="1:81" ht="12.75">
      <c r="A180" s="171">
        <v>82</v>
      </c>
      <c r="B180" s="172" t="s">
        <v>281</v>
      </c>
      <c r="C180" s="173" t="s">
        <v>283</v>
      </c>
      <c r="D180" s="174" t="s">
        <v>284</v>
      </c>
      <c r="E180" s="175">
        <v>10</v>
      </c>
      <c r="F180" s="175"/>
      <c r="G180" s="176">
        <f t="shared" si="1"/>
        <v>0</v>
      </c>
      <c r="K180" s="170"/>
      <c r="CB180" s="170"/>
      <c r="CC180" s="170"/>
    </row>
    <row r="181" spans="1:105" ht="12.75">
      <c r="A181" s="171">
        <v>83</v>
      </c>
      <c r="B181" s="172" t="s">
        <v>246</v>
      </c>
      <c r="C181" s="173" t="s">
        <v>245</v>
      </c>
      <c r="D181" s="174" t="s">
        <v>147</v>
      </c>
      <c r="E181" s="175">
        <v>1</v>
      </c>
      <c r="F181" s="175"/>
      <c r="G181" s="176">
        <f t="shared" si="1"/>
        <v>0</v>
      </c>
      <c r="K181" s="170"/>
      <c r="AB181" s="146">
        <v>12</v>
      </c>
      <c r="AC181" s="146">
        <v>0</v>
      </c>
      <c r="AD181" s="146">
        <v>104</v>
      </c>
      <c r="BA181" s="146">
        <v>4</v>
      </c>
      <c r="BB181" s="146">
        <f>IF(BA181=1,G181,0)</f>
        <v>0</v>
      </c>
      <c r="BC181" s="146">
        <f>IF(BA181=2,G181,0)</f>
        <v>0</v>
      </c>
      <c r="BD181" s="146">
        <f>IF(BA181=3,G181,0)</f>
        <v>0</v>
      </c>
      <c r="BE181" s="146">
        <f>IF(BA181=4,G181,0)</f>
        <v>0</v>
      </c>
      <c r="BF181" s="146">
        <f>IF(BA181=5,G181,0)</f>
        <v>0</v>
      </c>
      <c r="CB181" s="170">
        <v>12</v>
      </c>
      <c r="CC181" s="170">
        <v>0</v>
      </c>
      <c r="DA181" s="146">
        <v>0</v>
      </c>
    </row>
    <row r="182" spans="1:105" ht="22.5">
      <c r="A182" s="171">
        <v>84</v>
      </c>
      <c r="B182" s="172" t="s">
        <v>279</v>
      </c>
      <c r="C182" s="173" t="s">
        <v>247</v>
      </c>
      <c r="D182" s="174" t="s">
        <v>147</v>
      </c>
      <c r="E182" s="175">
        <v>1</v>
      </c>
      <c r="F182" s="175"/>
      <c r="G182" s="176">
        <f t="shared" si="1"/>
        <v>0</v>
      </c>
      <c r="K182" s="170"/>
      <c r="AB182" s="146">
        <v>12</v>
      </c>
      <c r="AC182" s="146">
        <v>0</v>
      </c>
      <c r="AD182" s="146">
        <v>105</v>
      </c>
      <c r="BA182" s="146">
        <v>4</v>
      </c>
      <c r="BB182" s="146">
        <f>IF(BA182=1,G182,0)</f>
        <v>0</v>
      </c>
      <c r="BC182" s="146">
        <f>IF(BA182=2,G182,0)</f>
        <v>0</v>
      </c>
      <c r="BD182" s="146">
        <f>IF(BA182=3,G182,0)</f>
        <v>0</v>
      </c>
      <c r="BE182" s="146">
        <f>IF(BA182=4,G182,0)</f>
        <v>0</v>
      </c>
      <c r="BF182" s="146">
        <f>IF(BA182=5,G182,0)</f>
        <v>0</v>
      </c>
      <c r="CB182" s="170">
        <v>12</v>
      </c>
      <c r="CC182" s="170">
        <v>0</v>
      </c>
      <c r="DA182" s="146">
        <v>0</v>
      </c>
    </row>
    <row r="183" spans="1:81" ht="12.75">
      <c r="A183" s="171">
        <v>85</v>
      </c>
      <c r="B183" s="172" t="s">
        <v>282</v>
      </c>
      <c r="C183" s="173" t="s">
        <v>344</v>
      </c>
      <c r="D183" s="174" t="s">
        <v>147</v>
      </c>
      <c r="E183" s="175">
        <v>1</v>
      </c>
      <c r="F183" s="175"/>
      <c r="G183" s="176">
        <f t="shared" si="1"/>
        <v>0</v>
      </c>
      <c r="K183" s="170"/>
      <c r="CB183" s="170"/>
      <c r="CC183" s="170"/>
    </row>
    <row r="184" spans="1:58" ht="12.75">
      <c r="A184" s="182"/>
      <c r="B184" s="183" t="s">
        <v>76</v>
      </c>
      <c r="C184" s="184" t="str">
        <f>CONCATENATE(B177," ",C177)</f>
        <v>M33 Montáže dopravních zařízení a vah-výtahy</v>
      </c>
      <c r="D184" s="185"/>
      <c r="E184" s="186"/>
      <c r="F184" s="187"/>
      <c r="G184" s="188">
        <f>SUM(G177:G183)</f>
        <v>0</v>
      </c>
      <c r="K184" s="170"/>
      <c r="BB184" s="189">
        <f>SUM(BB177:BB182)</f>
        <v>0</v>
      </c>
      <c r="BC184" s="189">
        <f>SUM(BC177:BC182)</f>
        <v>0</v>
      </c>
      <c r="BD184" s="189">
        <f>SUM(BD177:BD182)</f>
        <v>0</v>
      </c>
      <c r="BE184" s="189">
        <f>SUM(BE177:BE182)</f>
        <v>0</v>
      </c>
      <c r="BF184" s="189">
        <f>SUM(BF177:BF182)</f>
        <v>0</v>
      </c>
    </row>
    <row r="185" spans="1:11" ht="12.75">
      <c r="A185" s="163" t="s">
        <v>73</v>
      </c>
      <c r="B185" s="164" t="s">
        <v>248</v>
      </c>
      <c r="C185" s="165" t="s">
        <v>249</v>
      </c>
      <c r="D185" s="166"/>
      <c r="E185" s="167"/>
      <c r="F185" s="167"/>
      <c r="G185" s="168"/>
      <c r="H185" s="169"/>
      <c r="I185" s="169"/>
      <c r="K185" s="170"/>
    </row>
    <row r="186" spans="1:105" ht="12.75">
      <c r="A186" s="171">
        <v>86</v>
      </c>
      <c r="B186" s="172" t="s">
        <v>250</v>
      </c>
      <c r="C186" s="173" t="s">
        <v>251</v>
      </c>
      <c r="D186" s="174" t="s">
        <v>103</v>
      </c>
      <c r="E186" s="175">
        <v>11.84</v>
      </c>
      <c r="F186" s="175"/>
      <c r="G186" s="176">
        <f aca="true" t="shared" si="2" ref="G186:G194">E186*F186</f>
        <v>0</v>
      </c>
      <c r="K186" s="170"/>
      <c r="AB186" s="146">
        <v>8</v>
      </c>
      <c r="AC186" s="146">
        <v>0</v>
      </c>
      <c r="AD186" s="146">
        <v>3</v>
      </c>
      <c r="BA186" s="146">
        <v>1</v>
      </c>
      <c r="BB186" s="146">
        <f aca="true" t="shared" si="3" ref="BB186:BB194">IF(BA186=1,G186,0)</f>
        <v>0</v>
      </c>
      <c r="BC186" s="146">
        <f aca="true" t="shared" si="4" ref="BC186:BC194">IF(BA186=2,G186,0)</f>
        <v>0</v>
      </c>
      <c r="BD186" s="146">
        <f aca="true" t="shared" si="5" ref="BD186:BD194">IF(BA186=3,G186,0)</f>
        <v>0</v>
      </c>
      <c r="BE186" s="146">
        <f aca="true" t="shared" si="6" ref="BE186:BE194">IF(BA186=4,G186,0)</f>
        <v>0</v>
      </c>
      <c r="BF186" s="146">
        <f aca="true" t="shared" si="7" ref="BF186:BF194">IF(BA186=5,G186,0)</f>
        <v>0</v>
      </c>
      <c r="CB186" s="170">
        <v>8</v>
      </c>
      <c r="CC186" s="170">
        <v>0</v>
      </c>
      <c r="DA186" s="146">
        <v>0</v>
      </c>
    </row>
    <row r="187" spans="1:105" ht="12.75">
      <c r="A187" s="171">
        <v>87</v>
      </c>
      <c r="B187" s="172" t="s">
        <v>252</v>
      </c>
      <c r="C187" s="173" t="s">
        <v>253</v>
      </c>
      <c r="D187" s="174" t="s">
        <v>103</v>
      </c>
      <c r="E187" s="175">
        <f>4*E186</f>
        <v>47.36</v>
      </c>
      <c r="F187" s="175"/>
      <c r="G187" s="176">
        <f t="shared" si="2"/>
        <v>0</v>
      </c>
      <c r="K187" s="170"/>
      <c r="AB187" s="146">
        <v>8</v>
      </c>
      <c r="AC187" s="146">
        <v>0</v>
      </c>
      <c r="AD187" s="146">
        <v>3</v>
      </c>
      <c r="BA187" s="146">
        <v>1</v>
      </c>
      <c r="BB187" s="146">
        <f t="shared" si="3"/>
        <v>0</v>
      </c>
      <c r="BC187" s="146">
        <f t="shared" si="4"/>
        <v>0</v>
      </c>
      <c r="BD187" s="146">
        <f t="shared" si="5"/>
        <v>0</v>
      </c>
      <c r="BE187" s="146">
        <f t="shared" si="6"/>
        <v>0</v>
      </c>
      <c r="BF187" s="146">
        <f t="shared" si="7"/>
        <v>0</v>
      </c>
      <c r="CB187" s="170">
        <v>8</v>
      </c>
      <c r="CC187" s="170">
        <v>0</v>
      </c>
      <c r="DA187" s="146">
        <v>0</v>
      </c>
    </row>
    <row r="188" spans="1:105" ht="12.75">
      <c r="A188" s="171">
        <v>88</v>
      </c>
      <c r="B188" s="172" t="s">
        <v>254</v>
      </c>
      <c r="C188" s="173" t="s">
        <v>255</v>
      </c>
      <c r="D188" s="174" t="s">
        <v>103</v>
      </c>
      <c r="E188" s="175">
        <f>E186</f>
        <v>11.84</v>
      </c>
      <c r="F188" s="175"/>
      <c r="G188" s="176">
        <f t="shared" si="2"/>
        <v>0</v>
      </c>
      <c r="K188" s="170"/>
      <c r="AB188" s="146">
        <v>8</v>
      </c>
      <c r="AC188" s="146">
        <v>0</v>
      </c>
      <c r="AD188" s="146">
        <v>3</v>
      </c>
      <c r="BA188" s="146">
        <v>1</v>
      </c>
      <c r="BB188" s="146">
        <f t="shared" si="3"/>
        <v>0</v>
      </c>
      <c r="BC188" s="146">
        <f t="shared" si="4"/>
        <v>0</v>
      </c>
      <c r="BD188" s="146">
        <f t="shared" si="5"/>
        <v>0</v>
      </c>
      <c r="BE188" s="146">
        <f t="shared" si="6"/>
        <v>0</v>
      </c>
      <c r="BF188" s="146">
        <f t="shared" si="7"/>
        <v>0</v>
      </c>
      <c r="CB188" s="170">
        <v>8</v>
      </c>
      <c r="CC188" s="170">
        <v>0</v>
      </c>
      <c r="DA188" s="146">
        <v>0</v>
      </c>
    </row>
    <row r="189" spans="1:105" ht="12.75">
      <c r="A189" s="171">
        <v>89</v>
      </c>
      <c r="B189" s="172" t="s">
        <v>256</v>
      </c>
      <c r="C189" s="173" t="s">
        <v>257</v>
      </c>
      <c r="D189" s="174" t="s">
        <v>103</v>
      </c>
      <c r="E189" s="175">
        <f>20*E186</f>
        <v>236.8</v>
      </c>
      <c r="F189" s="175"/>
      <c r="G189" s="176">
        <f t="shared" si="2"/>
        <v>0</v>
      </c>
      <c r="K189" s="170"/>
      <c r="AB189" s="146">
        <v>8</v>
      </c>
      <c r="AC189" s="146">
        <v>0</v>
      </c>
      <c r="AD189" s="146">
        <v>3</v>
      </c>
      <c r="BA189" s="146">
        <v>1</v>
      </c>
      <c r="BB189" s="146">
        <f t="shared" si="3"/>
        <v>0</v>
      </c>
      <c r="BC189" s="146">
        <f t="shared" si="4"/>
        <v>0</v>
      </c>
      <c r="BD189" s="146">
        <f t="shared" si="5"/>
        <v>0</v>
      </c>
      <c r="BE189" s="146">
        <f t="shared" si="6"/>
        <v>0</v>
      </c>
      <c r="BF189" s="146">
        <f t="shared" si="7"/>
        <v>0</v>
      </c>
      <c r="CB189" s="170">
        <v>8</v>
      </c>
      <c r="CC189" s="170">
        <v>0</v>
      </c>
      <c r="DA189" s="146">
        <v>0</v>
      </c>
    </row>
    <row r="190" spans="1:105" ht="12.75">
      <c r="A190" s="171">
        <v>90</v>
      </c>
      <c r="B190" s="172" t="s">
        <v>258</v>
      </c>
      <c r="C190" s="173" t="s">
        <v>259</v>
      </c>
      <c r="D190" s="174" t="s">
        <v>103</v>
      </c>
      <c r="E190" s="175">
        <f>E186</f>
        <v>11.84</v>
      </c>
      <c r="F190" s="175"/>
      <c r="G190" s="176">
        <f t="shared" si="2"/>
        <v>0</v>
      </c>
      <c r="K190" s="170"/>
      <c r="AB190" s="146">
        <v>8</v>
      </c>
      <c r="AC190" s="146">
        <v>0</v>
      </c>
      <c r="AD190" s="146">
        <v>3</v>
      </c>
      <c r="BA190" s="146">
        <v>1</v>
      </c>
      <c r="BB190" s="146">
        <f t="shared" si="3"/>
        <v>0</v>
      </c>
      <c r="BC190" s="146">
        <f t="shared" si="4"/>
        <v>0</v>
      </c>
      <c r="BD190" s="146">
        <f t="shared" si="5"/>
        <v>0</v>
      </c>
      <c r="BE190" s="146">
        <f t="shared" si="6"/>
        <v>0</v>
      </c>
      <c r="BF190" s="146">
        <f t="shared" si="7"/>
        <v>0</v>
      </c>
      <c r="CB190" s="170">
        <v>8</v>
      </c>
      <c r="CC190" s="170">
        <v>0</v>
      </c>
      <c r="DA190" s="146">
        <v>0</v>
      </c>
    </row>
    <row r="191" spans="1:105" ht="12.75">
      <c r="A191" s="171">
        <v>91</v>
      </c>
      <c r="B191" s="172" t="s">
        <v>260</v>
      </c>
      <c r="C191" s="173" t="s">
        <v>261</v>
      </c>
      <c r="D191" s="174" t="s">
        <v>103</v>
      </c>
      <c r="E191" s="175">
        <f>5*E186</f>
        <v>59.2</v>
      </c>
      <c r="F191" s="175"/>
      <c r="G191" s="176">
        <f t="shared" si="2"/>
        <v>0</v>
      </c>
      <c r="K191" s="170"/>
      <c r="AB191" s="146">
        <v>8</v>
      </c>
      <c r="AC191" s="146">
        <v>0</v>
      </c>
      <c r="AD191" s="146">
        <v>3</v>
      </c>
      <c r="BA191" s="146">
        <v>1</v>
      </c>
      <c r="BB191" s="146">
        <f t="shared" si="3"/>
        <v>0</v>
      </c>
      <c r="BC191" s="146">
        <f t="shared" si="4"/>
        <v>0</v>
      </c>
      <c r="BD191" s="146">
        <f t="shared" si="5"/>
        <v>0</v>
      </c>
      <c r="BE191" s="146">
        <f t="shared" si="6"/>
        <v>0</v>
      </c>
      <c r="BF191" s="146">
        <f t="shared" si="7"/>
        <v>0</v>
      </c>
      <c r="CB191" s="170">
        <v>8</v>
      </c>
      <c r="CC191" s="170">
        <v>0</v>
      </c>
      <c r="DA191" s="146">
        <v>0</v>
      </c>
    </row>
    <row r="192" spans="1:105" ht="12.75">
      <c r="A192" s="171">
        <v>92</v>
      </c>
      <c r="B192" s="172" t="s">
        <v>262</v>
      </c>
      <c r="C192" s="173" t="s">
        <v>263</v>
      </c>
      <c r="D192" s="174" t="s">
        <v>103</v>
      </c>
      <c r="E192" s="175">
        <f>E186</f>
        <v>11.84</v>
      </c>
      <c r="F192" s="175"/>
      <c r="G192" s="176">
        <f t="shared" si="2"/>
        <v>0</v>
      </c>
      <c r="K192" s="170"/>
      <c r="AB192" s="146">
        <v>8</v>
      </c>
      <c r="AC192" s="146">
        <v>0</v>
      </c>
      <c r="AD192" s="146">
        <v>3</v>
      </c>
      <c r="BA192" s="146">
        <v>1</v>
      </c>
      <c r="BB192" s="146">
        <f t="shared" si="3"/>
        <v>0</v>
      </c>
      <c r="BC192" s="146">
        <f t="shared" si="4"/>
        <v>0</v>
      </c>
      <c r="BD192" s="146">
        <f t="shared" si="5"/>
        <v>0</v>
      </c>
      <c r="BE192" s="146">
        <f t="shared" si="6"/>
        <v>0</v>
      </c>
      <c r="BF192" s="146">
        <f t="shared" si="7"/>
        <v>0</v>
      </c>
      <c r="CB192" s="170">
        <v>8</v>
      </c>
      <c r="CC192" s="170">
        <v>0</v>
      </c>
      <c r="DA192" s="146">
        <v>0</v>
      </c>
    </row>
    <row r="193" spans="1:105" ht="12.75">
      <c r="A193" s="171">
        <v>93</v>
      </c>
      <c r="B193" s="172" t="s">
        <v>264</v>
      </c>
      <c r="C193" s="173" t="s">
        <v>265</v>
      </c>
      <c r="D193" s="174" t="s">
        <v>103</v>
      </c>
      <c r="E193" s="175">
        <f>E186</f>
        <v>11.84</v>
      </c>
      <c r="F193" s="175"/>
      <c r="G193" s="176">
        <f t="shared" si="2"/>
        <v>0</v>
      </c>
      <c r="K193" s="170"/>
      <c r="AB193" s="146">
        <v>8</v>
      </c>
      <c r="AC193" s="146">
        <v>0</v>
      </c>
      <c r="AD193" s="146">
        <v>3</v>
      </c>
      <c r="BA193" s="146">
        <v>1</v>
      </c>
      <c r="BB193" s="146">
        <f t="shared" si="3"/>
        <v>0</v>
      </c>
      <c r="BC193" s="146">
        <f t="shared" si="4"/>
        <v>0</v>
      </c>
      <c r="BD193" s="146">
        <f t="shared" si="5"/>
        <v>0</v>
      </c>
      <c r="BE193" s="146">
        <f t="shared" si="6"/>
        <v>0</v>
      </c>
      <c r="BF193" s="146">
        <f t="shared" si="7"/>
        <v>0</v>
      </c>
      <c r="CB193" s="170">
        <v>8</v>
      </c>
      <c r="CC193" s="170">
        <v>0</v>
      </c>
      <c r="DA193" s="146">
        <v>0</v>
      </c>
    </row>
    <row r="194" spans="1:105" ht="12.75">
      <c r="A194" s="171">
        <v>94</v>
      </c>
      <c r="B194" s="172" t="s">
        <v>266</v>
      </c>
      <c r="C194" s="173" t="s">
        <v>267</v>
      </c>
      <c r="D194" s="174" t="s">
        <v>103</v>
      </c>
      <c r="E194" s="175">
        <f>E186</f>
        <v>11.84</v>
      </c>
      <c r="F194" s="175"/>
      <c r="G194" s="176">
        <f t="shared" si="2"/>
        <v>0</v>
      </c>
      <c r="K194" s="170"/>
      <c r="AB194" s="146">
        <v>8</v>
      </c>
      <c r="AC194" s="146">
        <v>0</v>
      </c>
      <c r="AD194" s="146">
        <v>3</v>
      </c>
      <c r="BA194" s="146">
        <v>1</v>
      </c>
      <c r="BB194" s="146">
        <f t="shared" si="3"/>
        <v>0</v>
      </c>
      <c r="BC194" s="146">
        <f t="shared" si="4"/>
        <v>0</v>
      </c>
      <c r="BD194" s="146">
        <f t="shared" si="5"/>
        <v>0</v>
      </c>
      <c r="BE194" s="146">
        <f t="shared" si="6"/>
        <v>0</v>
      </c>
      <c r="BF194" s="146">
        <f t="shared" si="7"/>
        <v>0</v>
      </c>
      <c r="CB194" s="170">
        <v>8</v>
      </c>
      <c r="CC194" s="170">
        <v>0</v>
      </c>
      <c r="DA194" s="146">
        <v>0</v>
      </c>
    </row>
    <row r="195" spans="1:58" ht="12.75">
      <c r="A195" s="182"/>
      <c r="B195" s="183" t="s">
        <v>76</v>
      </c>
      <c r="C195" s="184" t="str">
        <f>CONCATENATE(B185," ",C185)</f>
        <v>D96 Přesuny suti a vybouraných hmot</v>
      </c>
      <c r="D195" s="185"/>
      <c r="E195" s="186"/>
      <c r="F195" s="187"/>
      <c r="G195" s="188">
        <f>SUM(G185:G194)</f>
        <v>0</v>
      </c>
      <c r="K195" s="170"/>
      <c r="BB195" s="189">
        <f>SUM(BB185:BB194)</f>
        <v>0</v>
      </c>
      <c r="BC195" s="189">
        <f>SUM(BC185:BC194)</f>
        <v>0</v>
      </c>
      <c r="BD195" s="189">
        <f>SUM(BD185:BD194)</f>
        <v>0</v>
      </c>
      <c r="BE195" s="189">
        <f>SUM(BE185:BE194)</f>
        <v>0</v>
      </c>
      <c r="BF195" s="189">
        <f>SUM(BF185:BF194)</f>
        <v>0</v>
      </c>
    </row>
    <row r="196" ht="12.75">
      <c r="E196" s="146"/>
    </row>
    <row r="197" ht="12.75">
      <c r="E197" s="146"/>
    </row>
    <row r="198" ht="12.75">
      <c r="E198" s="146"/>
    </row>
    <row r="199" spans="1:7" ht="12.75">
      <c r="A199" s="190"/>
      <c r="B199" s="190"/>
      <c r="C199" s="190"/>
      <c r="D199" s="190"/>
      <c r="E199" s="190"/>
      <c r="F199" s="190"/>
      <c r="G199" s="190"/>
    </row>
    <row r="200" spans="1:7" ht="12.75">
      <c r="A200" s="190"/>
      <c r="B200" s="190"/>
      <c r="C200" s="190"/>
      <c r="D200" s="190"/>
      <c r="E200" s="190"/>
      <c r="F200" s="190"/>
      <c r="G200" s="190"/>
    </row>
    <row r="201" spans="1:7" ht="12.75">
      <c r="A201" s="190"/>
      <c r="B201" s="190"/>
      <c r="C201" s="190"/>
      <c r="D201" s="190"/>
      <c r="E201" s="190"/>
      <c r="F201" s="190"/>
      <c r="G201" s="190"/>
    </row>
    <row r="202" spans="1:7" ht="12.75">
      <c r="A202" s="190"/>
      <c r="B202" s="190"/>
      <c r="C202" s="190"/>
      <c r="D202" s="190"/>
      <c r="E202" s="190"/>
      <c r="F202" s="190"/>
      <c r="G202" s="190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spans="1:2" ht="12.75">
      <c r="A234" s="191"/>
      <c r="B234" s="191"/>
    </row>
    <row r="235" spans="1:7" ht="12.75">
      <c r="A235" s="190"/>
      <c r="B235" s="190"/>
      <c r="C235" s="193"/>
      <c r="D235" s="193"/>
      <c r="E235" s="194"/>
      <c r="F235" s="193"/>
      <c r="G235" s="195"/>
    </row>
    <row r="236" spans="1:7" ht="12.75">
      <c r="A236" s="196"/>
      <c r="B236" s="196"/>
      <c r="C236" s="190"/>
      <c r="D236" s="190"/>
      <c r="E236" s="197"/>
      <c r="F236" s="190"/>
      <c r="G236" s="190"/>
    </row>
    <row r="237" spans="1:7" ht="12.75">
      <c r="A237" s="190"/>
      <c r="B237" s="190"/>
      <c r="C237" s="190"/>
      <c r="D237" s="190"/>
      <c r="E237" s="197"/>
      <c r="F237" s="190"/>
      <c r="G237" s="190"/>
    </row>
    <row r="238" spans="1:7" ht="12.75">
      <c r="A238" s="190"/>
      <c r="B238" s="190"/>
      <c r="C238" s="190"/>
      <c r="D238" s="190"/>
      <c r="E238" s="197"/>
      <c r="F238" s="190"/>
      <c r="G238" s="190"/>
    </row>
    <row r="239" spans="1:7" ht="12.75">
      <c r="A239" s="190"/>
      <c r="B239" s="190"/>
      <c r="C239" s="190"/>
      <c r="D239" s="190"/>
      <c r="E239" s="197"/>
      <c r="F239" s="190"/>
      <c r="G239" s="190"/>
    </row>
    <row r="240" spans="1:7" ht="12.75">
      <c r="A240" s="190"/>
      <c r="B240" s="190"/>
      <c r="C240" s="190"/>
      <c r="D240" s="190"/>
      <c r="E240" s="197"/>
      <c r="F240" s="190"/>
      <c r="G240" s="190"/>
    </row>
    <row r="241" spans="1:7" ht="12.75">
      <c r="A241" s="190"/>
      <c r="B241" s="190"/>
      <c r="C241" s="190"/>
      <c r="D241" s="190"/>
      <c r="E241" s="197"/>
      <c r="F241" s="190"/>
      <c r="G241" s="190"/>
    </row>
    <row r="242" spans="1:7" ht="12.75">
      <c r="A242" s="190"/>
      <c r="B242" s="190"/>
      <c r="C242" s="190"/>
      <c r="D242" s="190"/>
      <c r="E242" s="197"/>
      <c r="F242" s="190"/>
      <c r="G242" s="190"/>
    </row>
    <row r="243" spans="1:7" ht="12.75">
      <c r="A243" s="190"/>
      <c r="B243" s="190"/>
      <c r="C243" s="190"/>
      <c r="D243" s="190"/>
      <c r="E243" s="197"/>
      <c r="F243" s="190"/>
      <c r="G243" s="190"/>
    </row>
    <row r="244" spans="1:7" ht="12.75">
      <c r="A244" s="190"/>
      <c r="B244" s="190"/>
      <c r="C244" s="190"/>
      <c r="D244" s="190"/>
      <c r="E244" s="197"/>
      <c r="F244" s="190"/>
      <c r="G244" s="190"/>
    </row>
    <row r="245" spans="1:7" ht="12.75">
      <c r="A245" s="190"/>
      <c r="B245" s="190"/>
      <c r="C245" s="190"/>
      <c r="D245" s="190"/>
      <c r="E245" s="197"/>
      <c r="F245" s="190"/>
      <c r="G245" s="190"/>
    </row>
    <row r="246" spans="1:7" ht="12.75">
      <c r="A246" s="190"/>
      <c r="B246" s="190"/>
      <c r="C246" s="190"/>
      <c r="D246" s="190"/>
      <c r="E246" s="197"/>
      <c r="F246" s="190"/>
      <c r="G246" s="190"/>
    </row>
    <row r="247" spans="1:7" ht="12.75">
      <c r="A247" s="190"/>
      <c r="B247" s="190"/>
      <c r="C247" s="190"/>
      <c r="D247" s="190"/>
      <c r="E247" s="197"/>
      <c r="F247" s="190"/>
      <c r="G247" s="190"/>
    </row>
    <row r="248" spans="1:7" ht="12.75">
      <c r="A248" s="190"/>
      <c r="B248" s="190"/>
      <c r="C248" s="190"/>
      <c r="D248" s="190"/>
      <c r="E248" s="197"/>
      <c r="F248" s="190"/>
      <c r="G248" s="190"/>
    </row>
  </sheetData>
  <mergeCells count="44">
    <mergeCell ref="C103:D103"/>
    <mergeCell ref="C107:D107"/>
    <mergeCell ref="C109:D109"/>
    <mergeCell ref="C163:D163"/>
    <mergeCell ref="C167:D167"/>
    <mergeCell ref="C168:D168"/>
    <mergeCell ref="C148:D148"/>
    <mergeCell ref="C89:D89"/>
    <mergeCell ref="C92:D92"/>
    <mergeCell ref="C95:D95"/>
    <mergeCell ref="C96:D96"/>
    <mergeCell ref="C125:D125"/>
    <mergeCell ref="C146:D146"/>
    <mergeCell ref="C143:D143"/>
    <mergeCell ref="C127:D127"/>
    <mergeCell ref="C156:D156"/>
    <mergeCell ref="C113:D113"/>
    <mergeCell ref="C115:D115"/>
    <mergeCell ref="C120:D120"/>
    <mergeCell ref="C81:D81"/>
    <mergeCell ref="C83:D83"/>
    <mergeCell ref="C85:D85"/>
    <mergeCell ref="C73:D73"/>
    <mergeCell ref="C55:D55"/>
    <mergeCell ref="C57:D57"/>
    <mergeCell ref="C66:D66"/>
    <mergeCell ref="C40:D40"/>
    <mergeCell ref="C44:D44"/>
    <mergeCell ref="C46:D46"/>
    <mergeCell ref="C50:D50"/>
    <mergeCell ref="C61:D61"/>
    <mergeCell ref="C38:D38"/>
    <mergeCell ref="A1:G1"/>
    <mergeCell ref="A3:B3"/>
    <mergeCell ref="A4:B4"/>
    <mergeCell ref="E4:G4"/>
    <mergeCell ref="C9:D9"/>
    <mergeCell ref="C13:D13"/>
    <mergeCell ref="C16:D16"/>
    <mergeCell ref="C22:D22"/>
    <mergeCell ref="C26:D26"/>
    <mergeCell ref="C34:D34"/>
    <mergeCell ref="C36:D36"/>
    <mergeCell ref="C32:D3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Věra Formánková</cp:lastModifiedBy>
  <cp:lastPrinted>2019-10-21T14:29:31Z</cp:lastPrinted>
  <dcterms:created xsi:type="dcterms:W3CDTF">2019-06-04T11:43:17Z</dcterms:created>
  <dcterms:modified xsi:type="dcterms:W3CDTF">2019-11-21T17:33:41Z</dcterms:modified>
  <cp:category/>
  <cp:version/>
  <cp:contentType/>
  <cp:contentStatus/>
</cp:coreProperties>
</file>